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60" i="371" l="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J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K10" i="431"/>
  <c r="K14" i="431"/>
  <c r="K18" i="431"/>
  <c r="L11" i="431"/>
  <c r="L15" i="431"/>
  <c r="L19" i="431"/>
  <c r="M12" i="431"/>
  <c r="M16" i="431"/>
  <c r="D12" i="431"/>
  <c r="E17" i="431"/>
  <c r="G11" i="431"/>
  <c r="H16" i="431"/>
  <c r="J10" i="431"/>
  <c r="K15" i="431"/>
  <c r="M9" i="431"/>
  <c r="N10" i="431"/>
  <c r="N18" i="431"/>
  <c r="O15" i="431"/>
  <c r="P12" i="431"/>
  <c r="Q9" i="431"/>
  <c r="Q17" i="431"/>
  <c r="C11" i="431"/>
  <c r="D16" i="431"/>
  <c r="F10" i="431"/>
  <c r="G15" i="431"/>
  <c r="I9" i="431"/>
  <c r="J14" i="431"/>
  <c r="K19" i="431"/>
  <c r="M13" i="431"/>
  <c r="N13" i="431"/>
  <c r="O10" i="431"/>
  <c r="O18" i="431"/>
  <c r="P15" i="431"/>
  <c r="Q12" i="431"/>
  <c r="C15" i="431"/>
  <c r="E9" i="431"/>
  <c r="F14" i="431"/>
  <c r="G19" i="431"/>
  <c r="I13" i="431"/>
  <c r="J18" i="431"/>
  <c r="L12" i="431"/>
  <c r="M17" i="431"/>
  <c r="N14" i="431"/>
  <c r="O11" i="431"/>
  <c r="O19" i="431"/>
  <c r="P16" i="431"/>
  <c r="Q13" i="431"/>
  <c r="C19" i="431"/>
  <c r="E13" i="431"/>
  <c r="F18" i="431"/>
  <c r="H12" i="431"/>
  <c r="I17" i="431"/>
  <c r="K11" i="431"/>
  <c r="L16" i="431"/>
  <c r="N9" i="431"/>
  <c r="N17" i="431"/>
  <c r="O14" i="431"/>
  <c r="P11" i="431"/>
  <c r="P19" i="431"/>
  <c r="Q16" i="431"/>
  <c r="O8" i="431"/>
  <c r="J8" i="431"/>
  <c r="G8" i="431"/>
  <c r="P8" i="431"/>
  <c r="E8" i="431"/>
  <c r="K8" i="431"/>
  <c r="I8" i="431"/>
  <c r="F8" i="431"/>
  <c r="M8" i="431"/>
  <c r="N8" i="431"/>
  <c r="Q8" i="431"/>
  <c r="C8" i="431"/>
  <c r="L8" i="431"/>
  <c r="H8" i="431"/>
  <c r="D8" i="431"/>
  <c r="S16" i="431" l="1"/>
  <c r="R16" i="431"/>
  <c r="S13" i="431"/>
  <c r="R13" i="431"/>
  <c r="S12" i="431"/>
  <c r="R12" i="431"/>
  <c r="S17" i="431"/>
  <c r="R17" i="431"/>
  <c r="S9" i="431"/>
  <c r="R9" i="431"/>
  <c r="R19" i="431"/>
  <c r="S19" i="431"/>
  <c r="R15" i="431"/>
  <c r="S15" i="431"/>
  <c r="R11" i="431"/>
  <c r="S11" i="431"/>
  <c r="R18" i="431"/>
  <c r="S18" i="431"/>
  <c r="R14" i="431"/>
  <c r="S14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<sst xmlns="http://schemas.openxmlformats.org/spreadsheetml/2006/main" count="43525" uniqueCount="7745">
  <si>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</si>
  <si>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</si>
  <si>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</si>
  <si>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</si>
  <si>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</si>
  <si>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</si>
  <si>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</si>
  <si>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</si>
  <si>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</si>
  <si>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</si>
  <si>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</si>
  <si>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</si>
  <si>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</si>
  <si>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</si>
  <si>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</si>
  <si>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</si>
  <si>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</si>
  <si>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</si>
  <si>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</si>
  <si>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</si>
  <si>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</si>
  <si>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</si>
  <si>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</si>
  <si>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</si>
  <si>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</si>
  <si>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</si>
  <si>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</si>
  <si>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</si>
  <si>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</si>
  <si>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</si>
  <si>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</si>
  <si>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</si>
  <si>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</si>
  <si>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</si>
  <si>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</si>
  <si>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</si>
  <si>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</si>
  <si>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</si>
  <si>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</si>
  <si>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</si>
  <si>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</si>
  <si>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</si>
  <si>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</si>
  <si>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</si>
  <si>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</si>
  <si>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</si>
  <si>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</si>
  <si>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</si>
  <si>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</si>
  <si>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</si>
  <si>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</si>
  <si>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</si>
  <si>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</si>
  <si>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</si>
  <si>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</si>
  <si>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</si>
  <si>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</si>
  <si>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</si>
  <si>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</si>
  <si>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</si>
  <si>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</si>
  <si>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</si>
  <si>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</si>
  <si>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</si>
  <si>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</si>
  <si>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</si>
  <si>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</si>
  <si>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</si>
  <si>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</si>
  <si>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</si>
  <si>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</si>
  <si>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</si>
  <si>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</si>
  <si>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</si>
  <si>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</si>
  <si>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</si>
  <si>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</si>
  <si>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</si>
  <si>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</si>
  <si>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</si>
  <si>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</si>
  <si>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</si>
  <si>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</si>
  <si>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</si>
  <si>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</si>
  <si>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</si>
  <si>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</si>
  <si>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</si>
  <si>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</si>
  <si>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</si>
  <si>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</si>
  <si>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</si>
  <si>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</si>
  <si>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</si>
  <si>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</si>
  <si>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</si>
  <si>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</si>
  <si>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</si>
  <si>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</si>
  <si>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</si>
  <si>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</si>
  <si>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</si>
  <si>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</si>
  <si>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</si>
  <si>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</si>
  <si>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</si>
  <si>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</si>
  <si>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</si>
  <si>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</si>
  <si>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</si>
  <si>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</si>
  <si>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</si>
  <si>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</si>
  <si>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</si>
  <si>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</si>
  <si>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</si>
  <si>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</si>
  <si>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</si>
  <si>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</si>
  <si>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</si>
  <si>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</si>
  <si>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</si>
  <si>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</si>
  <si>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</si>
  <si>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</si>
  <si>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</si>
  <si>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</si>
  <si>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</si>
  <si>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</si>
  <si>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</si>
  <si>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</si>
  <si>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</si>
  <si>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</si>
  <si>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</si>
  <si>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</si>
  <si>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</si>
  <si>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</si>
  <si>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</si>
  <si>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</si>
  <si>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</si>
  <si>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</si>
  <si>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</si>
  <si>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</si>
  <si>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</si>
  <si>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</si>
  <si>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</si>
  <si>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</si>
  <si>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</si>
  <si>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</si>
  <si>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</si>
  <si>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</si>
  <si>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</si>
  <si>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</si>
  <si>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</si>
  <si>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</si>
  <si>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</si>
  <si>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</si>
  <si>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</si>
  <si>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</si>
  <si>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</si>
  <si>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</si>
  <si>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</si>
  <si>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</si>
  <si>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</si>
  <si>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</si>
  <si>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</si>
  <si>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</si>
  <si>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</si>
  <si>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</si>
  <si>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</si>
  <si>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</si>
  <si>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</si>
  <si>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</si>
  <si>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</si>
  <si>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</si>
  <si>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</si>
  <si>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</si>
  <si>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</si>
  <si>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</si>
  <si>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</si>
  <si>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</si>
  <si>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</si>
  <si>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</si>
  <si>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</si>
  <si>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</si>
  <si>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</si>
  <si>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</si>
  <si>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</si>
  <si>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</si>
  <si>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</si>
  <si>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</si>
  <si>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</si>
  <si>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</si>
  <si>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</si>
  <si>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</si>
  <si>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</si>
  <si>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</si>
  <si>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</si>
  <si>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</si>
  <si>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</si>
  <si>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</si>
  <si>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</si>
  <si>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</si>
  <si>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</si>
  <si>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</si>
  <si>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</si>
  <si>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</si>
  <si>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</si>
  <si>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</si>
  <si>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</si>
  <si>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</si>
  <si>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</si>
  <si>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</si>
  <si>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</si>
  <si>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</si>
  <si>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</si>
  <si>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</si>
  <si>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</si>
  <si>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</si>
  <si>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</si>
  <si>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</si>
  <si>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</si>
  <si>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</si>
  <si>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</si>
  <si>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</si>
  <si>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</si>
  <si>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</si>
  <si>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</si>
  <si>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</si>
  <si>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</si>
  <si>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</si>
  <si>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</si>
  <si>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</si>
  <si>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</si>
  <si>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</si>
  <si>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</si>
  <si>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</si>
  <si>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</si>
  <si>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</si>
  <si>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</si>
  <si>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</si>
  <si>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</si>
  <si>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</si>
  <si>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</si>
  <si>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</si>
  <si>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</si>
  <si>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</si>
  <si>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</si>
  <si>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</si>
  <si>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</si>
  <si>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</si>
  <si>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</si>
  <si>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</si>
  <si>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</si>
  <si>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</si>
  <si>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</si>
  <si>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</si>
  <si>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</si>
  <si>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</si>
  <si>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</si>
  <si>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</si>
  <si>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</si>
  <si>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</si>
  <si>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</si>
  <si>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</si>
  <si>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</si>
  <si>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</si>
  <si>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</si>
  <si>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</si>
  <si>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</si>
  <si>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</si>
  <si>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</si>
  <si>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</si>
  <si>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</si>
  <si>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</si>
  <si>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</si>
  <si>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</si>
  <si>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</si>
  <si>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</si>
  <si>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</si>
  <si>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</si>
  <si>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</si>
  <si>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</si>
  <si>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</si>
  <si>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</si>
  <si>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</si>
  <si>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</si>
  <si>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</si>
  <si>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</si>
  <si>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</si>
  <si>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</si>
  <si>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</si>
  <si>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</si>
  <si>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</si>
  <si>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</si>
  <si>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</si>
  <si>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</si>
  <si>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</si>
  <si>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</si>
  <si>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</si>
  <si>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</si>
  <si>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</si>
  <si>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</si>
  <si>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</si>
  <si>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</si>
  <si>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</si>
  <si>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</si>
  <si>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</si>
  <si>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</si>
  <si>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</si>
  <si>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</si>
  <si>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</si>
  <si>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</si>
  <si>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</si>
  <si>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</si>
  <si>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</si>
  <si>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</si>
  <si>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</si>
  <si>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</si>
  <si>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</si>
  <si>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</si>
  <si>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</si>
  <si>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</si>
  <si>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</si>
  <si>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</si>
  <si>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</si>
  <si>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</si>
  <si>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</si>
  <si>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</si>
  <si>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</si>
  <si>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</si>
  <si>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</si>
  <si>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</si>
  <si>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</si>
  <si>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</si>
  <si>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</si>
  <si>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</si>
  <si>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</si>
  <si>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</si>
  <si>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</si>
  <si>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</si>
  <si>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</si>
  <si>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</si>
  <si>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</si>
  <si>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</si>
  <si>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</si>
  <si>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</si>
  <si>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</si>
  <si>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</si>
  <si>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</si>
  <si>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</si>
  <si>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</si>
  <si>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</si>
  <si>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</si>
  <si>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</si>
  <si>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</si>
  <si>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</si>
  <si>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</si>
  <si>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</si>
  <si>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</si>
  <si>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</si>
  <si>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</si>
  <si>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</si>
  <si>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</si>
  <si>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</si>
  <si>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</si>
  <si>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</si>
  <si>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</si>
  <si>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</si>
  <si>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</si>
  <si>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</si>
  <si>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</si>
  <si>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</si>
  <si>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</si>
  <si>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</si>
  <si>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</si>
  <si>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</si>
  <si>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</si>
  <si>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</si>
  <si>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</si>
  <si>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</si>
  <si>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</si>
  <si>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</si>
  <si>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</si>
  <si>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</si>
  <si>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</si>
  <si>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</si>
  <si>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</si>
  <si>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</si>
  <si>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</si>
  <si>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</si>
  <si>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</si>
  <si>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</si>
  <si>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</si>
  <si>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</si>
  <si>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</si>
  <si>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</si>
  <si>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</si>
  <si>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</si>
  <si>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</si>
  <si>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</si>
  <si>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</si>
  <si>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</si>
  <si>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</si>
  <si>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</si>
  <si>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</si>
  <si>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</si>
  <si>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</si>
  <si>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</si>
  <si>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</si>
  <si>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</si>
  <si>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</si>
  <si>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</si>
  <si>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</si>
  <si>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</si>
  <si>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</si>
  <si>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</si>
  <si>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</si>
  <si>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</si>
  <si>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</si>
  <si>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</si>
  <si>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</si>
  <si>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</si>
  <si>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</si>
  <si>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</si>
  <si>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</si>
  <si>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</si>
  <si>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</si>
  <si>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</si>
  <si>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</si>
  <si>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</si>
  <si>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</si>
  <si>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</si>
  <si>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</si>
  <si>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</si>
  <si>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</si>
  <si>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</si>
  <si>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</si>
  <si>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</si>
  <si>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</si>
  <si>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</si>
  <si>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</si>
  <si>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</si>
  <si>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</si>
  <si>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</si>
  <si>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</si>
  <si>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</si>
  <si>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</si>
  <si>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</si>
  <si>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</si>
  <si>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</si>
  <si>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</si>
  <si>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</si>
  <si>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</si>
  <si>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</si>
  <si>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</si>
  <si>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</si>
  <si>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</si>
  <si>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</si>
  <si>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</si>
  <si>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</si>
  <si>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</si>
  <si>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</si>
  <si>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</si>
  <si>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</si>
  <si>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</si>
  <si>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</si>
  <si>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</si>
  <si>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</si>
  <si>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</si>
  <si>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</si>
  <si>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</si>
  <si>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</si>
  <si>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</si>
  <si>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</si>
  <si>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</si>
  <si>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</si>
  <si>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</si>
  <si>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</si>
  <si>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</si>
  <si>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</si>
  <si>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</si>
  <si>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</si>
  <si>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</si>
  <si>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</si>
  <si>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</si>
  <si>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</si>
  <si>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</si>
  <si>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</si>
  <si>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</si>
  <si>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</si>
  <si>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</si>
  <si>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</si>
  <si>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</si>
  <si>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</si>
  <si>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</si>
  <si>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</si>
  <si>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</si>
  <si>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</si>
  <si>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</si>
  <si>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</si>
  <si>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</si>
  <si>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</si>
  <si>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</si>
  <si>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</si>
  <si>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</si>
  <si>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</si>
  <si>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</si>
  <si>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</si>
  <si>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</si>
  <si>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</si>
  <si>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</si>
  <si>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</si>
  <si>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</si>
  <si>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</si>
  <si>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</si>
  <si>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</si>
  <si>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</si>
  <si>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</si>
  <si>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</si>
  <si>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</si>
  <si>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</si>
  <si>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</si>
  <si>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</si>
  <si>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</si>
  <si>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</si>
  <si>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</si>
  <si>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</si>
  <si>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</si>
  <si>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</si>
  <si>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</si>
  <si>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</si>
  <si>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</si>
  <si>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</si>
  <si>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</si>
  <si>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</si>
  <si>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</si>
  <si>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</si>
  <si>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</si>
  <si>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</si>
  <si>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</si>
  <si>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</si>
  <si>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</si>
  <si>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</si>
  <si>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</si>
  <si>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</si>
  <si>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</si>
  <si>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</si>
  <si>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</si>
  <si>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</si>
  <si>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</si>
  <si>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</si>
  <si>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</si>
  <si>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</si>
  <si>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</si>
  <si>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</si>
  <si>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</si>
  <si>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</si>
  <si>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</si>
  <si>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</si>
  <si>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</si>
  <si>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</si>
  <si>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</si>
  <si>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</si>
  <si>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</si>
  <si>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</si>
  <si>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</si>
  <si>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</si>
  <si>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</si>
  <si>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</si>
  <si>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</si>
  <si>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</si>
  <si>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</si>
  <si>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</si>
  <si>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</si>
  <si>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</si>
  <si>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</si>
  <si>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</si>
  <si>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</si>
  <si>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</si>
  <si>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</si>
  <si>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</si>
  <si>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</si>
  <si>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</si>
  <si>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</si>
  <si>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</si>
  <si>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</si>
  <si>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</si>
  <si>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</si>
  <si>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</si>
  <si>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</si>
  <si>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</si>
  <si>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</si>
  <si>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</si>
  <si>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</si>
  <si>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</si>
  <si>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</si>
  <si>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</si>
  <si>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</si>
  <si>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</si>
  <si>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</si>
  <si>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</si>
  <si>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</si>
  <si>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</si>
  <si>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</si>
  <si>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</si>
  <si>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</si>
  <si>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</si>
  <si>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</si>
  <si>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</si>
  <si>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</si>
  <si>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</si>
  <si>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</si>
  <si>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</si>
  <si>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</si>
  <si>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</si>
  <si>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</si>
  <si>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</si>
  <si>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</si>
  <si>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</si>
  <si>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AGAPURIN</t>
  </si>
  <si>
    <t>INJ 5X5ML/100MG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</si>
  <si>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</si>
  <si>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</si>
  <si>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</si>
  <si>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</si>
  <si>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</si>
  <si>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</si>
  <si>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</si>
  <si>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</si>
  <si>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</si>
  <si>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AMBROBENE 7.5MG/ML</t>
  </si>
  <si>
    <t>SOL 1X40ML</t>
  </si>
  <si>
    <t>SOL 1X100ML</t>
  </si>
  <si>
    <t>AMBROSAN</t>
  </si>
  <si>
    <t>30MG TBL NOB 20 II</t>
  </si>
  <si>
    <t>ANOPYRIN 100MG</t>
  </si>
  <si>
    <t>TBL 60X100 MG</t>
  </si>
  <si>
    <t>APO-IBUPROFEN 400 MG</t>
  </si>
  <si>
    <t>POR TBL FLM 100X400MG</t>
  </si>
  <si>
    <t>POR TBL FLM 30X400MG</t>
  </si>
  <si>
    <t>ARDEANUTRISOL G 40</t>
  </si>
  <si>
    <t>400G/L INF SOL 20X80ML</t>
  </si>
  <si>
    <t>ASCORUTIN (BLISTR)</t>
  </si>
  <si>
    <t>TBL OBD 50</t>
  </si>
  <si>
    <t>ATENOLOL AL 25</t>
  </si>
  <si>
    <t>POR TBL NOB 30X25MG</t>
  </si>
  <si>
    <t>AULIN</t>
  </si>
  <si>
    <t>POR GRA SOL30SÁČKŮ</t>
  </si>
  <si>
    <t>TBL 15X100MG</t>
  </si>
  <si>
    <t>POR TBL NOB 30X100MG</t>
  </si>
  <si>
    <t>BELODERM</t>
  </si>
  <si>
    <t>DRM CRM1X30GM 0.05%</t>
  </si>
  <si>
    <t>BELOSALIC</t>
  </si>
  <si>
    <t>DRM UNG 1X30GM</t>
  </si>
  <si>
    <t>BETADINE</t>
  </si>
  <si>
    <t>UNG 1X20GM</t>
  </si>
  <si>
    <t>BETADINE - zelená</t>
  </si>
  <si>
    <t>LIQ 1X120ML</t>
  </si>
  <si>
    <t>BETALOC ZOK 100 MG</t>
  </si>
  <si>
    <t>POR TBL PRO 100X100MG</t>
  </si>
  <si>
    <t>BETALOC ZOK 25 MG</t>
  </si>
  <si>
    <t>TBL RET 28X25MG</t>
  </si>
  <si>
    <t>Biopron9 tob.60</t>
  </si>
  <si>
    <t>BISOPROLOL MYLAN 5 MG</t>
  </si>
  <si>
    <t>POR TBL FLM 30X5MG</t>
  </si>
  <si>
    <t>BISOPROLOL PMCS 2,5 MG</t>
  </si>
  <si>
    <t>POR TBL NOB 30X2.5MG</t>
  </si>
  <si>
    <t>B-komplex Zentiva 30drg</t>
  </si>
  <si>
    <t>CALCICHEW D3</t>
  </si>
  <si>
    <t>CTB 20</t>
  </si>
  <si>
    <t>CALCIUM BIOTIKA</t>
  </si>
  <si>
    <t>INJ 10X10ML/1GM</t>
  </si>
  <si>
    <t>CARDILAN</t>
  </si>
  <si>
    <t>TBL 100X175MG</t>
  </si>
  <si>
    <t>CAVINTON FORTE</t>
  </si>
  <si>
    <t>POR TBL NOB 30X10MG</t>
  </si>
  <si>
    <t>CELASKON</t>
  </si>
  <si>
    <t>TBL 40X100MG</t>
  </si>
  <si>
    <t>TBL 30X250MG</t>
  </si>
  <si>
    <t>CELASKON 250 POR.TBL.NOB.100X250mg</t>
  </si>
  <si>
    <t>CEZERA 5 MG</t>
  </si>
  <si>
    <t>CITALEC 10 ZENTIVA</t>
  </si>
  <si>
    <t>POR TBL FLM30X10MG</t>
  </si>
  <si>
    <t>CITALEC 20 ZENTIVA</t>
  </si>
  <si>
    <t>CODEIN SLOVAKOFARMA 30MG</t>
  </si>
  <si>
    <t>TBL 10X30MG-BLISTR</t>
  </si>
  <si>
    <t>CONTROLOC I.V.</t>
  </si>
  <si>
    <t>INJ PLV SOL 1X40MG</t>
  </si>
  <si>
    <t>CYCLO 3 FORT</t>
  </si>
  <si>
    <t>POR CPS DUR 30 II</t>
  </si>
  <si>
    <t>DASSELTA 5 MG</t>
  </si>
  <si>
    <t>POR TBL FLM 90X5MG</t>
  </si>
  <si>
    <t>DEGAN</t>
  </si>
  <si>
    <t>INJ 50X2ML/10MG</t>
  </si>
  <si>
    <t>DETRALEX</t>
  </si>
  <si>
    <t>POR TBL FLM 60</t>
  </si>
  <si>
    <t>TBL OBD 30</t>
  </si>
  <si>
    <t>DEXAMED</t>
  </si>
  <si>
    <t>INJ 10X2ML/8MG</t>
  </si>
  <si>
    <t>DIAZEPAM SLOVAKOFARMA</t>
  </si>
  <si>
    <t>TBL 20X10MG</t>
  </si>
  <si>
    <t>DICLOFENAC DUO PHARMASWISS 75 MG</t>
  </si>
  <si>
    <t>POR CPS RDR 30X75MG</t>
  </si>
  <si>
    <t>DIPIDOLOR</t>
  </si>
  <si>
    <t>INJ 5X2ML 7.5MG/ML</t>
  </si>
  <si>
    <t>DIROTON PLUS H 10 MG/12,5 MG TABLETY</t>
  </si>
  <si>
    <t>POR TBL NOB 30</t>
  </si>
  <si>
    <t>DITHIADEN</t>
  </si>
  <si>
    <t>TBL 20X2MG</t>
  </si>
  <si>
    <t>DOLGIT GEL</t>
  </si>
  <si>
    <t>GEL 1X50GM</t>
  </si>
  <si>
    <t>DORETA 75 MG/650 MG</t>
  </si>
  <si>
    <t>POR TBL FLM 30</t>
  </si>
  <si>
    <t>POR TBL FLM 90</t>
  </si>
  <si>
    <t>DUPHALAC</t>
  </si>
  <si>
    <t>667MG/ML POR SOL 1X500ML HDP</t>
  </si>
  <si>
    <t>DUSPATALIN RETARD</t>
  </si>
  <si>
    <t>POR CPS RDR 30X200MG</t>
  </si>
  <si>
    <t>DZ BRAUNOL 500 ML</t>
  </si>
  <si>
    <t>DZ OCTENISEPT drm. sol. 250 ml</t>
  </si>
  <si>
    <t>DRM SOL 1X250ML</t>
  </si>
  <si>
    <t>ELOCOM</t>
  </si>
  <si>
    <t>DRM UNG 1X15GM 0.1%</t>
  </si>
  <si>
    <t>EMLA KREM 5%</t>
  </si>
  <si>
    <t>CRM 1X30GM</t>
  </si>
  <si>
    <t>ENAP 20MG</t>
  </si>
  <si>
    <t>TBL 30X20MG</t>
  </si>
  <si>
    <t>ENDIARON</t>
  </si>
  <si>
    <t>POR TBL FLM 10X250MG</t>
  </si>
  <si>
    <t>250MG TBL FLM 20</t>
  </si>
  <si>
    <t>ENTEROL</t>
  </si>
  <si>
    <t>POR CPS DUR10X250MG</t>
  </si>
  <si>
    <t>POR CPS DUR 30X250MG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</si>
  <si>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</si>
  <si>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</si>
  <si>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</si>
  <si>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</si>
  <si>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</si>
  <si>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</si>
  <si>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</si>
  <si>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</si>
  <si>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</si>
  <si>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</si>
  <si>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EUCREAS 50 MG/1000 MG</t>
  </si>
  <si>
    <t>EUPHYLLIN CR N 200</t>
  </si>
  <si>
    <t>200MG CPS PRO 50</t>
  </si>
  <si>
    <t>EUPHYLLIN CR N 300</t>
  </si>
  <si>
    <t>POR CPS PRO 50X300MG</t>
  </si>
  <si>
    <t>EUTHYROX 150</t>
  </si>
  <si>
    <t>TBL 100X150RG</t>
  </si>
  <si>
    <t>EUTHYROX 75</t>
  </si>
  <si>
    <t>TBL 100X75RG</t>
  </si>
  <si>
    <t>EUTHYROX 88 MIKROGRAMŮ</t>
  </si>
  <si>
    <t>POR TBL NOB 100X88RG II</t>
  </si>
  <si>
    <t>EXCIPIAL U LIPOLOTIO</t>
  </si>
  <si>
    <t>DRM EML 1X200ML</t>
  </si>
  <si>
    <t>FASTUM GEL</t>
  </si>
  <si>
    <t>DRM GEL 1X100GM</t>
  </si>
  <si>
    <t>FENISTIL</t>
  </si>
  <si>
    <t>1MG/G GEL 1X30G</t>
  </si>
  <si>
    <t>FLUCINAR</t>
  </si>
  <si>
    <t>DRM UNG 1X15GM 0.025%</t>
  </si>
  <si>
    <t>FOKUSIN</t>
  </si>
  <si>
    <t>POR CPS RDR30X0.4MG</t>
  </si>
  <si>
    <t>POR CPS RDR 90X0.4MG</t>
  </si>
  <si>
    <t>FORMANO</t>
  </si>
  <si>
    <t>INH PLV CPS 60X12RG</t>
  </si>
  <si>
    <t>FRAXIPARIN MULTI</t>
  </si>
  <si>
    <t>INJ 10X5ML/47.5KU</t>
  </si>
  <si>
    <t>FRAXIPARINE</t>
  </si>
  <si>
    <t>INJ SOL 10X0.6ML</t>
  </si>
  <si>
    <t>INJ SOL 10X0.4ML</t>
  </si>
  <si>
    <t>FURORESE 125</t>
  </si>
  <si>
    <t>TBL 30X125MG</t>
  </si>
  <si>
    <t>TBL 50X125MG</t>
  </si>
  <si>
    <t>FURORESE 40</t>
  </si>
  <si>
    <t>TBL 50X40MG</t>
  </si>
  <si>
    <t>FUROSEMID ACCORD</t>
  </si>
  <si>
    <t>10MG/ML INJ/INF SOL 10X2ML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</si>
  <si>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</si>
  <si>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</si>
  <si>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</si>
  <si>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</si>
  <si>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</si>
  <si>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</si>
  <si>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HELICID 20 ZENTIVA</t>
  </si>
  <si>
    <t>POR CPS ETD 28X20MG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</si>
  <si>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</si>
  <si>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</si>
  <si>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</si>
  <si>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</si>
  <si>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</si>
  <si>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</si>
  <si>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</si>
  <si>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</si>
  <si>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</si>
  <si>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</si>
  <si>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</si>
  <si>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</si>
  <si>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</si>
  <si>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</si>
  <si>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IMACORT</t>
  </si>
  <si>
    <t>10MG/G+2,5MG/G+5MG/G CRM 20G</t>
  </si>
  <si>
    <t>IMUNOR</t>
  </si>
  <si>
    <t>LYO 4X10MG</t>
  </si>
  <si>
    <t>INDAPAMID PMCS 2,5 MG</t>
  </si>
  <si>
    <t>INDOMETACIN 50 BERLIN-CHEMIE</t>
  </si>
  <si>
    <t>SUP 10X50MG</t>
  </si>
  <si>
    <t>INFADOLAN</t>
  </si>
  <si>
    <t>INHIBACE 2.5 MG</t>
  </si>
  <si>
    <t>POR TBL FLM28X2.5MG</t>
  </si>
  <si>
    <t>INJ PROCAINII CHLORATI 0,2% ARD 10x200ml</t>
  </si>
  <si>
    <t>2MG/ML INJ SOL 10X200ML</t>
  </si>
  <si>
    <t>INJ PROCAINII CHLORATI 0,2% ARD 10x500ml</t>
  </si>
  <si>
    <t>2MG/ML INJ SOL 10X500ML</t>
  </si>
  <si>
    <t>ISOPTIN SR 240 MG</t>
  </si>
  <si>
    <t>POR TBL PRO 30X240MG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</si>
  <si>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</si>
  <si>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</si>
  <si>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</si>
  <si>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</si>
  <si>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</si>
  <si>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</si>
  <si>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GTT 1X5ML 20MG/ML</t>
  </si>
  <si>
    <t>KL BALS.VISNEVSKI 100G</t>
  </si>
  <si>
    <t>KL ETHANOL.C.BENZINO 75G</t>
  </si>
  <si>
    <t>KL KAL.PERMANGANAS 5 G</t>
  </si>
  <si>
    <t>KL MS HYDROG.PEROX. 3% 500g</t>
  </si>
  <si>
    <t>KL PRIPRAVEK</t>
  </si>
  <si>
    <t>KL SIGNATURY</t>
  </si>
  <si>
    <t>KL SOL.ACIDI BORICI 3%,100G</t>
  </si>
  <si>
    <t>FAGRON, KULICH</t>
  </si>
  <si>
    <t>KL SOL.HYD.PEROX.3% 100G</t>
  </si>
  <si>
    <t>KL SOL.ISOPROPANOLI CUM BENZINO, 200ML</t>
  </si>
  <si>
    <t>KL SOL.NOVIKOV SINE V.N. 20G</t>
  </si>
  <si>
    <t>KL SUPPOSITORIA</t>
  </si>
  <si>
    <t>Klysma salinické 135ml</t>
  </si>
  <si>
    <t>Lactobacillus acidophil.cps.75 bez laktózy</t>
  </si>
  <si>
    <t>LANTUS 100 IU/ML</t>
  </si>
  <si>
    <t>INJ SOL 5X3ML - CA</t>
  </si>
  <si>
    <t>LANTUS 100 JEDNOTEK/ML SOLOSTAR</t>
  </si>
  <si>
    <t xml:space="preserve">SDR INJ SOL 5X3ML </t>
  </si>
  <si>
    <t>LETROX 100</t>
  </si>
  <si>
    <t>POR TBL NOB 100X100RG II</t>
  </si>
  <si>
    <t>LEVEMIR 100 U/ML (PENFILL)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</si>
  <si>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</si>
  <si>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</si>
  <si>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</si>
  <si>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</si>
  <si>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</si>
  <si>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</si>
  <si>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LOCOID CRELO 0,1%</t>
  </si>
  <si>
    <t>LOT 1X30GM</t>
  </si>
  <si>
    <t>LOKREN 20 MG</t>
  </si>
  <si>
    <t>POR TBL FLM 28X20MG</t>
  </si>
  <si>
    <t>POR TBL FLM 98X20MG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</si>
  <si>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</si>
  <si>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</si>
  <si>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</si>
  <si>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</si>
  <si>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</si>
  <si>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</si>
  <si>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</si>
  <si>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MAGNEROT</t>
  </si>
  <si>
    <t>500MG TBL NOB 20 II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</si>
  <si>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</si>
  <si>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</si>
  <si>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</si>
  <si>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</si>
  <si>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</si>
  <si>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</si>
  <si>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MARCAINE 0.5%</t>
  </si>
  <si>
    <t>INJ SOL5X20ML/100MG</t>
  </si>
  <si>
    <t>MAXITROL</t>
  </si>
  <si>
    <t>OPH GTT SUS 1X5ML</t>
  </si>
  <si>
    <t>OPH UNG 3,5G</t>
  </si>
  <si>
    <t>MESOCAIN</t>
  </si>
  <si>
    <t>INJ 10X10ML 1%</t>
  </si>
  <si>
    <t>MONOSAN 20MG</t>
  </si>
  <si>
    <t>MUCOSOLVAN</t>
  </si>
  <si>
    <t>POR GTT SOL+INH SOL 60ML</t>
  </si>
  <si>
    <t>MYDOCALM 150MG</t>
  </si>
  <si>
    <t>TBL OBD 30X150MG</t>
  </si>
  <si>
    <t>NASIVIN 0,05%</t>
  </si>
  <si>
    <t>NAS GTT SOL 10ML</t>
  </si>
  <si>
    <t>NASIVIN SENSITIVE 0,05%</t>
  </si>
  <si>
    <t>NAS SPR SOL 1X10ML/5MG</t>
  </si>
  <si>
    <t>NATRIUM CHLORATUM BIOTIKA 10%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</si>
  <si>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</si>
  <si>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</si>
  <si>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</si>
  <si>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</si>
  <si>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</si>
  <si>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</si>
  <si>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NEUROL 0.5</t>
  </si>
  <si>
    <t>POR TBL NOB30X0.5MG</t>
  </si>
  <si>
    <t>NEURONTIN 100MG</t>
  </si>
  <si>
    <t>CPS 100X100MG</t>
  </si>
  <si>
    <t>NEURONTIN 300MG</t>
  </si>
  <si>
    <t>CPS 50X300MG</t>
  </si>
  <si>
    <t>NITRESAN 20 MG</t>
  </si>
  <si>
    <t>POR TBL NOB 30X20MG</t>
  </si>
  <si>
    <t>NO-SPA</t>
  </si>
  <si>
    <t>POR TBL NOB 24X40MG</t>
  </si>
  <si>
    <t>NOVALGIN</t>
  </si>
  <si>
    <t>TBL OBD 20X500MG</t>
  </si>
  <si>
    <t>INJ 5X5ML/2500MG</t>
  </si>
  <si>
    <t>NOVORAPID PENFILL 100 U/ML</t>
  </si>
  <si>
    <t>OLANZAPIN MYLAN 10 MG</t>
  </si>
  <si>
    <t>POR TBL FLM 28X10MG</t>
  </si>
  <si>
    <t>ONDANSETRON SANDOZ 8 MG POT TBL</t>
  </si>
  <si>
    <t>POR TBL FLM 10X8MG</t>
  </si>
  <si>
    <t>OPHTHALMO-SEPTONEX</t>
  </si>
  <si>
    <t>UNG OPH 1X5GM</t>
  </si>
  <si>
    <t>OPH GTT SOL 1X10ML PLAST</t>
  </si>
  <si>
    <t>OTIPAX</t>
  </si>
  <si>
    <t>AUR GTT SOL 1X16GM</t>
  </si>
  <si>
    <t>OXAZEPAM TBL.20X10MG</t>
  </si>
  <si>
    <t>TBL 20X10MG(BLISTR)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</si>
  <si>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</si>
  <si>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</si>
  <si>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</si>
  <si>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</si>
  <si>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</si>
  <si>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</si>
  <si>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PARALEN PLUS</t>
  </si>
  <si>
    <t>TBL OBD 24</t>
  </si>
  <si>
    <t>PHENAEMAL 0,1</t>
  </si>
  <si>
    <t>TBL 50X100MG</t>
  </si>
  <si>
    <t>PREDNISON 5 LECIVA</t>
  </si>
  <si>
    <t>TBL 20X5MG</t>
  </si>
  <si>
    <t xml:space="preserve">PREGABALIN TEVA 150MG </t>
  </si>
  <si>
    <t>CPS DUR 14</t>
  </si>
  <si>
    <t xml:space="preserve">PREGABALIN TEVA 75MG </t>
  </si>
  <si>
    <t>PRESTANCE 5 MG/10 MG</t>
  </si>
  <si>
    <t>PRESTANCE 5 MG/5 MG</t>
  </si>
  <si>
    <t>PRESTARIUM NEO</t>
  </si>
  <si>
    <t>PRESTARIUM NEO COMBI 10 MG/2,5 MG</t>
  </si>
  <si>
    <t>PRESTARIUM NEO FORTE</t>
  </si>
  <si>
    <t>POR TBL FLM 30X10MG</t>
  </si>
  <si>
    <t>PROTHIADEN 75</t>
  </si>
  <si>
    <t>TBL OBD 30X75MG</t>
  </si>
  <si>
    <t>RAMIPRIL H ACTAVIS</t>
  </si>
  <si>
    <t>5MG/25MG TBL NOB 50</t>
  </si>
  <si>
    <t>RECOXA 15</t>
  </si>
  <si>
    <t>POR TBL NOB 30X15MG</t>
  </si>
  <si>
    <t>RINGERUV ROZTOK BRAUN</t>
  </si>
  <si>
    <t>INF 10X1000ML(LDPE)</t>
  </si>
  <si>
    <t>RIVOTRIL 2 MG</t>
  </si>
  <si>
    <t>TBL 30X2MG</t>
  </si>
  <si>
    <t>ROCALTROL 0.25 MCG</t>
  </si>
  <si>
    <t>POR CPSMOL30X0.25RG</t>
  </si>
  <si>
    <t>SANORIN 0.5 PM</t>
  </si>
  <si>
    <t>SPR NAS SOL 1X10ML</t>
  </si>
  <si>
    <t>SINECOD</t>
  </si>
  <si>
    <t>0,15% SIR 200ML</t>
  </si>
  <si>
    <t>SOLU-MEDROL</t>
  </si>
  <si>
    <t>INJ SIC 1X40MG+1ML</t>
  </si>
  <si>
    <t>SORBIFER DURULES</t>
  </si>
  <si>
    <t>POR TBL FLM 100X100MG</t>
  </si>
  <si>
    <t>SPERSALLERG</t>
  </si>
  <si>
    <t>OPH GTT SOL 1X10ML</t>
  </si>
  <si>
    <t xml:space="preserve">SUFENTANIL TORREX 5 MCG/ML </t>
  </si>
  <si>
    <t>INJ SOL 5X2ML/10RG</t>
  </si>
  <si>
    <t>SULFASALAZIN K</t>
  </si>
  <si>
    <t>TBL 50X500MG</t>
  </si>
  <si>
    <t>SUPPOSITORIA GLYCERINI LECIVA</t>
  </si>
  <si>
    <t>SUP 10X2.35GM</t>
  </si>
  <si>
    <t>SUPPOSITORIA GLYCERINI LÉČIVA</t>
  </si>
  <si>
    <t>SUP 10X2,06G</t>
  </si>
  <si>
    <t>SYNTOPHYLLIN</t>
  </si>
  <si>
    <t>INJ 5X10ML/240MG</t>
  </si>
  <si>
    <t>TENAXUM</t>
  </si>
  <si>
    <t>TBL 30X1MG</t>
  </si>
  <si>
    <t>TIAPRIDAL</t>
  </si>
  <si>
    <t>POR TBLNOB 50X100MG</t>
  </si>
  <si>
    <t>INJ SOL 12X2ML/100MG</t>
  </si>
  <si>
    <t>TOBRADEX</t>
  </si>
  <si>
    <t>3MG/G+1MG/G OPH UNG 3,5G</t>
  </si>
  <si>
    <t>3MG/ML+1MG/ML OPH GTT SUS 1X5ML</t>
  </si>
  <si>
    <t>TORECAN</t>
  </si>
  <si>
    <t>DRG 50X6.5MG</t>
  </si>
  <si>
    <t>SUP 6X6.5MG</t>
  </si>
  <si>
    <t>INJ 5X1ML/6.5MG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</si>
  <si>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</si>
  <si>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</si>
  <si>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</si>
  <si>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</si>
  <si>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</si>
  <si>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</si>
  <si>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TRIAMCINOLON TEVA</t>
  </si>
  <si>
    <t>DRM EML 1X30GM</t>
  </si>
  <si>
    <t>TRIPLIXAM 10 MG/2,5 MG/10 MG</t>
  </si>
  <si>
    <t>TRIPLIXAM 5 MG/1,25 MG/5 MG</t>
  </si>
  <si>
    <t>TULIP 10 MG POTAHOVANÉ TABLETY</t>
  </si>
  <si>
    <t>POR TBL FLM 90X10MG</t>
  </si>
  <si>
    <t>TULIP 20 MG POTAHOVANÉ TABLETY</t>
  </si>
  <si>
    <t>POR TBL FLM 90X20MG</t>
  </si>
  <si>
    <t>VENLAFAXIN MYLAN 150 MG</t>
  </si>
  <si>
    <t>POR CPS PRO 30X150MG</t>
  </si>
  <si>
    <t>VENTOLIN INHALER N</t>
  </si>
  <si>
    <t>INHSUSPSS200X100RG</t>
  </si>
  <si>
    <t>VERTIBETIS 16MG</t>
  </si>
  <si>
    <t>TBL NOB 60</t>
  </si>
  <si>
    <t>VERTIMED</t>
  </si>
  <si>
    <t>8MG TBL NOB 100</t>
  </si>
  <si>
    <t>XADOS 20 MG TABLETY</t>
  </si>
  <si>
    <t>ZINERYT</t>
  </si>
  <si>
    <t>LOT 1X70ML(PLV+SOL)</t>
  </si>
  <si>
    <t>ZODAC</t>
  </si>
  <si>
    <t>TBL OBD 30X10MG</t>
  </si>
  <si>
    <t>ZOLPIDEM MYLAN</t>
  </si>
  <si>
    <t>POR TBL FLM 20X10MG</t>
  </si>
  <si>
    <t>ZOXON 2</t>
  </si>
  <si>
    <t>ZYLLT 75 MG</t>
  </si>
  <si>
    <t>POR TBL FLM 28X75MG</t>
  </si>
  <si>
    <t>léky - parenterální výživa (LEK)</t>
  </si>
  <si>
    <t>NUTRIFLEX PERI</t>
  </si>
  <si>
    <t>INF SOL 5X2000ML</t>
  </si>
  <si>
    <t>léky - enterální výživa (LEK)</t>
  </si>
  <si>
    <t>CUBITAN S PŘÍCHUTÍ JAHODOVOU</t>
  </si>
  <si>
    <t>POR SOL 4X200ML</t>
  </si>
  <si>
    <t>FRESUBIN PROTEIN POWDER</t>
  </si>
  <si>
    <t>1x300G</t>
  </si>
  <si>
    <t>NUTRIDRINK COMPACT PROTEIN S PŘÍCHUTÍ JAHODOVOU</t>
  </si>
  <si>
    <t>POR SOL 4X125ML</t>
  </si>
  <si>
    <t>NUTRIDRINK COMPACT S PŘÍCHUTÍ JAHODOVOU</t>
  </si>
  <si>
    <t>léky - krev.deriváty ZUL (TO)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</si>
  <si>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</si>
  <si>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</si>
  <si>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</si>
  <si>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</si>
  <si>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</si>
  <si>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</si>
  <si>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</si>
  <si>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</si>
  <si>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</si>
  <si>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</si>
  <si>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</si>
  <si>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</si>
  <si>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</si>
  <si>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</si>
  <si>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</si>
  <si>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</si>
  <si>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</si>
  <si>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</si>
  <si>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</si>
  <si>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</si>
  <si>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AZEPO 1 G</t>
  </si>
  <si>
    <t>BELOGENT MAST</t>
  </si>
  <si>
    <t>UNG 1X30GM</t>
  </si>
  <si>
    <t>BISEPTOL 480</t>
  </si>
  <si>
    <t>INJ 10X5ML</t>
  </si>
  <si>
    <t>CEFTAZIDIM KABI 2 GM</t>
  </si>
  <si>
    <t>INJ+INF PLV SOL 10X2GM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</si>
  <si>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</si>
  <si>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</si>
  <si>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</si>
  <si>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</si>
  <si>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</si>
  <si>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</si>
  <si>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</si>
  <si>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</si>
  <si>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</si>
  <si>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</si>
  <si>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</si>
  <si>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</si>
  <si>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</si>
  <si>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</si>
  <si>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</si>
  <si>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DILIZOLEN 2 MG/ML</t>
  </si>
  <si>
    <t>INF SOL 10X300ML/600MG</t>
  </si>
  <si>
    <t>DOXYBENE 200 MG TABLETY</t>
  </si>
  <si>
    <t>POR TBL NOB10X200MG</t>
  </si>
  <si>
    <t>FRAMYKOIN</t>
  </si>
  <si>
    <t>UNG 1X10GM</t>
  </si>
  <si>
    <t>PLV ADS 1X20GM</t>
  </si>
  <si>
    <t>GARAMYCIN SCHWAMM</t>
  </si>
  <si>
    <t>130MG SPO MED 1</t>
  </si>
  <si>
    <t>KLACID 500</t>
  </si>
  <si>
    <t>POR TBL FLM 14X500MG</t>
  </si>
  <si>
    <t>LINEZOLID MYLAN</t>
  </si>
  <si>
    <t>2MG/ML INF SOL 10X1X300ML H II</t>
  </si>
  <si>
    <t>MAXIPIME 1GM</t>
  </si>
  <si>
    <t>INJ SIC 1X1GM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</si>
  <si>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</si>
  <si>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</si>
  <si>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</si>
  <si>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</si>
  <si>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</si>
  <si>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</si>
  <si>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</si>
  <si>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</si>
  <si>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</si>
  <si>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</si>
  <si>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</si>
  <si>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</si>
  <si>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</si>
  <si>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</si>
  <si>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</si>
  <si>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</si>
  <si>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</si>
  <si>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</si>
  <si>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</si>
  <si>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</si>
  <si>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</si>
  <si>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</si>
  <si>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</si>
  <si>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</si>
  <si>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</si>
  <si>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</si>
  <si>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</si>
  <si>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</si>
  <si>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ZERBAXA</t>
  </si>
  <si>
    <t>1G/0,5G INF PLV CSL 10</t>
  </si>
  <si>
    <t>ZYVOXID</t>
  </si>
  <si>
    <t>INF SOL 10X300ML</t>
  </si>
  <si>
    <t>léky - antimykotika (LEK)</t>
  </si>
  <si>
    <t>CANESTEN KRÉM</t>
  </si>
  <si>
    <t>CRM 1X20GM/200MG</t>
  </si>
  <si>
    <t>APAURIN</t>
  </si>
  <si>
    <t>INJ 10X2ML/10MG</t>
  </si>
  <si>
    <t>AQUA PRO INJECTIONE BRAUN</t>
  </si>
  <si>
    <t>INJ SOL 20X10ML-PLA</t>
  </si>
  <si>
    <t>DEPO-MEDROL</t>
  </si>
  <si>
    <t>INJ 1X1ML/40MG</t>
  </si>
  <si>
    <t>DZ BRAUNOL 1 L</t>
  </si>
  <si>
    <t>IRUXOL MONO</t>
  </si>
  <si>
    <t>DRM UNG 1X10GM</t>
  </si>
  <si>
    <t>KL ETHER LÉKOPISNÝ 1000 ml Fagron, Kulich</t>
  </si>
  <si>
    <t>UN 1155</t>
  </si>
  <si>
    <t>KL MS HYDROG.PEROX. 3% 1000g</t>
  </si>
  <si>
    <t>KL SOL.FORMALDEHYDI 10% 1000 g</t>
  </si>
  <si>
    <t>UN 2209</t>
  </si>
  <si>
    <t>KL SOL.HYD.PEROX.3% 500G</t>
  </si>
  <si>
    <t>KL SOL.NOVIKOV 10G</t>
  </si>
  <si>
    <t>KL ZASYP NA RANY 100G</t>
  </si>
  <si>
    <t>GEL 1X20GM</t>
  </si>
  <si>
    <t>VENTOLIN ROZTOK K INHALACI</t>
  </si>
  <si>
    <t>INH SOL1X20ML/120MG</t>
  </si>
  <si>
    <t>ACECOR 400MG</t>
  </si>
  <si>
    <t>TBL OBD 30X400MG</t>
  </si>
  <si>
    <t>AGEN 10</t>
  </si>
  <si>
    <t>AMBROBENE</t>
  </si>
  <si>
    <t>INJ 5X2ML/15MG</t>
  </si>
  <si>
    <t>AMBROBENE 75 MG</t>
  </si>
  <si>
    <t>POR CPS PRO 20X75MG</t>
  </si>
  <si>
    <t>AMICLOTON</t>
  </si>
  <si>
    <t>TBL 30</t>
  </si>
  <si>
    <t>ANESIA 10MG/ML</t>
  </si>
  <si>
    <t>INJ+INF EML 1X100ML</t>
  </si>
  <si>
    <t>TBL 20X100MG</t>
  </si>
  <si>
    <t>PAR LQF 20X100ML-PE</t>
  </si>
  <si>
    <t>ARDEAELYTOSOL NA.HYDR.CARB.8.4%</t>
  </si>
  <si>
    <t>INF 1X200ML</t>
  </si>
  <si>
    <t>BERODUAL</t>
  </si>
  <si>
    <t>INH LIQ 1X20ML</t>
  </si>
  <si>
    <t>BETALOC</t>
  </si>
  <si>
    <t>INJ 5X5ML/5MG</t>
  </si>
  <si>
    <t>POR TBL NOB 28X480MG</t>
  </si>
  <si>
    <t>BISOPROLOL MYLAN</t>
  </si>
  <si>
    <t>10MG TBL FLM 30</t>
  </si>
  <si>
    <t>BURONIL 25 MG</t>
  </si>
  <si>
    <t>POR TBL OBD 50X25MG</t>
  </si>
  <si>
    <t>CALCIUM RESONIUM</t>
  </si>
  <si>
    <t>POR+RCT PLV SUS 300GM</t>
  </si>
  <si>
    <t>CARDIKET RETARD 20</t>
  </si>
  <si>
    <t>20MG TBL PRO 20 I</t>
  </si>
  <si>
    <t>CORDARONE</t>
  </si>
  <si>
    <t>POR TBL NOB30X200MG</t>
  </si>
  <si>
    <t>INJ SOL 6X3ML/150MG</t>
  </si>
  <si>
    <t>DEPAKINE</t>
  </si>
  <si>
    <t>INJ PSO LQF 4X4ML/400MG</t>
  </si>
  <si>
    <t>DEPAKINE CHRONO 500MG(PULENE)</t>
  </si>
  <si>
    <t>TBL RET 30X500MG</t>
  </si>
  <si>
    <t>DICLOFENAC AL RETARD</t>
  </si>
  <si>
    <t>TBL OBD 50X100MG</t>
  </si>
  <si>
    <t>DICYNONE 250</t>
  </si>
  <si>
    <t>INJ SOL 4X2ML/250MG</t>
  </si>
  <si>
    <t>DIGOXIN ORION INJ.-MIMOŘÁDNÝ DOVOZ!!</t>
  </si>
  <si>
    <t>INJ SOL 25X1ML/0.25MG</t>
  </si>
  <si>
    <t>DOLMINA 100 SR</t>
  </si>
  <si>
    <t>POR TBL PRO 20X100MG</t>
  </si>
  <si>
    <t>EBRANTIL I.V.50</t>
  </si>
  <si>
    <t>INJ SOL 5X10ML/50MG</t>
  </si>
  <si>
    <t>ESSENTIALE FORTE N</t>
  </si>
  <si>
    <t>POR CPS DUR 50</t>
  </si>
  <si>
    <t>EUTHYROX 50</t>
  </si>
  <si>
    <t>TBL 100X50RG</t>
  </si>
  <si>
    <t>FURON</t>
  </si>
  <si>
    <t>FUROSEMID BIOTIKA FORTE</t>
  </si>
  <si>
    <t>INJ 10X10ML/125MG</t>
  </si>
  <si>
    <t>GERATAM 3 G</t>
  </si>
  <si>
    <t>INJ SOL 4X15ML/3GM</t>
  </si>
  <si>
    <t>GLUCOPHAGE 1000 MG</t>
  </si>
  <si>
    <t>POR TBLFLM60X1000MG</t>
  </si>
  <si>
    <t>GUTRON 2.5MG</t>
  </si>
  <si>
    <t>TBL 20X2.5MG</t>
  </si>
  <si>
    <t>HALOPERIDOL</t>
  </si>
  <si>
    <t>INJ 5X1ML/5MG</t>
  </si>
  <si>
    <t>GTT 1X10ML/20MG</t>
  </si>
  <si>
    <t>POR CPS ETD 14X20MG</t>
  </si>
  <si>
    <t>HEMINEVRIN 300 MG</t>
  </si>
  <si>
    <t>POR CPS MOL 100X300MG</t>
  </si>
  <si>
    <t>HUMALOG 100 IU</t>
  </si>
  <si>
    <t>INJ SOL 5X3ML/300UT</t>
  </si>
  <si>
    <t>HYLAK FORTE</t>
  </si>
  <si>
    <t>POR SOL 100ML</t>
  </si>
  <si>
    <t>INF SOL 10X1000MLPLAH</t>
  </si>
  <si>
    <t>IFIRMASTA 150 MG</t>
  </si>
  <si>
    <t>POR TBL FLM 28X150MG</t>
  </si>
  <si>
    <t>IMODIUM</t>
  </si>
  <si>
    <t>2MG CPS DUR 20</t>
  </si>
  <si>
    <t>IR OG. OPHTHALMO-SEPTONEX</t>
  </si>
  <si>
    <t>GTT OPH 1X10ML</t>
  </si>
  <si>
    <t>ISOKET LOSUNG 0.1% PRO INFUS.</t>
  </si>
  <si>
    <t>INJ PRO INF 10X10ML</t>
  </si>
  <si>
    <t>JODID 100</t>
  </si>
  <si>
    <t>TBL 100</t>
  </si>
  <si>
    <t>KALIUM CHLORATUM LECIVA 7.5%</t>
  </si>
  <si>
    <t>INJ 5X10ML 7.5%</t>
  </si>
  <si>
    <t>INJ 5X1ML/10MG</t>
  </si>
  <si>
    <t>LETROX 75</t>
  </si>
  <si>
    <t>POR TBL NOB 100X75MCG II</t>
  </si>
  <si>
    <t>TBL NOB 50X0,5GM</t>
  </si>
  <si>
    <t>MAGRILAN</t>
  </si>
  <si>
    <t>POR CPS DUR 30X20MG</t>
  </si>
  <si>
    <t>MINIDIAB</t>
  </si>
  <si>
    <t>NORADRENALIN LECIVA</t>
  </si>
  <si>
    <t>NORADRENALIN LÉČIVA</t>
  </si>
  <si>
    <t>IVN INF CNC SOL 5X5ML</t>
  </si>
  <si>
    <t>INJ 10X2ML/1000MG</t>
  </si>
  <si>
    <t>ONDANSETRON ACCORD</t>
  </si>
  <si>
    <t>2MG/ML INJ+INF SOL 5X4ML</t>
  </si>
  <si>
    <t>PARACETAMOL KABI 10 MG/ML</t>
  </si>
  <si>
    <t>INF SOL 10X50ML/500MG</t>
  </si>
  <si>
    <t>POR TBL NOB 12X500MG</t>
  </si>
  <si>
    <t>PICOPREP PRÁŠEK PRO PŘÍPRAVU PERORÁLNÍHO ROZTOKU</t>
  </si>
  <si>
    <t>POR PLV SOL 2</t>
  </si>
  <si>
    <t>PROPOFOL 1% MCT/LCT FRESENIUS</t>
  </si>
  <si>
    <t>INJ EML 10X100ML</t>
  </si>
  <si>
    <t>PYRIDOXIN LÉČIVA TBL</t>
  </si>
  <si>
    <t xml:space="preserve">POR TBL NOB 20X20MG </t>
  </si>
  <si>
    <t>RANITAL</t>
  </si>
  <si>
    <t>INJ 5X2ML/50MG</t>
  </si>
  <si>
    <t>RINGERFUNDIN B.BRAUN</t>
  </si>
  <si>
    <t>INF SOL 10X500ML PE</t>
  </si>
  <si>
    <t>INF SOL10X1000ML PE</t>
  </si>
  <si>
    <t>SMECTA</t>
  </si>
  <si>
    <t>PLV POR 1X30SACKU</t>
  </si>
  <si>
    <t>TBL FLM 60X320MG/60MG</t>
  </si>
  <si>
    <t>STADAPRESS 20/12,5 MG</t>
  </si>
  <si>
    <t>TBL FLM 30X20MG/12,5MG</t>
  </si>
  <si>
    <t>STUGERON</t>
  </si>
  <si>
    <t>TBL 50X25MG</t>
  </si>
  <si>
    <t>SUFENTANIL TORREX 5 MCG/ML</t>
  </si>
  <si>
    <t>INJ SOL 5X10ML/50RG</t>
  </si>
  <si>
    <t>SYNTOSTIGMIN</t>
  </si>
  <si>
    <t>INJ 10X1ML/0.5MG</t>
  </si>
  <si>
    <t>TENSIOMIN</t>
  </si>
  <si>
    <t>TBL 30X25MG</t>
  </si>
  <si>
    <t>TETRASPAN 6%</t>
  </si>
  <si>
    <t>INF SOL 20X500ML</t>
  </si>
  <si>
    <t>TRITACE 5</t>
  </si>
  <si>
    <t>TBL 30X5MG</t>
  </si>
  <si>
    <t>TRITTICO AC 150</t>
  </si>
  <si>
    <t>TBL RET 60X150MG</t>
  </si>
  <si>
    <t>UTROGESTAN</t>
  </si>
  <si>
    <t>CPS 30X100MG</t>
  </si>
  <si>
    <t>VALSACOMBI 160 MG/12,5 MG</t>
  </si>
  <si>
    <t>POR TBL FLM 28</t>
  </si>
  <si>
    <t>VASOCARDIN 100</t>
  </si>
  <si>
    <t>POR TBL NOB 50X100MG</t>
  </si>
  <si>
    <t>ZENARO 5 MG</t>
  </si>
  <si>
    <t>TBL FLM 50X5MG IV</t>
  </si>
  <si>
    <t>NUTRIDRINK S PŘÍCHUTÍ BANÁNOVOU</t>
  </si>
  <si>
    <t>POR SOL 1X200ML</t>
  </si>
  <si>
    <t>NUTRIDRINK S PŘÍCHUTÍ ČOKOLÁDOVOU</t>
  </si>
  <si>
    <t>NUTRIDRINK S PŘÍCHUTÍ VANILKOVOU</t>
  </si>
  <si>
    <t>NUTRISON</t>
  </si>
  <si>
    <t>POR SOL 1X500ML</t>
  </si>
  <si>
    <t>DEOXYMYKOIN</t>
  </si>
  <si>
    <t>TBL 10X100MG</t>
  </si>
  <si>
    <t>PAMYCON NA PŘÍPRAVU KAPEK</t>
  </si>
  <si>
    <t>DRM PLV SOL 1X1LAH</t>
  </si>
  <si>
    <t>TOBREX</t>
  </si>
  <si>
    <t>GTT OPH 5ML 3MG/1ML</t>
  </si>
  <si>
    <t>FLUCONAZOL KABI 2 MG/ML</t>
  </si>
  <si>
    <t>INF SOL 10X100ML/200MG</t>
  </si>
  <si>
    <t>INF SOL 10X200ML/400MG</t>
  </si>
  <si>
    <t>3121 - TRAU: ambulance</t>
  </si>
  <si>
    <t>3111 - TRAU: lůžkové oddělení 27</t>
  </si>
  <si>
    <t>3131 - TRAU: JIP 27</t>
  </si>
  <si>
    <t>A02BA02 - RANITIDIN</t>
  </si>
  <si>
    <t>A02BC02 - PANTOPRAZOL</t>
  </si>
  <si>
    <t>A04AA01 - ONDANSETRON</t>
  </si>
  <si>
    <t>B01AB06 - NADROPARIN</t>
  </si>
  <si>
    <t>B01AC04 - KLOPIDOGREL</t>
  </si>
  <si>
    <t>C01BD01 - AMIODARON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</si>
  <si>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</si>
  <si>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</si>
  <si>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</si>
  <si>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</si>
  <si>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</si>
  <si>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</si>
  <si>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</si>
  <si>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</si>
  <si>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</si>
  <si>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</si>
  <si>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</si>
  <si>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</si>
  <si>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</si>
  <si>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</si>
  <si>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</si>
  <si>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</si>
  <si>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C09DA01 - LOSARTAN A DIURETIKA</t>
  </si>
  <si>
    <t>C09DA03 - VALSARTAN A DIURETIKA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</si>
  <si>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</si>
  <si>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</si>
  <si>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</si>
  <si>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</si>
  <si>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</si>
  <si>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</si>
  <si>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</si>
  <si>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</si>
  <si>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J01XA01 - VANKOMYCIN</t>
  </si>
  <si>
    <t>J01XD01 - METRONIDAZOL</t>
  </si>
  <si>
    <t>J01XX08 - LINEZOLID</t>
  </si>
  <si>
    <t>J02AC01 - FLUKONAZOL</t>
  </si>
  <si>
    <t>M01AC06 - MELOXIKAM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</si>
  <si>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</si>
  <si>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</si>
  <si>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</si>
  <si>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</si>
  <si>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</si>
  <si>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</si>
  <si>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</si>
  <si>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N05AH03 - OLANZAPIN</t>
  </si>
  <si>
    <t>N05BA12 - ALPRAZOLAM</t>
  </si>
  <si>
    <t>N05CF02 - ZOLPIDEM</t>
  </si>
  <si>
    <t>N06AB04 - CITALOPRAM</t>
  </si>
  <si>
    <t>N06AX16 - VENLAFAXIN</t>
  </si>
  <si>
    <t>N06BX18 - VINPOCETIN</t>
  </si>
  <si>
    <t>N07CA01 - BETAHISTIN</t>
  </si>
  <si>
    <t>R03AC02 - SALBUTAMOL</t>
  </si>
  <si>
    <t>R05CB06 - AMBROXOL</t>
  </si>
  <si>
    <t>R06AE07 - CETIRIZIN</t>
  </si>
  <si>
    <t>R06AE09 - LEVOCETIRIZIN</t>
  </si>
  <si>
    <t>R06AX27 - DESLORATADIN</t>
  </si>
  <si>
    <t>V06XX - POTRAVINY PRO ZVLÁŠTNÍ LÉKAŘSKÉ ÚČELY (PZLÚ)</t>
  </si>
  <si>
    <t>C09BX01 - PERINDOPRIL, AMLODIPIN A INDAPAMID</t>
  </si>
  <si>
    <t>N01AH03 - SUFENTANIL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</si>
  <si>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</si>
  <si>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</si>
  <si>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</si>
  <si>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</si>
  <si>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</si>
  <si>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</si>
  <si>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</si>
  <si>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A02BC02</t>
  </si>
  <si>
    <t>214427</t>
  </si>
  <si>
    <t>40MG INJ PLV SOL 1</t>
  </si>
  <si>
    <t>A04AA01</t>
  </si>
  <si>
    <t>11635</t>
  </si>
  <si>
    <t>ONDANSETRON SANDOZ</t>
  </si>
  <si>
    <t>8MG TBL FLM 10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</si>
  <si>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</si>
  <si>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</si>
  <si>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</si>
  <si>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</si>
  <si>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</si>
  <si>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</si>
  <si>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</si>
  <si>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</si>
  <si>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</si>
  <si>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</si>
  <si>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</si>
  <si>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A10AE05</t>
  </si>
  <si>
    <t>28148</t>
  </si>
  <si>
    <t>LEVEMIR PENFILL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</si>
  <si>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</si>
  <si>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</si>
  <si>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</si>
  <si>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</si>
  <si>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</si>
  <si>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</si>
  <si>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</si>
  <si>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</si>
  <si>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</si>
  <si>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</si>
  <si>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</si>
  <si>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C02CA04</t>
  </si>
  <si>
    <t>45214</t>
  </si>
  <si>
    <t>2MG TBL NOB 30</t>
  </si>
  <si>
    <t>C03CA01</t>
  </si>
  <si>
    <t>214036</t>
  </si>
  <si>
    <t>56804</t>
  </si>
  <si>
    <t>40MG TBL NOB 50</t>
  </si>
  <si>
    <t>56807</t>
  </si>
  <si>
    <t>125MG TBL NOB 30</t>
  </si>
  <si>
    <t>56808</t>
  </si>
  <si>
    <t>125MG TBL NOB 50</t>
  </si>
  <si>
    <t>C05BA01</t>
  </si>
  <si>
    <t>100304</t>
  </si>
  <si>
    <t>300MG/100G GEL 40G</t>
  </si>
  <si>
    <t>100308</t>
  </si>
  <si>
    <t>300MG/100G CRM 40G</t>
  </si>
  <si>
    <t>C07AB02</t>
  </si>
  <si>
    <t>32225</t>
  </si>
  <si>
    <t>BETALOC ZOK</t>
  </si>
  <si>
    <t>25MG TBL PRO 28</t>
  </si>
  <si>
    <t>49941</t>
  </si>
  <si>
    <t>100MG TBL PRO 100</t>
  </si>
  <si>
    <t>C07AB03</t>
  </si>
  <si>
    <t>58659</t>
  </si>
  <si>
    <t>25MG TBL NOB 30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</si>
  <si>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</si>
  <si>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</si>
  <si>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</si>
  <si>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</si>
  <si>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</si>
  <si>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</si>
  <si>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</si>
  <si>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</si>
  <si>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</si>
  <si>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</si>
  <si>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</si>
  <si>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</si>
  <si>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</si>
  <si>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</si>
  <si>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</si>
  <si>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</si>
  <si>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</si>
  <si>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</si>
  <si>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</si>
  <si>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</si>
  <si>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</si>
  <si>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</si>
  <si>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</si>
  <si>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</si>
  <si>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</si>
  <si>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</si>
  <si>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</si>
  <si>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</si>
  <si>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</si>
  <si>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</si>
  <si>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</si>
  <si>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</si>
  <si>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</si>
  <si>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C09BA04</t>
  </si>
  <si>
    <t>162008</t>
  </si>
  <si>
    <t>PRESTARIUM NEO COMBI</t>
  </si>
  <si>
    <t>10MG/2,5MG TBL FLM 30</t>
  </si>
  <si>
    <t>C09BB04</t>
  </si>
  <si>
    <t>124087</t>
  </si>
  <si>
    <t>PRESTANCE</t>
  </si>
  <si>
    <t>5MG/5MG TBL NOB 30</t>
  </si>
  <si>
    <t>124101</t>
  </si>
  <si>
    <t>5MG/10MG TBL NOB 30</t>
  </si>
  <si>
    <t>C09BX01</t>
  </si>
  <si>
    <t>190958</t>
  </si>
  <si>
    <t>TRIPLIXAM</t>
  </si>
  <si>
    <t>5MG/1,25MG/5MG TBL FLM 30</t>
  </si>
  <si>
    <t>190973</t>
  </si>
  <si>
    <t>10MG/2,5MG/10MG TBL FLM 30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</si>
  <si>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</si>
  <si>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</si>
  <si>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</si>
  <si>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</si>
  <si>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</si>
  <si>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</si>
  <si>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</si>
  <si>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</si>
  <si>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</si>
  <si>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</si>
  <si>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</si>
  <si>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</si>
  <si>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</si>
  <si>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</si>
  <si>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</si>
  <si>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</si>
  <si>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</si>
  <si>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49195</t>
  </si>
  <si>
    <t>0,4MG CPS RDR 90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</si>
  <si>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</si>
  <si>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</si>
  <si>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</si>
  <si>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</si>
  <si>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</si>
  <si>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</si>
  <si>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</si>
  <si>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187427</t>
  </si>
  <si>
    <t>LETROX</t>
  </si>
  <si>
    <t>100MCG TBL NOB 100</t>
  </si>
  <si>
    <t>46692</t>
  </si>
  <si>
    <t>75MCG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</si>
  <si>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</si>
  <si>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</si>
  <si>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</si>
  <si>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</si>
  <si>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</si>
  <si>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</si>
  <si>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</si>
  <si>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</si>
  <si>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</si>
  <si>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</si>
  <si>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</si>
  <si>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</si>
  <si>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</si>
  <si>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</si>
  <si>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</si>
  <si>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</si>
  <si>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</si>
  <si>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</si>
  <si>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</si>
  <si>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</si>
  <si>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</si>
  <si>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</si>
  <si>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</si>
  <si>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</si>
  <si>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</si>
  <si>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</si>
  <si>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</si>
  <si>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</si>
  <si>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</si>
  <si>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</si>
  <si>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</si>
  <si>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</si>
  <si>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</si>
  <si>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</si>
  <si>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</si>
  <si>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</si>
  <si>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</si>
  <si>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</si>
  <si>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</si>
  <si>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</si>
  <si>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</si>
  <si>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</si>
  <si>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</si>
  <si>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</si>
  <si>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</si>
  <si>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</si>
  <si>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</si>
  <si>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</si>
  <si>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J01XX08</t>
  </si>
  <si>
    <t>172540</t>
  </si>
  <si>
    <t>202911</t>
  </si>
  <si>
    <t>DILIZOLEN</t>
  </si>
  <si>
    <t>2MG/ML INF SOL 10X300ML</t>
  </si>
  <si>
    <t>3708</t>
  </si>
  <si>
    <t>2MG/ML INF SOL 10X300ML I</t>
  </si>
  <si>
    <t>M01AC06</t>
  </si>
  <si>
    <t>112561</t>
  </si>
  <si>
    <t>RECOXA</t>
  </si>
  <si>
    <t>15MG TBL NOB 30</t>
  </si>
  <si>
    <t>M01AX17</t>
  </si>
  <si>
    <t>12891</t>
  </si>
  <si>
    <t>100MG TBL NOB 15</t>
  </si>
  <si>
    <t>12892</t>
  </si>
  <si>
    <t>M04AA01</t>
  </si>
  <si>
    <t>127260</t>
  </si>
  <si>
    <t>127263</t>
  </si>
  <si>
    <t>N01AH03</t>
  </si>
  <si>
    <t>162444</t>
  </si>
  <si>
    <t>SUFENTANIL TORREX</t>
  </si>
  <si>
    <t>5MCG/ML INJ SOL 5X2ML</t>
  </si>
  <si>
    <t>N02BB02</t>
  </si>
  <si>
    <t>55823</t>
  </si>
  <si>
    <t>500MG TBL FLM 20</t>
  </si>
  <si>
    <t>55824</t>
  </si>
  <si>
    <t>500MG/ML INJ SOL 5X5ML</t>
  </si>
  <si>
    <t>N02BE01</t>
  </si>
  <si>
    <t>157875</t>
  </si>
  <si>
    <t>PARACETAMOL KABI</t>
  </si>
  <si>
    <t>10MG/ML INF SOL 10X100ML</t>
  </si>
  <si>
    <t>N03AX16</t>
  </si>
  <si>
    <t>211462</t>
  </si>
  <si>
    <t>PREGABALIN TEVA</t>
  </si>
  <si>
    <t>75MG CPS DUR 14</t>
  </si>
  <si>
    <t>211472</t>
  </si>
  <si>
    <t>150MG CPS DUR 14</t>
  </si>
  <si>
    <t>N05AH03</t>
  </si>
  <si>
    <t>500764</t>
  </si>
  <si>
    <t>OLANZAPIN MYLAN</t>
  </si>
  <si>
    <t>10MG TBL FLM 28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</si>
  <si>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</si>
  <si>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</si>
  <si>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</si>
  <si>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</si>
  <si>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</si>
  <si>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</si>
  <si>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</si>
  <si>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N06AB04</t>
  </si>
  <si>
    <t>17425</t>
  </si>
  <si>
    <t>17431</t>
  </si>
  <si>
    <t>20MG TBL FLM 30</t>
  </si>
  <si>
    <t>N06AX16</t>
  </si>
  <si>
    <t>115562</t>
  </si>
  <si>
    <t>VENLAFAXIN MYLAN</t>
  </si>
  <si>
    <t>150MG CPS PRO 30</t>
  </si>
  <si>
    <t>N06BX18</t>
  </si>
  <si>
    <t>10252</t>
  </si>
  <si>
    <t>10MG TBL NOB 30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</si>
  <si>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</si>
  <si>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</si>
  <si>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</si>
  <si>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</si>
  <si>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</si>
  <si>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</si>
  <si>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</si>
  <si>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R05CB06</t>
  </si>
  <si>
    <t>202900</t>
  </si>
  <si>
    <t>30MG TBL NOB 20</t>
  </si>
  <si>
    <t>R06AE07</t>
  </si>
  <si>
    <t>66030</t>
  </si>
  <si>
    <t>R06AE09</t>
  </si>
  <si>
    <t>124343</t>
  </si>
  <si>
    <t>CEZERA</t>
  </si>
  <si>
    <t>5MG TBL FLM 30 I</t>
  </si>
  <si>
    <t>R06AX27</t>
  </si>
  <si>
    <t>168838</t>
  </si>
  <si>
    <t>DASSELTA</t>
  </si>
  <si>
    <t>5MG TBL FLM 90</t>
  </si>
  <si>
    <t>V06XX</t>
  </si>
  <si>
    <t>217109</t>
  </si>
  <si>
    <t>33418</t>
  </si>
  <si>
    <t>33742</t>
  </si>
  <si>
    <t>90044</t>
  </si>
  <si>
    <t>40MG/ML INJ SUS 1X1ML</t>
  </si>
  <si>
    <t>58380</t>
  </si>
  <si>
    <t>VENTOLIN</t>
  </si>
  <si>
    <t>5MG/ML INH SOL 1X20ML</t>
  </si>
  <si>
    <t>A02BA02</t>
  </si>
  <si>
    <t>93969</t>
  </si>
  <si>
    <t>50MG/2ML INJ SOL 5X2ML</t>
  </si>
  <si>
    <t>C01BD01</t>
  </si>
  <si>
    <t>107938</t>
  </si>
  <si>
    <t>150MG/3ML INJ SOL 6X3ML</t>
  </si>
  <si>
    <t>13767</t>
  </si>
  <si>
    <t>200MG TBL NOB 30</t>
  </si>
  <si>
    <t>98219</t>
  </si>
  <si>
    <t>214627</t>
  </si>
  <si>
    <t>100MG TBL NOB 50</t>
  </si>
  <si>
    <t>83974</t>
  </si>
  <si>
    <t>1MG/ML INJ SOL 5X5ML</t>
  </si>
  <si>
    <t>158711</t>
  </si>
  <si>
    <t>2954</t>
  </si>
  <si>
    <t>C09AA05</t>
  </si>
  <si>
    <t>56981</t>
  </si>
  <si>
    <t>TRITACE</t>
  </si>
  <si>
    <t>C09DA03</t>
  </si>
  <si>
    <t>134281</t>
  </si>
  <si>
    <t>VALSACOMBI</t>
  </si>
  <si>
    <t>160MG/12,5MG TBL FLM 28</t>
  </si>
  <si>
    <t>184245</t>
  </si>
  <si>
    <t>75MCG TBL NOB 100</t>
  </si>
  <si>
    <t>69189</t>
  </si>
  <si>
    <t>50MCG TBL NOB 100 II</t>
  </si>
  <si>
    <t>J02AC01</t>
  </si>
  <si>
    <t>164401</t>
  </si>
  <si>
    <t>FLUCONAZOL KABI</t>
  </si>
  <si>
    <t>2MG/ML INF SOL 10X100ML</t>
  </si>
  <si>
    <t>164407</t>
  </si>
  <si>
    <t>2MG/ML INF SOL 10X200ML</t>
  </si>
  <si>
    <t>30779</t>
  </si>
  <si>
    <t>5MCG/ML INJ SOL 5X10ML</t>
  </si>
  <si>
    <t>N01AX10</t>
  </si>
  <si>
    <t>18175</t>
  </si>
  <si>
    <t>10MG/ML INJ/INF EML 10X100ML</t>
  </si>
  <si>
    <t>7981</t>
  </si>
  <si>
    <t>500MG/ML INJ SOL 10X2ML</t>
  </si>
  <si>
    <t>157871</t>
  </si>
  <si>
    <t>10MG/ML INF SOL 10X50ML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</si>
  <si>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</si>
  <si>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</si>
  <si>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</si>
  <si>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</si>
  <si>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</si>
  <si>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</si>
  <si>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33527</t>
  </si>
  <si>
    <t>33847</t>
  </si>
  <si>
    <t>33848</t>
  </si>
  <si>
    <t>33936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</si>
  <si>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</si>
  <si>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</si>
  <si>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</si>
  <si>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</si>
  <si>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</si>
  <si>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</si>
  <si>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</si>
  <si>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</si>
  <si>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</si>
  <si>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</si>
  <si>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</si>
  <si>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</si>
  <si>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</si>
  <si>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</si>
  <si>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</si>
  <si>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</si>
  <si>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</si>
  <si>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</si>
  <si>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</si>
  <si>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</si>
  <si>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</si>
  <si>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</si>
  <si>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</si>
  <si>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Fidler Erik</t>
  </si>
  <si>
    <t>Freiwald Jaromír</t>
  </si>
  <si>
    <t>Homola Pavel</t>
  </si>
  <si>
    <t>Homza Miroslav</t>
  </si>
  <si>
    <t>Jiný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</si>
  <si>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</si>
  <si>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</si>
  <si>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</si>
  <si>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</si>
  <si>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</si>
  <si>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</si>
  <si>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</si>
  <si>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</si>
  <si>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</si>
  <si>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</si>
  <si>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</si>
  <si>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</si>
  <si>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32061</t>
  </si>
  <si>
    <t>SODNÁ SŮL METAMIZOLU</t>
  </si>
  <si>
    <t>SULTAMICILIN</t>
  </si>
  <si>
    <t>17149</t>
  </si>
  <si>
    <t>375MG TBL FLM 12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</si>
  <si>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</si>
  <si>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</si>
  <si>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</si>
  <si>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</si>
  <si>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</si>
  <si>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</si>
  <si>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</si>
  <si>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</si>
  <si>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</si>
  <si>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</si>
  <si>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</si>
  <si>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</si>
  <si>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</si>
  <si>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</si>
  <si>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</si>
  <si>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32059</t>
  </si>
  <si>
    <t>CIPROFLOXACIN</t>
  </si>
  <si>
    <t>15658</t>
  </si>
  <si>
    <t>CIPLOX</t>
  </si>
  <si>
    <t>KLINDAMYCIN</t>
  </si>
  <si>
    <t>100339</t>
  </si>
  <si>
    <t>DALACIN C</t>
  </si>
  <si>
    <t>300MG CPS DUR 16</t>
  </si>
  <si>
    <t>LÉČIVA K TERAPII ONEMOCNĚNÍ JATER</t>
  </si>
  <si>
    <t>125752</t>
  </si>
  <si>
    <t>300MG CPS DUR 50</t>
  </si>
  <si>
    <t>NIMESULID</t>
  </si>
  <si>
    <t>OMEPRAZOL</t>
  </si>
  <si>
    <t>25365</t>
  </si>
  <si>
    <t>20MG CPS ETD 28</t>
  </si>
  <si>
    <t>RŮZNÉ JINÉ KOMBINACE ŽELEZA</t>
  </si>
  <si>
    <t>97402</t>
  </si>
  <si>
    <t>320MG/60MG TBL FLM 50</t>
  </si>
  <si>
    <t>TRAMADOL A PARACETAMOL</t>
  </si>
  <si>
    <t>138847</t>
  </si>
  <si>
    <t>DORETA</t>
  </si>
  <si>
    <t>37,5MG/325MG TBL FLM 90 I</t>
  </si>
  <si>
    <t>AMOXICILIN A  INHIBITOR BETA-LAKTAMASY</t>
  </si>
  <si>
    <t>JINÉ KAPILÁRY STABILIZUJÍCÍ LÁTKY</t>
  </si>
  <si>
    <t>107806</t>
  </si>
  <si>
    <t>20MG TBL ENT 30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</si>
  <si>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</si>
  <si>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</si>
  <si>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</si>
  <si>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</si>
  <si>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</si>
  <si>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</si>
  <si>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3952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</si>
  <si>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</si>
  <si>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</si>
  <si>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</si>
  <si>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</si>
  <si>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</si>
  <si>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</si>
  <si>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</si>
  <si>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</si>
  <si>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93897</t>
  </si>
  <si>
    <t>LÍMEC KRČNÍ TYP PHILADELPHIA PAN 1.02</t>
  </si>
  <si>
    <t>DVOUDÍLNÝ, STAVITELNÝ</t>
  </si>
  <si>
    <t>DIKLOFENAK</t>
  </si>
  <si>
    <t>16031</t>
  </si>
  <si>
    <t>VOLTAREN 50</t>
  </si>
  <si>
    <t>50MG TBL ENT 20</t>
  </si>
  <si>
    <t>CEFUROXIM</t>
  </si>
  <si>
    <t>47727</t>
  </si>
  <si>
    <t>ZINNAT</t>
  </si>
  <si>
    <t>AMBROXOL</t>
  </si>
  <si>
    <t>107135</t>
  </si>
  <si>
    <t>150MG CPS DUR 16</t>
  </si>
  <si>
    <t>32063</t>
  </si>
  <si>
    <t>9500IU/ML INJ SOL ISP 10X0,8ML</t>
  </si>
  <si>
    <t>179327</t>
  </si>
  <si>
    <t>75MG/650MG TBL FLM 30 I</t>
  </si>
  <si>
    <t>132872</t>
  </si>
  <si>
    <t>ZALDIAR</t>
  </si>
  <si>
    <t>37,5MG/325MG TBL FLM 30</t>
  </si>
  <si>
    <t>KALCITRIOL</t>
  </si>
  <si>
    <t>14937</t>
  </si>
  <si>
    <t>ROCALTROL</t>
  </si>
  <si>
    <t>0,25MCG CPS MOL 30</t>
  </si>
  <si>
    <t>ACETYLCYSTEIN</t>
  </si>
  <si>
    <t>32858</t>
  </si>
  <si>
    <t>NAC AL 600 ŠUMIVÉ TABLETY</t>
  </si>
  <si>
    <t>600MG TBL EFF 20</t>
  </si>
  <si>
    <t>DIAZEPAM</t>
  </si>
  <si>
    <t>2477</t>
  </si>
  <si>
    <t>5MG TBL NOB 20(2X10)</t>
  </si>
  <si>
    <t>INDOMETACIN</t>
  </si>
  <si>
    <t>93723</t>
  </si>
  <si>
    <t>INDOMETACIN BERLIN-CHEMIE</t>
  </si>
  <si>
    <t>50MG SUP 10</t>
  </si>
  <si>
    <t>25366</t>
  </si>
  <si>
    <t>20MG CPS ETD 90</t>
  </si>
  <si>
    <t>RUTOSID, KOMBINACE</t>
  </si>
  <si>
    <t>98194</t>
  </si>
  <si>
    <t>150MG/150MG/100MG CPS DUR 30 I</t>
  </si>
  <si>
    <t>SULFAMETHOXAZOL A TRIMETHOPRIM</t>
  </si>
  <si>
    <t>203954</t>
  </si>
  <si>
    <t>BISEPTOL</t>
  </si>
  <si>
    <t>400MG/80MG TBL NOB 28</t>
  </si>
  <si>
    <t>132654</t>
  </si>
  <si>
    <t>875MG/125MG TBL FLM 14</t>
  </si>
  <si>
    <t>Obuv ortopedická</t>
  </si>
  <si>
    <t>971</t>
  </si>
  <si>
    <t>VLOŽKY ORTOPEDICKÉ-SPECIÁLNÍ</t>
  </si>
  <si>
    <t>80%</t>
  </si>
  <si>
    <t>885</t>
  </si>
  <si>
    <t>10CMX5M,V NAPNUTÉM STAVU,DLOUHÝ TAH,1KS</t>
  </si>
  <si>
    <t>39710</t>
  </si>
  <si>
    <t>VELIKOST A3</t>
  </si>
  <si>
    <t>93841</t>
  </si>
  <si>
    <t>ORTÉZA HLEZNA EQUALIZER WALKER LOW TOP</t>
  </si>
  <si>
    <t>RIGIDNÍ S FIXAČNÍ VLOŽKOU, SNÍŽENÁ VÝŠKA</t>
  </si>
  <si>
    <t>136070</t>
  </si>
  <si>
    <t>ZÁVĚS RAMENNÍ</t>
  </si>
  <si>
    <t>DISTANČNÍ PODLOŽKA</t>
  </si>
  <si>
    <t>23836</t>
  </si>
  <si>
    <t>ORTÉZA ZÁPĚSTÍ 0105D</t>
  </si>
  <si>
    <t>VEL.OBV.ZÁP.DÉLKA 20CM, S-DO 18CM,L -NAD 18CM, PRAVÁ/LEVÁ</t>
  </si>
  <si>
    <t>94918</t>
  </si>
  <si>
    <t>JINÁ ANTIBIOTIKA PRO LOKÁLNÍ APLIKACI</t>
  </si>
  <si>
    <t>1066</t>
  </si>
  <si>
    <t>250IU/G+5,2MG/G UNG 10G</t>
  </si>
  <si>
    <t>JODOVANÝ POVIDON</t>
  </si>
  <si>
    <t>203323</t>
  </si>
  <si>
    <t>100MG/G UNG 100G</t>
  </si>
  <si>
    <t>132671</t>
  </si>
  <si>
    <t>KLOPIDOGREL</t>
  </si>
  <si>
    <t>METOPROLOL</t>
  </si>
  <si>
    <t>32058</t>
  </si>
  <si>
    <t>9500IU/ML INJ SOL ISP 10X0,3ML</t>
  </si>
  <si>
    <t>59806</t>
  </si>
  <si>
    <t>FRAXIPARINE FORTE</t>
  </si>
  <si>
    <t>19000IU/ML INJ SOL ISP 10X0,6ML</t>
  </si>
  <si>
    <t>12895</t>
  </si>
  <si>
    <t>100MG POR GRA SUS 30 I</t>
  </si>
  <si>
    <t>VÁPNÍK, KOMBINACE S VITAMINEM D A/NEBO JINÝMI LÉČIVY</t>
  </si>
  <si>
    <t>189079</t>
  </si>
  <si>
    <t>CALCICHEW D3 LEMON</t>
  </si>
  <si>
    <t>500MG/400IU TBL MND 60</t>
  </si>
  <si>
    <t>FORMOTEROL A BUDESONID</t>
  </si>
  <si>
    <t>212646</t>
  </si>
  <si>
    <t>SYMBICORT</t>
  </si>
  <si>
    <t>160MCG/4,5MCG INH SUS PSS 1X120DÁV</t>
  </si>
  <si>
    <t>132871</t>
  </si>
  <si>
    <t>37,5MG/325MG TBL FLM 10</t>
  </si>
  <si>
    <t>202701</t>
  </si>
  <si>
    <t>20MG TBL ENT 90</t>
  </si>
  <si>
    <t>80173</t>
  </si>
  <si>
    <t>GÁZA SKLÁDANÁ KOMPRESY STERILNÍ STERILUX</t>
  </si>
  <si>
    <t>10X10CM,8 VRSTEV,25X2KS</t>
  </si>
  <si>
    <t>82747</t>
  </si>
  <si>
    <t>KRYTÍ VLHKÉ - KÓD PRO OZNÁMENÍ ZAČÁTKU LÉČBY</t>
  </si>
  <si>
    <t>SIGNÁLNÍ KÓD ZP - PROSTŘEDKY PRO VLHKÉ HOJENÍ RAN</t>
  </si>
  <si>
    <t>80986</t>
  </si>
  <si>
    <t>OBINADLO ELASTICKÉ FIXA CREP</t>
  </si>
  <si>
    <t>8CMX4M,TAŽNOST 160%,20KS</t>
  </si>
  <si>
    <t>80576</t>
  </si>
  <si>
    <t>NÁPLAST HYPOALERGENNÍ CURAPOR STERILNÍ</t>
  </si>
  <si>
    <t>5X7CM,SAMOLEPÍCÍ,S POLŠTÁŘKEM,1KS</t>
  </si>
  <si>
    <t>171796</t>
  </si>
  <si>
    <t>KRYTÍ BIOKERAMICKÉ NA RÁNY CERDAK BASIC</t>
  </si>
  <si>
    <t>5X5CM,BIOKERAMICKÝ POLŠTÁŘEK BEZ NÁPLASTI,10KS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</si>
  <si>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</si>
  <si>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</si>
  <si>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</si>
  <si>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</si>
  <si>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</si>
  <si>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</si>
  <si>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78911</t>
  </si>
  <si>
    <t>PÁSKA EPIKONDYLÁRNÍ - TYP 202</t>
  </si>
  <si>
    <t>VELIKOSTI M,L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</si>
  <si>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</si>
  <si>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</si>
  <si>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</si>
  <si>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</si>
  <si>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</si>
  <si>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</si>
  <si>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63776</t>
  </si>
  <si>
    <t>ORTÉZA HLEZENNÍ VACOPED; SOUPRAVA PRO PACIENTA</t>
  </si>
  <si>
    <t>VAKUOVÝ FIXAČNÍ SYSTÉM, NÁHRADA SÁDRY, VELIKOST S, M, L</t>
  </si>
  <si>
    <t>63777</t>
  </si>
  <si>
    <t>ORTÉZA HLEZENNÍ VACOACHILL; SOUPRAVA PRO PACIENTA</t>
  </si>
  <si>
    <t>11973</t>
  </si>
  <si>
    <t>BERLE PŘEDLOKETNí SPECIÁLNÍ 222 KL-S</t>
  </si>
  <si>
    <t>VYMĚKČENÉ DRŽADLO,NASTAVITELNÁ 76-96CM,DO 130KG</t>
  </si>
  <si>
    <t>11974</t>
  </si>
  <si>
    <t>BERLE PŘEDLOKETNí SPECIÁLNÍ 222 KL-SC</t>
  </si>
  <si>
    <t>VYMĚKČENÉ DRŽADLO,BAREVNÁ,NASTAVITELNÁ 76-96CM,DO 130KG</t>
  </si>
  <si>
    <t>23883</t>
  </si>
  <si>
    <t>NÁSTAVEC NA WC PLASTOVÝ 508 A</t>
  </si>
  <si>
    <t>VÝŠKA 15CM</t>
  </si>
  <si>
    <t>11798</t>
  </si>
  <si>
    <t>NÁSTAVEC NA WC W1840</t>
  </si>
  <si>
    <t>VÝŠKA 10CM</t>
  </si>
  <si>
    <t>11980</t>
  </si>
  <si>
    <t>BERLE PŘEDLOKETNÍ SPECIÁLNÍ DĚTSKÁ 222 J-SC</t>
  </si>
  <si>
    <t>VYMĚKČENÉ DRŽADLO,BAREVNÁ,NASTAVITELNÁ 65-85CM,DO 100KG</t>
  </si>
  <si>
    <t>ALPRAZOLAM</t>
  </si>
  <si>
    <t>18523</t>
  </si>
  <si>
    <t>250MG TBL FLM 10</t>
  </si>
  <si>
    <t>119672</t>
  </si>
  <si>
    <t>DICLOFENAC DUO PHARMASWISS</t>
  </si>
  <si>
    <t>75MG CPS RDR 30 I</t>
  </si>
  <si>
    <t>GABAPENTIN</t>
  </si>
  <si>
    <t>40777</t>
  </si>
  <si>
    <t>NEURONTIN</t>
  </si>
  <si>
    <t>600MG TBL FLM 50 I</t>
  </si>
  <si>
    <t>84398</t>
  </si>
  <si>
    <t>100MG CPS DUR 100</t>
  </si>
  <si>
    <t>84399</t>
  </si>
  <si>
    <t>84400</t>
  </si>
  <si>
    <t>300MG CPS DUR 100</t>
  </si>
  <si>
    <t>HOŘČÍK (RŮZNÉ SOLE V KOMBINACI)</t>
  </si>
  <si>
    <t>66555</t>
  </si>
  <si>
    <t>365MG POR GRA SOL SCC 30</t>
  </si>
  <si>
    <t>HYDROGENOVANÉ NÁMELOVÉ ALKALOIDY</t>
  </si>
  <si>
    <t>91032</t>
  </si>
  <si>
    <t>SECATOXIN FORTE</t>
  </si>
  <si>
    <t>2,5MG/ML POR GTT SOL 25ML</t>
  </si>
  <si>
    <t>16319</t>
  </si>
  <si>
    <t>BRAUNOVIDON</t>
  </si>
  <si>
    <t>100MG/G UNG 20G</t>
  </si>
  <si>
    <t>16320</t>
  </si>
  <si>
    <t>KYANOKOBALAMIN</t>
  </si>
  <si>
    <t>641</t>
  </si>
  <si>
    <t>VITAMIN B12 LÉČIVA</t>
  </si>
  <si>
    <t>300MCG INJ SOL 5X1ML</t>
  </si>
  <si>
    <t>KYSELINA FUSIDOVÁ</t>
  </si>
  <si>
    <t>84492</t>
  </si>
  <si>
    <t>FUCIDIN</t>
  </si>
  <si>
    <t>20MG/G CRM 1X15G</t>
  </si>
  <si>
    <t>MELOXIKAM</t>
  </si>
  <si>
    <t>13281</t>
  </si>
  <si>
    <t>15MG TBL NOB 20</t>
  </si>
  <si>
    <t>OFLOXACIN</t>
  </si>
  <si>
    <t>55636</t>
  </si>
  <si>
    <t>OFLOXIN 200</t>
  </si>
  <si>
    <t>200MG TBL FLM 10</t>
  </si>
  <si>
    <t>ORGANO-HEPARINOID</t>
  </si>
  <si>
    <t>100311</t>
  </si>
  <si>
    <t>HIRUDOID FORTE</t>
  </si>
  <si>
    <t>445MG/100G CRM 40G</t>
  </si>
  <si>
    <t>PREGABALIN</t>
  </si>
  <si>
    <t>210595</t>
  </si>
  <si>
    <t>PREGABALIN SANDOZ</t>
  </si>
  <si>
    <t>300MG CPS DUR 56</t>
  </si>
  <si>
    <t>SUMATRIPTAN</t>
  </si>
  <si>
    <t>119115</t>
  </si>
  <si>
    <t>SUMATRIPTAN ACTAVIS</t>
  </si>
  <si>
    <t>50MG TBL OBD 6 I</t>
  </si>
  <si>
    <t>TADALAFIL</t>
  </si>
  <si>
    <t>29258</t>
  </si>
  <si>
    <t>CIALIS</t>
  </si>
  <si>
    <t>5MG TBL FLM 28</t>
  </si>
  <si>
    <t>THIOKOLCHIKOSID</t>
  </si>
  <si>
    <t>203765</t>
  </si>
  <si>
    <t>MUSCORIL CPS</t>
  </si>
  <si>
    <t>4MG CPS DUR 30</t>
  </si>
  <si>
    <t>TRAMADOL</t>
  </si>
  <si>
    <t>12475</t>
  </si>
  <si>
    <t>TRAMABENE</t>
  </si>
  <si>
    <t>50MG CPS DUR 30</t>
  </si>
  <si>
    <t>132870</t>
  </si>
  <si>
    <t>TRAMAL KAPKY 100 MG/1 ML</t>
  </si>
  <si>
    <t>100MG/ML POR GTT SOL 1X96ML</t>
  </si>
  <si>
    <t>47515</t>
  </si>
  <si>
    <t>500MG/200IU TBL MND 60</t>
  </si>
  <si>
    <t>206529</t>
  </si>
  <si>
    <t>CALCICHEW D3 JAHODA</t>
  </si>
  <si>
    <t>ZOLPIDEM</t>
  </si>
  <si>
    <t>138841</t>
  </si>
  <si>
    <t>37,5MG/325MG TBL FLM 30 I</t>
  </si>
  <si>
    <t>179326</t>
  </si>
  <si>
    <t>75MG/650MG TBL FLM 20 I</t>
  </si>
  <si>
    <t>209690</t>
  </si>
  <si>
    <t>DORETA PROLONG</t>
  </si>
  <si>
    <t>75MG/650MG TBL PRO 60 II</t>
  </si>
  <si>
    <t>5951</t>
  </si>
  <si>
    <t>888</t>
  </si>
  <si>
    <t>8CMX5M,V NAPNUTÉM STAVU,DLOUHÝ TAH,1KS</t>
  </si>
  <si>
    <t>4711</t>
  </si>
  <si>
    <t>14CMX5M,V NAPNUTÉM STAVU,DLOUHÝ TAH,1KS</t>
  </si>
  <si>
    <t>Kompresní punčochy a návleky</t>
  </si>
  <si>
    <t>45387</t>
  </si>
  <si>
    <t>PUNČOCHY KOMPRESNÍ LÝTKOVÉ II.K.T.</t>
  </si>
  <si>
    <t>MAXIS COMFORT A-D</t>
  </si>
  <si>
    <t>11657</t>
  </si>
  <si>
    <t>ORTÉZA LOKTE S LIMITACÍ PAN 4.02</t>
  </si>
  <si>
    <t>FLEXE A EXTENZE PO 10 ST. VELIKOST S,M,L, UNIV. PRO PRAVOU A LEVOU RUKU</t>
  </si>
  <si>
    <t>11660</t>
  </si>
  <si>
    <t>ORTÉZA ZÁPĚSTÍ DLOUHÁ PAN 5.02</t>
  </si>
  <si>
    <t>S DLAHOU, VELIKOST M,L,XL, PRAVÁ-LEVÁ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</si>
  <si>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</si>
  <si>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</si>
  <si>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</si>
  <si>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</si>
  <si>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</si>
  <si>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</si>
  <si>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</si>
  <si>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</si>
  <si>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</si>
  <si>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</si>
  <si>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</si>
  <si>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</si>
  <si>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</si>
  <si>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140716</t>
  </si>
  <si>
    <t>LÍMEC KRČNÍ ANATOMICKÝ VYZTUŽENÝ</t>
  </si>
  <si>
    <t>ORTEX 015D</t>
  </si>
  <si>
    <t>93255</t>
  </si>
  <si>
    <t>DLAHA PRO FIXACI PALCE A PRSTŮ RUKY TYP J</t>
  </si>
  <si>
    <t>UNIVERZÁLNÍ VEL. (1 KS)</t>
  </si>
  <si>
    <t>11674</t>
  </si>
  <si>
    <t>ORTÉZA HLEZENNÍHO KLOUBU OR 6D</t>
  </si>
  <si>
    <t>LÉČEBNÁ DYNAMICKÁ</t>
  </si>
  <si>
    <t>78947</t>
  </si>
  <si>
    <t>ORTÉZA KOLENNÍ STABIMED</t>
  </si>
  <si>
    <t>136038</t>
  </si>
  <si>
    <t>BANDÁŽ KOTNÍKU</t>
  </si>
  <si>
    <t>SILIKONOVÉ PELOTY</t>
  </si>
  <si>
    <t>63769</t>
  </si>
  <si>
    <t>PÁSKA PERONEÁLNÍ OR 18</t>
  </si>
  <si>
    <t>VELIKOST UNI</t>
  </si>
  <si>
    <t>63669</t>
  </si>
  <si>
    <t>BANDÁŽ NA ZÁPĚSTÍ, PUSH CARE, 1.10.1</t>
  </si>
  <si>
    <t>VEL.: 1 - 4, PRAVÁ NEBO LEVÁ</t>
  </si>
  <si>
    <t>1285</t>
  </si>
  <si>
    <t>PÁS KÝLNÍ PUPEČNÍ</t>
  </si>
  <si>
    <t>7 VELIKOSTÍ,PRO OBVOD PASU V ROZSAHU 70-140CM</t>
  </si>
  <si>
    <t>93896</t>
  </si>
  <si>
    <t>BERLE PŘEDLOKETNÍ SPECIÁLNÍ THUASNE W2017</t>
  </si>
  <si>
    <t>VYMĚKČENÁ,VÝŠKOVĚ NASTAVITELNÁ,NOSNOST 150KG,ODRAZKY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</si>
  <si>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</si>
  <si>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</si>
  <si>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</si>
  <si>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</si>
  <si>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</si>
  <si>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</si>
  <si>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</si>
  <si>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75631</t>
  </si>
  <si>
    <t>100MG TBL PRO 20</t>
  </si>
  <si>
    <t>75632</t>
  </si>
  <si>
    <t>100MG TBL PRO 50</t>
  </si>
  <si>
    <t>75633</t>
  </si>
  <si>
    <t>DOSULEPIN</t>
  </si>
  <si>
    <t>4207</t>
  </si>
  <si>
    <t>PROTHIADEN</t>
  </si>
  <si>
    <t>25MG TBL OBD 30</t>
  </si>
  <si>
    <t>215978</t>
  </si>
  <si>
    <t>17187</t>
  </si>
  <si>
    <t>NIMESIL</t>
  </si>
  <si>
    <t>100MG POR GRA SUS 30</t>
  </si>
  <si>
    <t>138840</t>
  </si>
  <si>
    <t>37,5MG/325MG TBL FLM 20 I</t>
  </si>
  <si>
    <t>KODEIN A PARACETAMOL</t>
  </si>
  <si>
    <t>13723</t>
  </si>
  <si>
    <t>PANADOL ULTRA RAPIDE</t>
  </si>
  <si>
    <t>500MG/8MG/30MG TBL EFF 12</t>
  </si>
  <si>
    <t>80720</t>
  </si>
  <si>
    <t>KRYTÍ SILIKONOVÉ MEPIFORM,SAMOLEPÍCÍ,K OŠETŘENÍ JI</t>
  </si>
  <si>
    <t>5X7,5CM SE SILIKONOVOU VRSTVOU SAFETAC,5KS</t>
  </si>
  <si>
    <t>136063</t>
  </si>
  <si>
    <t>ORTÉZA LOKETNÍ</t>
  </si>
  <si>
    <t>LIMITACE POHYBU 15.,30.,60.,90.,120.</t>
  </si>
  <si>
    <t>AZITHROMYCIN</t>
  </si>
  <si>
    <t>45011</t>
  </si>
  <si>
    <t>AZITROMYCIN SANDOZ</t>
  </si>
  <si>
    <t>500MG TBL FLM 6</t>
  </si>
  <si>
    <t>BROMAZEPAM</t>
  </si>
  <si>
    <t>88219</t>
  </si>
  <si>
    <t>LEXAURIN</t>
  </si>
  <si>
    <t>216708</t>
  </si>
  <si>
    <t>3MG TBL NOB 28</t>
  </si>
  <si>
    <t>CYKLOFOSFAMID</t>
  </si>
  <si>
    <t>84230</t>
  </si>
  <si>
    <t>ENDOXAN</t>
  </si>
  <si>
    <t>500MG INJ/INF PLV SOL 1</t>
  </si>
  <si>
    <t>DESLORATADIN</t>
  </si>
  <si>
    <t>DEXAMETHASON A ANTIINFEKTIVA</t>
  </si>
  <si>
    <t>57866</t>
  </si>
  <si>
    <t>162211</t>
  </si>
  <si>
    <t>VOLTAREN EMULGEL</t>
  </si>
  <si>
    <t>10MG/G GEL 150G II</t>
  </si>
  <si>
    <t>DIOSMIN, KOMBINACE</t>
  </si>
  <si>
    <t>14075</t>
  </si>
  <si>
    <t>500MG TBL FLM 60</t>
  </si>
  <si>
    <t>132908</t>
  </si>
  <si>
    <t>500MG TBL FLM 120</t>
  </si>
  <si>
    <t>IBUPROFEN</t>
  </si>
  <si>
    <t>11063</t>
  </si>
  <si>
    <t>IBALGIN 600</t>
  </si>
  <si>
    <t>600MG TBL FLM 30</t>
  </si>
  <si>
    <t>185634</t>
  </si>
  <si>
    <t>BRUFEN</t>
  </si>
  <si>
    <t>600MG GRA EFF 20</t>
  </si>
  <si>
    <t>LEVOCETIRIZIN</t>
  </si>
  <si>
    <t>124346</t>
  </si>
  <si>
    <t>5MG TBL FLM 90 I</t>
  </si>
  <si>
    <t>MAKROGOL</t>
  </si>
  <si>
    <t>58827</t>
  </si>
  <si>
    <t>FORTRANS</t>
  </si>
  <si>
    <t>POR PLV SOL 4</t>
  </si>
  <si>
    <t>112562</t>
  </si>
  <si>
    <t>15MG TBL NOB 60</t>
  </si>
  <si>
    <t>32064</t>
  </si>
  <si>
    <t>9500IU/ML INJ SOL ISP 10X1ML</t>
  </si>
  <si>
    <t>NIFUROXAZID</t>
  </si>
  <si>
    <t>214593</t>
  </si>
  <si>
    <t>200MG CPS DUR 14</t>
  </si>
  <si>
    <t>122114</t>
  </si>
  <si>
    <t>APO-OME 20</t>
  </si>
  <si>
    <t>20MG CPS ETD 100</t>
  </si>
  <si>
    <t>SILYMARIN</t>
  </si>
  <si>
    <t>1147</t>
  </si>
  <si>
    <t>SILYMARIN AL 50</t>
  </si>
  <si>
    <t>50MG TBL OBD 100</t>
  </si>
  <si>
    <t>4306</t>
  </si>
  <si>
    <t>TRAMAL TOBOLKY 50 MG</t>
  </si>
  <si>
    <t>50MG CPS DUR 20 I</t>
  </si>
  <si>
    <t>ITOPRIDUM</t>
  </si>
  <si>
    <t>166775</t>
  </si>
  <si>
    <t>ITOPRID PMCS</t>
  </si>
  <si>
    <t>50MG TBL FLM 40 II</t>
  </si>
  <si>
    <t>201609</t>
  </si>
  <si>
    <t>37,5MG/325MG TBL FLM 30X1</t>
  </si>
  <si>
    <t>201290</t>
  </si>
  <si>
    <t>MEDRACET</t>
  </si>
  <si>
    <t>37,5MG/325MG TBL NOB 30</t>
  </si>
  <si>
    <t>BISOPROLOL A AMLODIPIN</t>
  </si>
  <si>
    <t>184284</t>
  </si>
  <si>
    <t>CONCOR COMBI</t>
  </si>
  <si>
    <t>882</t>
  </si>
  <si>
    <t>OBINADLO ELASTICKÉ IDEAL</t>
  </si>
  <si>
    <t>12CMX5M,PÁSKOVANÁ DO SUPERIORU,1KS</t>
  </si>
  <si>
    <t>136042</t>
  </si>
  <si>
    <t>ORTÉZA ZÁPĚSTÍ</t>
  </si>
  <si>
    <t>DLOUHÁ, 2 DLAHY, T 22</t>
  </si>
  <si>
    <t>22319</t>
  </si>
  <si>
    <t>BERLE PODPAŽNÍ DŘEVĚNÁ BPD 96, VEL.A</t>
  </si>
  <si>
    <t>793141120100</t>
  </si>
  <si>
    <t>132878</t>
  </si>
  <si>
    <t>ACC LONG</t>
  </si>
  <si>
    <t>96039</t>
  </si>
  <si>
    <t>202790</t>
  </si>
  <si>
    <t>VERAL 1% GEL</t>
  </si>
  <si>
    <t>10MG/G GEL 100G II</t>
  </si>
  <si>
    <t>132632</t>
  </si>
  <si>
    <t>HEPARIN</t>
  </si>
  <si>
    <t>17165</t>
  </si>
  <si>
    <t>LIOTON 100 000 GEL</t>
  </si>
  <si>
    <t>1000IU/G GEL 100G</t>
  </si>
  <si>
    <t>HEPARIN, KOMBINACE</t>
  </si>
  <si>
    <t>44980</t>
  </si>
  <si>
    <t>CONTRACTUBEX</t>
  </si>
  <si>
    <t>GEL 20G</t>
  </si>
  <si>
    <t>62320</t>
  </si>
  <si>
    <t>62316</t>
  </si>
  <si>
    <t>100MG/ML DRM SOL 120ML</t>
  </si>
  <si>
    <t>62318</t>
  </si>
  <si>
    <t>75MG/ML DRM SOL 120ML</t>
  </si>
  <si>
    <t>KODEIN</t>
  </si>
  <si>
    <t>56993</t>
  </si>
  <si>
    <t>CODEIN SLOVAKOFARMA</t>
  </si>
  <si>
    <t>30MG TBL NOB 10</t>
  </si>
  <si>
    <t>LORATADIN</t>
  </si>
  <si>
    <t>14910</t>
  </si>
  <si>
    <t>FLONIDAN</t>
  </si>
  <si>
    <t>10MG TBL NOB 90</t>
  </si>
  <si>
    <t>132723</t>
  </si>
  <si>
    <t>PITOFENON A ANALGETIKA</t>
  </si>
  <si>
    <t>176954</t>
  </si>
  <si>
    <t>500MG/ML+5MG/ML POR GTT SOL 1X50ML</t>
  </si>
  <si>
    <t>SULODEXID</t>
  </si>
  <si>
    <t>173401</t>
  </si>
  <si>
    <t>VESSEL DUE F</t>
  </si>
  <si>
    <t>250SU CPS MOL 120</t>
  </si>
  <si>
    <t>186538</t>
  </si>
  <si>
    <t>CALTRATE PLUS</t>
  </si>
  <si>
    <t>TBL FLM 90</t>
  </si>
  <si>
    <t>VITAMIN B1 V KOMBINACI S VITAMINEM B6 A/NEBO B12</t>
  </si>
  <si>
    <t>42475</t>
  </si>
  <si>
    <t>MILGAMMA</t>
  </si>
  <si>
    <t>50MG/250MCG TBL OBD 20</t>
  </si>
  <si>
    <t>42476</t>
  </si>
  <si>
    <t>50MG/250MCG TBL OBD 50</t>
  </si>
  <si>
    <t>214604</t>
  </si>
  <si>
    <t>HYPNOGEN</t>
  </si>
  <si>
    <t>10MG TBL FLM 100</t>
  </si>
  <si>
    <t>179325</t>
  </si>
  <si>
    <t>75MG/650MG TBL FLM 10 I</t>
  </si>
  <si>
    <t>179333</t>
  </si>
  <si>
    <t>75MG/650MG TBL FLM 90 I</t>
  </si>
  <si>
    <t>201608</t>
  </si>
  <si>
    <t>37,5MG/325MG TBL FLM 20X1</t>
  </si>
  <si>
    <t>80385</t>
  </si>
  <si>
    <t>OBINADLO ELASTICKÉ SAMOFIXAČNÍ</t>
  </si>
  <si>
    <t>2,5CMX4,6M,1KS</t>
  </si>
  <si>
    <t>136064</t>
  </si>
  <si>
    <t>PEVNÁ 90.</t>
  </si>
  <si>
    <t>93851</t>
  </si>
  <si>
    <t>ORTÉZA KOLENNÍHO KLOUBU INNOVATOR COOL</t>
  </si>
  <si>
    <t>S NASTAVITELNÝM ROZSAHEM POHYBU, OBLOUČKOVÁ BANDÁŽ</t>
  </si>
  <si>
    <t>62962</t>
  </si>
  <si>
    <t>ORTÉZA LOKETNÍ RIGIDNÍ S FIXACÍ ZÁPĚSTÍ OR 4F</t>
  </si>
  <si>
    <t>15764</t>
  </si>
  <si>
    <t>BERLE PŘEDLOKETNÍ DURALOVÁ FD 93</t>
  </si>
  <si>
    <t>NOSNOST 150KG</t>
  </si>
  <si>
    <t>93595</t>
  </si>
  <si>
    <t>ORTÉZA  KOLENE PRO LUXACI PATELY , EU 4030</t>
  </si>
  <si>
    <t>STABILITACE PATELY,XS- - XXL</t>
  </si>
  <si>
    <t>ACEKLOFENAK</t>
  </si>
  <si>
    <t>191728</t>
  </si>
  <si>
    <t>BIOFENAC</t>
  </si>
  <si>
    <t>100MG POR PLV SUS 20</t>
  </si>
  <si>
    <t>BISOPROLOL</t>
  </si>
  <si>
    <t>176913</t>
  </si>
  <si>
    <t>RIVOCOR</t>
  </si>
  <si>
    <t>28831</t>
  </si>
  <si>
    <t>AERIUS</t>
  </si>
  <si>
    <t>2,5MG POR TBL DIS 30</t>
  </si>
  <si>
    <t>28833</t>
  </si>
  <si>
    <t>2,5MG POR TBL DIS 60</t>
  </si>
  <si>
    <t>MEFENOXALON</t>
  </si>
  <si>
    <t>85656</t>
  </si>
  <si>
    <t>DORSIFLEX</t>
  </si>
  <si>
    <t>213485</t>
  </si>
  <si>
    <t>NORFLOXACIN</t>
  </si>
  <si>
    <t>44087</t>
  </si>
  <si>
    <t>GYRABLOCK 400</t>
  </si>
  <si>
    <t>400MG TBL FLM 30</t>
  </si>
  <si>
    <t>PROMETHAZIN</t>
  </si>
  <si>
    <t>122197</t>
  </si>
  <si>
    <t>PROTHAZIN</t>
  </si>
  <si>
    <t>25MG TBL FLM 20X1</t>
  </si>
  <si>
    <t>96303</t>
  </si>
  <si>
    <t>ASCORUTIN</t>
  </si>
  <si>
    <t>100MG/20MG TBL FLM 50</t>
  </si>
  <si>
    <t>TELMISARTAN</t>
  </si>
  <si>
    <t>167666</t>
  </si>
  <si>
    <t>TOLURA</t>
  </si>
  <si>
    <t>40MG TBL NOB 28</t>
  </si>
  <si>
    <t>DIENOGEST A ETHINYLESTRADIOL</t>
  </si>
  <si>
    <t>132915</t>
  </si>
  <si>
    <t>MISTRA</t>
  </si>
  <si>
    <t>2MG/0,03MG TBL FLM 3X21</t>
  </si>
  <si>
    <t>FOSFOMYCIN</t>
  </si>
  <si>
    <t>179093</t>
  </si>
  <si>
    <t>RAPIDNORM</t>
  </si>
  <si>
    <t>3000MG POR GRA SOL 1</t>
  </si>
  <si>
    <t>883</t>
  </si>
  <si>
    <t>14CMX5M,PÁSKOVANÁ DO SUPERIORU DÉLKA,1KS</t>
  </si>
  <si>
    <t>45765</t>
  </si>
  <si>
    <t>PUNČOCHY KOMPRESNÍ STEHENNÍ II.K.T.</t>
  </si>
  <si>
    <t>MAXIS B /BRILANT/ A-G SAMODRŽÍCÍ S KRAJKOU</t>
  </si>
  <si>
    <t>78945</t>
  </si>
  <si>
    <t>ORTÉZA KOLENNÍ GENUMEDI</t>
  </si>
  <si>
    <t>93655</t>
  </si>
  <si>
    <t>ORTÉZA KOLENNÍ</t>
  </si>
  <si>
    <t>PROTECT.ST PRO</t>
  </si>
  <si>
    <t>78604</t>
  </si>
  <si>
    <t>ORTÉZA HLEZNA OR 6</t>
  </si>
  <si>
    <t>PROFYLAKTICKÁ</t>
  </si>
  <si>
    <t>62971</t>
  </si>
  <si>
    <t>ORTÉZA KOLENNÍHO KLOUBU OR33</t>
  </si>
  <si>
    <t>NÁVLEKOVÁ S VÝZTUHOU</t>
  </si>
  <si>
    <t>170501</t>
  </si>
  <si>
    <t>ALPRAZOLAM ORION</t>
  </si>
  <si>
    <t>1MG TBL NOB 30</t>
  </si>
  <si>
    <t>158697</t>
  </si>
  <si>
    <t>5MG TBL FLM 100</t>
  </si>
  <si>
    <t>CINCHOKAIN</t>
  </si>
  <si>
    <t>214595</t>
  </si>
  <si>
    <t>FAKTU</t>
  </si>
  <si>
    <t>100MG/2,5MG SUP 20</t>
  </si>
  <si>
    <t>214596</t>
  </si>
  <si>
    <t>50MG/G+10MG/G RCT UNG 20G</t>
  </si>
  <si>
    <t>89024</t>
  </si>
  <si>
    <t>DICLOFENAC AL 50</t>
  </si>
  <si>
    <t>ENOXAPARIN</t>
  </si>
  <si>
    <t>115401</t>
  </si>
  <si>
    <t>CLEXANE</t>
  </si>
  <si>
    <t>4000IU(40MG)/0,4ML INJ SOL ISP 10X0,4ML I</t>
  </si>
  <si>
    <t>KETOPROFEN</t>
  </si>
  <si>
    <t>119940</t>
  </si>
  <si>
    <t>PRONTOFLEX 10%</t>
  </si>
  <si>
    <t>100MG/ML DRM SPR SOL 25ML</t>
  </si>
  <si>
    <t>16287</t>
  </si>
  <si>
    <t>FASTUM</t>
  </si>
  <si>
    <t>25MG/G GEL 100G</t>
  </si>
  <si>
    <t>MOMETASON</t>
  </si>
  <si>
    <t>192205</t>
  </si>
  <si>
    <t>1MG/G UNG 1X30G</t>
  </si>
  <si>
    <t>170760</t>
  </si>
  <si>
    <t>MOMMOX</t>
  </si>
  <si>
    <t>0,05MG/DÁV NAS SPR SUS 140DÁV</t>
  </si>
  <si>
    <t>115318</t>
  </si>
  <si>
    <t>215606</t>
  </si>
  <si>
    <t>PSEUDOEFEDRIN, KOMBINACE</t>
  </si>
  <si>
    <t>216104</t>
  </si>
  <si>
    <t>CLARINASE REPETABS</t>
  </si>
  <si>
    <t>5MG/120MG TBL PRO 14 II</t>
  </si>
  <si>
    <t>78941</t>
  </si>
  <si>
    <t>BANDÁŽ HLEZENNÍ LEVAMED</t>
  </si>
  <si>
    <t>45324</t>
  </si>
  <si>
    <t>88217</t>
  </si>
  <si>
    <t>1,5MG TBL NOB 30</t>
  </si>
  <si>
    <t>216145</t>
  </si>
  <si>
    <t>1,5MG TBL NOB 28</t>
  </si>
  <si>
    <t>216707</t>
  </si>
  <si>
    <t>15653</t>
  </si>
  <si>
    <t>JINÁ ANTIINFEKTIVA</t>
  </si>
  <si>
    <t>876</t>
  </si>
  <si>
    <t>1MG/G OPH UNG 5G</t>
  </si>
  <si>
    <t>32060</t>
  </si>
  <si>
    <t>9500IU/ML INJ SOL ISP 2X0,6ML</t>
  </si>
  <si>
    <t>119653</t>
  </si>
  <si>
    <t>320MG/60MG TBL FLM 60</t>
  </si>
  <si>
    <t>115714</t>
  </si>
  <si>
    <t>138839</t>
  </si>
  <si>
    <t>37,5MG/325MG TBL FLM 10 I</t>
  </si>
  <si>
    <t>12494</t>
  </si>
  <si>
    <t>AUGMENTIN 1 G</t>
  </si>
  <si>
    <t>875MG/125MG TBL FLM 14 I</t>
  </si>
  <si>
    <t>11652</t>
  </si>
  <si>
    <t>ORTÉZA KLAVIKULÁRNÍ PAN 2.05</t>
  </si>
  <si>
    <t>VELIKOST S,M,L,XL, UNIVERZÁLNÍ PRO PRAVÉ A LEVÉ RAMENO</t>
  </si>
  <si>
    <t>6919</t>
  </si>
  <si>
    <t>ORTÉZA HLEZENNÍHO KLOUBU</t>
  </si>
  <si>
    <t>MALLEOLOC 2 VELIKOSTI NA LEVÉ A PRAVÉ HLEZNO</t>
  </si>
  <si>
    <t>136061</t>
  </si>
  <si>
    <t>PLETENÁ FIT - 2 SPIRÁLOVÉ VÝZTUHY</t>
  </si>
  <si>
    <t>78602</t>
  </si>
  <si>
    <t>PÁSKA EPIONDYLÁRNÍ OR 16A</t>
  </si>
  <si>
    <t>S GUMOVOU PELOTOU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</si>
  <si>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</si>
  <si>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</si>
  <si>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</si>
  <si>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</si>
  <si>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86656</t>
  </si>
  <si>
    <t>NEUROL 1,0</t>
  </si>
  <si>
    <t>45010</t>
  </si>
  <si>
    <t>500MG TBL FLM 3</t>
  </si>
  <si>
    <t>CETIRIZIN</t>
  </si>
  <si>
    <t>99600</t>
  </si>
  <si>
    <t>10MG TBL FLM 90</t>
  </si>
  <si>
    <t>125121</t>
  </si>
  <si>
    <t>APO-DICLO SR 100</t>
  </si>
  <si>
    <t>100MG TBL RET 30</t>
  </si>
  <si>
    <t>ERDOSTEIN</t>
  </si>
  <si>
    <t>199680</t>
  </si>
  <si>
    <t>300MG CPS DUR 60</t>
  </si>
  <si>
    <t>FLUOCINOLON-ACETONID</t>
  </si>
  <si>
    <t>201100</t>
  </si>
  <si>
    <t>0,25MG/G GEL 15G</t>
  </si>
  <si>
    <t>213490</t>
  </si>
  <si>
    <t>RIFAXIMIN</t>
  </si>
  <si>
    <t>202740</t>
  </si>
  <si>
    <t>200MG TBL FLM 28</t>
  </si>
  <si>
    <t>TRIAMCINOLON</t>
  </si>
  <si>
    <t>2828</t>
  </si>
  <si>
    <t>TRIAMCINOLON LÉČIVA CRM</t>
  </si>
  <si>
    <t>1MG/G CRM 10G</t>
  </si>
  <si>
    <t>132603</t>
  </si>
  <si>
    <t>STILNOX</t>
  </si>
  <si>
    <t>132901</t>
  </si>
  <si>
    <t>180087</t>
  </si>
  <si>
    <t>SYMBICORT TURBUHALER 200 MIKROGRAMŮ/ 6 MIKROGRAMŮ/ INHALACE</t>
  </si>
  <si>
    <t>160MCG/4,5MCG INH PLV 1X120DÁV</t>
  </si>
  <si>
    <t>EPINEFRIN</t>
  </si>
  <si>
    <t>192338</t>
  </si>
  <si>
    <t>EPIPEN JR.</t>
  </si>
  <si>
    <t>150MCG INJ SOL PEP 2X0,3ML</t>
  </si>
  <si>
    <t>10309</t>
  </si>
  <si>
    <t>BERLE PŘEDLOKETNÍ DURAL.DĚTSKÁ FDD 91</t>
  </si>
  <si>
    <t>NOSNOST 100KG</t>
  </si>
  <si>
    <t>BETAMETHASON</t>
  </si>
  <si>
    <t>17166</t>
  </si>
  <si>
    <t>0,5MG/G+30MG/G UNG 30G</t>
  </si>
  <si>
    <t>28834</t>
  </si>
  <si>
    <t>2,5MG POR TBL DIS 90</t>
  </si>
  <si>
    <t>47033</t>
  </si>
  <si>
    <t>35MG/ML POR PLV SUS 100ML</t>
  </si>
  <si>
    <t>ESCITALOPRAM</t>
  </si>
  <si>
    <t>134502</t>
  </si>
  <si>
    <t>ELICEA</t>
  </si>
  <si>
    <t>134513</t>
  </si>
  <si>
    <t>93724</t>
  </si>
  <si>
    <t>100MG SUP 10</t>
  </si>
  <si>
    <t>Jiná</t>
  </si>
  <si>
    <t>999999</t>
  </si>
  <si>
    <t>KLÍŠŤOVÁ ENCEFALITIDA, INAKTIVOVANÝ CELÝ VIRUS</t>
  </si>
  <si>
    <t>55106</t>
  </si>
  <si>
    <t>FSME-IMMUN</t>
  </si>
  <si>
    <t>0,25ML INJ SUS ISP 1X0,25ML+INTJ</t>
  </si>
  <si>
    <t>141036</t>
  </si>
  <si>
    <t>TROMBEX</t>
  </si>
  <si>
    <t>75MG TBL FLM 90</t>
  </si>
  <si>
    <t>KLOTRIMAZOL</t>
  </si>
  <si>
    <t>16895</t>
  </si>
  <si>
    <t>IMAZOL KRÉMPASTA</t>
  </si>
  <si>
    <t>10MG/G DRM PST 1X30G</t>
  </si>
  <si>
    <t>172034</t>
  </si>
  <si>
    <t>TEZEO</t>
  </si>
  <si>
    <t>209686</t>
  </si>
  <si>
    <t>39764</t>
  </si>
  <si>
    <t>BANDÁŽ KOTNÍKOVÁ MAXIS</t>
  </si>
  <si>
    <t>S PRUŽNOU FIXACÍ</t>
  </si>
  <si>
    <t>ACIKLOVIR</t>
  </si>
  <si>
    <t>155936</t>
  </si>
  <si>
    <t>HERPESIN 400</t>
  </si>
  <si>
    <t>400MG TBL NOB 25</t>
  </si>
  <si>
    <t>ANTIPROPULZIVA</t>
  </si>
  <si>
    <t>30652</t>
  </si>
  <si>
    <t>REASEC</t>
  </si>
  <si>
    <t>2,5MG/0,025MG TBL NOB 20</t>
  </si>
  <si>
    <t>BETAMETHASON A ANTIBIOTIKA</t>
  </si>
  <si>
    <t>17171</t>
  </si>
  <si>
    <t>BELOGENT</t>
  </si>
  <si>
    <t>0,5MG/G+1MG/G UNG 30G</t>
  </si>
  <si>
    <t>125122</t>
  </si>
  <si>
    <t>100MG TBL RET 100</t>
  </si>
  <si>
    <t>GLIMEPIRID</t>
  </si>
  <si>
    <t>163085</t>
  </si>
  <si>
    <t>AMARYL</t>
  </si>
  <si>
    <t>CHONDROITIN-SULFÁT</t>
  </si>
  <si>
    <t>14821</t>
  </si>
  <si>
    <t>CONDROSULF</t>
  </si>
  <si>
    <t>800MG TBL FLM 30</t>
  </si>
  <si>
    <t>32082</t>
  </si>
  <si>
    <t>IBALGIN 400</t>
  </si>
  <si>
    <t>400MG TBL FLM 100</t>
  </si>
  <si>
    <t>66046</t>
  </si>
  <si>
    <t>30MG/G GEL 100</t>
  </si>
  <si>
    <t>SALBUTAMOL</t>
  </si>
  <si>
    <t>THIETHYLPERAZIN</t>
  </si>
  <si>
    <t>9844</t>
  </si>
  <si>
    <t>6,5MG TBL OBD 50</t>
  </si>
  <si>
    <t>TOLPERISON</t>
  </si>
  <si>
    <t>57525</t>
  </si>
  <si>
    <t>MYDOCALM</t>
  </si>
  <si>
    <t>150MG TBL FLM 30</t>
  </si>
  <si>
    <t>178235</t>
  </si>
  <si>
    <t>TRAMADOL MYLAN</t>
  </si>
  <si>
    <t>100MG TBL PRO 30 II</t>
  </si>
  <si>
    <t>178236</t>
  </si>
  <si>
    <t>100MG TBL PRO 30 I</t>
  </si>
  <si>
    <t>81750</t>
  </si>
  <si>
    <t>NÁPLAST HYPOALERGENNÍ CURAPOR</t>
  </si>
  <si>
    <t>15X10CM,S POLŠTÁŘKEM,1KS</t>
  </si>
  <si>
    <t>851</t>
  </si>
  <si>
    <t>OBINADLO PRUŽNÉ HADICOVÉ PRUBAN VEL.9</t>
  </si>
  <si>
    <t>1M,HRUDNÍK,STEHNO,1KS</t>
  </si>
  <si>
    <t>11811</t>
  </si>
  <si>
    <t>ORTÉZA LOKETNÍ SILISTAB EPI 2305</t>
  </si>
  <si>
    <t>PRUŽNÝ MATERIÁL, SILIK.PELOTY, PŘEDLOKETNÍ EPI PÁSKA</t>
  </si>
  <si>
    <t>155938</t>
  </si>
  <si>
    <t>HERPESIN 200</t>
  </si>
  <si>
    <t>200MG TBL NOB 25</t>
  </si>
  <si>
    <t>ALOPURINOL</t>
  </si>
  <si>
    <t>107869</t>
  </si>
  <si>
    <t>APO-ALLOPURINOL</t>
  </si>
  <si>
    <t>127272</t>
  </si>
  <si>
    <t>300MG TBL NOB 30</t>
  </si>
  <si>
    <t>BEMIPARIN</t>
  </si>
  <si>
    <t>30526</t>
  </si>
  <si>
    <t>ZIBOR</t>
  </si>
  <si>
    <t>3500IU INJ SOL ISP 10X0,2ML</t>
  </si>
  <si>
    <t>132601</t>
  </si>
  <si>
    <t>87076</t>
  </si>
  <si>
    <t>300MG CPS DUR 20</t>
  </si>
  <si>
    <t>201970</t>
  </si>
  <si>
    <t>33000IU/2500IU DRM PLV SOL 1</t>
  </si>
  <si>
    <t>84114</t>
  </si>
  <si>
    <t>25MG/G GEL 50G</t>
  </si>
  <si>
    <t>KLARITHROMYCIN</t>
  </si>
  <si>
    <t>53853</t>
  </si>
  <si>
    <t>500MG TBL FLM 14</t>
  </si>
  <si>
    <t>216196</t>
  </si>
  <si>
    <t>KLACID</t>
  </si>
  <si>
    <t>250MG TBL FLM 14</t>
  </si>
  <si>
    <t>215948</t>
  </si>
  <si>
    <t>0,25ML INJ SUS ISP 1X0,25ML+J</t>
  </si>
  <si>
    <t>KORTIKOSTEROIDY</t>
  </si>
  <si>
    <t>84700</t>
  </si>
  <si>
    <t>OTOBACID N</t>
  </si>
  <si>
    <t>0,2MG/G+5MG/G+479,8MG/G AUR GTT SOL 1X5ML</t>
  </si>
  <si>
    <t>KYSELINA ALENDRONOVÁ A CHOLEKALCIFEROL</t>
  </si>
  <si>
    <t>29955</t>
  </si>
  <si>
    <t>FOSAVANCE</t>
  </si>
  <si>
    <t>70MG/5600IU TBL NOB 12</t>
  </si>
  <si>
    <t>KYSELINA TIAPROFENOVÁ</t>
  </si>
  <si>
    <t>96484</t>
  </si>
  <si>
    <t>SURGAM LÉČIVA</t>
  </si>
  <si>
    <t>300MG TBL NOB 20</t>
  </si>
  <si>
    <t>31536</t>
  </si>
  <si>
    <t>25MG TBL PRO 100</t>
  </si>
  <si>
    <t>213487</t>
  </si>
  <si>
    <t>140192</t>
  </si>
  <si>
    <t>OMEPRAZOL STADA</t>
  </si>
  <si>
    <t>PERINDOPRIL</t>
  </si>
  <si>
    <t>85162</t>
  </si>
  <si>
    <t>PRENESSA</t>
  </si>
  <si>
    <t>4MG TBL NOB 90</t>
  </si>
  <si>
    <t>RAMIPRIL</t>
  </si>
  <si>
    <t>15866</t>
  </si>
  <si>
    <t>10MG TBL NOB 100</t>
  </si>
  <si>
    <t>56983</t>
  </si>
  <si>
    <t>5MG TBL NOB 100</t>
  </si>
  <si>
    <t>6264</t>
  </si>
  <si>
    <t>400MG/80MG TBL NOB 20</t>
  </si>
  <si>
    <t>96118</t>
  </si>
  <si>
    <t>250SU CPS MOL 50</t>
  </si>
  <si>
    <t>225452</t>
  </si>
  <si>
    <t>164888</t>
  </si>
  <si>
    <t>CALTRATE 600 MG/400 IU D3 POTAHOVANÁ TABLETA</t>
  </si>
  <si>
    <t>600MG/400IU TBL FLM 90</t>
  </si>
  <si>
    <t>VINPOCETIN</t>
  </si>
  <si>
    <t>10253</t>
  </si>
  <si>
    <t>146899</t>
  </si>
  <si>
    <t>10MG TBL FLM 50</t>
  </si>
  <si>
    <t>*2998</t>
  </si>
  <si>
    <t>78930</t>
  </si>
  <si>
    <t>PÁSKA PERONEÁLNÍ - TYP 702</t>
  </si>
  <si>
    <t>PÁSKA PERONEÁLNÍ, KRÁTKÁ, DLOUHÁ</t>
  </si>
  <si>
    <t>63786</t>
  </si>
  <si>
    <t>ORTÉZA HLEZENNÍ SURROUND ANKLE AIR</t>
  </si>
  <si>
    <t>PRO KONTROLU INVERZE/EVERZE, SE VZDUCHEM</t>
  </si>
  <si>
    <t>140908</t>
  </si>
  <si>
    <t>PÁSKA EPIKONDYLÁRNÍ LA-31 SOHATEX</t>
  </si>
  <si>
    <t>UNIVERZÁLNÍ</t>
  </si>
  <si>
    <t>93222</t>
  </si>
  <si>
    <t>PÁS BEDERNÍ S VÝZTUHAMI PAN 3.05</t>
  </si>
  <si>
    <t>VYSOKÝ S NASTAVENÍM TAHU, VEL. S,M,L,XL,XXL</t>
  </si>
  <si>
    <t>136354</t>
  </si>
  <si>
    <t>ORTÉZA DK Z PREFABRIKÁTU NEBO STAVEBNICE</t>
  </si>
  <si>
    <t>S NUTNOSTÍ INDIVIDUÁLNÍ ÚPRAVY</t>
  </si>
  <si>
    <t>32018</t>
  </si>
  <si>
    <t>IBUPROFEN AL 400</t>
  </si>
  <si>
    <t>23642</t>
  </si>
  <si>
    <t>ORTÉZA KOLENNÍ S KOVOVÝMI DLAHAMI</t>
  </si>
  <si>
    <t>DRYTEX ECONOMY HINGED KNEE SUPPORT- S DVOUOSÝM KLOUBEM (0670)</t>
  </si>
  <si>
    <t>78921</t>
  </si>
  <si>
    <t>PÁS BŘIŠNÍ - TYP 408</t>
  </si>
  <si>
    <t>PÁS BŘIŠNÍ, PRODYŠNÝ MATERIÁL</t>
  </si>
  <si>
    <t>192247</t>
  </si>
  <si>
    <t>75MG CPS PRO 20</t>
  </si>
  <si>
    <t>47740</t>
  </si>
  <si>
    <t>203854</t>
  </si>
  <si>
    <t>KYSELINA ACETYLSALICYLOVÁ</t>
  </si>
  <si>
    <t>188848</t>
  </si>
  <si>
    <t>STACYL</t>
  </si>
  <si>
    <t>100MG TBL ENT 60 I</t>
  </si>
  <si>
    <t>KYSELINA VALPROOVÁ</t>
  </si>
  <si>
    <t>76378</t>
  </si>
  <si>
    <t>5G/100ML SIR 150ML</t>
  </si>
  <si>
    <t>NAFTIDROFURYL</t>
  </si>
  <si>
    <t>66015</t>
  </si>
  <si>
    <t>ENELBIN 100 RETARD</t>
  </si>
  <si>
    <t>PARACETAMOL</t>
  </si>
  <si>
    <t>162142</t>
  </si>
  <si>
    <t>500MG TBL NOB 24</t>
  </si>
  <si>
    <t>225451</t>
  </si>
  <si>
    <t>40152</t>
  </si>
  <si>
    <t>250MG/5ML POR PLV SUS 60ML</t>
  </si>
  <si>
    <t>32086</t>
  </si>
  <si>
    <t>50MG CPS DUR 20(2X10)</t>
  </si>
  <si>
    <t>132992</t>
  </si>
  <si>
    <t>140304</t>
  </si>
  <si>
    <t>ORTÉZA KOLENNÍHO KLOUBU S KOVOVÝMI DLAHAMI</t>
  </si>
  <si>
    <t>STABIMED PRO - PRODYŠNÝ MATERIÁL, KOVOVÉ DLAHY</t>
  </si>
  <si>
    <t>63775</t>
  </si>
  <si>
    <t>ORTÉZA PRO DYNAMICKÉ DLAHOVANÍ ORTEX 029</t>
  </si>
  <si>
    <t>PO SUTUŘE ŠLACH FLEXORŮ RUKY</t>
  </si>
  <si>
    <t>22322</t>
  </si>
  <si>
    <t>ORTÉZA KOLENNÍHO KLOUBU PEVNÁ</t>
  </si>
  <si>
    <t>S FLEXÍ 0 ST.A,ORTIKA OR 3A,VELIKOSTI XS,S,M,L,XL</t>
  </si>
  <si>
    <t>140685</t>
  </si>
  <si>
    <t>BANDÁŽ HLEZNA - MALLEOSAN</t>
  </si>
  <si>
    <t>PLETENINOVÁ BANDÁŽ, SILIKONOVÉ PELOTY</t>
  </si>
  <si>
    <t>140722</t>
  </si>
  <si>
    <t>ORTÉZA PRSTOVÁ DYNAMICKÁ EXTENČNÍ (PIP)</t>
  </si>
  <si>
    <t>UNIVERZÁLNÍ PROVEDENÍ PRO PRSTY PRAVÉ A LEVÉ RUKY, VELIKOST 1-5</t>
  </si>
  <si>
    <t>140696</t>
  </si>
  <si>
    <t>DLAHA ABDUKČNÍ RAMENNÍ POLOHOVATELNÁ PAN 2.07,ABDU</t>
  </si>
  <si>
    <t>POLOHOVATELNÝ KLÍN SE SOUSTAVOU POPRUHŮ A ANATOMICKOU PODRUČKOU,VEL.S,M</t>
  </si>
  <si>
    <t>NÁSTAVEC NA WC VT 1840</t>
  </si>
  <si>
    <t>VÝŠKA 5CM,10CM</t>
  </si>
  <si>
    <t>155686</t>
  </si>
  <si>
    <t>ZYRTEC</t>
  </si>
  <si>
    <t>97522</t>
  </si>
  <si>
    <t>500MG TBL FLM 30</t>
  </si>
  <si>
    <t>METHYLPREDNISOLON</t>
  </si>
  <si>
    <t>40373</t>
  </si>
  <si>
    <t>MEDROL</t>
  </si>
  <si>
    <t>16MG TBL NOB 50</t>
  </si>
  <si>
    <t>12894</t>
  </si>
  <si>
    <t>100MG POR GRA SUS 15 I</t>
  </si>
  <si>
    <t>2478</t>
  </si>
  <si>
    <t>10MG TBL NOB 20(2X10)</t>
  </si>
  <si>
    <t>89026</t>
  </si>
  <si>
    <t>50MG TBL ENT 100</t>
  </si>
  <si>
    <t>INDAPAMID</t>
  </si>
  <si>
    <t>191877</t>
  </si>
  <si>
    <t>INDAPAMID PMCS</t>
  </si>
  <si>
    <t>LINEZOLID</t>
  </si>
  <si>
    <t>3902</t>
  </si>
  <si>
    <t>600MG TBL FLM 10</t>
  </si>
  <si>
    <t>METRONIDAZOL</t>
  </si>
  <si>
    <t>2427</t>
  </si>
  <si>
    <t>ENTIZOL</t>
  </si>
  <si>
    <t>250MG TBL NOB 20</t>
  </si>
  <si>
    <t>70933</t>
  </si>
  <si>
    <t>ORTANOL</t>
  </si>
  <si>
    <t>12686</t>
  </si>
  <si>
    <t>TRAMAL RETARD TABLETY 100 MG</t>
  </si>
  <si>
    <t>100MG TBL PRO 10</t>
  </si>
  <si>
    <t>PERINDOPRIL, AMLODIPIN A INDAPAMID</t>
  </si>
  <si>
    <t>HYDROCHLOROTHIAZID</t>
  </si>
  <si>
    <t>168</t>
  </si>
  <si>
    <t>HYDROCHLOROTHIAZID LÉČIVA</t>
  </si>
  <si>
    <t>25MG TBL NOB 20</t>
  </si>
  <si>
    <t>CHLORID DRASELNÝ</t>
  </si>
  <si>
    <t>17189</t>
  </si>
  <si>
    <t>500MG TBL ENT 100</t>
  </si>
  <si>
    <t>INOSIN PRANOBEX</t>
  </si>
  <si>
    <t>107676</t>
  </si>
  <si>
    <t>ISOPRINOSINE</t>
  </si>
  <si>
    <t>500MG TBL NOB 50</t>
  </si>
  <si>
    <t>85524</t>
  </si>
  <si>
    <t>AMOKSIKLAV 375 MG</t>
  </si>
  <si>
    <t>250MG/125MG TBL FLM 21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</si>
  <si>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</si>
  <si>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</si>
  <si>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</si>
  <si>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</si>
  <si>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</si>
  <si>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C01CA24 - EPINEFRIN</t>
  </si>
  <si>
    <t>N02AJ13 - TRAMADOL A PARACETAMOL</t>
  </si>
  <si>
    <t>J01FA09 - KLARITHROMYCIN</t>
  </si>
  <si>
    <t>N02CC01 - SUMATRIPTAN</t>
  </si>
  <si>
    <t>C09CA07 - TELMISARTAN</t>
  </si>
  <si>
    <t>B03AE10 - RŮZNÉ JINÉ KOMBINACE ŽELEZA</t>
  </si>
  <si>
    <t>R03AK07 - FORMOTEROL A BUDESONID</t>
  </si>
  <si>
    <t>A07DA - ANTIPROPULZIVA</t>
  </si>
  <si>
    <t>R05CB01 - ACETYLCYSTEIN</t>
  </si>
  <si>
    <t>J01FA10 - AZITHROMYCIN</t>
  </si>
  <si>
    <t>R06AX13 - LORATADIN</t>
  </si>
  <si>
    <t>A10BB12 - GLIMEPIRID</t>
  </si>
  <si>
    <t>N06AB10 - ESCITALOPRAM</t>
  </si>
  <si>
    <t>N02AJ06 - KODEIN A PARACETAMOL</t>
  </si>
  <si>
    <t>J05AX05 - INOSIN PRANOBEX</t>
  </si>
  <si>
    <t>R01AD09 - MOMETASON</t>
  </si>
  <si>
    <t>R05CB01</t>
  </si>
  <si>
    <t>R03AK07</t>
  </si>
  <si>
    <t>N02CC01</t>
  </si>
  <si>
    <t>N02AJ13</t>
  </si>
  <si>
    <t>B03AE10</t>
  </si>
  <si>
    <t>N02AJ06</t>
  </si>
  <si>
    <t>J01FA10</t>
  </si>
  <si>
    <t>R06AX13</t>
  </si>
  <si>
    <t>C09CA07</t>
  </si>
  <si>
    <t>R01AD09</t>
  </si>
  <si>
    <t>J05AX05</t>
  </si>
  <si>
    <t>C01CA24</t>
  </si>
  <si>
    <t>N06AB10</t>
  </si>
  <si>
    <t>A07DA</t>
  </si>
  <si>
    <t>A10BB12</t>
  </si>
  <si>
    <t>J01FA09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</si>
  <si>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</si>
  <si>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</si>
  <si>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</si>
  <si>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</si>
  <si>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</si>
  <si>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</si>
  <si>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</si>
  <si>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</si>
  <si>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</si>
  <si>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</si>
  <si>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</si>
  <si>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</si>
  <si>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</si>
  <si>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</si>
  <si>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</si>
  <si>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</si>
  <si>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3164</t>
  </si>
  <si>
    <t>TRAU: pracoviště COS</t>
  </si>
  <si>
    <t>TRAU: pracoviště COS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</si>
  <si>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</si>
  <si>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</si>
  <si>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</si>
  <si>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</si>
  <si>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</si>
  <si>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</si>
  <si>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</si>
  <si>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</si>
  <si>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</si>
  <si>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</si>
  <si>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</si>
  <si>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</si>
  <si>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ZC065</t>
  </si>
  <si>
    <t>Kapilára heparin sodný 140 ul / 1,2 x 125 mm + drátek sklo 125/140</t>
  </si>
  <si>
    <t>50115050</t>
  </si>
  <si>
    <t>obvazový materiál (Z502)</t>
  </si>
  <si>
    <t>ZL978</t>
  </si>
  <si>
    <t>Kanystr renasys GO 300 ml pro podtlakovou terapii 66800914</t>
  </si>
  <si>
    <t>ZL977</t>
  </si>
  <si>
    <t>Kanystr renasys GO 750 ml pro podtlakovou terapii 66800916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</si>
  <si>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</si>
  <si>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</si>
  <si>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</si>
  <si>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</si>
  <si>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</si>
  <si>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</si>
  <si>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</si>
  <si>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</si>
  <si>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</si>
  <si>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</si>
  <si>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ZL410</t>
  </si>
  <si>
    <t>Krytí gelové Hemagel 100 g A2681147</t>
  </si>
  <si>
    <t>ZN814</t>
  </si>
  <si>
    <t>Krytí gelové na rány ActiMaris bal. á 20g 3097749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</si>
  <si>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</si>
  <si>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</si>
  <si>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</si>
  <si>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</si>
  <si>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</si>
  <si>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</si>
  <si>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ZE748</t>
  </si>
  <si>
    <t>Krytí melgisorb Ag alginátové absorpční 10 x 10 cm bal. á 10 ks 256105</t>
  </si>
  <si>
    <t>ZA537</t>
  </si>
  <si>
    <t>Krytí mepilex heel 13 x 20 cm bal. á 5 ks 288100-01</t>
  </si>
  <si>
    <t>ZK404</t>
  </si>
  <si>
    <t>Krytí prontosan roztok 350 ml 400416</t>
  </si>
  <si>
    <t>ZL669</t>
  </si>
  <si>
    <t>Krytí tegaderm diamond 10,0 cm x 12,0 cm bal. á 50 ks 1686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</si>
  <si>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</si>
  <si>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</si>
  <si>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</si>
  <si>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</si>
  <si>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</si>
  <si>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</si>
  <si>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</si>
  <si>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</si>
  <si>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ZC885</t>
  </si>
  <si>
    <t>Náplast omnifix E 10 cm x 10 m 900650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</si>
  <si>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</si>
  <si>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</si>
  <si>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</si>
  <si>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</si>
  <si>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</si>
  <si>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</si>
  <si>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</si>
  <si>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</si>
  <si>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</si>
  <si>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</si>
  <si>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</si>
  <si>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</si>
  <si>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</si>
  <si>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</si>
  <si>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</si>
  <si>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</si>
  <si>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</si>
  <si>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</si>
  <si>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</si>
  <si>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</si>
  <si>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</si>
  <si>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</si>
  <si>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</si>
  <si>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</si>
  <si>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</si>
  <si>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</si>
  <si>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</si>
  <si>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</si>
  <si>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</si>
  <si>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</si>
  <si>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ZL999</t>
  </si>
  <si>
    <t>Rychloobvaz 8 x 4 cm 001445510</t>
  </si>
  <si>
    <t>ZA576</t>
  </si>
  <si>
    <t>Set sterilní pro močovou katetrizaci Mediset bal. á 10 ks 4552710</t>
  </si>
  <si>
    <t>ZL987</t>
  </si>
  <si>
    <t>Soft port 69 cm s koncovkou 15 x 10 cm pro podtlakovou terapii  66800799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</si>
  <si>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</si>
  <si>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</si>
  <si>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</si>
  <si>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</si>
  <si>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</si>
  <si>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Šátek trojcípý NT 136 x 96 x 96 cm 20002 náhrada ZA083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</si>
  <si>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</si>
  <si>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</si>
  <si>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</si>
  <si>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</si>
  <si>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</si>
  <si>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</si>
  <si>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</si>
  <si>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</si>
  <si>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</si>
  <si>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</si>
  <si>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ZB771</t>
  </si>
  <si>
    <t>Držák jehly základní 450201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</si>
  <si>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</si>
  <si>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</si>
  <si>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</si>
  <si>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</si>
  <si>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</si>
  <si>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</si>
  <si>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</si>
  <si>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</si>
  <si>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</si>
  <si>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</si>
  <si>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</si>
  <si>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</si>
  <si>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</si>
  <si>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</si>
  <si>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</si>
  <si>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</si>
  <si>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</si>
  <si>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</si>
  <si>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</si>
  <si>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</si>
  <si>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</si>
  <si>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</si>
  <si>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</si>
  <si>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</si>
  <si>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</si>
  <si>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</si>
  <si>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</si>
  <si>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</si>
  <si>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</si>
  <si>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</si>
  <si>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</si>
  <si>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</si>
  <si>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</si>
  <si>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</si>
  <si>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</si>
  <si>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</si>
  <si>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</si>
  <si>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</si>
  <si>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ZB648</t>
  </si>
  <si>
    <t>Páska fixační Hand-Fix 30 bal. á 2 ks NKS:60-65</t>
  </si>
  <si>
    <t>ZJ672</t>
  </si>
  <si>
    <t>Pohár na moč 250 ml UH GAMA204809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</si>
  <si>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</si>
  <si>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</si>
  <si>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</si>
  <si>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</si>
  <si>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</si>
  <si>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</si>
  <si>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</si>
  <si>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</si>
  <si>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ZM600</t>
  </si>
  <si>
    <t>Spojka flovac žlutá, bal.á 20 ks, 000-036-102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</si>
  <si>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</si>
  <si>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</si>
  <si>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</si>
  <si>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</si>
  <si>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</si>
  <si>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</si>
  <si>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</si>
  <si>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</si>
  <si>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</si>
  <si>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</si>
  <si>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</si>
  <si>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</si>
  <si>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</si>
  <si>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</si>
  <si>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</si>
  <si>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</si>
  <si>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</si>
  <si>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</si>
  <si>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</si>
  <si>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</si>
  <si>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ZA119</t>
  </si>
  <si>
    <t>Trokar hrudní 18F 30 cm 636.18</t>
  </si>
  <si>
    <t>ZL435</t>
  </si>
  <si>
    <t>Trokar hrudní CH20 délka 40 cm vnější pr. 6,6 mm bal. á 10 ks 02.000.30.020</t>
  </si>
  <si>
    <t>ZP357</t>
  </si>
  <si>
    <t>Tyčinka vatová zvlhčující glycerín + citron bal. á 75 ks FTL-LS-15</t>
  </si>
  <si>
    <t>ZA812</t>
  </si>
  <si>
    <t>Uzávěr do katetrů 4435001</t>
  </si>
  <si>
    <t>ZB586</t>
  </si>
  <si>
    <t>Vzduchovod nosní PVC 7/9 KVS 321028 (579209)</t>
  </si>
  <si>
    <t>ZB587</t>
  </si>
  <si>
    <t>Vzduchovod nosní PVC 8,0/10 KVS 579210</t>
  </si>
  <si>
    <t>ZC732</t>
  </si>
  <si>
    <t>Vzduchovod ústní guedell 70 mm 24104</t>
  </si>
  <si>
    <t>ZC733</t>
  </si>
  <si>
    <t>Vzduchovod ústní guedell 80 mm 24105</t>
  </si>
  <si>
    <t>ZK798</t>
  </si>
  <si>
    <t>Zátka combi modrá 4495152</t>
  </si>
  <si>
    <t>ZC872</t>
  </si>
  <si>
    <t>Zátka ke kapiláře 140 ul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</si>
  <si>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</si>
  <si>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</si>
  <si>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</si>
  <si>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</si>
  <si>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</si>
  <si>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</si>
  <si>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</si>
  <si>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</si>
  <si>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</si>
  <si>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</si>
  <si>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</si>
  <si>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</si>
  <si>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</si>
  <si>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</si>
  <si>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</si>
  <si>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</si>
  <si>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</si>
  <si>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</si>
  <si>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</si>
  <si>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</si>
  <si>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</si>
  <si>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</si>
  <si>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</si>
  <si>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</si>
  <si>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</si>
  <si>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</si>
  <si>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</si>
  <si>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</si>
  <si>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</si>
  <si>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</si>
  <si>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</si>
  <si>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</si>
  <si>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</si>
  <si>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</si>
  <si>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</si>
  <si>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</si>
  <si>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</si>
  <si>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</si>
  <si>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</si>
  <si>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</si>
  <si>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</si>
  <si>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</si>
  <si>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</si>
  <si>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</si>
  <si>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ZC354</t>
  </si>
  <si>
    <t>Katetr CVC 1 lumen 16 GA x 20 cm bal. á 10 ks CV-24301-E</t>
  </si>
  <si>
    <t>50115079</t>
  </si>
  <si>
    <t>ZPr - internzivní péče (Z542)</t>
  </si>
  <si>
    <t>ZB751</t>
  </si>
  <si>
    <t>Hadice PVC 8/12 á 30 m P00468</t>
  </si>
  <si>
    <t>50115089</t>
  </si>
  <si>
    <t>ZPr - katetry PICC/MIDLINE (Z554)</t>
  </si>
  <si>
    <t>ZM985</t>
  </si>
  <si>
    <t>Fixace atraumatická GripLock k CVC a PICC bal. á 100 ks 3601CVC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</si>
  <si>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</si>
  <si>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</si>
  <si>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</si>
  <si>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</si>
  <si>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</si>
  <si>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</si>
  <si>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</si>
  <si>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ZA498</t>
  </si>
  <si>
    <t>Krytí bactigras 10 x 10 cm bal. á 10 ks 7457</t>
  </si>
  <si>
    <t>ZN808</t>
  </si>
  <si>
    <t>Krytí gelové hydrokoloidní Flamigel 50 ml FLAM050</t>
  </si>
  <si>
    <t>ZE396</t>
  </si>
  <si>
    <t>Krytí mastný tyl grassolind 7,5 x 10 cm bal. á 10 ks 499313</t>
  </si>
  <si>
    <t>ZA645</t>
  </si>
  <si>
    <t>Krytí s mastí atrauman 5 x 5 cm bal. á 10 ks 499571</t>
  </si>
  <si>
    <t>ZA471</t>
  </si>
  <si>
    <t>Náplast curaplast poinjekční bal. á 250 ks 30625</t>
  </si>
  <si>
    <t>ZI600</t>
  </si>
  <si>
    <t>Náplast curapor 10 x 15 cm 32914 ( náhrada za cosmopor )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</si>
  <si>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</si>
  <si>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</si>
  <si>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</si>
  <si>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</si>
  <si>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ZA654</t>
  </si>
  <si>
    <t>Obinadlo elastické coban 2,5 cm x 4,5 m bal. á 30 ks 1581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</si>
  <si>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</si>
  <si>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</si>
  <si>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</si>
  <si>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</si>
  <si>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</si>
  <si>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</si>
  <si>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ZF715</t>
  </si>
  <si>
    <t>Obinadlo fixační peha-haft 4cm á 4m 932441</t>
  </si>
  <si>
    <t>ZA426</t>
  </si>
  <si>
    <t>Obinadlo hydrofilní 16 cm x 10 m 13014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</si>
  <si>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</si>
  <si>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</si>
  <si>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</si>
  <si>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</si>
  <si>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</si>
  <si>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</si>
  <si>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</si>
  <si>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</si>
  <si>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</si>
  <si>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</si>
  <si>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</si>
  <si>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</si>
  <si>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</si>
  <si>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</si>
  <si>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</si>
  <si>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</si>
  <si>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</si>
  <si>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</si>
  <si>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</si>
  <si>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</si>
  <si>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</si>
  <si>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</si>
  <si>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</si>
  <si>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</si>
  <si>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</si>
  <si>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</si>
  <si>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</si>
  <si>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</si>
  <si>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</si>
  <si>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</si>
  <si>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ZQ114</t>
  </si>
  <si>
    <t>Steh náplasťový pevný Pharmastrip 4 mm x 76mm 1 obálka á 8 stehů bal. á 100 obálek (náhrada za steri-strip) P-PHST476</t>
  </si>
  <si>
    <t>ZA599</t>
  </si>
  <si>
    <t>Steh náplasťový Steri-strip 6 x 75 mm bal. á 50 ks elast. E4541</t>
  </si>
  <si>
    <t>ZC752</t>
  </si>
  <si>
    <t>Čepelka skalpelová 15 BB515</t>
  </si>
  <si>
    <t>ZB770</t>
  </si>
  <si>
    <t>Držák jehly excentrický Holdex 450263</t>
  </si>
  <si>
    <t>ZI879</t>
  </si>
  <si>
    <t>Extraktor kožních svorek Leukosan bal. á 20 ks 72615</t>
  </si>
  <si>
    <t>ZF176</t>
  </si>
  <si>
    <t>Nádoba na histologický mat. 5700 ml 333000086003</t>
  </si>
  <si>
    <t>ZL105</t>
  </si>
  <si>
    <t>Nástavec pro odběr moče ke zkumavce vacuete 450251</t>
  </si>
  <si>
    <t>ZA897</t>
  </si>
  <si>
    <t>Nůž na stehy sterilní  krátký bal. á 100 ks 11.000.00.010</t>
  </si>
  <si>
    <t>ZN947</t>
  </si>
  <si>
    <t>Nůžky převazové lister 180 mm lomené PL827-106</t>
  </si>
  <si>
    <t>ZJ673</t>
  </si>
  <si>
    <t>Pohár na moč 100 ml UH GAMA204808</t>
  </si>
  <si>
    <t>ZB066</t>
  </si>
  <si>
    <t>Stříkačka janett 3-dílná 100 ml sterilní vyplachovací adaptér TS-100ML( PLS1710)</t>
  </si>
  <si>
    <t>ZG515</t>
  </si>
  <si>
    <t>Zkumavka močová vacuette 10,5 ml bal. á 50 ks 455007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</si>
  <si>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</si>
  <si>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</si>
  <si>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</si>
  <si>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</si>
  <si>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</si>
  <si>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</si>
  <si>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ZB216</t>
  </si>
  <si>
    <t>Šití safil fialový 2/0 (3) bal. á 36 ks C1048051</t>
  </si>
  <si>
    <t>ZA975</t>
  </si>
  <si>
    <t>Šití safil fialový 4/0 (1.5) bal. á 36 ks C1048220</t>
  </si>
  <si>
    <t>ZP948</t>
  </si>
  <si>
    <t>Rukavice nitril basic bez p. modré L bal. á 200 ks 44752</t>
  </si>
  <si>
    <t>ZP946</t>
  </si>
  <si>
    <t>Rukavice nitril basic bez p. modré S bal. á 200 ks 44750</t>
  </si>
  <si>
    <t>ZN125</t>
  </si>
  <si>
    <t>Rukavice operační gammex latex PF bez pudru 7,5 330048075</t>
  </si>
  <si>
    <t>ZN108</t>
  </si>
  <si>
    <t>Rukavice operační gammex latex PF bez pudru 8,0 330048080</t>
  </si>
  <si>
    <t>ZN126</t>
  </si>
  <si>
    <t>Rukavice operační latex bez pudru sterilní  PF ansell gammex vel. 7,0 330048070</t>
  </si>
  <si>
    <t>Rukavice operační latex bez pudru sterilní  PF ansell gammex vel. 8,0 330048080</t>
  </si>
  <si>
    <t>ZN040</t>
  </si>
  <si>
    <t>Rukavice operační latex bez pudru sterilní  PF ansell gammex vel. 8,5 330048085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</si>
  <si>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</si>
  <si>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</si>
  <si>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S bal. á 200 ks 44750</t>
  </si>
  <si>
    <t>ZP949</t>
  </si>
  <si>
    <t>Rukavice vyšetřovací nitril basic bez pudru modré XL bal. á 170 ks 44753</t>
  </si>
  <si>
    <t>ZA459</t>
  </si>
  <si>
    <t>Kompresa AB 10 x 20 cm/1 ks sterilní NT savá (1230114021) 1327114021</t>
  </si>
  <si>
    <t>ZC506</t>
  </si>
  <si>
    <t>Kompresa NT 10 x 10 cm/5 ks sterilní 1325020275</t>
  </si>
  <si>
    <t>ZC845</t>
  </si>
  <si>
    <t>Kompresa NT 10 x 20 cm/5 ks sterilní 26621</t>
  </si>
  <si>
    <t>ZM334</t>
  </si>
  <si>
    <t>Krytí pooperační a fixační s absorpční pěnou OPSITE Post-Op Visible omyvatelné průhledné vel. 20 x 10 cm bal. á 20 ks 66800138</t>
  </si>
  <si>
    <t>ZI602</t>
  </si>
  <si>
    <t>Náplast curapor 10 x 34 cm 32918 ( náhrada za cosmopor )</t>
  </si>
  <si>
    <t>ZA540</t>
  </si>
  <si>
    <t>Náplast omnifix E 15 cm x 10 m 9006513</t>
  </si>
  <si>
    <t>ZN321</t>
  </si>
  <si>
    <t>Obvaz elastický síťový CareFix Head velikost L bal. á 10 ks 0170 L</t>
  </si>
  <si>
    <t>ZN618</t>
  </si>
  <si>
    <t>Brýle kyslíkové pro dospělé bal. á 100 ks A0100</t>
  </si>
  <si>
    <t>ZF308</t>
  </si>
  <si>
    <t>Čidlo saturační ušní pro dospělé - 300 cm ALSD-PHP-U</t>
  </si>
  <si>
    <t>ZC648</t>
  </si>
  <si>
    <t>Elektroda EKG pěnová pr. 55 mm pro dospělé H-108002</t>
  </si>
  <si>
    <t>ZD980</t>
  </si>
  <si>
    <t>Kanyla vasofix 18G zelená safety 4269136S-01</t>
  </si>
  <si>
    <t>ZO924</t>
  </si>
  <si>
    <t>Manžeta přetlaková 1000 ml látková komplet P02086</t>
  </si>
  <si>
    <t>ZF996</t>
  </si>
  <si>
    <t>Manžeta přetlaková 500 ml komplet. P00502</t>
  </si>
  <si>
    <t>ZL453</t>
  </si>
  <si>
    <t>Manžeta TK jednohadičková NIBP dospělá 25 - 35 cm U1880S</t>
  </si>
  <si>
    <t>ZD814</t>
  </si>
  <si>
    <t>Manžeta TK k monitoru Philips obézní 17 x 60 cm KVS M1 6ZOM</t>
  </si>
  <si>
    <t>ZD813</t>
  </si>
  <si>
    <t>Manžeta TK k monitoru Philips stehno 21,5 x 78 cm KVS M1 7ZOM</t>
  </si>
  <si>
    <t>ZA713</t>
  </si>
  <si>
    <t>Měřič žilního tlaku 01 646992</t>
  </si>
  <si>
    <t>ZA691</t>
  </si>
  <si>
    <t>Rampa 3 kohouty discofix 16600C/4085434/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</si>
  <si>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</si>
  <si>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</si>
  <si>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</si>
  <si>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</si>
  <si>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Sáček močový s křížovou výpustí 2000 ml s hadičkou 90 cm ZAR-TNU201601</t>
  </si>
  <si>
    <t>ZD748</t>
  </si>
  <si>
    <t>Set sterilní pro žilní katetrizaci a rouškování bal. á 10 ks Kit CVK</t>
  </si>
  <si>
    <t>Set sterilní pro žilní katetrizaci a rouškování bal. á 10 ks Kit CVK (2SVAS1AP1159)</t>
  </si>
  <si>
    <t>ZB543</t>
  </si>
  <si>
    <t>Souprava odběrová tracheální na odběr sekretu G05206</t>
  </si>
  <si>
    <t>ZN854</t>
  </si>
  <si>
    <t>Stříkačka injekční arteriální 3 ml bez jehly s heparinem bal. á 100 ks safePICO Aspirator 956-622</t>
  </si>
  <si>
    <t>ZB041</t>
  </si>
  <si>
    <t>Systém hrudní drenáže atrium 1 cestný 3600-100</t>
  </si>
  <si>
    <t>ZK799</t>
  </si>
  <si>
    <t>Zátka combi červená 4495101</t>
  </si>
  <si>
    <t>ZB777</t>
  </si>
  <si>
    <t>Zkumavka červená 3,5 ml gel 454071</t>
  </si>
  <si>
    <t>ZG139</t>
  </si>
  <si>
    <t>Set infuzní VL ST 00 PVC, silikon 285 cm mod standard bal. á 70 ks; k Agilii  M46441000S</t>
  </si>
  <si>
    <t>ZA833</t>
  </si>
  <si>
    <t>Jehla injekční 0,8 x 40 mm zelená 4657527</t>
  </si>
  <si>
    <t>ZB768</t>
  </si>
  <si>
    <t>Jehla vakuová 216/38 mm zelená 450076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</si>
  <si>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</si>
  <si>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</si>
  <si>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</si>
  <si>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</si>
  <si>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</si>
  <si>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</si>
  <si>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</si>
  <si>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</si>
  <si>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50115003</t>
  </si>
  <si>
    <t>TEP (Z518)</t>
  </si>
  <si>
    <t>ZQ209</t>
  </si>
  <si>
    <t>Dřík k TEP hlavičky rádia 8,5 mm + 2 496S285</t>
  </si>
  <si>
    <t>ZQ207</t>
  </si>
  <si>
    <t>Dřík k TEP hlavičky rádia 9,5 mm + 2 496S295</t>
  </si>
  <si>
    <t>ZQ208</t>
  </si>
  <si>
    <t>Náhrada hlavičky rádia Evolve 22 mm 496H020</t>
  </si>
  <si>
    <t>ZN430</t>
  </si>
  <si>
    <t>Náhrada kloubu lokte hlavička rádia +2 26 mm Evolve 496H226</t>
  </si>
  <si>
    <t>KI706</t>
  </si>
  <si>
    <t>náhrada ramenního kloubu  dřík cementový prům 18 mm délka 80 mm Ti6A/4V 1306.15.180</t>
  </si>
  <si>
    <t>KJ209</t>
  </si>
  <si>
    <t>náhrada ramenního kloubu adaptér exentrický + 2 mm standard Ti6A/4V 1330.15.272</t>
  </si>
  <si>
    <t>KI363</t>
  </si>
  <si>
    <t>náhrada ramenního kloubu adaptér neutrální 0 mm standard Ti6A/4V 1330.15.270</t>
  </si>
  <si>
    <t>KH152</t>
  </si>
  <si>
    <t>náhrada ramenního kloubu dřík cementovaný prům.14 délka 80 mm Ti6A/4V 1306.15.140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</si>
  <si>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</si>
  <si>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</si>
  <si>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</si>
  <si>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</si>
  <si>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KJ340</t>
  </si>
  <si>
    <t>náhrada ramenního kloubu hlavice humerální prům. 42 mm CoCrMO 1322.09.420</t>
  </si>
  <si>
    <t>KI228</t>
  </si>
  <si>
    <t>náhrada ramenního kloubu hlavice humerální prům. 44 mm CoCrMo 1322.09.440</t>
  </si>
  <si>
    <t>KI268</t>
  </si>
  <si>
    <t>náhrada ramenního kloubu hlavice humerální průměr 46 mm CoCrMo 1322.09.460</t>
  </si>
  <si>
    <t>KI267</t>
  </si>
  <si>
    <t>náhrada ramenního kloubu SMR adaptér neutrální Ti6A/4V 0 mm long 1331.15.270</t>
  </si>
  <si>
    <t>KI227</t>
  </si>
  <si>
    <t>náhrada ramenního kloubu trauma tělo humerální s blokačním šroubem long Ti6A/4V 1350.15.030</t>
  </si>
  <si>
    <t>KI269</t>
  </si>
  <si>
    <t>náhrada ramenního kloubu trauma tělo humerální s blokačním šroubem TI6A/4V 1350.15.010</t>
  </si>
  <si>
    <t>50115004</t>
  </si>
  <si>
    <t>IUTN - kovové (Z506)</t>
  </si>
  <si>
    <t>ZG907</t>
  </si>
  <si>
    <t>Čep zajišťovací 3.9 mm 458.260</t>
  </si>
  <si>
    <t>ZG998</t>
  </si>
  <si>
    <t>Čep zajišťovací 3.9 mm 458.340</t>
  </si>
  <si>
    <t>ZG362</t>
  </si>
  <si>
    <t>Čep zajišťovací 3.9 mm 458.460</t>
  </si>
  <si>
    <t>ZH004</t>
  </si>
  <si>
    <t>Čep zajišťovací 3.9 mm 458.480</t>
  </si>
  <si>
    <t>ZG356</t>
  </si>
  <si>
    <t>Čep zajišťovací 3.9 mm 458.540</t>
  </si>
  <si>
    <t>ZG251</t>
  </si>
  <si>
    <t>Čep zajišťovací 3.9 mm L34 258.340</t>
  </si>
  <si>
    <t>ZG120</t>
  </si>
  <si>
    <t>Čep zajišťovací 3.9 mm L40 258.400</t>
  </si>
  <si>
    <t>ZC997</t>
  </si>
  <si>
    <t>Čep zajišťovací 3.9 mm L48 258.480</t>
  </si>
  <si>
    <t>ZL811</t>
  </si>
  <si>
    <t>Čep zajišťovací 4.9 mm 459.280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</si>
  <si>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</si>
  <si>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</si>
  <si>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</si>
  <si>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</si>
  <si>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</si>
  <si>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</si>
  <si>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ZB897</t>
  </si>
  <si>
    <t>Čep zajišťovací 4.9 mm 459.360</t>
  </si>
  <si>
    <t>ZB601</t>
  </si>
  <si>
    <t>Čep zajišťovací 4.9 mm 459.380</t>
  </si>
  <si>
    <t>ZF846</t>
  </si>
  <si>
    <t>Čep zajišťovací 4.9 mm 459.400</t>
  </si>
  <si>
    <t>ZF263</t>
  </si>
  <si>
    <t>Čep zajišťovací 4.9 mm 459.440</t>
  </si>
  <si>
    <t>ZF847</t>
  </si>
  <si>
    <t>Čep zajišťovací 4.9 mm 459.460</t>
  </si>
  <si>
    <t>ZF413</t>
  </si>
  <si>
    <t>Čep zajišťovací 4.9 mm 459.500</t>
  </si>
  <si>
    <t>KG193</t>
  </si>
  <si>
    <t>čep zajišťovací pr. 4,9 samořezný 259.340</t>
  </si>
  <si>
    <t>ZA026</t>
  </si>
  <si>
    <t>Dlaha adaptační 1.5 mm 12 otv. 246.191</t>
  </si>
  <si>
    <t>ZA023</t>
  </si>
  <si>
    <t>Dlaha adaptační 2.0 mm 12 otv. 243.091</t>
  </si>
  <si>
    <t>ZM544</t>
  </si>
  <si>
    <t>Dlaha adaptační T 1.3 mm 3 otv. 221.333</t>
  </si>
  <si>
    <t>ZC206</t>
  </si>
  <si>
    <t>Dlaha adaptační T 1.5 mm 3 otv. 246.231</t>
  </si>
  <si>
    <t>ZA024</t>
  </si>
  <si>
    <t>Dlaha adaptační T 2.0 mm 3 otv. 243.231</t>
  </si>
  <si>
    <t>ZC169</t>
  </si>
  <si>
    <t>Dlaha adaptační Y 1.5 mm 246.242</t>
  </si>
  <si>
    <t>ZD943</t>
  </si>
  <si>
    <t>Dlaha anatomická DVR ext DVRAXR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</si>
  <si>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</si>
  <si>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</si>
  <si>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</si>
  <si>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</si>
  <si>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</si>
  <si>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</si>
  <si>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</si>
  <si>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</si>
  <si>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ZD402</t>
  </si>
  <si>
    <t>Dlaha anatomická DVR standard DVRAR</t>
  </si>
  <si>
    <t>ZA745</t>
  </si>
  <si>
    <t>Dlaha anatomická DVR wide DVRAWL</t>
  </si>
  <si>
    <t>ZD398</t>
  </si>
  <si>
    <t>Dlaha anatomická DVR wide DVRAWR</t>
  </si>
  <si>
    <t>KG483</t>
  </si>
  <si>
    <t>dlaha DHP 2,7/3,5 dorso-lat levá 3 otv. 441.263</t>
  </si>
  <si>
    <t>KG485</t>
  </si>
  <si>
    <t>dlaha DHP 2,7/3,5 dorso-lat levá 5 otv. 441.265</t>
  </si>
  <si>
    <t>KG482</t>
  </si>
  <si>
    <t>dlaha DHP 2,7/3,5 dorso-lat pravá 3 otv. 441.262</t>
  </si>
  <si>
    <t>KG484</t>
  </si>
  <si>
    <t>dlaha DHP 2,7/3,5 dorso-lat pravá 5 otv. 441.264</t>
  </si>
  <si>
    <t>KG490</t>
  </si>
  <si>
    <t>dlaha DHP 2,7/3,5 dorso-lat s/laterální 441.272</t>
  </si>
  <si>
    <t>KG491</t>
  </si>
  <si>
    <t>dlaha DHP 2,7/3,5 dorso-lat s/laterální 441.273</t>
  </si>
  <si>
    <t>KG493</t>
  </si>
  <si>
    <t>dlaha DHP 2,7/3,5 dorso-lat s/laterální 441.275</t>
  </si>
  <si>
    <t>KG501</t>
  </si>
  <si>
    <t>dlaha DHP 2,7/3,5 mediální levá 5 otv T 441.285</t>
  </si>
  <si>
    <t>KG498</t>
  </si>
  <si>
    <t>dlaha DHP 2,7/3,5 mediální pravá 3 otv T 441.282</t>
  </si>
  <si>
    <t>KG500</t>
  </si>
  <si>
    <t>dlaha DHP 2,7/3,5 mediální pravá 5 otv T 441.284</t>
  </si>
  <si>
    <t>ZM172</t>
  </si>
  <si>
    <t>Dlaha extra artikulární levá A-4750.71</t>
  </si>
  <si>
    <t>ZN420</t>
  </si>
  <si>
    <t>Dlaha H dorzální pravá A-4750.14</t>
  </si>
  <si>
    <t>KI840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</si>
  <si>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</si>
  <si>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</si>
  <si>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</si>
  <si>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KI839</t>
  </si>
  <si>
    <t>dlaha humerální distální LCP,etraartikulární,levá12otv.  04.104.032</t>
  </si>
  <si>
    <t>ZC203</t>
  </si>
  <si>
    <t>Dlaha LC-DCP 2.0 mm 7 otvorů 243.587</t>
  </si>
  <si>
    <t>ZH694</t>
  </si>
  <si>
    <t>Dlaha LCP 2,7 / 3,5 mm na laterální distální fibulu 04.112.141</t>
  </si>
  <si>
    <t>ZH696</t>
  </si>
  <si>
    <t>Dlaha LCP 2,7 / 3,5 mm na laterální distální fibulu 04.112.143</t>
  </si>
  <si>
    <t>ZG834</t>
  </si>
  <si>
    <t>Dlaha LCP 2,7 / 3,5 mm na přední horní část klavikuly s bočním prodloužením 04.112.007</t>
  </si>
  <si>
    <t>ZG835</t>
  </si>
  <si>
    <t>Dlaha LCP 2,7 / 3,5 mm na přední horní část klavikuly s bočním prodloužením 04.112.010</t>
  </si>
  <si>
    <t>ZG836</t>
  </si>
  <si>
    <t>Dlaha LCP 2,7 / 3,5 mm na přední horní část klavikuly s bočním prodloužením 04.112.011</t>
  </si>
  <si>
    <t>ZG837</t>
  </si>
  <si>
    <t>Dlaha LCP 2,7 / 3,5 mm na přední horní část klavikuly s bočním prodloužením 04.112.012</t>
  </si>
  <si>
    <t>KK834</t>
  </si>
  <si>
    <t>dlaha LCP 2,7/3,5 mm na laterální distální fibulu malý fragment 3 otvory levá 73 mm 04.112.137</t>
  </si>
  <si>
    <t>KG476</t>
  </si>
  <si>
    <t>dlaha LCP 3,5 na olekranon levá 4 otv. D 436.505</t>
  </si>
  <si>
    <t>KG477</t>
  </si>
  <si>
    <t>dlaha LCP 3,5 na olekranon pravá 8 otv. D 436.508</t>
  </si>
  <si>
    <t>ZK399</t>
  </si>
  <si>
    <t>Dlaha LCP 4.5 / 5.0 mm 226.661</t>
  </si>
  <si>
    <t>ZF867</t>
  </si>
  <si>
    <t>Dlaha LCP distální tibie 241.445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</si>
  <si>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</si>
  <si>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</si>
  <si>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</si>
  <si>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</si>
  <si>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ZI417</t>
  </si>
  <si>
    <t>Dlaha LCP distální tibie 3.5 mm mediální bez výběžku 02.112.518</t>
  </si>
  <si>
    <t>ZL242</t>
  </si>
  <si>
    <t>Dlaha LCP distální tibie 3.5 mm mediální bez výběžku 02.112.522</t>
  </si>
  <si>
    <t>ZI308</t>
  </si>
  <si>
    <t>Dlaha LCP distální tibie 3.5 mm mediální bez výběžku 02.112.523</t>
  </si>
  <si>
    <t>ZH146</t>
  </si>
  <si>
    <t>Dlaha LCP distální tibie 3.5 mm mediální bez výběžku 02.112.526</t>
  </si>
  <si>
    <t>ZI307</t>
  </si>
  <si>
    <t>Dlaha LCP distální tibie 3.5 mm mediální bez výběžku 02.112.527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</si>
  <si>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</si>
  <si>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</si>
  <si>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</si>
  <si>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</si>
  <si>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ZI227</t>
  </si>
  <si>
    <t>Dlaha LCP metafyzální distální bérec 3,5 / 4,5 / 5,0 mm 224.772</t>
  </si>
  <si>
    <t>ZK686</t>
  </si>
  <si>
    <t>Dlaha LCP metafyzální distální bérec 3,5 / 4,5 / 5,0 mm 224.814</t>
  </si>
  <si>
    <t>ZK687</t>
  </si>
  <si>
    <t>Dlaha LCP metafyzální distální bérec 3,5 / 4,5 / 5,0 mm 224.816</t>
  </si>
  <si>
    <t>ZJ295</t>
  </si>
  <si>
    <t>Dlaha LCP na diafízu klíční kosti 3,5 mm 04.112.028</t>
  </si>
  <si>
    <t>ZJ072</t>
  </si>
  <si>
    <t>Dlaha LCP na diafízu klíční kosti 3,5 mm 04.112.029</t>
  </si>
  <si>
    <t>ZQ953</t>
  </si>
  <si>
    <t>Dlaha LCP na horní část klíční kosti 3,5 mm 04.112.026</t>
  </si>
  <si>
    <t>ZH692</t>
  </si>
  <si>
    <t>Dlaha LCP na laterální distální fibulu 04.112.139</t>
  </si>
  <si>
    <t>ZQ935</t>
  </si>
  <si>
    <t>Dlaha LCP na proximální femur 4,5 / 5,0, pravá, dřík 8 otv. 242.808</t>
  </si>
  <si>
    <t>ZI286</t>
  </si>
  <si>
    <t>Dlaha LCP pro artrodézu zápěstí 2,7/3,5 04.110.150</t>
  </si>
  <si>
    <t>ZJ010</t>
  </si>
  <si>
    <t>Dlaha LCP pro artrodézu zápěstí 2,7/3,5 04.110.151</t>
  </si>
  <si>
    <t>ZI561</t>
  </si>
  <si>
    <t>Dlaha LCP pro artrodézu zápěstí 2,7/3,5 04.110.152</t>
  </si>
  <si>
    <t>ZE443</t>
  </si>
  <si>
    <t>Dlaha LCP proximální tibie 4.5 239.997</t>
  </si>
  <si>
    <t>ZA002</t>
  </si>
  <si>
    <t>Dlaha LCP proximální tibie 4.5/5.0 240.044</t>
  </si>
  <si>
    <t>ZH369</t>
  </si>
  <si>
    <t>Dlaha LCP proximální tibie laterální 3.5 mm 239.939</t>
  </si>
  <si>
    <t>ZF291</t>
  </si>
  <si>
    <t>Dlaha LCP proximální tibie laterální 4.5/5.0 mm 240.039</t>
  </si>
  <si>
    <t>ZO034</t>
  </si>
  <si>
    <t>Dlaha LCP tibie proximální dorzální mediální 3,5 mm 02.120.701</t>
  </si>
  <si>
    <t>ZP016</t>
  </si>
  <si>
    <t>Dlaha LCP tibie proximální posteromediální tibiální 3,5 mm 02.120.704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</si>
  <si>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</si>
  <si>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</si>
  <si>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</si>
  <si>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</si>
  <si>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</si>
  <si>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</si>
  <si>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</si>
  <si>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</si>
  <si>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ZD376</t>
  </si>
  <si>
    <t>Dlaha LCP-DF 4.5/5.0 mm 222.254</t>
  </si>
  <si>
    <t>ZF503</t>
  </si>
  <si>
    <t>Dlaha LCP-DF 4.5/5.0 mm 222.255</t>
  </si>
  <si>
    <t>ZD378</t>
  </si>
  <si>
    <t>Dlaha LCP-DF 4.5/5.0 mm 222.256</t>
  </si>
  <si>
    <t>ZD377</t>
  </si>
  <si>
    <t>Dlaha LCP-DF 4.5/5.0 mm 222.257</t>
  </si>
  <si>
    <t>ZJ595</t>
  </si>
  <si>
    <t>Dlaha LCP-PLT 4.5/5.0 mm 222.221</t>
  </si>
  <si>
    <t>ZJ176</t>
  </si>
  <si>
    <t>Dlaha LCP-T 3,5 mm 241.161</t>
  </si>
  <si>
    <t>ZQ934</t>
  </si>
  <si>
    <t>Dlaha metafyzární na dist. humerus, mediální 15 otv. 424.838</t>
  </si>
  <si>
    <t>ZO590</t>
  </si>
  <si>
    <t>Dlaha metakarpální a falangeální linos ti, anatomická, variabilní úhel, 13 otv., Z-tvar, tl. 1,2 mm, d. 44 mm 26-112-21-09</t>
  </si>
  <si>
    <t>ZO577</t>
  </si>
  <si>
    <t>Dlaha metakarpální a falangeální linos ti, anatomická, variabilní úhel, 2/5 otv., T-tvar, tl. 1,2 mm, d. 38,5 mm 26-112-08-09</t>
  </si>
  <si>
    <t>ZO593</t>
  </si>
  <si>
    <t>Dlaha metakarpální a falangeální linos ti, anatomická, variabilní úhel, 2/6 otv., Y-tvar, tl. 1,2 mm, d. 43 mm 26-112-24-09</t>
  </si>
  <si>
    <t>ZO591</t>
  </si>
  <si>
    <t>Dlaha metakarpální a falangeální linos ti, anatomická, variabilní úhel, 3/3 otv., korekční, tl. 1,2 mm, d. 31 mm 26-112-22-09</t>
  </si>
  <si>
    <t>ZO596</t>
  </si>
  <si>
    <t>Dlaha metakarpální a falangeální linos ti, anatomická, variabilní úhel, 7 otv., rovná, tl. 1,2 mm, d. 45 mm 26-112-27-09</t>
  </si>
  <si>
    <t>ZI354</t>
  </si>
  <si>
    <t>Dlaha mini kondylární 1.5 246.610</t>
  </si>
  <si>
    <t>ZD321</t>
  </si>
  <si>
    <t>Dlaha mřížková 1.5 246.482</t>
  </si>
  <si>
    <t>ZB880</t>
  </si>
  <si>
    <t>Dlaha mřížková 1.5 246.483</t>
  </si>
  <si>
    <t>ZM346</t>
  </si>
  <si>
    <t>Dlaha na dézu zápěstí 2,5 mm dlouhé prohnutí A-4760.01</t>
  </si>
  <si>
    <t>ZN969</t>
  </si>
  <si>
    <t>Dlaha na dézu zápěstí 2,5 mm krátké prohnutí A-4760.02</t>
  </si>
  <si>
    <t>ZL391</t>
  </si>
  <si>
    <t>Dlaha na distální ulnu 2.5 mm Y 2/5 otvorů A-4750.91</t>
  </si>
  <si>
    <t>ZI217</t>
  </si>
  <si>
    <t>Dlaha na distální ulnu Y 2/8 otvorů A-4750.92</t>
  </si>
  <si>
    <t>ZH640</t>
  </si>
  <si>
    <t>Dlaha na patu síťkovaná 21 otv. 731-110-000-021</t>
  </si>
  <si>
    <t>ZN381</t>
  </si>
  <si>
    <t>Dlaha na symfýzu 3,5 s koaxiálními kombi otvory a 2 DCP 02.100.016</t>
  </si>
  <si>
    <t>KG535</t>
  </si>
  <si>
    <t>dlaha na ulnu distální 2,0 s/h 442.531</t>
  </si>
  <si>
    <t>ZM876</t>
  </si>
  <si>
    <t>Dlaha na ulnu Y F3 131217003</t>
  </si>
  <si>
    <t>ZJ501</t>
  </si>
  <si>
    <t>Dlaha pánevní předpružená 3,5 02.100.302</t>
  </si>
  <si>
    <t>ZJ502</t>
  </si>
  <si>
    <t>Dlaha pánevní předpružená 3,5 02.100.303</t>
  </si>
  <si>
    <t>ZA063</t>
  </si>
  <si>
    <t>Dlaha philos proximální humerus 3,5 3 otv. 241.901</t>
  </si>
  <si>
    <t>ZG789</t>
  </si>
  <si>
    <t>Dlaha philos proximální humerus a diafýza 3,5 mm 241.918</t>
  </si>
  <si>
    <t>ZG700</t>
  </si>
  <si>
    <t>Dlaha pro fibulu   9 otv. s háčkem LA09 798-110-101-009</t>
  </si>
  <si>
    <t>ZE913</t>
  </si>
  <si>
    <t>Dlaha pro fibulu 11 otv. 798-110-101-011</t>
  </si>
  <si>
    <t>ZP636</t>
  </si>
  <si>
    <t>Dlaha pro zkrácení ulny a radia TI 7 otvorů dlouhá L 90 mm 26-166-70-09</t>
  </si>
  <si>
    <t>ZP596</t>
  </si>
  <si>
    <t>Dlaha pro zkrácení ulny a radia TI 7 otvorů krátká L 80, sterilní 26-166-60-09</t>
  </si>
  <si>
    <t>ZI499</t>
  </si>
  <si>
    <t>Dlaha přímá LCP 3,5 mm 10 otvorů 223.601 již se nedodává</t>
  </si>
  <si>
    <t>ZI702</t>
  </si>
  <si>
    <t>Dlaha přímá LCP 3,5 mm 12 otvorů 223.621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</si>
  <si>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</si>
  <si>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</si>
  <si>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</si>
  <si>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</si>
  <si>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</si>
  <si>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</si>
  <si>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</si>
  <si>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</t>
  </si>
  <si>
    <t>Dlaha přímá LCP 3,5 mm 9 otvorů 223.591 již se nedodává</t>
  </si>
  <si>
    <t>ZP094</t>
  </si>
  <si>
    <t>Dlaha radiální distální Medin 6 x 2 otv. pravá 397129788793</t>
  </si>
  <si>
    <t>ZQ019</t>
  </si>
  <si>
    <t>Dlaha radiální distální Medin 7 x 3 otv. levá 397129788743</t>
  </si>
  <si>
    <t>ZM957</t>
  </si>
  <si>
    <t>Dlaha radiální distální volární 6 x 2 otvory 47 mm levá 397129788703</t>
  </si>
  <si>
    <t>ZM978</t>
  </si>
  <si>
    <t>Dlaha radiální distální volární 6 x 3 otvory 55 mm levá 397129788713</t>
  </si>
  <si>
    <t>ZN053</t>
  </si>
  <si>
    <t>Dlaha radiální distální volární 6 x 3 otvory 55 mm pravá 397129788803</t>
  </si>
  <si>
    <t>ZC855</t>
  </si>
  <si>
    <t>Dlaha radiální IXOS DL4 26-914-40-09</t>
  </si>
  <si>
    <t>ZK885</t>
  </si>
  <si>
    <t>Dlaha radiální IXOS P2 úhlově stabilní 26-912-10-09</t>
  </si>
  <si>
    <t>ZK909</t>
  </si>
  <si>
    <t>Dlaha radiální IXOS P2 úhlově stabilní 26-912-12-09</t>
  </si>
  <si>
    <t>ZK911</t>
  </si>
  <si>
    <t>Dlaha radiální IXOS P4 úhlově stabilní 26-914-10-09</t>
  </si>
  <si>
    <t>ZK990</t>
  </si>
  <si>
    <t>Dlaha radiální IXOS P4 úhlově stabilní 26-914-11-09</t>
  </si>
  <si>
    <t>ZK991</t>
  </si>
  <si>
    <t>Dlaha radiální IXOS P4 úhlově stabilní 26-914-12-09</t>
  </si>
  <si>
    <t>ZF951</t>
  </si>
  <si>
    <t>Dlaha radiální IXOS P4 wave 26-914-22-09</t>
  </si>
  <si>
    <t>ZM846</t>
  </si>
  <si>
    <t>Dlaha radiální korekční Recos TI uhl.stabilní 26-166-42-09</t>
  </si>
  <si>
    <t>ZM847</t>
  </si>
  <si>
    <t>Dlaha radiální korekční Recos TI uhl.stabilní 26-166-43-09</t>
  </si>
  <si>
    <t>ZE379</t>
  </si>
  <si>
    <t>Dlaha rekonstrukční 3,5 s nízkým profilem 245.908</t>
  </si>
  <si>
    <t>ZP184</t>
  </si>
  <si>
    <t>Dlaha rekonstrukční 3,5 s nízkým profilem 245.910</t>
  </si>
  <si>
    <t>ZJ307</t>
  </si>
  <si>
    <t>Dlaha rekonstrukční 4,5 rovná 229.340</t>
  </si>
  <si>
    <t>ZH794</t>
  </si>
  <si>
    <t>Dlaha rekonstrukční J 3.5 mm 245.934</t>
  </si>
  <si>
    <t>ZA061</t>
  </si>
  <si>
    <t>Dlaha rekonstrukční LCP 3,5 245.071</t>
  </si>
  <si>
    <t>ZA062</t>
  </si>
  <si>
    <t>Dlaha rekonstrukční LCP 3,5 rovná s kombinovaným otvorem 10 otv. 245.101</t>
  </si>
  <si>
    <t>ZA120</t>
  </si>
  <si>
    <t>Dlaha rekonstrukční LCP 3,5 rovná s kombinovaným otvorem 12 otv. 245.121</t>
  </si>
  <si>
    <t>ZG093</t>
  </si>
  <si>
    <t>Dlaha rekonstrukční LCP 3,5 rovná s kombinovaným otvorem 5 otv. 245.051</t>
  </si>
  <si>
    <t>ZA060</t>
  </si>
  <si>
    <t>Dlaha rekonstrukční LCP 3,5 rovná s kombinovaným otvorem 6 otv. 245.061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</si>
  <si>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</si>
  <si>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</si>
  <si>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</si>
  <si>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</si>
  <si>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ZH556</t>
  </si>
  <si>
    <t>Dlaha rekonstrukční na pánev pr. 3,5 mm 245.880</t>
  </si>
  <si>
    <t>ZJ226</t>
  </si>
  <si>
    <t>Dlaha targon FN dlaha 130° KO802T</t>
  </si>
  <si>
    <t>ZQ331</t>
  </si>
  <si>
    <t>Dlaha tibiální proximální laterální LCP 3,5 pravá dřík 6 otv., délka 107 mm ocel 239.936</t>
  </si>
  <si>
    <t>ZA001</t>
  </si>
  <si>
    <t>Dlaha tibiální proximální LCP 4.5/5.0 mm 240.038</t>
  </si>
  <si>
    <t>ZP524</t>
  </si>
  <si>
    <t>Dlaha tibiální proximální mediální LCP 3,5 239.937</t>
  </si>
  <si>
    <t>ZO022</t>
  </si>
  <si>
    <t>Dlaha tibiální proximální mediální LCP 3,5 239.954</t>
  </si>
  <si>
    <t>ZO063</t>
  </si>
  <si>
    <t>Dlaha tibiální proximální mediální LCP 3,5 239.955</t>
  </si>
  <si>
    <t>ZO064</t>
  </si>
  <si>
    <t>Dlaha tibiální proximální mediální LCP 3,5 239.957</t>
  </si>
  <si>
    <t>ZH916</t>
  </si>
  <si>
    <t>Dlaha tibie proximální LCP laterální 4.5/5.0 240.043</t>
  </si>
  <si>
    <t>ZF265</t>
  </si>
  <si>
    <t>Dlaha tibie proximální LCP laterální 4.5/5.0 8 otv. 240.040</t>
  </si>
  <si>
    <t>ZC286</t>
  </si>
  <si>
    <t>Dlaha tibie proximální LCP laterální 4.5/5.0 8 otv. 240.041</t>
  </si>
  <si>
    <t>KK927</t>
  </si>
  <si>
    <t>dlaha úhlově stabilní LCP krychlová 2.4 levá titan 04.100.021</t>
  </si>
  <si>
    <t>KK928</t>
  </si>
  <si>
    <t>dlaha úhlově stabilní LCP krychlová 2.4 pravá titan 04.100.022</t>
  </si>
  <si>
    <t>ZA151</t>
  </si>
  <si>
    <t>Dlaha uzamykatelná 3.5 mm patní kost 241.622</t>
  </si>
  <si>
    <t>ZD339</t>
  </si>
  <si>
    <t>Dlaha uzamykatelná 3.5 mm patní kost 241.623</t>
  </si>
  <si>
    <t>ZL876</t>
  </si>
  <si>
    <t>Dlaha VA-LCP 3,5 mm proximální tibie 02.127.321</t>
  </si>
  <si>
    <t>ZQ049</t>
  </si>
  <si>
    <t>Dlaha VA-LCP 3,5 mm proximální tibie levá 8 otv. 02.127.231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</si>
  <si>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</si>
  <si>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</si>
  <si>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</si>
  <si>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</si>
  <si>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</si>
  <si>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</si>
  <si>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ZI341</t>
  </si>
  <si>
    <t>Dlaha volární na distální radius 2.5 A-4750.01</t>
  </si>
  <si>
    <t>ZL390</t>
  </si>
  <si>
    <t>Dlaha volární na distální rádius 2.5 adaptivní A-4750.63</t>
  </si>
  <si>
    <t>ZI301</t>
  </si>
  <si>
    <t>Dlaha volární na distální radius 2.5 korekční  A-4750.18</t>
  </si>
  <si>
    <t>ZH921</t>
  </si>
  <si>
    <t>Dlaha volární na distální radius 2.5 korekční  A-4750.20</t>
  </si>
  <si>
    <t>ZK791</t>
  </si>
  <si>
    <t>Dlaha volární na distální radius 2.5 korekční A-4750.11</t>
  </si>
  <si>
    <t>ZJ593</t>
  </si>
  <si>
    <t>Dlaha volární na distální radius 2.5 korekční A-4750.12</t>
  </si>
  <si>
    <t>ZQ928</t>
  </si>
  <si>
    <t>Dlaha Vortex distální humerální DL left 5H 280302105</t>
  </si>
  <si>
    <t>ZP416</t>
  </si>
  <si>
    <t>Dlaha Vortex olecranon levá 3H 280220303</t>
  </si>
  <si>
    <t>ZQ971</t>
  </si>
  <si>
    <t>Dlaha Vortex olecranon pravá 9 otvorů 2802204039</t>
  </si>
  <si>
    <t>ZN460</t>
  </si>
  <si>
    <t>Drát K 1,5 mm L230 mm originální ke KIT ULTIMA EVO 4,5 BR150</t>
  </si>
  <si>
    <t>ZM852</t>
  </si>
  <si>
    <t>Drát K Medin 1,2 x 160 mm bal. á 10 ks 397129092470</t>
  </si>
  <si>
    <t>ZN218</t>
  </si>
  <si>
    <t>Drát K Medin 1,2 x 300 mm s vrtací špičkou á 10 ks 397129092540</t>
  </si>
  <si>
    <t>ZM853</t>
  </si>
  <si>
    <t>Drát K Medin 1,5 x 160 mm bal. á 10 ks 397129092480</t>
  </si>
  <si>
    <t>ZM854</t>
  </si>
  <si>
    <t>Drát K Medin 1,8 x 160 mm á 10 ks 397129092490</t>
  </si>
  <si>
    <t>ZO361</t>
  </si>
  <si>
    <t>Drát K originál k Dartfire 150 x 9 mm NO2228209</t>
  </si>
  <si>
    <t>ZO252</t>
  </si>
  <si>
    <t>Drát K se závitovou špičkou 1,6 mm délka 150 mm 292.720</t>
  </si>
  <si>
    <t>ZA491</t>
  </si>
  <si>
    <t>Drát Kirschnerův 1.00 mm á 10 ks 292.100.10</t>
  </si>
  <si>
    <t>ZG063</t>
  </si>
  <si>
    <t>Drát Kirschnerův 1.25 mm á 10 ks 292.120.10</t>
  </si>
  <si>
    <t>ZG307</t>
  </si>
  <si>
    <t>Drát Kirschnerův 1.60 mm á 10 ks 292.160.10</t>
  </si>
  <si>
    <t>ZG065</t>
  </si>
  <si>
    <t>Drát Kirschnerův 2.00 mm á 10 ks 292.200.10</t>
  </si>
  <si>
    <t>ZF851</t>
  </si>
  <si>
    <t>Drát Kirschnerův 2.00 mm á 10 ks 292.210.10</t>
  </si>
  <si>
    <t>ZH340</t>
  </si>
  <si>
    <t>Drát K-Wire 1.60 mm á 10 ks 292.180.10</t>
  </si>
  <si>
    <t>ZF529</t>
  </si>
  <si>
    <t>Drát K-Wire 1.80 mm á 10 ks 292.170.10</t>
  </si>
  <si>
    <t>ZA288</t>
  </si>
  <si>
    <t>Drát repoziční 2,0 mm se špičkou 292.410</t>
  </si>
  <si>
    <t>ZA393</t>
  </si>
  <si>
    <t>Drát vodící 1,60 mm bal. á 10 ks 26-451-00-07</t>
  </si>
  <si>
    <t>ZD401</t>
  </si>
  <si>
    <t>Drát vodící 3,00 mm Targon KH365R</t>
  </si>
  <si>
    <t>ZD050</t>
  </si>
  <si>
    <t>Drát vodící 3.20 mm 357.399</t>
  </si>
  <si>
    <t>ZP096</t>
  </si>
  <si>
    <t>Drát vodící Charlotte 2,5 mm x 230 mm 44182523</t>
  </si>
  <si>
    <t>ZL167</t>
  </si>
  <si>
    <t>Drát vodící pro FN targon KH274R</t>
  </si>
  <si>
    <t>ZQ983</t>
  </si>
  <si>
    <t>Drát vodící pro FN targon KT234S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</si>
  <si>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</si>
  <si>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</si>
  <si>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</si>
  <si>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</si>
  <si>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</si>
  <si>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</si>
  <si>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ZK513</t>
  </si>
  <si>
    <t>Hlava expert zaslepovací 12.0 mm 04.003.003</t>
  </si>
  <si>
    <t>ZI941</t>
  </si>
  <si>
    <t>Hlava expert zaslepovací 12.0 mm 04.003.004</t>
  </si>
  <si>
    <t>ZA306</t>
  </si>
  <si>
    <t>Hlava zaslepovací DFN pro vrtulku 451.895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</si>
  <si>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</si>
  <si>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</si>
  <si>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</si>
  <si>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</si>
  <si>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</si>
  <si>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</si>
  <si>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</si>
  <si>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</si>
  <si>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ZN868</t>
  </si>
  <si>
    <t>Hlava zaslepovací expert pro hřeby tibiální prodloužená 0 mm 04.004.004</t>
  </si>
  <si>
    <t>ZG785</t>
  </si>
  <si>
    <t>Hlava zaslepovací Gamma3 3005-1100S</t>
  </si>
  <si>
    <t>KK913</t>
  </si>
  <si>
    <t>hlava zaslepovací PFNA prodloužení 0 mm proximální femur ocel 04.027.000s</t>
  </si>
  <si>
    <t>ZO768</t>
  </si>
  <si>
    <t>Hlava zaslepovací pro Targon PH a H KB615T</t>
  </si>
  <si>
    <t>ZA101</t>
  </si>
  <si>
    <t>Hlava zaslepovací UFN pro zajištění 12,0 mm 459.012</t>
  </si>
  <si>
    <t>ZA284</t>
  </si>
  <si>
    <t>Hlava zaslepovací UHN 0 TAN 462.950</t>
  </si>
  <si>
    <t>ZB694</t>
  </si>
  <si>
    <t>Hřeb DFN femorální distální 12,0 mm L240 451.823</t>
  </si>
  <si>
    <t>ZE997</t>
  </si>
  <si>
    <t>Hřeb DFN femorální distální 12,0 mm L340 451.827</t>
  </si>
  <si>
    <t>ZN028</t>
  </si>
  <si>
    <t>Hřeb dlouhý Gamma3 R2.0 levý 11 x 340 mm x 125° sada 3325-0340S</t>
  </si>
  <si>
    <t>ZH629</t>
  </si>
  <si>
    <t>Hřeb do klíční kosti HCPS pin statický  2.8 x 200 zelený 705-170-028-200</t>
  </si>
  <si>
    <t>ZK734</t>
  </si>
  <si>
    <t>Hřeb expert femorální laterální 10.0 mm 04.003.257</t>
  </si>
  <si>
    <t>ZJ380</t>
  </si>
  <si>
    <t>Hřeb expert femorální laterální 10.0 mm 04.003.357</t>
  </si>
  <si>
    <t>ZK510</t>
  </si>
  <si>
    <t>Hřeb expert femorální laterální 10.0 mm 04.003.360</t>
  </si>
  <si>
    <t>ZK512</t>
  </si>
  <si>
    <t>Hřeb expert femorální laterální 10.0 mm 04.003.361</t>
  </si>
  <si>
    <t>ZE507</t>
  </si>
  <si>
    <t>Hřeb expert femorální laterální 10.0 mm 04.003.365</t>
  </si>
  <si>
    <t>ZN595</t>
  </si>
  <si>
    <t>Hřeb expert femorální laterální 10.0 mm 04.003.369</t>
  </si>
  <si>
    <t>ZQ907</t>
  </si>
  <si>
    <t>Hřeb expert femorální laterální 11.0 mm 04.003.468</t>
  </si>
  <si>
    <t>ZK724</t>
  </si>
  <si>
    <t>Hřeb expert femorální laterální 9.0 mm 04.003.253</t>
  </si>
  <si>
    <t>ZM944</t>
  </si>
  <si>
    <t>Hřeb expert femorální laterální 9.0 mm 04.003.256</t>
  </si>
  <si>
    <t>ZK921</t>
  </si>
  <si>
    <t>Hřeb expert femorální laterální 9.0 mm 04.003.261</t>
  </si>
  <si>
    <t>ZI854</t>
  </si>
  <si>
    <t>Hřeb expert femorální laterální 9.0 mm 04.003.264</t>
  </si>
  <si>
    <t>ZL926</t>
  </si>
  <si>
    <t>Hřeb expert femorální laterální 9.0 mm 04.003.265</t>
  </si>
  <si>
    <t>ZI935</t>
  </si>
  <si>
    <t>Hřeb expert femorální laterální 9.0 mm 04.003.269</t>
  </si>
  <si>
    <t>ZO085</t>
  </si>
  <si>
    <t>Hřeb expert tibiální 8.0 mm 04.024.243</t>
  </si>
  <si>
    <t>ZA164</t>
  </si>
  <si>
    <t>Hřeb expert tibiální 8.0 mm 04.024.246</t>
  </si>
  <si>
    <t>ZC910</t>
  </si>
  <si>
    <t>Hřeb expert tibiální 8.0 mm 04.024.249</t>
  </si>
  <si>
    <t>ZH310</t>
  </si>
  <si>
    <t>Hřeb expert tibiální 8.0 mm 04.024.252</t>
  </si>
  <si>
    <t>ZD165</t>
  </si>
  <si>
    <t>Hřeb expert tibiální 9.0 mm 04.024.349</t>
  </si>
  <si>
    <t>ZA772</t>
  </si>
  <si>
    <t>Hřeb expert tibiální 9.0 mm 04.024.352</t>
  </si>
  <si>
    <t>ZC711</t>
  </si>
  <si>
    <t>Hřeb expert tibiální 9.0 mm 04.024.355</t>
  </si>
  <si>
    <t>ZL014</t>
  </si>
  <si>
    <t>Hřeb expert TN femorální laterální 12.0 mm 04.003.560</t>
  </si>
  <si>
    <t>ZL449</t>
  </si>
  <si>
    <t>Hřeb expert TN femorální laterální 12.0 mm 04.003.565</t>
  </si>
  <si>
    <t>KG238</t>
  </si>
  <si>
    <t>hřeb expert TN pr. 10 kanylovaný D360 TAN 04.004.452</t>
  </si>
  <si>
    <t>ZH049</t>
  </si>
  <si>
    <t>Hřeb expert TN pr. 10 mm 04.004.449</t>
  </si>
  <si>
    <t>ZI461</t>
  </si>
  <si>
    <t>Hřeb expert TN pr. 10 mm 04.004.455</t>
  </si>
  <si>
    <t>ZG586</t>
  </si>
  <si>
    <t>Hřeb expert TN pr. 10 mm 04.004.458</t>
  </si>
  <si>
    <t>ZQ312</t>
  </si>
  <si>
    <t>Hřeb femorální retrográdní/antegrádní 11 mm x 340 mm 04.013.548</t>
  </si>
  <si>
    <t>ZD268</t>
  </si>
  <si>
    <t>Hřeb hladký zamykatelný 2,0 x 18 mm P18000</t>
  </si>
  <si>
    <t>ZD486</t>
  </si>
  <si>
    <t>Hřeb hladký zamykatelný 2,0 x 20 mm P20000</t>
  </si>
  <si>
    <t>ZJ429</t>
  </si>
  <si>
    <t>Hřeb hladký zamykatelný 2,0 x 22 mm P22000</t>
  </si>
  <si>
    <t>ZM956</t>
  </si>
  <si>
    <t>Hřeb hladký zamykatelný 2,0 x 24 mm P24000</t>
  </si>
  <si>
    <t>ZO293</t>
  </si>
  <si>
    <t>Hřeb humerální 7 mm KE214T</t>
  </si>
  <si>
    <t>ZP662</t>
  </si>
  <si>
    <t>Hřeb humerální H 7 mm délka 300 mm KE210T</t>
  </si>
  <si>
    <t>ZO418</t>
  </si>
  <si>
    <t>Hřeb humerální H 8 mm 240 mm KE312T</t>
  </si>
  <si>
    <t>ZP809</t>
  </si>
  <si>
    <t>Hřeb humerální H 8 mm délka 260 mm KE314T</t>
  </si>
  <si>
    <t>ZP663</t>
  </si>
  <si>
    <t>Hřeb humerální H 8 mm délka 280 mm KE316T</t>
  </si>
  <si>
    <t>ZQ247</t>
  </si>
  <si>
    <t>Hřeb PF 10 x 180 mm 130° KD003T</t>
  </si>
  <si>
    <t>KG214</t>
  </si>
  <si>
    <t>hřeb PFN pr. 12 130° D240 ocel 273.132</t>
  </si>
  <si>
    <t>KK895</t>
  </si>
  <si>
    <t>hřeb PFNA femorální pr.11 mm délka 240 mm slitina titanu 472.266s</t>
  </si>
  <si>
    <t>KK966</t>
  </si>
  <si>
    <t>hřeb PFNA femorální proximální pr.10 mm 130° délka 240 mm 472.265s</t>
  </si>
  <si>
    <t>KK981</t>
  </si>
  <si>
    <t>hřeb PFNA femorální proximální pr.12 mm 130° délka 240 mm 472.267S</t>
  </si>
  <si>
    <t>ZF105</t>
  </si>
  <si>
    <t>Hřeb PH nagel 10/7 Targon KE023T</t>
  </si>
  <si>
    <t>ZC266</t>
  </si>
  <si>
    <t>Hřeb PH nagel 10/7 Targon KE024T</t>
  </si>
  <si>
    <t>ZE105</t>
  </si>
  <si>
    <t>Hřeb PH nagel 10/7 Targon KE026T</t>
  </si>
  <si>
    <t>ZC227</t>
  </si>
  <si>
    <t>Hřeb PH nagel 10/7 Targon KE071T</t>
  </si>
  <si>
    <t>ZF106</t>
  </si>
  <si>
    <t>Hřeb PH nagel 10/7 Targon KE073T</t>
  </si>
  <si>
    <t>ZE106</t>
  </si>
  <si>
    <t>Hřeb PH nagel 10/7 Targon KE076T</t>
  </si>
  <si>
    <t>ZC209</t>
  </si>
  <si>
    <t>Hřeb PH nagel 10/8 Targon KE004T</t>
  </si>
  <si>
    <t>ZC224</t>
  </si>
  <si>
    <t>Hřeb PH nagel 10/8 Targon KE054T</t>
  </si>
  <si>
    <t>ZD591</t>
  </si>
  <si>
    <t>Hřeb se závity zamykatelný 2,5 x 14 mm TP14000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</si>
  <si>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</si>
  <si>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</si>
  <si>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</si>
  <si>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</si>
  <si>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</si>
  <si>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</si>
  <si>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</si>
  <si>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</si>
  <si>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</si>
  <si>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</si>
  <si>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</si>
  <si>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</si>
  <si>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</si>
  <si>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</si>
  <si>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ZA296</t>
  </si>
  <si>
    <t>Hřeb targon PF 12 x 220 mm 135° KD034T</t>
  </si>
  <si>
    <t>ZI779</t>
  </si>
  <si>
    <t>Hřeb targon PF 14 x 180 mm 130° KD043T</t>
  </si>
  <si>
    <t>ZC996</t>
  </si>
  <si>
    <t>Hřeb targon PF nagel 10 x 180 mm 135° KD004T</t>
  </si>
  <si>
    <t>ZQ222</t>
  </si>
  <si>
    <t>Hřeb targon PF nagel 12 x 180 mm 130° KD023T</t>
  </si>
  <si>
    <t>ZA297</t>
  </si>
  <si>
    <t>Hřeb targon PF nagel 12 x 180 mm 135° KD024T</t>
  </si>
  <si>
    <t>ZC707</t>
  </si>
  <si>
    <t>Hřeb targon PF nagel 14 x 180 mm 135° KD044T</t>
  </si>
  <si>
    <t>ZD548</t>
  </si>
  <si>
    <t>Hřeb targon PF-L 10 x 380 mm 130° KD087T</t>
  </si>
  <si>
    <t>ZH846</t>
  </si>
  <si>
    <t>Hřeb targon PF-L 10 x 420 mm 130° KD089T</t>
  </si>
  <si>
    <t>ZD571</t>
  </si>
  <si>
    <t>Hřeb targon PF-P 10 x 380 mm 130° KD067T</t>
  </si>
  <si>
    <t>ZF030</t>
  </si>
  <si>
    <t>Hřeb targon PF-P 10 x 420 mm 130° KD069T</t>
  </si>
  <si>
    <t>ZQ309</t>
  </si>
  <si>
    <t>Hřeb tibiální TX 10 x 345 tin. KE762T</t>
  </si>
  <si>
    <t>ZQ240</t>
  </si>
  <si>
    <t>Hřeb tibiální TX 8 x 345 KE562T</t>
  </si>
  <si>
    <t>ZQ032</t>
  </si>
  <si>
    <t>Hřeb tibiální TX 8 x 375 KE565T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</si>
  <si>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</si>
  <si>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</si>
  <si>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</si>
  <si>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</si>
  <si>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</si>
  <si>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</si>
  <si>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ZH922</t>
  </si>
  <si>
    <t>Hřeb wurzburger ulna/radius 4,0 x 220 mm 1-3605</t>
  </si>
  <si>
    <t>ZH499</t>
  </si>
  <si>
    <t>Hřeb wurzburger ulna/radius 4,0 x 250 mm 1-3608</t>
  </si>
  <si>
    <t>ZH796</t>
  </si>
  <si>
    <t>Hřeb wurzburger ulna/radius 4,0 x 260 mm 1-3609</t>
  </si>
  <si>
    <t>ZF570</t>
  </si>
  <si>
    <t>Kotouč s cerklážním drátem 0,60 mm   L8 291.070</t>
  </si>
  <si>
    <t>ZF571</t>
  </si>
  <si>
    <t>Kotouč s cerklážním drátem 0,80 mm L10 291.090</t>
  </si>
  <si>
    <t>ZB189</t>
  </si>
  <si>
    <t>Kotva lupine loop+ancho 210709</t>
  </si>
  <si>
    <t>KK758</t>
  </si>
  <si>
    <t>kotva pro operaci nohy JuggerKnot krátký rigidní  1,4 mm 1/1  110005307</t>
  </si>
  <si>
    <t>ZA115</t>
  </si>
  <si>
    <t>Kotvička mitek easy s návlekem GII 212450</t>
  </si>
  <si>
    <t>ZE780</t>
  </si>
  <si>
    <t>Kotvička mitek mini 4/0 212866</t>
  </si>
  <si>
    <t>ZP263</t>
  </si>
  <si>
    <t>Kotvička zavrtávací na suturu rotátorové manžety 222334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</si>
  <si>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</si>
  <si>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</si>
  <si>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</si>
  <si>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</si>
  <si>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</si>
  <si>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</si>
  <si>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</si>
  <si>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</si>
  <si>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</si>
  <si>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</si>
  <si>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</si>
  <si>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</si>
  <si>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</si>
  <si>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</si>
  <si>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ZJ029</t>
  </si>
  <si>
    <t>Podložka pod repoziční bodec používaný u fraktur pánve 398.710</t>
  </si>
  <si>
    <t>ZD793</t>
  </si>
  <si>
    <t>Podložka TI 3,5 mm 26-435-99-09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</si>
  <si>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</si>
  <si>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</si>
  <si>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</si>
  <si>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</si>
  <si>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</si>
  <si>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</si>
  <si>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</si>
  <si>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</si>
  <si>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</si>
  <si>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</si>
  <si>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</si>
  <si>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</si>
  <si>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ZC708</t>
  </si>
  <si>
    <t>Pouzdro skluzné PF Targon KD189T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</si>
  <si>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</si>
  <si>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</si>
  <si>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</si>
  <si>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</si>
  <si>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</si>
  <si>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</si>
  <si>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</si>
  <si>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</si>
  <si>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KG541</t>
  </si>
  <si>
    <t>prut prevotový ten pr 4,0 D440 TAN fialový 475.940</t>
  </si>
  <si>
    <t>ZH819</t>
  </si>
  <si>
    <t>Prut prevotův TEN 2.5 mm 475.925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</si>
  <si>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</si>
  <si>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</si>
  <si>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</si>
  <si>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</si>
  <si>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</si>
  <si>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</si>
  <si>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KJ734</t>
  </si>
  <si>
    <t>systém kotvící pro rameno ZIP Tight fixation device (smyčka + knoflíček) 904834</t>
  </si>
  <si>
    <t>KG183</t>
  </si>
  <si>
    <t>šroub antirotační pr. 6,5 samořezný 234.075</t>
  </si>
  <si>
    <t>ZC181</t>
  </si>
  <si>
    <t>Šroub antirotační Targon KD204T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</si>
  <si>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</si>
  <si>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</si>
  <si>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</si>
  <si>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</si>
  <si>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</si>
  <si>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</si>
  <si>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</si>
  <si>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</si>
  <si>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</si>
  <si>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</si>
  <si>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ZC709</t>
  </si>
  <si>
    <t>Šroub antirotační Targon KD210T</t>
  </si>
  <si>
    <t>ZA299</t>
  </si>
  <si>
    <t>Šroub DHS 22 mm Targon KO580S</t>
  </si>
  <si>
    <t>ZC211</t>
  </si>
  <si>
    <t>Šroub fixační PH 4,5 mm Targon KB070T</t>
  </si>
  <si>
    <t>ZA313</t>
  </si>
  <si>
    <t>Šroub fixační PH 4,5 mm Targon KB072T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</si>
  <si>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</si>
  <si>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</si>
  <si>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</si>
  <si>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</si>
  <si>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</si>
  <si>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</si>
  <si>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</si>
  <si>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</si>
  <si>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</si>
  <si>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</si>
  <si>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</si>
  <si>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</si>
  <si>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ZC268</t>
  </si>
  <si>
    <t>Šroub fixační PH 4,5 mm Targon KB086T</t>
  </si>
  <si>
    <t>ZC199</t>
  </si>
  <si>
    <t>Šroub kanylovaný 3.5 mm 205.034</t>
  </si>
  <si>
    <t>ZA770</t>
  </si>
  <si>
    <t>Šroub kanylovaný 3.5 mm 205.038</t>
  </si>
  <si>
    <t>ZC115</t>
  </si>
  <si>
    <t>Šroub kanylovaný 3.5 mm 205.040</t>
  </si>
  <si>
    <t>ZA093</t>
  </si>
  <si>
    <t>Šroub kanylovaný 3.5 mm 205.050</t>
  </si>
  <si>
    <t>ZC381</t>
  </si>
  <si>
    <t>Šroub kanylovaný 3.5 mm 205.246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</si>
  <si>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</si>
  <si>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</si>
  <si>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</si>
  <si>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</si>
  <si>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</si>
  <si>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</si>
  <si>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</si>
  <si>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</si>
  <si>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</si>
  <si>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</si>
  <si>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</si>
  <si>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</si>
  <si>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</si>
  <si>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</si>
  <si>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</si>
  <si>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</si>
  <si>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ZG096</t>
  </si>
  <si>
    <t>Šroub kanylovaný 4.5 mm 214.446</t>
  </si>
  <si>
    <t>ZD018</t>
  </si>
  <si>
    <t>Šroub kanylovaný 4.5 mm 214.450</t>
  </si>
  <si>
    <t>ZL168</t>
  </si>
  <si>
    <t>Šroub kanylovaný 4.5 mm 214.454</t>
  </si>
  <si>
    <t>ZD017</t>
  </si>
  <si>
    <t>Šroub kanylovaný 4.5 mm 214.460</t>
  </si>
  <si>
    <t>ZK873</t>
  </si>
  <si>
    <t>Šroub kanylovaný 4.5 mm 214.468</t>
  </si>
  <si>
    <t>ZJ143</t>
  </si>
  <si>
    <t>Šroub kanylovaný 4.5 mm 214.646</t>
  </si>
  <si>
    <t>ZH557</t>
  </si>
  <si>
    <t>Šroub kanylovaný 4.5 mm 214.664</t>
  </si>
  <si>
    <t>ZD483</t>
  </si>
  <si>
    <t>Šroub kanylovaný 6.5 mm L100/32 408.442</t>
  </si>
  <si>
    <t>ZH431</t>
  </si>
  <si>
    <t>Šroub kanylovaný 6.5 mm L105/16 408.416</t>
  </si>
  <si>
    <t>ZI136</t>
  </si>
  <si>
    <t>Šroub kanylovaný 6.5 mm L110/32 408.444</t>
  </si>
  <si>
    <t>ZG942</t>
  </si>
  <si>
    <t>Šroub kanylovaný 6.5 mm L50/32 408.432</t>
  </si>
  <si>
    <t>ZG249</t>
  </si>
  <si>
    <t>Šroub kanylovaný 6.5 mm L60/16 408.407</t>
  </si>
  <si>
    <t>ZG832</t>
  </si>
  <si>
    <t>Šroub kanylovaný 6.5 mm L60/32 408.434</t>
  </si>
  <si>
    <t>ZF251</t>
  </si>
  <si>
    <t>Šroub kanylovaný 6.5 mm L65/16 408.408</t>
  </si>
  <si>
    <t>ZH176</t>
  </si>
  <si>
    <t>Šroub kanylovaný 6.5 mm L65/32 408.435</t>
  </si>
  <si>
    <t>ZH907</t>
  </si>
  <si>
    <t>Šroub kanylovaný 6.5 mm L70/16 408.409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</si>
  <si>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</si>
  <si>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</si>
  <si>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</si>
  <si>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</si>
  <si>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</si>
  <si>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</si>
  <si>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ZO803</t>
  </si>
  <si>
    <t>Šroub kanylovaný 6.5 mm L80 408.472</t>
  </si>
  <si>
    <t>ZH908</t>
  </si>
  <si>
    <t>Šroub kanylovaný 6.5 mm L80/16 408.411</t>
  </si>
  <si>
    <t>ZH177</t>
  </si>
  <si>
    <t>Šroub kanylovaný 6.5 mm L80/32 408.438</t>
  </si>
  <si>
    <t>ZG337</t>
  </si>
  <si>
    <t>Šroub kanylovaný 6.5 mm L85/16 408.412</t>
  </si>
  <si>
    <t>ZG704</t>
  </si>
  <si>
    <t>Šroub kanylovaný 6.5 mm L85/32 408.439</t>
  </si>
  <si>
    <t>ZH414</t>
  </si>
  <si>
    <t>Šroub kanylovaný 6.5 mm L90/32 408.440</t>
  </si>
  <si>
    <t>ZI135</t>
  </si>
  <si>
    <t>Šroub kanylovaný 6.5 mm L95/32 408.441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</si>
  <si>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</si>
  <si>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</si>
  <si>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</si>
  <si>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</si>
  <si>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</si>
  <si>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</si>
  <si>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</si>
  <si>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</si>
  <si>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</si>
  <si>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</si>
  <si>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</si>
  <si>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</si>
  <si>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</si>
  <si>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</si>
  <si>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</si>
  <si>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</si>
  <si>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ZQ937</t>
  </si>
  <si>
    <t>Šroub kanylovaný kónický 7,3, délka 60 mm 02.207.260</t>
  </si>
  <si>
    <t>ZO044</t>
  </si>
  <si>
    <t>Šroub kanylovaný zajišťovací 5,0 mm, délka 90 mm 02.205.090</t>
  </si>
  <si>
    <t>ZQ936</t>
  </si>
  <si>
    <t>Šroub kanylovaný zajišťovací 7,3 mm, délka 85 mm 02.207.085</t>
  </si>
  <si>
    <t>ZQ906</t>
  </si>
  <si>
    <t>Šroub kompresní DartFire 2,5 mm x 16 mm D2N250-16</t>
  </si>
  <si>
    <t>ZO303</t>
  </si>
  <si>
    <t>Šroub kompresní DartFire 2,5 mm x 26 mm D2N250-26</t>
  </si>
  <si>
    <t>ZN738</t>
  </si>
  <si>
    <t>Šroub kompresní DartFire 2,5 mm x 28 mm D2N250-28</t>
  </si>
  <si>
    <t>ZO773</t>
  </si>
  <si>
    <t>Šroub kompresní DartFire 3,0 mm x 24 mm D2N300-24</t>
  </si>
  <si>
    <t>ZP818</t>
  </si>
  <si>
    <t>Šroub kompresní DartFire small 3,0 mm x 40 mm D2N300-40</t>
  </si>
  <si>
    <t>ZK879</t>
  </si>
  <si>
    <t>Šroub kompresní HBS2 midi 18 mm 26-800-18-09</t>
  </si>
  <si>
    <t>ZK880</t>
  </si>
  <si>
    <t>Šroub kompresní HBS2 midi 19 mm 26-800-19-09</t>
  </si>
  <si>
    <t>ZK881</t>
  </si>
  <si>
    <t>Šroub kompresní HBS2 midi 20 mm 26-800-20-09</t>
  </si>
  <si>
    <t>ZK935</t>
  </si>
  <si>
    <t>Šroub kompresní HBS2 midi 20 mm 26-810-20-09</t>
  </si>
  <si>
    <t>ZK904</t>
  </si>
  <si>
    <t>Šroub kompresní HBS2 midi 22 mm 26-800-22-09</t>
  </si>
  <si>
    <t>ZK986</t>
  </si>
  <si>
    <t>Šroub kompresní HBS2 midi 22 mm 26-810-22-09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</si>
  <si>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</si>
  <si>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</si>
  <si>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</si>
  <si>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</si>
  <si>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</si>
  <si>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</si>
  <si>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ZK908</t>
  </si>
  <si>
    <t>Šroub kompresní HBS2 midi 26 mm 26-800-26-09</t>
  </si>
  <si>
    <t>ZK987</t>
  </si>
  <si>
    <t>Šroub kompresní HBS2 midi 26 mm 26-810-26-09</t>
  </si>
  <si>
    <t>ZN418</t>
  </si>
  <si>
    <t>Šroub kompresní HBS2 mini 16 mm 26-820-16-09</t>
  </si>
  <si>
    <t>ZF877</t>
  </si>
  <si>
    <t>Šroub kompresní HBS2 mini 20 mm 26-820-20-09</t>
  </si>
  <si>
    <t>ZH494</t>
  </si>
  <si>
    <t>Šroub kompresní HBS2 mini 20 mm 26-830-20-09</t>
  </si>
  <si>
    <t>ZF884</t>
  </si>
  <si>
    <t>Šroub kompresní HBS2 mini 21 mm 26-820-21-09</t>
  </si>
  <si>
    <t>ZF887</t>
  </si>
  <si>
    <t>Šroub kompresní HBS2 mini 22 mm 26-820-22-09</t>
  </si>
  <si>
    <t>ZB346</t>
  </si>
  <si>
    <t>Šroub kompresní HBS2 mini 22 mm 26-830-22-09</t>
  </si>
  <si>
    <t>ZF895</t>
  </si>
  <si>
    <t>Šroub kompresní HBS2 mini 23 mm 26-820-23-09</t>
  </si>
  <si>
    <t>ZL050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</si>
  <si>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</si>
  <si>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</si>
  <si>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</si>
  <si>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</si>
  <si>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</si>
  <si>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ZD539</t>
  </si>
  <si>
    <t>Šroub kompresní HBS2 mini 26 mm 26-830-26-09</t>
  </si>
  <si>
    <t>ZE277</t>
  </si>
  <si>
    <t>Šroub kompresní HBS2 mini 30 mm 26-830-30-09</t>
  </si>
  <si>
    <t>ZN286</t>
  </si>
  <si>
    <t>Šroub kompresní Charlotte 7,0 mm 50 mm x 16 mm 44175016</t>
  </si>
  <si>
    <t>ZP333</t>
  </si>
  <si>
    <t>Šroub kompresní Charlotte 7,0 mm 60 mm x 16 mm 44176016</t>
  </si>
  <si>
    <t>ZP095</t>
  </si>
  <si>
    <t>Šroub kompresní Charlotte 7,0 mm 70 mm x 16 mm závit 44177016</t>
  </si>
  <si>
    <t>ZQ135</t>
  </si>
  <si>
    <t>Šroub kompresní Charlotte 7,0 mm 75 mm x 16 mm závit 44177516</t>
  </si>
  <si>
    <t>ZP253</t>
  </si>
  <si>
    <t>Šroub kompresní Charlotte 7,0 mm 80 mm x 16 mm závit 44178016</t>
  </si>
  <si>
    <t>ZP254</t>
  </si>
  <si>
    <t>Šroub kompresní Charlotte 7,0 mm 85 mm x 16 mm závit 44178516</t>
  </si>
  <si>
    <t>ZA401</t>
  </si>
  <si>
    <t>Šroub kompresní KIT UNIMA EVO 4,5 x 50 mm krátký závit AA45AG050</t>
  </si>
  <si>
    <t>ZA300</t>
  </si>
  <si>
    <t>Šroub kompresní KO535S</t>
  </si>
  <si>
    <t>ZG686</t>
  </si>
  <si>
    <t>Šroub kompresní proximální 1-3680</t>
  </si>
  <si>
    <t>ZG364</t>
  </si>
  <si>
    <t>Šroub kortikální 1.3 mm 200.687</t>
  </si>
  <si>
    <t>ZG383</t>
  </si>
  <si>
    <t>Šroub kortikální 1.3 mm 200.688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</si>
  <si>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</si>
  <si>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</si>
  <si>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</si>
  <si>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</si>
  <si>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</si>
  <si>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</si>
  <si>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</si>
  <si>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</si>
  <si>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</si>
  <si>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</si>
  <si>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</si>
  <si>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</si>
  <si>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</si>
  <si>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</si>
  <si>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</si>
  <si>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</si>
  <si>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</si>
  <si>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</si>
  <si>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</si>
  <si>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</si>
  <si>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</si>
  <si>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</si>
  <si>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</si>
  <si>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</si>
  <si>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</si>
  <si>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</si>
  <si>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ZC143</t>
  </si>
  <si>
    <t>Šroub kortikální 2,0 mm 201.809</t>
  </si>
  <si>
    <t>ZC144</t>
  </si>
  <si>
    <t>Šroub kortikální 2,0 mm 201.810</t>
  </si>
  <si>
    <t>ZC201</t>
  </si>
  <si>
    <t>Šroub kortikální 2,0 mm 201.811</t>
  </si>
  <si>
    <t>ZC202</t>
  </si>
  <si>
    <t>Šroub kortikální 2,0 mm 201.813</t>
  </si>
  <si>
    <t>ZC145</t>
  </si>
  <si>
    <t>Šroub kortikální 2,0 mm 201.814</t>
  </si>
  <si>
    <t>ZC684</t>
  </si>
  <si>
    <t>Šroub kortikální 2,0 mm 201.816</t>
  </si>
  <si>
    <t>ZP570</t>
  </si>
  <si>
    <t>Šroub kortikální 2,5 x 24 mm A-5700.24/1</t>
  </si>
  <si>
    <t>ZA019</t>
  </si>
  <si>
    <t>Šroub kortikální 2.0 mm 201.812</t>
  </si>
  <si>
    <t>ZA020</t>
  </si>
  <si>
    <t>Šroub kortikální 2.0 mm 201.818</t>
  </si>
  <si>
    <t>ZH380</t>
  </si>
  <si>
    <t>Šroub kortikální 2.4 mm 401.772</t>
  </si>
  <si>
    <t>ZG800</t>
  </si>
  <si>
    <t>Šroub kortikální 2.4 mm 401.782</t>
  </si>
  <si>
    <t>ZA351</t>
  </si>
  <si>
    <t>Šroub kortikální 2.7 x 16 mm 26-901-16-09</t>
  </si>
  <si>
    <t>ZD380</t>
  </si>
  <si>
    <t>Šroub kortikální 2.7 x 18 mm 26-901-18-09</t>
  </si>
  <si>
    <t>ZE333</t>
  </si>
  <si>
    <t>Šroub kortikální 3 mm/14 mm stabilní 716-110-030-014</t>
  </si>
  <si>
    <t>ZE299</t>
  </si>
  <si>
    <t>Šroub kortikální 3 mm/16 mm nestabilní 716-115-030-016</t>
  </si>
  <si>
    <t>ZE297</t>
  </si>
  <si>
    <t>Šroub kortikální 3 mm/16 mm stabilní 716-110-030-016</t>
  </si>
  <si>
    <t>ZE301</t>
  </si>
  <si>
    <t>Šroub kortikální 3 mm/20 mm nestabilní 716-115-030-020</t>
  </si>
  <si>
    <t>ZE808</t>
  </si>
  <si>
    <t>Šroub kortikální 3 mm/28 mm nestabilní 716-115-030-028</t>
  </si>
  <si>
    <t>ZG252</t>
  </si>
  <si>
    <t>Šroub kortikální 3 mm/30 mm nestabilní 716-115-030-030</t>
  </si>
  <si>
    <t>ZG802</t>
  </si>
  <si>
    <t>Šroub kortikální 3,5 mm 204.660</t>
  </si>
  <si>
    <t>ZH018</t>
  </si>
  <si>
    <t>Šroub kortikální 3,5 mm 204.665</t>
  </si>
  <si>
    <t>ZH641</t>
  </si>
  <si>
    <t>Šroub kortikální 3,5 mm 204.680</t>
  </si>
  <si>
    <t>ZG104</t>
  </si>
  <si>
    <t>Šroub kortikální 3,5 mm 204.690</t>
  </si>
  <si>
    <t>ZF573</t>
  </si>
  <si>
    <t>Šroub kortikální 3,5 mm 404.840</t>
  </si>
  <si>
    <t>ZD609</t>
  </si>
  <si>
    <t>Šroub kortikální 3,5 mm 404.845</t>
  </si>
  <si>
    <t>ZH020</t>
  </si>
  <si>
    <t>Šroub kortikální 3,5 mm pánevní 204.670</t>
  </si>
  <si>
    <t>ZI741</t>
  </si>
  <si>
    <t>Šroub kortikální 3,5 mm pánevní 204.675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</si>
  <si>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</si>
  <si>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</si>
  <si>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</si>
  <si>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</si>
  <si>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</si>
  <si>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</si>
  <si>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</si>
  <si>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</si>
  <si>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ZD304</t>
  </si>
  <si>
    <t>Šroub kortikální 3,5 x 18 mm CS18000</t>
  </si>
  <si>
    <t>ZQ236</t>
  </si>
  <si>
    <t>Šroub kortikální 3,5 x 44 mm 129795441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</si>
  <si>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</si>
  <si>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</si>
  <si>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</si>
  <si>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</si>
  <si>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</si>
  <si>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</si>
  <si>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</si>
  <si>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</si>
  <si>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</si>
  <si>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</si>
  <si>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</si>
  <si>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</si>
  <si>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</si>
  <si>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</si>
  <si>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</si>
  <si>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</si>
  <si>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</si>
  <si>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</si>
  <si>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</si>
  <si>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</si>
  <si>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</si>
  <si>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</si>
  <si>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</si>
  <si>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</si>
  <si>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</si>
  <si>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</si>
  <si>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</si>
  <si>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</si>
  <si>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</si>
  <si>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</si>
  <si>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</si>
  <si>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</si>
  <si>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</si>
  <si>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</si>
  <si>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</si>
  <si>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</si>
  <si>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</si>
  <si>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</si>
  <si>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</si>
  <si>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</si>
  <si>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</si>
  <si>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</si>
  <si>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ZN058</t>
  </si>
  <si>
    <t>Šroub kortikální 3.5 mm 404.812</t>
  </si>
  <si>
    <t>ZG875</t>
  </si>
  <si>
    <t>Šroub kortikální 3.5 mm 404.814</t>
  </si>
  <si>
    <t>ZA266</t>
  </si>
  <si>
    <t>Šroub kortikální 3.5 mm 404.816</t>
  </si>
  <si>
    <t>ZA267</t>
  </si>
  <si>
    <t>Šroub kortikální 3.5 mm 404.818</t>
  </si>
  <si>
    <t>ZD240</t>
  </si>
  <si>
    <t>Šroub kortikální 3.5 mm 404.820</t>
  </si>
  <si>
    <t>ZD565</t>
  </si>
  <si>
    <t>Šroub kortikální 3.5 mm 404.822</t>
  </si>
  <si>
    <t>ZO122</t>
  </si>
  <si>
    <t>Šroub kortikální 4,5 mm 214.876</t>
  </si>
  <si>
    <t>ZQ239</t>
  </si>
  <si>
    <t>Šroub kortikální 4,5 x 100 mm 214.900</t>
  </si>
  <si>
    <t>ZQ237</t>
  </si>
  <si>
    <t>Šroub kortikální 4,5 x 80 mm 214.880</t>
  </si>
  <si>
    <t>ZQ238</t>
  </si>
  <si>
    <t>Šroub kortikální 4,5 x 85 mm 214.885</t>
  </si>
  <si>
    <t>ZG244</t>
  </si>
  <si>
    <t>Šroub kortikální 4.5 mm 214.824</t>
  </si>
  <si>
    <t>ZH179</t>
  </si>
  <si>
    <t>Šroub kortikální 4.5 mm 214.828</t>
  </si>
  <si>
    <t>ZH034</t>
  </si>
  <si>
    <t>Šroub kortikální 4.5 mm 214.830</t>
  </si>
  <si>
    <t>ZH180</t>
  </si>
  <si>
    <t>Šroub kortikální 4.5 mm 214.832</t>
  </si>
  <si>
    <t>ZF410</t>
  </si>
  <si>
    <t>Šroub kortikální 4.5 mm 214.836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</si>
  <si>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</si>
  <si>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</si>
  <si>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</si>
  <si>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</si>
  <si>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</si>
  <si>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</si>
  <si>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ZB962</t>
  </si>
  <si>
    <t>Šroub kortikální 4.5 mm 214.844</t>
  </si>
  <si>
    <t>ZC071</t>
  </si>
  <si>
    <t>Šroub kortikální 4.5 mm 214.846</t>
  </si>
  <si>
    <t>ZG240</t>
  </si>
  <si>
    <t>Šroub kortikální 4.5 mm 214.852</t>
  </si>
  <si>
    <t>ZF711</t>
  </si>
  <si>
    <t>Šroub kortikální 4.5 mm 214.856</t>
  </si>
  <si>
    <t>ZH485</t>
  </si>
  <si>
    <t>Šroub kortikální 4.5 mm 214.860</t>
  </si>
  <si>
    <t>ZF277</t>
  </si>
  <si>
    <t>Šroub kortikální 4.5 mm 214.870</t>
  </si>
  <si>
    <t>ZI778</t>
  </si>
  <si>
    <t>Šroub kortikální 4.5 mm 214.872</t>
  </si>
  <si>
    <t>ZK331</t>
  </si>
  <si>
    <t>Šroub kortikální HD7 2,5 x 10 mm A-5700.10/1</t>
  </si>
  <si>
    <t>ZH848</t>
  </si>
  <si>
    <t>Šroub kortikální HD7 2,5 x 12 mm A-5700.12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</si>
  <si>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</si>
  <si>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</si>
  <si>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</si>
  <si>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</si>
  <si>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</si>
  <si>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</si>
  <si>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</si>
  <si>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</si>
  <si>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ZI806</t>
  </si>
  <si>
    <t>Šroub kortikální HD7 2,5 x 22 mm DA-5700.22/1</t>
  </si>
  <si>
    <t>ZM865</t>
  </si>
  <si>
    <t>Šroub kortikální HD7 2,5 x 26 mm A-5700.26</t>
  </si>
  <si>
    <t>ZQ205</t>
  </si>
  <si>
    <t>Šroub kortikální HD7 2,5 x 8 mm A-5700.08</t>
  </si>
  <si>
    <t>KG365</t>
  </si>
  <si>
    <t>šroub kortikální pr 2,4 samořezný D18 TAN 401.768</t>
  </si>
  <si>
    <t>KG366</t>
  </si>
  <si>
    <t>šroub kortikální pr 2,4 samořezný D20 TAN 401.770</t>
  </si>
  <si>
    <t>KG367</t>
  </si>
  <si>
    <t>šroub kortikální pr 2,4 samořezný D22 TAN 401.772</t>
  </si>
  <si>
    <t>KG368</t>
  </si>
  <si>
    <t>šroub kortikální pr 2,4 samořezný D24 TAN 401.774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</si>
  <si>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</si>
  <si>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</si>
  <si>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</si>
  <si>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</si>
  <si>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</si>
  <si>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</si>
  <si>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</si>
  <si>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</si>
  <si>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</si>
  <si>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</si>
  <si>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</si>
  <si>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</si>
  <si>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</si>
  <si>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</si>
  <si>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KG434</t>
  </si>
  <si>
    <t>šroub kortikální pr 3,5 samořezný D28 TI 404.828</t>
  </si>
  <si>
    <t>KG435</t>
  </si>
  <si>
    <t>šroub kortikální pr 3,5 samořezný D30 TI 404.830</t>
  </si>
  <si>
    <t>KG436</t>
  </si>
  <si>
    <t>šroub kortikální pr 3,5 samořezný D34 TI 404.834</t>
  </si>
  <si>
    <t>KG437</t>
  </si>
  <si>
    <t>šroub kortikální pr 3,5 samořezný D40 TI 404.840</t>
  </si>
  <si>
    <t>KG441</t>
  </si>
  <si>
    <t>šroub kortikální pr 3,5 samořezný D60 TI 404.860</t>
  </si>
  <si>
    <t>ZM982</t>
  </si>
  <si>
    <t>Šroub kortikální samořezný 2,7 x 12 mm 397129702534</t>
  </si>
  <si>
    <t>ZM961</t>
  </si>
  <si>
    <t>Šroub kortikální samořezný 2,7 x 14 mm 397129702544</t>
  </si>
  <si>
    <t>ZN056</t>
  </si>
  <si>
    <t>Šroub kortikální samořezný 2,7 x 16 mm 397129702554</t>
  </si>
  <si>
    <t>ZQ905</t>
  </si>
  <si>
    <t>Šroub kortikální samořezný 2,7 x 20 mm 397129702574</t>
  </si>
  <si>
    <t>ZG378</t>
  </si>
  <si>
    <t>Šroub kortikální samořezný HA 3,5 x 38 mm 397129795351</t>
  </si>
  <si>
    <t>ZG379</t>
  </si>
  <si>
    <t>Šroub kortikální samořezný HA 3,5 x 40 mm 397129795361</t>
  </si>
  <si>
    <t>ZP041</t>
  </si>
  <si>
    <t>Šroub kortikální samořezný HA 3,5 x 46 mm 397129795451</t>
  </si>
  <si>
    <t>ZC238</t>
  </si>
  <si>
    <t>Šroub kortikální smart-drive 2.5 x 12 mm 26-906-12-09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</si>
  <si>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</si>
  <si>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</si>
  <si>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</si>
  <si>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</si>
  <si>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</si>
  <si>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</si>
  <si>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ZL049</t>
  </si>
  <si>
    <t>Šroub kortikální smart-drive 2.5 x 17 mm 26-906-17-09</t>
  </si>
  <si>
    <t>ZD607</t>
  </si>
  <si>
    <t>Šroub kortikální smart-drive 2.5 x 18 mm 26-906-18-09</t>
  </si>
  <si>
    <t>ZG000</t>
  </si>
  <si>
    <t>Šroub kortikální smart-drive 2.5 x 20 mm 26-906-20-09</t>
  </si>
  <si>
    <t>KG347</t>
  </si>
  <si>
    <t>šroub kortikální stardrive 2,0 mm, délka 12 401.362</t>
  </si>
  <si>
    <t>KG349</t>
  </si>
  <si>
    <t>šroub kortikální stardrive 2,0 mm, délka 14 401.364</t>
  </si>
  <si>
    <t>ZM114</t>
  </si>
  <si>
    <t>Šroub kortikální stardrive 2.7 mm 202.876</t>
  </si>
  <si>
    <t>ZD253</t>
  </si>
  <si>
    <t>Šroub kortikální stardrive 2.7 mm 402.874</t>
  </si>
  <si>
    <t>ZD023</t>
  </si>
  <si>
    <t>Šroub kortikální stardrive 2.7 mm 402.876</t>
  </si>
  <si>
    <t>ZD553</t>
  </si>
  <si>
    <t>Šroub kortikální stardrive 2.7 mm 402.878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</si>
  <si>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</si>
  <si>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</si>
  <si>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</si>
  <si>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</si>
  <si>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ZO605</t>
  </si>
  <si>
    <t>Šroub kortikální ti smart - drive dvouzávitový 1,5 x 6 mm standard, samořezný 26-015-06-91</t>
  </si>
  <si>
    <t>ZO606</t>
  </si>
  <si>
    <t>Šroub kortikální ti smart - drive dvouzávitový 1,5 x 7 mm standard, samořezný 26-015-07-91</t>
  </si>
  <si>
    <t>ZO644</t>
  </si>
  <si>
    <t>Šroub kortikální ti smart - drive dvouzávitový 2,0 x 12 mm standard, samořezný 26-020-12-91</t>
  </si>
  <si>
    <t>ZO645</t>
  </si>
  <si>
    <t>Šroub kortikální ti smart - drive dvouzávitový 2,0 x 13 mm standard, samořezný 26-020-13-91</t>
  </si>
  <si>
    <t>ZO647</t>
  </si>
  <si>
    <t>Šroub kortikální ti smart - drive dvouzávitový 2,0 x 15 mm standard, samořezný 26-020-15-91</t>
  </si>
  <si>
    <t>ZO639</t>
  </si>
  <si>
    <t>Šroub kortikální ti smart - drive dvouzávitový 2,0 x 7 mm standard, samořezný 26-020-07-91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</si>
  <si>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</si>
  <si>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</si>
  <si>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</si>
  <si>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</si>
  <si>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</si>
  <si>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</si>
  <si>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ZN001</t>
  </si>
  <si>
    <t>Šroub kortikální uzamykatelný 2,7 x 18 mm 397129701964</t>
  </si>
  <si>
    <t>ZM958</t>
  </si>
  <si>
    <t>Šroub kortikální uzamykatelný 2,7 x 20 mm 397129701974</t>
  </si>
  <si>
    <t>ZO130</t>
  </si>
  <si>
    <t>Šroub kortikální uzamykatelný 2,7 x 22 mm 397129701984</t>
  </si>
  <si>
    <t>ZO366</t>
  </si>
  <si>
    <t>Šroub kortikální uzamykatelný 2,7 x 26 mm 397129702004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</si>
  <si>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</si>
  <si>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</si>
  <si>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</si>
  <si>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</si>
  <si>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</si>
  <si>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</si>
  <si>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</si>
  <si>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</si>
  <si>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</si>
  <si>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</si>
  <si>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</si>
  <si>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</si>
  <si>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</si>
  <si>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</si>
  <si>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</si>
  <si>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</si>
  <si>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</si>
  <si>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</si>
  <si>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</si>
  <si>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</si>
  <si>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ZF856</t>
  </si>
  <si>
    <t>Šroub kortikální uzamykatelný smart-drive 2.5 x 26 mm 26-905-26-09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</si>
  <si>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</si>
  <si>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</si>
  <si>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</si>
  <si>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</si>
  <si>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</si>
  <si>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</si>
  <si>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ZI856</t>
  </si>
  <si>
    <t>Šroub kyčelní stardrive pr. 6.5 mm pro Expert LFN 100 mm 04.003.030</t>
  </si>
  <si>
    <t>ZK685</t>
  </si>
  <si>
    <t>Šroub kyčelní stardrive pr. 6.5 mm pro Expert LFN 110 mm 04.003.032</t>
  </si>
  <si>
    <t>ZP057</t>
  </si>
  <si>
    <t>Šroub kyčelní stardrive pr. 6.5 mm pro Expert LFN 115 mm 04.003.033</t>
  </si>
  <si>
    <t>ZQ969</t>
  </si>
  <si>
    <t>Šroub kyčelní stardrive pr. 6.5 mm pro Expert LFN 65 mm 04.003.023</t>
  </si>
  <si>
    <t>ZI855</t>
  </si>
  <si>
    <t>Šroub kyčelní stardrive pr. 6.5 mm pro Expert LFN 95 mm 04.003.029</t>
  </si>
  <si>
    <t>ZP422</t>
  </si>
  <si>
    <t>Šroub maleolární 4,5 mm x 40 mm LA240S</t>
  </si>
  <si>
    <t>ZP423</t>
  </si>
  <si>
    <t>Šroub maleolární 4,5 mm x 45 mm, bal á 5 ks,  LA245S</t>
  </si>
  <si>
    <t>ZP424</t>
  </si>
  <si>
    <t>Šroub maleolární 4,5 mm x 50 mm, bal. á 5 ks, LA250S</t>
  </si>
  <si>
    <t>ZE044</t>
  </si>
  <si>
    <t>Šroub Milagro interferenční vstřebatelný 10 x 30 mm pro rekonstrukci křížového vazu 231840</t>
  </si>
  <si>
    <t>ZN243</t>
  </si>
  <si>
    <t>Šroub Milagro interferenční vstřebatelný 7 x 23 mm pro rekonstrukci křížového vazu 231800</t>
  </si>
  <si>
    <t>ZB423</t>
  </si>
  <si>
    <t>Šroub Milagro interferenční vstřebatelný 8 x 23 mm pro rekonstrukci křížového vazu 231810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</si>
  <si>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</si>
  <si>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</si>
  <si>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</si>
  <si>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</si>
  <si>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</si>
  <si>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</si>
  <si>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</si>
  <si>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</si>
  <si>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</si>
  <si>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</si>
  <si>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ZH723</t>
  </si>
  <si>
    <t>Šroub nosný O10,5 x 115 mm 3060-0115S</t>
  </si>
  <si>
    <t>ZG602</t>
  </si>
  <si>
    <t>Šroub nosný O10,5 x 85 mm 3060-0085S</t>
  </si>
  <si>
    <t>KG207</t>
  </si>
  <si>
    <t>šroub nosný pr. 11 samořezný D100 273.100</t>
  </si>
  <si>
    <t>KK914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</si>
  <si>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</si>
  <si>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</si>
  <si>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</si>
  <si>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KK897</t>
  </si>
  <si>
    <t>šroub PFNA spirální perforovaný délka 110 mm proximální femur slitina titanu 04.027.037s</t>
  </si>
  <si>
    <t>KK946</t>
  </si>
  <si>
    <t>šroub PFNA spirální perforovaný délka 120 mm proximální femur slitina titanu 04.027.039s</t>
  </si>
  <si>
    <t>KK945</t>
  </si>
  <si>
    <t>šroub PFNA spirální perforovaný délka 95 mm proximální femur slitina titanu 04.027.034s</t>
  </si>
  <si>
    <t>ZA291</t>
  </si>
  <si>
    <t>Šroub schanzův 5.0 mm L150/50 294.540</t>
  </si>
  <si>
    <t>ZA292</t>
  </si>
  <si>
    <t>Šroub schanzův 5.0 mm L175/50 294.550</t>
  </si>
  <si>
    <t>ZA293</t>
  </si>
  <si>
    <t>Šroub schanzův 5.0 mm L200/50 294.560</t>
  </si>
  <si>
    <t>ZD948</t>
  </si>
  <si>
    <t>Šroub schanzův 5.0 mm L250/50 294.570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</si>
  <si>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</si>
  <si>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</si>
  <si>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</si>
  <si>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</si>
  <si>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</si>
  <si>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</si>
  <si>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</si>
  <si>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</si>
  <si>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</si>
  <si>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</si>
  <si>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</si>
  <si>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</si>
  <si>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ZF828</t>
  </si>
  <si>
    <t>Šroub spongiózní 3 mm/16 mm stabilní 716-100-030-016</t>
  </si>
  <si>
    <t>ZG603</t>
  </si>
  <si>
    <t>Šroub spongiózní 3 mm/18 mm stabilní 716-100-030-018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</si>
  <si>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</si>
  <si>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</si>
  <si>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</si>
  <si>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</si>
  <si>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</si>
  <si>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</si>
  <si>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</si>
  <si>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</si>
  <si>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</si>
  <si>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</si>
  <si>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</si>
  <si>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</si>
  <si>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</si>
  <si>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</si>
  <si>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ZG578</t>
  </si>
  <si>
    <t>Šroub spongiózní 4.0 mm 207.030</t>
  </si>
  <si>
    <t>ZQ923</t>
  </si>
  <si>
    <t>Šroub spongiózní 6.5 mm 217.080</t>
  </si>
  <si>
    <t>ZL127</t>
  </si>
  <si>
    <t>Šroub teleskopický targon FN 100 mm KO826T</t>
  </si>
  <si>
    <t>ZJ228</t>
  </si>
  <si>
    <t>Šroub teleskopický targon FN 90 mm KO824T</t>
  </si>
  <si>
    <t>ZO321</t>
  </si>
  <si>
    <t>Šroub Unima Evo 4,5 mm L40 mm krátký závit AA45AG040</t>
  </si>
  <si>
    <t>ZN458</t>
  </si>
  <si>
    <t>Šroub Unima Evo 4,5 mm L70 mm krátký závit AA45AG070</t>
  </si>
  <si>
    <t>ZO624</t>
  </si>
  <si>
    <t>Šroub uzamykatelný kortikální ti smart - drive dvouzávitový 1,5 x 10 mm multisměrový do 15°, samořezný 26-014-10-91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</si>
  <si>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</si>
  <si>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</si>
  <si>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</si>
  <si>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</si>
  <si>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ZO628</t>
  </si>
  <si>
    <t>Šroub uzamykatelný kortikální ti smart - drive dvouzávitový 1,5 x 14 mm multisměrový do 15°, samořezný 26-014-14-91</t>
  </si>
  <si>
    <t>ZO621</t>
  </si>
  <si>
    <t>Šroub uzamykatelný kortikální ti smart - drive dvouzávitový 1,5 x 7 mm multisměrový do 15°, samořezný 26-014-07-91</t>
  </si>
  <si>
    <t>ZO622</t>
  </si>
  <si>
    <t>Šroub uzamykatelný kortikální ti smart - drive dvouzávitový 1,5 x 8 mm multisměrový do 15°, samořezný 26-014-08-91</t>
  </si>
  <si>
    <t>ZO664</t>
  </si>
  <si>
    <t>Šroub uzamykatelný kortikální ti smart - drive dvouzávitový 2,0 x 11 mm multisměrový do 15°, samořezný 26-019-11-91</t>
  </si>
  <si>
    <t>ZO665</t>
  </si>
  <si>
    <t>Šroub uzamykatelný kortikální ti smart - drive dvouzávitový 2,0 x 12 mm multisměrový do 15°, samořezný 26-019-12-91</t>
  </si>
  <si>
    <t>ZO666</t>
  </si>
  <si>
    <t>Šroub uzamykatelný kortikální ti smart - drive dvouzávitový 2,0 x 13 mm multisměrový do 15°, samořezný 26-019-13-91</t>
  </si>
  <si>
    <t>ZO667</t>
  </si>
  <si>
    <t>Šroub uzamykatelný kortikální ti smart - drive dvouzávitový 2,0 x 14 mm multisměrový do 15°, samořezný 26-019-14-91</t>
  </si>
  <si>
    <t>ZO668</t>
  </si>
  <si>
    <t>Šroub uzamykatelný kortikální ti smart - drive dvouzávitový 2,0 x 15 mm multisměrový do 15°, samořezný 26-019-15-91</t>
  </si>
  <si>
    <t>ZO670</t>
  </si>
  <si>
    <t>Šroub uzamykatelný kortikální ti smart - drive dvouzávitový 2,0 x 17 mm multisměrový do 15°, samořezný 26-019-17-91</t>
  </si>
  <si>
    <t>ZO660</t>
  </si>
  <si>
    <t>Šroub uzamykatelný kortikální ti smart - drive dvouzávitový 2,0 x 7 mm multisměrový do 15°, samořezný 26-019-07-91</t>
  </si>
  <si>
    <t>ZO661</t>
  </si>
  <si>
    <t>Šroub uzamykatelný kortikální ti smart - drive dvouzávitový 2,0 x 8 mm multisměrový do 15°, samořezný 26-019-08-91</t>
  </si>
  <si>
    <t>ZO662</t>
  </si>
  <si>
    <t>Šroub uzamykatelný kortikální ti smart - drive dvouzávitový 2,0 x 9 mm multisměrový do 15°, samořezný 26-019-09-91</t>
  </si>
  <si>
    <t>ZM959</t>
  </si>
  <si>
    <t>Šroub uzamykatelný samořezný 2,4 x 16 mm 397129701354</t>
  </si>
  <si>
    <t>ZM981</t>
  </si>
  <si>
    <t>Šroub uzamykatelný samořezný 2,4 x 18 mm 397129701364</t>
  </si>
  <si>
    <t>ZM960</t>
  </si>
  <si>
    <t>Šroub uzamykatelný samořezný 2,4 x 20 mm 397129701374</t>
  </si>
  <si>
    <t>ZN055</t>
  </si>
  <si>
    <t>Šroub uzamykatelný samořezný 2,4 x 22 mm 397129701384</t>
  </si>
  <si>
    <t>ZQ069</t>
  </si>
  <si>
    <t>Šroub uzavírací XXS 0132379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</si>
  <si>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</si>
  <si>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</si>
  <si>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</si>
  <si>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</si>
  <si>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</si>
  <si>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</si>
  <si>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ZP646</t>
  </si>
  <si>
    <t>Šroub Vortex nekanylovaný 2,7 x 16 mm hlava 4 mm 260827116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</si>
  <si>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</si>
  <si>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</si>
  <si>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</si>
  <si>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</si>
  <si>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</si>
  <si>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</si>
  <si>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ZP402</t>
  </si>
  <si>
    <t>Šroub Vortex nekanylovaný 2,7 x 26 mm hlava 4 mm vzorek 260827126</t>
  </si>
  <si>
    <t>ZP404</t>
  </si>
  <si>
    <t>Šroub Vortex nekanylovaný 2,7 x 30 mm hlava 4 mm vzorek 260827130</t>
  </si>
  <si>
    <t>ZP647</t>
  </si>
  <si>
    <t>Šroub Vortex nekanylovaný 2,7 x 32 mm hlava 4 mm 260827132</t>
  </si>
  <si>
    <t>ZP999</t>
  </si>
  <si>
    <t>Šroub Vortex nekanylovaný 2,7 x 54 mm zamykatelný 260827154</t>
  </si>
  <si>
    <t>ZP408</t>
  </si>
  <si>
    <t>Šroub Vortex nekanylovaný 3,5 x 26 mm vzorek 260835526</t>
  </si>
  <si>
    <t>ZQ972</t>
  </si>
  <si>
    <t>Šroub Vortex zamykatelný 3,5 x 10 mm 260835510</t>
  </si>
  <si>
    <t>ZQ973</t>
  </si>
  <si>
    <t>Šroub Vortex zamykatelný 3,5 x 12 mm 260835512</t>
  </si>
  <si>
    <t>ZQ974</t>
  </si>
  <si>
    <t>Šroub Vortex zamykatelný 3,5 x 14 mm 260835514</t>
  </si>
  <si>
    <t>ZH620</t>
  </si>
  <si>
    <t>Šroub wurzberger distální ulna/radius 2,7 x 18 mm 1-3675</t>
  </si>
  <si>
    <t>ZH923</t>
  </si>
  <si>
    <t>Šroub wurzburger distální ulna/rádius 2,7 x 12 mm 1-3672</t>
  </si>
  <si>
    <t>ZH501</t>
  </si>
  <si>
    <t>Šroub wurzburger distální ulna/radius 2,7 x 14 mm 1-3673</t>
  </si>
  <si>
    <t>ZH339</t>
  </si>
  <si>
    <t>Šroub wurzburger distální ulna/radius 2,7 x 16 mm 1-3674</t>
  </si>
  <si>
    <t>ZN029</t>
  </si>
  <si>
    <t>Šroub wurzburger proximální ulna/radius 2,7 x 16 mm 1-3651</t>
  </si>
  <si>
    <t>ZH500</t>
  </si>
  <si>
    <t>Šroub wurzburger proximální ulna/radius 2,7 x 22 mm 1-3654</t>
  </si>
  <si>
    <t>ZD999</t>
  </si>
  <si>
    <t>Šroub wurzburger proximální ulna/radius 2,7 x 26 mm 1-3656</t>
  </si>
  <si>
    <t>ZO419</t>
  </si>
  <si>
    <t>Šroub zajišťovací 3,5 mm 39 mm KB539T</t>
  </si>
  <si>
    <t>ZP664</t>
  </si>
  <si>
    <t>Šroub zajišťovací 3,5 mm délka 36 mm KB536T</t>
  </si>
  <si>
    <t>ZA312</t>
  </si>
  <si>
    <t>Šroub zajišťovací 3,5 mm Targon KB518T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</si>
  <si>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</si>
  <si>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</si>
  <si>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</si>
  <si>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</si>
  <si>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</si>
  <si>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</si>
  <si>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ZF173</t>
  </si>
  <si>
    <t>Šroub zajišťovací 33 mm KB533T</t>
  </si>
  <si>
    <t>ZD056</t>
  </si>
  <si>
    <t>Šroub zajišťovací 4,5 mm Targon KB324T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</si>
  <si>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</si>
  <si>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</si>
  <si>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</si>
  <si>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</si>
  <si>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</si>
  <si>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</si>
  <si>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</si>
  <si>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</si>
  <si>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</si>
  <si>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</si>
  <si>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</si>
  <si>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</si>
  <si>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</si>
  <si>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</si>
  <si>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ZJ086</t>
  </si>
  <si>
    <t>Šroub zajišťovací 4,5 mm Targon KB372T</t>
  </si>
  <si>
    <t>ZO463</t>
  </si>
  <si>
    <t>Šroub zajišťovací 45 mm Targon KB542T</t>
  </si>
  <si>
    <t>ZE082</t>
  </si>
  <si>
    <t>Šroub zajišťovací 45 mm Targon KB545T</t>
  </si>
  <si>
    <t>ZA302</t>
  </si>
  <si>
    <t>Šroub zajišťovací DFN 6.0 mm L70 450.866</t>
  </si>
  <si>
    <t>ZG243</t>
  </si>
  <si>
    <t>Šroub zajišťovací DFN 6.0 mm L75 450.867</t>
  </si>
  <si>
    <t>ZG786</t>
  </si>
  <si>
    <t>Šroub zajišťovací plný závit O5 x 35 mm 1896-5035</t>
  </si>
  <si>
    <t>ZG746</t>
  </si>
  <si>
    <t>Šroub zajišťovací plný závit O5 x 40 mm 1896-5040</t>
  </si>
  <si>
    <t>KG460</t>
  </si>
  <si>
    <t>šroub zajišťovací pr 2,4 samořezný D7 T 412.807</t>
  </si>
  <si>
    <t>KG443</t>
  </si>
  <si>
    <t>šroub zajišťovací pr 3,5 samořezný D12 412.102</t>
  </si>
  <si>
    <t>KG444</t>
  </si>
  <si>
    <t>šroub zajišťovací pr 3,5 samořezný D14 412.103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</si>
  <si>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</si>
  <si>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</si>
  <si>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</si>
  <si>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</si>
  <si>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</si>
  <si>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</si>
  <si>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</si>
  <si>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</si>
  <si>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</si>
  <si>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</si>
  <si>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</si>
  <si>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</si>
  <si>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</si>
  <si>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</si>
  <si>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</si>
  <si>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</si>
  <si>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</si>
  <si>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</si>
  <si>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KG455</t>
  </si>
  <si>
    <t>šroub zajišťovací pr 3,5 samořezný D45 412.119</t>
  </si>
  <si>
    <t>KG457</t>
  </si>
  <si>
    <t>šroub zajišťovací pr 3,5 samořezný D55 412.123</t>
  </si>
  <si>
    <t>KK972</t>
  </si>
  <si>
    <t>šroub zajišťovací pro PFNA pr.5 mm délka 34 mm proximální femur slitina titanu 04.005.524</t>
  </si>
  <si>
    <t>KG381</t>
  </si>
  <si>
    <t>šroub zajišťovací stardrive 2,0 mm, délka 10 401.880</t>
  </si>
  <si>
    <t>KG388</t>
  </si>
  <si>
    <t>šroub zajišťovací stardrive 2,0 mm, délka 20 401.890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</si>
  <si>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</si>
  <si>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</si>
  <si>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</si>
  <si>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</si>
  <si>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</si>
  <si>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</si>
  <si>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</si>
  <si>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</si>
  <si>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</si>
  <si>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</si>
  <si>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</si>
  <si>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</si>
  <si>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</si>
  <si>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</si>
  <si>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</si>
  <si>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</si>
  <si>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</si>
  <si>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</si>
  <si>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</si>
  <si>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</si>
  <si>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</si>
  <si>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</si>
  <si>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KG409</t>
  </si>
  <si>
    <t>šroub zajišťovací stardrive 2,7 mm ( hlava LCP 2.4), délka 40 402.240</t>
  </si>
  <si>
    <t>KG412</t>
  </si>
  <si>
    <t>šroub zajišťovací stardrive 2,7 mm ( hlava LCP 2.4), délka 46 402.246</t>
  </si>
  <si>
    <t>KG413</t>
  </si>
  <si>
    <t>šroub zajišťovací stardrive 2,7 mm ( hlava LCP 2.4), délka 48 402.248</t>
  </si>
  <si>
    <t>KG414</t>
  </si>
  <si>
    <t>šroub zajišťovací stardrive 2,7 mm ( hlava LCP 2.4), délka 50 402.250</t>
  </si>
  <si>
    <t>KG416</t>
  </si>
  <si>
    <t>šroub zajišťovací stardrive 2,7 mm ( hlava LCP 2.4), délka 60 402.260</t>
  </si>
  <si>
    <t>ZG796</t>
  </si>
  <si>
    <t>Šroub zajišťovací stardrive 2.7 mm 402.212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</si>
  <si>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</si>
  <si>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</si>
  <si>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</si>
  <si>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</si>
  <si>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</si>
  <si>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</si>
  <si>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</si>
  <si>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</si>
  <si>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</si>
  <si>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</si>
  <si>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ZD648</t>
  </si>
  <si>
    <t>Šroub zajišťovací stardrive 3,5 mm 412.102</t>
  </si>
  <si>
    <t>ZD628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</si>
  <si>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</si>
  <si>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</si>
  <si>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</si>
  <si>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</si>
  <si>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</si>
  <si>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</si>
  <si>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</si>
  <si>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ZF504</t>
  </si>
  <si>
    <t>Šroub zajišťovací stardrive 3,5 mm 412.114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</si>
  <si>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</si>
  <si>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</si>
  <si>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</si>
  <si>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</si>
  <si>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</si>
  <si>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</si>
  <si>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</si>
  <si>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</si>
  <si>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</si>
  <si>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</si>
  <si>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</si>
  <si>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</si>
  <si>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</si>
  <si>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</si>
  <si>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</si>
  <si>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</si>
  <si>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</si>
  <si>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</si>
  <si>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</si>
  <si>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</si>
  <si>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ZQ122</t>
  </si>
  <si>
    <t>Šroub zajišťovací stardrive 4.0 mm 04.005.444</t>
  </si>
  <si>
    <t>ZH048</t>
  </si>
  <si>
    <t>Šroub zajišťovací stardrive 5.0 mm 04.005.522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</si>
  <si>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</si>
  <si>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</si>
  <si>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</si>
  <si>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</si>
  <si>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</si>
  <si>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</si>
  <si>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</si>
  <si>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</si>
  <si>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</si>
  <si>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</si>
  <si>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</si>
  <si>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</si>
  <si>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</si>
  <si>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</si>
  <si>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ZI595</t>
  </si>
  <si>
    <t>Šroub zajišťovací stardrive 5.0 mm 04.005.538</t>
  </si>
  <si>
    <t>ZH042</t>
  </si>
  <si>
    <t>Šroub zajišťovací stardrive 5.0 mm 04.005.540</t>
  </si>
  <si>
    <t>ZF623</t>
  </si>
  <si>
    <t>Šroub zajišťovací stardrive 5.0 mm 04.005.544</t>
  </si>
  <si>
    <t>ZH016</t>
  </si>
  <si>
    <t>Šroub zajišťovací stardrive 5.0 mm 04.005.548</t>
  </si>
  <si>
    <t>ZH043</t>
  </si>
  <si>
    <t>Šroub zajišťovací stardrive 5.0 mm 04.005.550</t>
  </si>
  <si>
    <t>ZE186</t>
  </si>
  <si>
    <t>Šroub zajišťovací stardrive 5.0 mm 04.005.552</t>
  </si>
  <si>
    <t>ZJ000</t>
  </si>
  <si>
    <t>Šroub zajišťovací stardrive 5.0 mm 04.005.554</t>
  </si>
  <si>
    <t>ZI863</t>
  </si>
  <si>
    <t>Šroub zajišťovací stardrive 5.0 mm 04.005.556</t>
  </si>
  <si>
    <t>ZI936</t>
  </si>
  <si>
    <t>Šroub zajišťovací stardrive 5.0 mm 04.005.558</t>
  </si>
  <si>
    <t>ZF553</t>
  </si>
  <si>
    <t>Šroub zajišťovací stardrive 5.0 mm 04.005.560</t>
  </si>
  <si>
    <t>ZI937</t>
  </si>
  <si>
    <t>Šroub zajišťovací stardrive 5.0 mm 04.005.564</t>
  </si>
  <si>
    <t>ZI858</t>
  </si>
  <si>
    <t>Šroub zajišťovací stardrive 5.0 mm 04.005.566</t>
  </si>
  <si>
    <t>ZK514</t>
  </si>
  <si>
    <t>Šroub zajišťovací stardrive 5.0 mm 04.005.568</t>
  </si>
  <si>
    <t>ZI942</t>
  </si>
  <si>
    <t>Šroub zajišťovací stardrive 5.0 mm 04.005.570</t>
  </si>
  <si>
    <t>ZK511</t>
  </si>
  <si>
    <t>Šroub zajišťovací stardrive 5.0 mm 04.005.575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</si>
  <si>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</si>
  <si>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</si>
  <si>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</si>
  <si>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</si>
  <si>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</si>
  <si>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</si>
  <si>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</si>
  <si>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</si>
  <si>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</si>
  <si>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</si>
  <si>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</si>
  <si>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</si>
  <si>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</si>
  <si>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</si>
  <si>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</si>
  <si>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</si>
  <si>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</si>
  <si>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</si>
  <si>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</si>
  <si>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</si>
  <si>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</si>
  <si>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</si>
  <si>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</si>
  <si>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</si>
  <si>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</si>
  <si>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</si>
  <si>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</si>
  <si>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</si>
  <si>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</si>
  <si>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</si>
  <si>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ZF252</t>
  </si>
  <si>
    <t>Šroub zajišťovací stardrive 5.0 mm 212.217</t>
  </si>
  <si>
    <t>ZI380</t>
  </si>
  <si>
    <t>Šroub zajišťovací stardrive 5.0 mm 212.218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</si>
  <si>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</si>
  <si>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</si>
  <si>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</si>
  <si>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</si>
  <si>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</si>
  <si>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</si>
  <si>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</si>
  <si>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</si>
  <si>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</si>
  <si>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</si>
  <si>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</si>
  <si>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</si>
  <si>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</si>
  <si>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</si>
  <si>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</si>
  <si>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</si>
  <si>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KK944</t>
  </si>
  <si>
    <t>šroub zajišťovací stardrive PFNA pr. 5,0 mm délka 32 mm proximální femur slitina titanu 04.005.522</t>
  </si>
  <si>
    <t>KK926</t>
  </si>
  <si>
    <t>šroub zajišťovací stardrive PFNA pr. 5,0 mm délka 36 mm proximální femur slitina titanu 04.005.526</t>
  </si>
  <si>
    <t>KK898</t>
  </si>
  <si>
    <t>šroub zajišťovací Stardrive PFNA pr. 5,0 mm délka 38 mm pro hřeby nitrodřeňové slitina titanu (TAN) světle zelený 04.005.528</t>
  </si>
  <si>
    <t>KK896</t>
  </si>
  <si>
    <t>šroub zajišťovací Stardrive PFNA pr. 5,0 mm délka 40 mm pro hřeby nitrodřeňové slitina titanu (TAN) světle zelený 04.005.530</t>
  </si>
  <si>
    <t>KK980</t>
  </si>
  <si>
    <t>šroub zajišťovací stardrive PFNA pr.5 mm délka 42 mm  proximální femur slitina titanu  04.005.532</t>
  </si>
  <si>
    <t>ZK740</t>
  </si>
  <si>
    <t>Šroub zajišťovací VA stardrive 3.5 mm 02.127.126</t>
  </si>
  <si>
    <t>ZI945</t>
  </si>
  <si>
    <t>Šroub zajišťovací VA stardrive 3.5 mm 02.127.132</t>
  </si>
  <si>
    <t>ZL479</t>
  </si>
  <si>
    <t>Šroub zajišťovací VA stardrive 3.5 mm 02.127.136</t>
  </si>
  <si>
    <t>ZN561</t>
  </si>
  <si>
    <t>Šroub zajišťovací VA stardrive 3.5 mm 02.127.148</t>
  </si>
  <si>
    <t>ZE279</t>
  </si>
  <si>
    <t>Šroub zajišťovací VA stardrive 3.5 mm 02.127.150</t>
  </si>
  <si>
    <t>ZE042</t>
  </si>
  <si>
    <t>Šroub zajišťovací VA stardrive 3.5 mm 02.127.154</t>
  </si>
  <si>
    <t>ZE048</t>
  </si>
  <si>
    <t>Šroub zajišťovací VA stardrive 3.5 mm 02.127.156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</si>
  <si>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</si>
  <si>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</si>
  <si>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</si>
  <si>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</si>
  <si>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</si>
  <si>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</si>
  <si>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ZL005</t>
  </si>
  <si>
    <t>Šroub zajišťovací VA stardrive 3.5 mm 02.127.180</t>
  </si>
  <si>
    <t>ZN741</t>
  </si>
  <si>
    <t>Šroub zajišťovací VA stardrive 3.5 mm 02.127.195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</si>
  <si>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</si>
  <si>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</si>
  <si>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</si>
  <si>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</si>
  <si>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</si>
  <si>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</si>
  <si>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</si>
  <si>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</si>
  <si>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</si>
  <si>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</si>
  <si>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</si>
  <si>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</si>
  <si>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</si>
  <si>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</si>
  <si>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</si>
  <si>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</si>
  <si>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</si>
  <si>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</si>
  <si>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</si>
  <si>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</si>
  <si>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</si>
  <si>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</si>
  <si>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</si>
  <si>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</si>
  <si>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</si>
  <si>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</si>
  <si>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</si>
  <si>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</si>
  <si>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</si>
  <si>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</si>
  <si>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</si>
  <si>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</si>
  <si>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</si>
  <si>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</si>
  <si>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</si>
  <si>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</si>
  <si>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</si>
  <si>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</si>
  <si>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</si>
  <si>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</si>
  <si>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</si>
  <si>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</si>
  <si>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</si>
  <si>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</si>
  <si>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ZD362</t>
  </si>
  <si>
    <t>Šroub zámkový 2.7 x 14 mm 26-502-14-09</t>
  </si>
  <si>
    <t>ZD363</t>
  </si>
  <si>
    <t>Šroub zámkový 2.7 x 16 mm 26-502-16-09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</si>
  <si>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</si>
  <si>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</si>
  <si>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</si>
  <si>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</si>
  <si>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</si>
  <si>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</si>
  <si>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</si>
  <si>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</si>
  <si>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</si>
  <si>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</si>
  <si>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</si>
  <si>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</si>
  <si>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</si>
  <si>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</si>
  <si>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</si>
  <si>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</si>
  <si>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ZI340</t>
  </si>
  <si>
    <t>Šroub zamykací HD7 2,5 x 26 mm A-5750.26/1</t>
  </si>
  <si>
    <t>ZK356</t>
  </si>
  <si>
    <t>Šroub zamykací HD7 2,5 x 28 mm A-5750.28/1</t>
  </si>
  <si>
    <t>ZB050</t>
  </si>
  <si>
    <t>Šroub zamykatelný 2,5 x 16 mm FP16</t>
  </si>
  <si>
    <t>ZD275</t>
  </si>
  <si>
    <t>Šroub zamykatelný 2,5 x 18 mm FP18</t>
  </si>
  <si>
    <t>ZD276</t>
  </si>
  <si>
    <t>Šroub zamykatelný 2,5 x 20 mm FP20</t>
  </si>
  <si>
    <t>ZD277</t>
  </si>
  <si>
    <t>Šroub zamykatelný 2,5 x 24 mm FP24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</si>
  <si>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</si>
  <si>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</si>
  <si>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</si>
  <si>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</si>
  <si>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</si>
  <si>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</si>
  <si>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</si>
  <si>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</si>
  <si>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ZQ035</t>
  </si>
  <si>
    <t>Vodič šroubu pro ZF Orthofix délka 100 mm 11103</t>
  </si>
  <si>
    <t>ZQ034</t>
  </si>
  <si>
    <t>Vodič šroubu pro ZF Orthofix délka 60 mm 11102</t>
  </si>
  <si>
    <t>ZQ241</t>
  </si>
  <si>
    <t>Záslepka pro TX hřeb 0 mm KB206T</t>
  </si>
  <si>
    <t>ZQ033</t>
  </si>
  <si>
    <t>Zátka 10 mm KB208T</t>
  </si>
  <si>
    <t>50115011</t>
  </si>
  <si>
    <t>IUTN - ostat.nákl.PZT (Z515)</t>
  </si>
  <si>
    <t>ZI609</t>
  </si>
  <si>
    <t>ChronOS strips   50 x 25 x 3 mm 07.801.100S</t>
  </si>
  <si>
    <t>ZH588</t>
  </si>
  <si>
    <t>ChronOS strips 100 x 25 x 6 mm 07.801.111S</t>
  </si>
  <si>
    <t>ZM627</t>
  </si>
  <si>
    <t>Implantát kostní - umělá náhrada tkáně Actifuse ABX Putty 2,5 ml s aplikátorem 506005078047</t>
  </si>
  <si>
    <t>Implantát kostní umělá náhrada štěpu ChronOS strip 100 x 25 x 6 mm resorbovatelný 07.801.111S</t>
  </si>
  <si>
    <t>ZM782</t>
  </si>
  <si>
    <t>Implantát kostní umělá náhrada tkáně BonAlive granule aplikátor 1,0-2,0 mm bal. á 5cc 13330</t>
  </si>
  <si>
    <t>ZD953</t>
  </si>
  <si>
    <t>Implantát šlachový tendon spacer TCTU1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</si>
  <si>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</si>
  <si>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</si>
  <si>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</si>
  <si>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</si>
  <si>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</si>
  <si>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</si>
  <si>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ZK794</t>
  </si>
  <si>
    <t>PerOssal 1 x 6 mm baleno po 6 ks 03-01031</t>
  </si>
  <si>
    <t>ZQ107</t>
  </si>
  <si>
    <t>Systém kotvící pro koleno ACL TIGHTROPE ABS Button Round Concave pr. 11 mm AR-1588TB</t>
  </si>
  <si>
    <t>ZO201</t>
  </si>
  <si>
    <t>Adaptér k optice Olympus RTQ/Storz/Wisap/Aesculap B00-21010-71</t>
  </si>
  <si>
    <t>ZL170</t>
  </si>
  <si>
    <t>Aplikátor na kotvy Omnispan jednorázový  228143</t>
  </si>
  <si>
    <t>ZI971</t>
  </si>
  <si>
    <t>Bodec repoziční pro operace pánve 398.540</t>
  </si>
  <si>
    <t>ZA095</t>
  </si>
  <si>
    <t>Cement kostní palacos R + G 2 x 40 g á 2 ks 66017569</t>
  </si>
  <si>
    <t>ZA094</t>
  </si>
  <si>
    <t>Cement kostní palacos R 2 x 40 g á 2 ks 66017777</t>
  </si>
  <si>
    <t>ZJ528</t>
  </si>
  <si>
    <t>Cement kostní vancogenx 40 g ( vancomycin + gentamicin ) 12A2520</t>
  </si>
  <si>
    <t>ZF604</t>
  </si>
  <si>
    <t>Čep ohýbací pro dlahy LCP 3,5 mm se závitem 329.916</t>
  </si>
  <si>
    <t>ZE278</t>
  </si>
  <si>
    <t>Drát vodící 0,90 mm vrtací, bez závitu bal. á 10 ks 26-875-00-05</t>
  </si>
  <si>
    <t>ZL018</t>
  </si>
  <si>
    <t>Drát vodící 1,10 mm kalibrovaný bal. á 10 ks 26-850-00-05</t>
  </si>
  <si>
    <t>ZF637</t>
  </si>
  <si>
    <t>Drát vodící 2.80 mm guide wire 292.680</t>
  </si>
  <si>
    <t>ZJ683</t>
  </si>
  <si>
    <t>Držák na prsty pro operace na ruce plast modrý chirobloc large - ballets ECBM</t>
  </si>
  <si>
    <t>ZB069</t>
  </si>
  <si>
    <t>Držák skalpelových čepelek č. 3 BB073R</t>
  </si>
  <si>
    <t>ZQ079</t>
  </si>
  <si>
    <t>Držátko víček Desmarres 12,0 mm 130 mm 397118380020</t>
  </si>
  <si>
    <t>ZQ080</t>
  </si>
  <si>
    <t>Držátko víček Desmarres 14,0 mm 130 mm 397118380030</t>
  </si>
  <si>
    <t>ZM448</t>
  </si>
  <si>
    <t>Elektroda VAPR 2,3 mm 227213</t>
  </si>
  <si>
    <t>ZQ233</t>
  </si>
  <si>
    <t>Elektroda vapr bipolární Vap-Ele délka 150 mm úhel 45° s odsáváním jednorázová B890-6</t>
  </si>
  <si>
    <t>ZQ232</t>
  </si>
  <si>
    <t>Elektroda vapr bipolární Vap-Ele délka 150 mm úhel 70° jednorázová B890-2</t>
  </si>
  <si>
    <t>ZQ231</t>
  </si>
  <si>
    <t>Elektroda vapr bipolární Vap-Ele délka 150 mm úhel 90° s odsáváním jednorázová B890-1</t>
  </si>
  <si>
    <t>ZI283</t>
  </si>
  <si>
    <t>Elektroda VAPR Premiere 90 DEPuy 227204</t>
  </si>
  <si>
    <t>ZF260</t>
  </si>
  <si>
    <t>Fixatér na ruku mini LTX</t>
  </si>
  <si>
    <t>ZQ078</t>
  </si>
  <si>
    <t>Háček oční čtyřzubý ostrý 5,0 mm 145 mm 397118380360</t>
  </si>
  <si>
    <t>ZQ077</t>
  </si>
  <si>
    <t>Háček oční dvouzubý ostrý 2,5 mm 135 mm 397118380210</t>
  </si>
  <si>
    <t>ZK167</t>
  </si>
  <si>
    <t>Hák middeldorpf 20 x 22 mm BT405R</t>
  </si>
  <si>
    <t>ZQ070</t>
  </si>
  <si>
    <t>Hák na rány Volkmann dvouzubý tupý 215 mm 397118080360</t>
  </si>
  <si>
    <t>ZQ109</t>
  </si>
  <si>
    <t>Hák urologický BAUCHDECKENHAKEN  91 x 35 mm  240 mm 9 1/2 BT621R</t>
  </si>
  <si>
    <t>ZH187</t>
  </si>
  <si>
    <t>Jehelec hloubkový rovný tvrdokovový 165 mm 397132060610</t>
  </si>
  <si>
    <t>ZN422</t>
  </si>
  <si>
    <t>Jehelec jemný rovný tvrdokovový 130 mm 397132060590</t>
  </si>
  <si>
    <t>ZF980</t>
  </si>
  <si>
    <t>Jehelec langenbeck 160 mm RU6067-16</t>
  </si>
  <si>
    <t>ZQ076</t>
  </si>
  <si>
    <t>Jehelec neurochirurgický 130 mm 397132170021</t>
  </si>
  <si>
    <t>ZK219</t>
  </si>
  <si>
    <t>Kleště luer zahnuté 175 mm FO461R</t>
  </si>
  <si>
    <t>ZJ087</t>
  </si>
  <si>
    <t>Kleště repoziční dlahové 150 mm RU5528-15</t>
  </si>
  <si>
    <t>ZQ041</t>
  </si>
  <si>
    <t>Laváž pulsní s nádstavcem Pulsavac Plus Fan Kit (á1ks) 00-5150-475-01</t>
  </si>
  <si>
    <t>ZQ042</t>
  </si>
  <si>
    <t>Laváž pulsní s nádstavcem Pulsavac Plus Hit Kit (á1ks) 00-5150-482-01</t>
  </si>
  <si>
    <t>ZN921</t>
  </si>
  <si>
    <t>Manžeta pro bezkrevnost silikonová na paži vel. 35 cm x 12,5 cm 20-94-711</t>
  </si>
  <si>
    <t>ZK016</t>
  </si>
  <si>
    <t>Miska kruhová 0,4 l 111 x 72 x  56 mm JG523R</t>
  </si>
  <si>
    <t>ZK040</t>
  </si>
  <si>
    <t>Nůžky chirurgické standardní hrotnatotupé rovné 105 mm BC320R</t>
  </si>
  <si>
    <t>ZQ075</t>
  </si>
  <si>
    <t>Nůžky Metzenbaum tupé zahnuté tvrdokovové 115 mm B397113910618</t>
  </si>
  <si>
    <t>ZH283</t>
  </si>
  <si>
    <t>Nůžky na sádrový obvaz Bergmann 230 mm RU2660-23</t>
  </si>
  <si>
    <t>ZG605</t>
  </si>
  <si>
    <t>Nůžky preparační REYNOLDS supercut zahnuté 130 mm RU1677-13M</t>
  </si>
  <si>
    <t>ZM510</t>
  </si>
  <si>
    <t>Nůžky převazové lister 200 mm BC863R</t>
  </si>
  <si>
    <t>ZG311</t>
  </si>
  <si>
    <t>Nůžky zahnuté preparační tvrdokové supercut metzenbaum RU1334-18M</t>
  </si>
  <si>
    <t>ZK075</t>
  </si>
  <si>
    <t>Peán svorka cévní  rochester atraumatická rovná 225 mm BH448R</t>
  </si>
  <si>
    <t>ZQ110</t>
  </si>
  <si>
    <t>Pinzeta chirurgická  1 x 2 zuby 250 mm BD562R</t>
  </si>
  <si>
    <t>ZJ822</t>
  </si>
  <si>
    <t>Pinzeta chirurgická 1 x 2 zuby 145 mm BD557R</t>
  </si>
  <si>
    <t>ZQ111</t>
  </si>
  <si>
    <t>Pinzeta chirurgická 1 x 2 zuby 180 mm BD560R</t>
  </si>
  <si>
    <t>ZQ073</t>
  </si>
  <si>
    <t>Pinzeta chirurgická Adson 1×2 zuby 120 mm B397114910111</t>
  </si>
  <si>
    <t>ZQ074</t>
  </si>
  <si>
    <t>Pinzeta na rohovku Castroviejo 100 mm 397114380850</t>
  </si>
  <si>
    <t>ZG052</t>
  </si>
  <si>
    <t>Pouzdro na K- dráty pr. 1.6 mm resterilizovatelné 308.206</t>
  </si>
  <si>
    <t>ZF542</t>
  </si>
  <si>
    <t>Pouzdro vrtací dvojité 3,5 / 2,5 312.280</t>
  </si>
  <si>
    <t>ZK207</t>
  </si>
  <si>
    <t>Raspatorium williger 6 mm 160 mm FK300R</t>
  </si>
  <si>
    <t>ZF981</t>
  </si>
  <si>
    <t>Rozvěrač ran automatický 13 cm RU4700-13</t>
  </si>
  <si>
    <t>ZL670</t>
  </si>
  <si>
    <t>Set na míchání cementu - sterilní + plastová miska a špachte bal. á 10 ks 07.082.11.000</t>
  </si>
  <si>
    <t>ZF090</t>
  </si>
  <si>
    <t>Stapler kožní 35 svorek á 6 ks 783100</t>
  </si>
  <si>
    <t>ZM390</t>
  </si>
  <si>
    <t>Svorka na cévy mosquito - halsted zahnutá jemná 120 mm 397115081020</t>
  </si>
  <si>
    <t>ZQ071</t>
  </si>
  <si>
    <t>Svorka na cévy Rochester-Ochsner rovná 140 mm 397115080550</t>
  </si>
  <si>
    <t>ZI709</t>
  </si>
  <si>
    <t>Svorka rovná na cévy rochester - Ochsner 160 mm 397115080561</t>
  </si>
  <si>
    <t>ZJ625</t>
  </si>
  <si>
    <t>Svorka zahnutá Mosquito-Halsted 1 x 2 zuby 120 mm 397115080050</t>
  </si>
  <si>
    <t>ZI421</t>
  </si>
  <si>
    <t>Svorka zajišťovací  pro RIA sterilní 352.260S</t>
  </si>
  <si>
    <t>ZJ835</t>
  </si>
  <si>
    <t>Svorky na cévy 1 x 2 zuby rovná 125 mm BH118R</t>
  </si>
  <si>
    <t>ZP080</t>
  </si>
  <si>
    <t>Systém kotvící pro koleno ACL TIGHTROPE drát vrtací Open Eyelet 4 mm AR-1595T</t>
  </si>
  <si>
    <t>ZI418</t>
  </si>
  <si>
    <t>Systém trubek RIA pro hnací hřídel RIA pro číslo 314.743 sterilní 314.746S</t>
  </si>
  <si>
    <t>ZL742</t>
  </si>
  <si>
    <t>Šroub extrakční pro šrouby 3,5 mm 309.521</t>
  </si>
  <si>
    <t>ZK955</t>
  </si>
  <si>
    <t>Šroubovák T8 kanylovaný HBS2 midi 26-850-17-07</t>
  </si>
  <si>
    <t>ZI419</t>
  </si>
  <si>
    <t>Těsnění pro hnací hřídel RIA sterilní á 2 ks 351.718.02S</t>
  </si>
  <si>
    <t>ZQ123</t>
  </si>
  <si>
    <t>Tyč k zevnímu fixátoru 30 cm RTG transparentní  ZF LRS Orthofix 50550</t>
  </si>
  <si>
    <t>ZD604</t>
  </si>
  <si>
    <t>Vrták 1,5 mm 513.090</t>
  </si>
  <si>
    <t>ZB885</t>
  </si>
  <si>
    <t>Vrták 1.1 mm se 2 drážkami, pro mini rychlospojku 513.030</t>
  </si>
  <si>
    <t>ZG304</t>
  </si>
  <si>
    <t>Vrták 2,0 mm 323.062</t>
  </si>
  <si>
    <t>ZF625</t>
  </si>
  <si>
    <t>Vrták 2,5 mm 3-drážkový pro rychlospojku 315.250</t>
  </si>
  <si>
    <t>ZF608</t>
  </si>
  <si>
    <t>Vrták 2.5 mm se 2 drážkami, pro rychlospojku 310.250</t>
  </si>
  <si>
    <t>ZA971</t>
  </si>
  <si>
    <t>Vrták 2.7 mm délka 125/100 mm 310.280</t>
  </si>
  <si>
    <t>ZE375</t>
  </si>
  <si>
    <t>Vrták 3.2 mm kalibrovaný délka 145 mm třídrážkový pro rychlospojku k soupravě ETN 03.010.103</t>
  </si>
  <si>
    <t>ZL755</t>
  </si>
  <si>
    <t>Vrták HSS pr. 2.5 mm pro ocel pro implantáty sterilní 309.503S</t>
  </si>
  <si>
    <t>ZQ055</t>
  </si>
  <si>
    <t>Vrták kalibrovaný 3,2 mm 315.330</t>
  </si>
  <si>
    <t>ZQ128</t>
  </si>
  <si>
    <t>Vrták kalibrovaný 4,9 mm pro DFN 357.099</t>
  </si>
  <si>
    <t>ZJ598</t>
  </si>
  <si>
    <t>Vrták kanylovaný canos mini na  kortikalis 2,6 mm 26-451-26-09</t>
  </si>
  <si>
    <t>ZG046</t>
  </si>
  <si>
    <t>Vrták LCP 2.8 mm 310.284</t>
  </si>
  <si>
    <t>ZD484</t>
  </si>
  <si>
    <t>Vrták pr. 2,0 FDB20</t>
  </si>
  <si>
    <t>ZP672</t>
  </si>
  <si>
    <t>Vrták pr. 2,0 mm pro soupravu Aptus s koncovkou A-3733</t>
  </si>
  <si>
    <t>ZQ108</t>
  </si>
  <si>
    <t>Implantát ramenní náhrada rotátorové manžety šití Tiger Tape 2 mm white black délka 76,2 cm bal. á 6 ks AR-7237-7T_1/6</t>
  </si>
  <si>
    <t>ZE197</t>
  </si>
  <si>
    <t>Šití mopylen monofil modrý 4/0 USP bal. á 36 ks 7148</t>
  </si>
  <si>
    <t>ZB913</t>
  </si>
  <si>
    <t>Šití orthocord modrý bal. á 12 ks 223111</t>
  </si>
  <si>
    <t>ZP895</t>
  </si>
  <si>
    <t>Šití Patella – Set pro osteosyntézu patellys suturou, monofilní vlákno nerezová oce, jehla reverzní řezací HS120 7 60 cm, bal á 12 ks 991120</t>
  </si>
  <si>
    <t>ZP079</t>
  </si>
  <si>
    <t>Jehla labrální do prošívacího nástroje SureFire Scorpion  AR-13991N-1/5</t>
  </si>
  <si>
    <t>50115080</t>
  </si>
  <si>
    <t>ZPr - staplery, extraktory, endoskop.mat. (Z523)</t>
  </si>
  <si>
    <t>ZN581</t>
  </si>
  <si>
    <t>Obturátor tupý Storz průměr 6 mm délka 135 mm 28130BC</t>
  </si>
  <si>
    <t>ZQ162</t>
  </si>
  <si>
    <t>Optika artroskopická ARTHVIEW úhel pohledu 30° průměr 4 mm délka 175 mm sleva 330373200s</t>
  </si>
  <si>
    <t>ZQ120</t>
  </si>
  <si>
    <t>Optika INNOVIEW s úhlem pohledu 30° průměr 4 mm délka 175 mm autoklávovatelná B30-0011-00</t>
  </si>
  <si>
    <t>ZF920</t>
  </si>
  <si>
    <t>Sada čelistí pro štípací kleště Herkules B397116910009</t>
  </si>
  <si>
    <t>ZB730</t>
  </si>
  <si>
    <t>Stapler kožní bal. á 10 ks WM-SS-35R + odstraňovač svorek zdarma</t>
  </si>
  <si>
    <t>ZJ671</t>
  </si>
  <si>
    <t>Zavaděč artroskopický sheath 28130CR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</si>
  <si>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</si>
  <si>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</si>
  <si>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</si>
  <si>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</si>
  <si>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</si>
  <si>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</si>
  <si>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</si>
  <si>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</si>
  <si>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</si>
  <si>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</si>
  <si>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</si>
  <si>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</si>
  <si>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</si>
  <si>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</si>
  <si>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</si>
  <si>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</si>
  <si>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</si>
  <si>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</si>
  <si>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</si>
  <si>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</si>
  <si>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</si>
  <si>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</si>
  <si>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</si>
  <si>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</si>
  <si>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</si>
  <si>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</si>
  <si>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</si>
  <si>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</si>
  <si>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Doubek Tomáš</t>
  </si>
  <si>
    <t>Gregořík Michal</t>
  </si>
  <si>
    <t>Hanuliak Jan</t>
  </si>
  <si>
    <t>Hlaváčová Lucie</t>
  </si>
  <si>
    <t>Janský Petr</t>
  </si>
  <si>
    <t>Obhlídal Martin</t>
  </si>
  <si>
    <t>Riško Juraj</t>
  </si>
  <si>
    <t>Skoumal Pavel</t>
  </si>
  <si>
    <t>Vomáčková Katherine</t>
  </si>
  <si>
    <t>Xinopulos Pavel</t>
  </si>
  <si>
    <t>Zdravotní výkony vykázané na pracovišti v rámci ambulantní péče dle lékařů *</t>
  </si>
  <si>
    <t>5F3</t>
  </si>
  <si>
    <t>V</t>
  </si>
  <si>
    <t>53022</t>
  </si>
  <si>
    <t xml:space="preserve">CÍLENÉ VYŠETŘENÍ TRAUMATOLOGEM                    </t>
  </si>
  <si>
    <t>06</t>
  </si>
  <si>
    <t>503</t>
  </si>
  <si>
    <t>1</t>
  </si>
  <si>
    <t>0000502</t>
  </si>
  <si>
    <t>MESOCAIN 1%</t>
  </si>
  <si>
    <t>0040536</t>
  </si>
  <si>
    <t>0055824</t>
  </si>
  <si>
    <t>NOVALGIN INJEKCE</t>
  </si>
  <si>
    <t>0067547</t>
  </si>
  <si>
    <t>0090044</t>
  </si>
  <si>
    <t>0154815</t>
  </si>
  <si>
    <t>TETANOL PUR</t>
  </si>
  <si>
    <t>0192143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</si>
  <si>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</si>
  <si>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</si>
  <si>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</si>
  <si>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</si>
  <si>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</si>
  <si>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</si>
  <si>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</si>
  <si>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</si>
  <si>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</si>
  <si>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</si>
  <si>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</si>
  <si>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</si>
  <si>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</si>
  <si>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</si>
  <si>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</si>
  <si>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</si>
  <si>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</si>
  <si>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</si>
  <si>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</si>
  <si>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</si>
  <si>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</si>
  <si>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</si>
  <si>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</si>
  <si>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</si>
  <si>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</si>
  <si>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</si>
  <si>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51877</t>
  </si>
  <si>
    <t xml:space="preserve">PŘILOŽENÍ LÉČEBNÉ POMŮCKY - ORTÉZY                </t>
  </si>
  <si>
    <t>PŘILOŽENÍ LÉČEBNÉ POMŮCKY - ORTÉZY</t>
  </si>
  <si>
    <t>53023</t>
  </si>
  <si>
    <t xml:space="preserve">KONTROLNÍ VYŠETŘENÍ TRAUMATOLOGEM                 </t>
  </si>
  <si>
    <t>KONTROLNÍ VYŠETŘENÍ TRAUMATOLOGEM</t>
  </si>
  <si>
    <t>53119</t>
  </si>
  <si>
    <t>ZAVŘENÁ REPOZICE ZLOMENIN PŘEDLOKTÍ, LOKTE, PAŽE N</t>
  </si>
  <si>
    <t>57243</t>
  </si>
  <si>
    <t xml:space="preserve">HRUDNÍ PUNKCE                                     </t>
  </si>
  <si>
    <t>HRUDNÍ PUNKCE</t>
  </si>
  <si>
    <t>61113</t>
  </si>
  <si>
    <t xml:space="preserve">REVIZE, EXCIZE A SUTURA PORANĚNÍ KŮŽE A PODKOŽÍ A </t>
  </si>
  <si>
    <t>61129</t>
  </si>
  <si>
    <t xml:space="preserve">EXCIZE KOŽNÍ LÉZE, SUTURA OD 2 DO 10 CM           </t>
  </si>
  <si>
    <t>61209</t>
  </si>
  <si>
    <t xml:space="preserve">TENOLÝZA FLEXORU                                  </t>
  </si>
  <si>
    <t>61219</t>
  </si>
  <si>
    <t>TENOLÝZA EXTENZORU</t>
  </si>
  <si>
    <t>61247</t>
  </si>
  <si>
    <t xml:space="preserve">OPERACE KARPÁLNÍHO TUNELU                         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</si>
  <si>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</si>
  <si>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</si>
  <si>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</si>
  <si>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</si>
  <si>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</si>
  <si>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 xml:space="preserve">ODSTRANĚNÍ OSTEOSYNTETICKÉHO MATERIÁLU            </t>
  </si>
  <si>
    <t>66823</t>
  </si>
  <si>
    <t xml:space="preserve">ODSTRANĚNÍ ZEVNÍHO FIXATÉRU                       </t>
  </si>
  <si>
    <t>ODSTRANĚNÍ ZEVNÍHO FIXATÉRU</t>
  </si>
  <si>
    <t>66833</t>
  </si>
  <si>
    <t xml:space="preserve">ODSTRANĚNÍ CIZÍHO TĚLESA Z RÁNY                   </t>
  </si>
  <si>
    <t>ODSTRANĚNÍ CIZÍHO TĚLESA Z RÁNY</t>
  </si>
  <si>
    <t>66949</t>
  </si>
  <si>
    <t>PUNKCE KLOUBNÍ S APLIKACÍ LÉČIVA</t>
  </si>
  <si>
    <t xml:space="preserve">PUNKCE KLOUBNÍ S APLIKACÍ LÉČIVA                  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</si>
  <si>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</si>
  <si>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</si>
  <si>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</si>
  <si>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</si>
  <si>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</si>
  <si>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</si>
  <si>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</si>
  <si>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</si>
  <si>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</si>
  <si>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</si>
  <si>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</si>
  <si>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</si>
  <si>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</si>
  <si>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</si>
  <si>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</si>
  <si>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</si>
  <si>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51861</t>
  </si>
  <si>
    <t>CIRKULÁRNÍ SÁDROVÝ OBVAZ - NOHA, BÉREC</t>
  </si>
  <si>
    <t xml:space="preserve">CIRKULÁRNÍ SÁDROVÝ OBVAZ - NOHA, BÉREC            </t>
  </si>
  <si>
    <t>61115</t>
  </si>
  <si>
    <t>51851</t>
  </si>
  <si>
    <t xml:space="preserve">FIXAČNÍ SÁDROVÁ DLAHA - RUKA, PŘEDLOKTÍ           </t>
  </si>
  <si>
    <t>FIXAČNÍ SÁDROVÁ DLAHA - RUKA, PŘEDLOKTÍ</t>
  </si>
  <si>
    <t>09219</t>
  </si>
  <si>
    <t xml:space="preserve">INTRAVENÓZNÍ INJEKCE U DOSPĚLÉHO ČI DÍTĚTE NAD 10 </t>
  </si>
  <si>
    <t>CÍLENÉ VYŠETŘENÍ TRAUMATOLOGEM</t>
  </si>
  <si>
    <t>53115</t>
  </si>
  <si>
    <t>ZAVŘENÁ REPOZICE LUXACE KARPU NEBO INTRAARTIKULÁRN</t>
  </si>
  <si>
    <t>61245</t>
  </si>
  <si>
    <t xml:space="preserve">FENESTRACE ŠLACHOVÉ POCHVY                        </t>
  </si>
  <si>
    <t>FENESTRACE ŠLACHOVÉ POCHVY</t>
  </si>
  <si>
    <t>66127</t>
  </si>
  <si>
    <t>MANIPULACE V CELKOVÉ NEBO LOKÁLNÍ ANESTÉZII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</si>
  <si>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</si>
  <si>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</si>
  <si>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</si>
  <si>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</si>
  <si>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</si>
  <si>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</si>
  <si>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</si>
  <si>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 xml:space="preserve">INCIZE A DRENÁŽ ABSCESU NEBO HEMATOMU             </t>
  </si>
  <si>
    <t>51821</t>
  </si>
  <si>
    <t>CHIRURGICKÉ ODSTRANĚNÍ CIZÍHO TĚLESA</t>
  </si>
  <si>
    <t xml:space="preserve">CHIRURGICKÉ ODSTRANĚNÍ CIZÍHO TĚLESA              </t>
  </si>
  <si>
    <t>51855</t>
  </si>
  <si>
    <t>FIXAČNÍ SÁDROVÁ DLAHA - CELÁ HORNÍ KONČETINA</t>
  </si>
  <si>
    <t xml:space="preserve">FIXAČNÍ SÁDROVÁ DLAHA - CELÁ HORNÍ KONČETINA      </t>
  </si>
  <si>
    <t>66837</t>
  </si>
  <si>
    <t>EXSTIRPACE BURZY NEBO GANGLIA - POVRCHOVÁ</t>
  </si>
  <si>
    <t xml:space="preserve">EXSTIRPACE BURZY NEBO GANGLIA - POVRCHOVÁ   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</si>
  <si>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</si>
  <si>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</si>
  <si>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</si>
  <si>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</si>
  <si>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</si>
  <si>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51817</t>
  </si>
  <si>
    <t>OŠETŘENÍ NEHTU</t>
  </si>
  <si>
    <t xml:space="preserve">OŠETŘENÍ NEHTU                                    </t>
  </si>
  <si>
    <t>61255</t>
  </si>
  <si>
    <t>ROZŠÍŘENÁ APONEUREKTOMIE U FORMY DUPUYTRENOVY KONT</t>
  </si>
  <si>
    <t>53117</t>
  </si>
  <si>
    <t>ZAVŘENÁ REPOZICE LUXACE LOKETNÍHO KLOUBU NEBO HLAV</t>
  </si>
  <si>
    <t>51865</t>
  </si>
  <si>
    <t>CIRKULÁRNÍ SÁDROVÝ OBVAZ CELÉ DOLNÍ KONČETINY</t>
  </si>
  <si>
    <t xml:space="preserve">CIRKULÁRNÍ SÁDROVÝ OBVAZ CELÉ DOLNÍ KONČETINY     </t>
  </si>
  <si>
    <t>66421</t>
  </si>
  <si>
    <t xml:space="preserve">BIOPSIE, INCIZE A DRENÁŽ NA RUCE ČI ZÁPĚSTÍ       </t>
  </si>
  <si>
    <t>BIOPSIE, INCIZE A DRENÁŽ NA RUCE ČI ZÁPĚSTÍ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</si>
  <si>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</si>
  <si>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</si>
  <si>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</si>
  <si>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</si>
  <si>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66811</t>
  </si>
  <si>
    <t xml:space="preserve">INJEKCE DO BURZY, GANGLIA, POCHVY ŠLACHOVÉ        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</si>
  <si>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</si>
  <si>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</si>
  <si>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</si>
  <si>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</si>
  <si>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</si>
  <si>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 xml:space="preserve">CIRKULÁRNÍ SÁDROVÝ OBVAZ - CELÁ HORNÍ KONČETINA   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</si>
  <si>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</si>
  <si>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</si>
  <si>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</si>
  <si>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</si>
  <si>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</si>
  <si>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 xml:space="preserve">UPRAVENÍ ZEVNÍHO FIXATÉRU                         </t>
  </si>
  <si>
    <t>52117</t>
  </si>
  <si>
    <t>REPOZICE BOLESTIVÉ PRONACE U DĚTÍ</t>
  </si>
  <si>
    <t>61211</t>
  </si>
  <si>
    <t xml:space="preserve">REKONSTRUKCE ŠLACHOVÉHO POUTKA                    </t>
  </si>
  <si>
    <t>66927</t>
  </si>
  <si>
    <t xml:space="preserve">REVIZE ŠLACHOVÝCH POCHEV                          </t>
  </si>
  <si>
    <t>09234</t>
  </si>
  <si>
    <t>OŠETŘENÍ NEHTU, INCIZE SUBKUTÁNNÍHO ABSCESU NEBO H</t>
  </si>
  <si>
    <t>53112</t>
  </si>
  <si>
    <t>ZAVŘENÁ REPOZICE ZLOMENINY NEBO LUXACE FALANGY - M</t>
  </si>
  <si>
    <t>51871</t>
  </si>
  <si>
    <t>FIXACE ZLOMENINY KLÍČKU DELBETOVÝMI KRUHY</t>
  </si>
  <si>
    <t>52109</t>
  </si>
  <si>
    <t>SEJMUTÍ CIRKULÁRNÍ POLYMEROVÉ FIXACE</t>
  </si>
  <si>
    <t xml:space="preserve">SEJMUTÍ CIRKULÁRNÍ POLYMEROVÉ FIXACE              </t>
  </si>
  <si>
    <t>52089</t>
  </si>
  <si>
    <t>FIXAČNÍ POLYMEROVÁ DLAHA - RUKA, PŘEDLOKTÍ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</si>
  <si>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</si>
  <si>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</si>
  <si>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</si>
  <si>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</si>
  <si>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</si>
  <si>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</si>
  <si>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</si>
  <si>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</si>
  <si>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</si>
  <si>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</si>
  <si>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</si>
  <si>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</si>
  <si>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</si>
  <si>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</si>
  <si>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</si>
  <si>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</si>
  <si>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</si>
  <si>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</si>
  <si>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</si>
  <si>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</si>
  <si>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</si>
  <si>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</si>
  <si>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</si>
  <si>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</si>
  <si>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</si>
  <si>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</si>
  <si>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</si>
  <si>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</si>
  <si>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</si>
  <si>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</si>
  <si>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</si>
  <si>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</si>
  <si>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</si>
  <si>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3</t>
  </si>
  <si>
    <t>0001018</t>
  </si>
  <si>
    <t>ŠROUB SAMOŘEZNÝ KORTIKÁLNÍ MALÝ FRAGMENTY OCEL</t>
  </si>
  <si>
    <t>0001027</t>
  </si>
  <si>
    <t>0002425</t>
  </si>
  <si>
    <t>FIXÁTOR ZEVNÍ JEDNOROVIN./DVOUROVIN.TRUBKOVÝ,SYNTH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</si>
  <si>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</si>
  <si>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</si>
  <si>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</si>
  <si>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</si>
  <si>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</si>
  <si>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</si>
  <si>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</si>
  <si>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</si>
  <si>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</si>
  <si>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</si>
  <si>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</si>
  <si>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FIXÁTOR ZEVNÍ JEDNOROVIN./DVOUROVIN.TRUBKOVÝ SYNTH</t>
  </si>
  <si>
    <t>0073679</t>
  </si>
  <si>
    <t>0083241</t>
  </si>
  <si>
    <t>DLAHA LCP A VA-LCP OLEKRANON MALÝ FRAGMENT OCEL TI</t>
  </si>
  <si>
    <t>0002263</t>
  </si>
  <si>
    <t>FIXÁTOR ZEVNÍ JEDNOROVINNÝ TUBULÁRNÍ,SYNTHES KOSTI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</si>
  <si>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</si>
  <si>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</si>
  <si>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</si>
  <si>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</si>
  <si>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</si>
  <si>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</si>
  <si>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</si>
  <si>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</si>
  <si>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</si>
  <si>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</si>
  <si>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</si>
  <si>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</si>
  <si>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</si>
  <si>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</si>
  <si>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</si>
  <si>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</si>
  <si>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</si>
  <si>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</si>
  <si>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</si>
  <si>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</si>
  <si>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09</t>
  </si>
  <si>
    <t>10</t>
  </si>
  <si>
    <t>53163</t>
  </si>
  <si>
    <t>OTEVŘENÁ REPOZICE A OSTEOSYNTÉZA VÍCEÚLOMKOVÝCH ZL</t>
  </si>
  <si>
    <t>53213</t>
  </si>
  <si>
    <t>ZAVŘENÁ REPOZICE A NITRODŘEŇOVA OSTEOSYNTÉZA ZLOME</t>
  </si>
  <si>
    <t xml:space="preserve">MANIPULACE V CELKOVÉ NEBO LOKÁLNÍ ANESTÉZII      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</si>
  <si>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</si>
  <si>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</si>
  <si>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</si>
  <si>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</si>
  <si>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</si>
  <si>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</si>
  <si>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</si>
  <si>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</si>
  <si>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</si>
  <si>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</si>
  <si>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</si>
  <si>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</si>
  <si>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62310</t>
  </si>
  <si>
    <t>NEKREKTOMIE DO 1% POVRCHU TĚLA</t>
  </si>
  <si>
    <t xml:space="preserve">NEKREKTOMIE DO 1% POVRCHU TĚLA                    </t>
  </si>
  <si>
    <t>61225</t>
  </si>
  <si>
    <t xml:space="preserve">NEUROLÝZA                                         </t>
  </si>
  <si>
    <t>NEUROLÝZA</t>
  </si>
  <si>
    <t>62610</t>
  </si>
  <si>
    <t>ODBĚR DERMOEPIDERMÁLNÍHO ŠTĚPU DO 1 % POVRCHU TĚLA</t>
  </si>
  <si>
    <t>52091</t>
  </si>
  <si>
    <t>CIRKULÁRNÍ POLYMEROVÝ OBVAZ - PRSTŮ, RUKY, ZÁPĚSTÍ</t>
  </si>
  <si>
    <t>5F1</t>
  </si>
  <si>
    <t>51313</t>
  </si>
  <si>
    <t>ZÁCHOVNÉ OPERACE SLEZINY</t>
  </si>
  <si>
    <t>51353</t>
  </si>
  <si>
    <t>PUNKCE, ODSÁTÍ TENKÉHO STŘEVA, MANIPULACE SE STŘEV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</si>
  <si>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</si>
  <si>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</si>
  <si>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</si>
  <si>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</si>
  <si>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</si>
  <si>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</si>
  <si>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</si>
  <si>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</si>
  <si>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</si>
  <si>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</si>
  <si>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07565</t>
  </si>
  <si>
    <t>(DRG) KATASTROFICKÁ OPERACE KVCH</t>
  </si>
  <si>
    <t>07457</t>
  </si>
  <si>
    <t>(VZP) BYPASS POPLITEO - CRURÁLNÍ VĚTVENÝ AUTOLOGNÍ</t>
  </si>
  <si>
    <t>07543</t>
  </si>
  <si>
    <t>(DRG) PRIMOOPERACE</t>
  </si>
  <si>
    <t>54990</t>
  </si>
  <si>
    <t>ODBĚR ŽILNÍHO ŠTĚPU</t>
  </si>
  <si>
    <t xml:space="preserve">ODBĚR ŽILNÍHO ŠTĚPU                               </t>
  </si>
  <si>
    <t>51371</t>
  </si>
  <si>
    <t xml:space="preserve">CHOLECYSTEKTOMIE                                  </t>
  </si>
  <si>
    <t>54810</t>
  </si>
  <si>
    <t>PEROPERAČNÍ ANGIOGRAFIE</t>
  </si>
  <si>
    <t>57251</t>
  </si>
  <si>
    <t xml:space="preserve">KLÍNOVITÁ RESEKCE PLIC NEBO ENUKLEACE TUMORU      </t>
  </si>
  <si>
    <t>54190</t>
  </si>
  <si>
    <t xml:space="preserve">OSTATNÍ REKONSTRUKCE TEPEN A BY-PASSY             </t>
  </si>
  <si>
    <t>OSTATNÍ REKONSTRUKCE TEPEN A BY-PASSY</t>
  </si>
  <si>
    <t>51386</t>
  </si>
  <si>
    <t>SUTURA EV. EXCIZE A SUTURA LÉZE STĚNY ŽALUDKU NEBO</t>
  </si>
  <si>
    <t>51367</t>
  </si>
  <si>
    <t>APENDEKTOMIE NEBO OPERAČNÍ DRENÁŽ PERIAPENDIKULÁRN</t>
  </si>
  <si>
    <t>07564</t>
  </si>
  <si>
    <t>(DRG) EMERGENTNÍ OPERACE KVCH</t>
  </si>
  <si>
    <t>54210</t>
  </si>
  <si>
    <t>VYTVOŘENÍ NEBO ZRUŠENÍ A-V PÍŠTĚLE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</si>
  <si>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</si>
  <si>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</si>
  <si>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</si>
  <si>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</si>
  <si>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</si>
  <si>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</si>
  <si>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</si>
  <si>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</si>
  <si>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51515</t>
  </si>
  <si>
    <t>OPERACE KÝLY UMBILIKÁLNÍ NEBO EPIGASTRICKÁ - DOSPĚ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</si>
  <si>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</si>
  <si>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</si>
  <si>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</si>
  <si>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</si>
  <si>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</si>
  <si>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</si>
  <si>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</si>
  <si>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</si>
  <si>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</si>
  <si>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</si>
  <si>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</si>
  <si>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</si>
  <si>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</si>
  <si>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</si>
  <si>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57237</t>
  </si>
  <si>
    <t xml:space="preserve">SUTURA RUPTUTY BRÁNICE TORAKOTOMICKÝM PŘÍSTUPEM   </t>
  </si>
  <si>
    <t>SUTURA RUPTUTY BRÁNICE TORAKOTOMICKÝM PŘÍSTUPEM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</si>
  <si>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</si>
  <si>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</si>
  <si>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</si>
  <si>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</si>
  <si>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</si>
  <si>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</si>
  <si>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</si>
  <si>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</si>
  <si>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90959</t>
  </si>
  <si>
    <t>(DRG) ÚPRAVA ŽILNÍHO NEBO TEPENNÉHO ALOŠTĚPU</t>
  </si>
  <si>
    <t>07448</t>
  </si>
  <si>
    <t xml:space="preserve">(VZP) BYPASS POPLITEO - TIBIÁLNÍ PŘEDNÍ AUTOLOGNÍ </t>
  </si>
  <si>
    <t>07302</t>
  </si>
  <si>
    <t>(VZP) JINÉ OPERACE V  ÚSEKU A. CAROTIS</t>
  </si>
  <si>
    <t>0003708</t>
  </si>
  <si>
    <t>0003952</t>
  </si>
  <si>
    <t>0004234</t>
  </si>
  <si>
    <t>0006480</t>
  </si>
  <si>
    <t>0008807</t>
  </si>
  <si>
    <t>0011785</t>
  </si>
  <si>
    <t>0016600</t>
  </si>
  <si>
    <t>0020605</t>
  </si>
  <si>
    <t>COLOMYCIN INJEKCE 1 000 000 MEZINÁRODNÍCH JEDNOTEK</t>
  </si>
  <si>
    <t>0026127</t>
  </si>
  <si>
    <t>0053922</t>
  </si>
  <si>
    <t>0058092</t>
  </si>
  <si>
    <t>CEFAZOLIN SANDOZ</t>
  </si>
  <si>
    <t>0059830</t>
  </si>
  <si>
    <t>CIPRINOL</t>
  </si>
  <si>
    <t>0062464</t>
  </si>
  <si>
    <t>0064831</t>
  </si>
  <si>
    <t>AXETINE</t>
  </si>
  <si>
    <t>0066137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</si>
  <si>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</si>
  <si>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</si>
  <si>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</si>
  <si>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</si>
  <si>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</si>
  <si>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</si>
  <si>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</si>
  <si>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</si>
  <si>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</si>
  <si>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0096414</t>
  </si>
  <si>
    <t>GENTAMICIN LEK</t>
  </si>
  <si>
    <t>0097000</t>
  </si>
  <si>
    <t>METRONIDAZOLE 0,5%-POLPHARMA</t>
  </si>
  <si>
    <t>0112782</t>
  </si>
  <si>
    <t>GENTAMICIN B.BRAUN</t>
  </si>
  <si>
    <t>0131656</t>
  </si>
  <si>
    <t>CEFTAZIDIM KABI</t>
  </si>
  <si>
    <t>0144328</t>
  </si>
  <si>
    <t>0151458</t>
  </si>
  <si>
    <t>CEFUROXIM KABI</t>
  </si>
  <si>
    <t>0154883</t>
  </si>
  <si>
    <t>0156258</t>
  </si>
  <si>
    <t>VANCOMYCIN KABI</t>
  </si>
  <si>
    <t>0162187</t>
  </si>
  <si>
    <t>CIPROFLOXACIN KABI</t>
  </si>
  <si>
    <t>0164350</t>
  </si>
  <si>
    <t>0164401</t>
  </si>
  <si>
    <t>0162496</t>
  </si>
  <si>
    <t>TAZIP</t>
  </si>
  <si>
    <t>0201030</t>
  </si>
  <si>
    <t>0113453</t>
  </si>
  <si>
    <t>0149384</t>
  </si>
  <si>
    <t>ECALTA</t>
  </si>
  <si>
    <t>0156835</t>
  </si>
  <si>
    <t>MEROPENEM KABI</t>
  </si>
  <si>
    <t>0129834</t>
  </si>
  <si>
    <t>0129836</t>
  </si>
  <si>
    <t>0202911</t>
  </si>
  <si>
    <t>0183817</t>
  </si>
  <si>
    <t>0203855</t>
  </si>
  <si>
    <t>CEFOTAXIME LEK</t>
  </si>
  <si>
    <t>0212531</t>
  </si>
  <si>
    <t>0210993</t>
  </si>
  <si>
    <t>0214076</t>
  </si>
  <si>
    <t>0087200</t>
  </si>
  <si>
    <t>MAXIPIME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</si>
  <si>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</si>
  <si>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</si>
  <si>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</si>
  <si>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</si>
  <si>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</si>
  <si>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</si>
  <si>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</si>
  <si>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</si>
  <si>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</si>
  <si>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</si>
  <si>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</si>
  <si>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</si>
  <si>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</si>
  <si>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</si>
  <si>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</si>
  <si>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</si>
  <si>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</si>
  <si>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</si>
  <si>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</si>
  <si>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</si>
  <si>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</si>
  <si>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</si>
  <si>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</si>
  <si>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</si>
  <si>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</si>
  <si>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</si>
  <si>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</si>
  <si>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</si>
  <si>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</si>
  <si>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</si>
  <si>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</si>
  <si>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</si>
  <si>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</si>
  <si>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</si>
  <si>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</si>
  <si>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</si>
  <si>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</si>
  <si>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</si>
  <si>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</si>
  <si>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</si>
  <si>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0002408</t>
  </si>
  <si>
    <t>0002584</t>
  </si>
  <si>
    <t>ŠROUB SAMOŘEZNÝ KORTIKÁLNÍ PÁNEV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</si>
  <si>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</si>
  <si>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</si>
  <si>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</si>
  <si>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</si>
  <si>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</si>
  <si>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</si>
  <si>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</si>
  <si>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</si>
  <si>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</si>
  <si>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</si>
  <si>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</si>
  <si>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</si>
  <si>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</si>
  <si>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</si>
  <si>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</si>
  <si>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</si>
  <si>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</si>
  <si>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</si>
  <si>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</si>
  <si>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</si>
  <si>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</si>
  <si>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</si>
  <si>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</si>
  <si>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</si>
  <si>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</si>
  <si>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</si>
  <si>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</si>
  <si>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</si>
  <si>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</si>
  <si>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</si>
  <si>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</si>
  <si>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</si>
  <si>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</si>
  <si>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</si>
  <si>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</si>
  <si>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</si>
  <si>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</si>
  <si>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</si>
  <si>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</si>
  <si>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</si>
  <si>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</si>
  <si>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</si>
  <si>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</si>
  <si>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</si>
  <si>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</si>
  <si>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</si>
  <si>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</si>
  <si>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</si>
  <si>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</si>
  <si>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</si>
  <si>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</si>
  <si>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</si>
  <si>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</si>
  <si>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</si>
  <si>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</si>
  <si>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</si>
  <si>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</si>
  <si>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</si>
  <si>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</si>
  <si>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</si>
  <si>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</si>
  <si>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</si>
  <si>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</si>
  <si>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</si>
  <si>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</si>
  <si>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</si>
  <si>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</si>
  <si>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</si>
  <si>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</si>
  <si>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</si>
  <si>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</si>
  <si>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</si>
  <si>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</si>
  <si>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</si>
  <si>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</si>
  <si>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</si>
  <si>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</si>
  <si>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</si>
  <si>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</si>
  <si>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</si>
  <si>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</si>
  <si>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</si>
  <si>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</si>
  <si>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</si>
  <si>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</si>
  <si>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</si>
  <si>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</si>
  <si>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</si>
  <si>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</si>
  <si>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</si>
  <si>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</si>
  <si>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</si>
  <si>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</si>
  <si>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</si>
  <si>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</si>
  <si>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</si>
  <si>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</si>
  <si>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</si>
  <si>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</si>
  <si>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</si>
  <si>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</si>
  <si>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</si>
  <si>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</si>
  <si>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</si>
  <si>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</si>
  <si>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</si>
  <si>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</si>
  <si>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</si>
  <si>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</si>
  <si>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</si>
  <si>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</si>
  <si>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</si>
  <si>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</si>
  <si>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</si>
  <si>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</si>
  <si>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</si>
  <si>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</si>
  <si>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</si>
  <si>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</si>
  <si>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</si>
  <si>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</si>
  <si>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</si>
  <si>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</si>
  <si>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</si>
  <si>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</si>
  <si>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</si>
  <si>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</si>
  <si>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</si>
  <si>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</si>
  <si>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</si>
  <si>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</si>
  <si>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</si>
  <si>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</si>
  <si>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</si>
  <si>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</si>
  <si>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</si>
  <si>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</si>
  <si>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</si>
  <si>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</si>
  <si>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</si>
  <si>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0068052</t>
  </si>
  <si>
    <t>IMPLANTÁT SPINÁLNÍ SYSTÉM FIXAČNÍ CONTROL CABLE  1</t>
  </si>
  <si>
    <t>0069080</t>
  </si>
  <si>
    <t>IMPLANTÁT KOSTNÍ UMĚLÁ NÁHRADA TKÁNĚ  CHRONOS</t>
  </si>
  <si>
    <t>0069290</t>
  </si>
  <si>
    <t>PIN VSTŘEBATELNÝ OTPS</t>
  </si>
  <si>
    <t>0070576</t>
  </si>
  <si>
    <t xml:space="preserve">KOTVIČKA VSTŘEBATELNÁ LUPINE LOOP PRO STABILIZACI 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</si>
  <si>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</si>
  <si>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</si>
  <si>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</si>
  <si>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</si>
  <si>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</si>
  <si>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</si>
  <si>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</si>
  <si>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</si>
  <si>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</si>
  <si>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</si>
  <si>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</si>
  <si>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</si>
  <si>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</si>
  <si>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</si>
  <si>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</si>
  <si>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</si>
  <si>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</si>
  <si>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</si>
  <si>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</si>
  <si>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</si>
  <si>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</si>
  <si>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</si>
  <si>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</si>
  <si>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</si>
  <si>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</si>
  <si>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</si>
  <si>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</si>
  <si>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</si>
  <si>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</si>
  <si>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</si>
  <si>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</si>
  <si>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</si>
  <si>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</si>
  <si>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</si>
  <si>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</si>
  <si>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</si>
  <si>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</si>
  <si>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</si>
  <si>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</si>
  <si>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</si>
  <si>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</si>
  <si>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</si>
  <si>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</si>
  <si>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</si>
  <si>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</si>
  <si>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</si>
  <si>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</si>
  <si>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</si>
  <si>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</si>
  <si>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</si>
  <si>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</si>
  <si>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</si>
  <si>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</si>
  <si>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</si>
  <si>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</si>
  <si>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0082079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</si>
  <si>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</si>
  <si>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</si>
  <si>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</si>
  <si>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</si>
  <si>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</si>
  <si>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</si>
  <si>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</si>
  <si>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</si>
  <si>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</si>
  <si>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</si>
  <si>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</si>
  <si>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</si>
  <si>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</si>
  <si>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</si>
  <si>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</si>
  <si>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</si>
  <si>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</si>
  <si>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</si>
  <si>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</si>
  <si>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</si>
  <si>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</si>
  <si>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</si>
  <si>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</si>
  <si>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</si>
  <si>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0091805</t>
  </si>
  <si>
    <t>IMPLANTÁT KOSTNÍ UMĚLÁ NÁHRADA ŠTĚPU  CHRONOS STRI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</si>
  <si>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</si>
  <si>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</si>
  <si>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</si>
  <si>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</si>
  <si>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</si>
  <si>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</si>
  <si>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</si>
  <si>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</si>
  <si>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</si>
  <si>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</si>
  <si>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</si>
  <si>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</si>
  <si>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</si>
  <si>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</si>
  <si>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</si>
  <si>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0097878</t>
  </si>
  <si>
    <t>PODLOŽKA SPECIÁLNÍ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</si>
  <si>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</si>
  <si>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</si>
  <si>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</si>
  <si>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</si>
  <si>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</si>
  <si>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</si>
  <si>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</si>
  <si>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</si>
  <si>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</si>
  <si>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</si>
  <si>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</si>
  <si>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</si>
  <si>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</si>
  <si>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</si>
  <si>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</si>
  <si>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</si>
  <si>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</si>
  <si>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</si>
  <si>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</si>
  <si>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</si>
  <si>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</si>
  <si>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</si>
  <si>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</si>
  <si>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</si>
  <si>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</si>
  <si>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</si>
  <si>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</si>
  <si>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</si>
  <si>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</si>
  <si>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</si>
  <si>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</si>
  <si>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</si>
  <si>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</si>
  <si>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</si>
  <si>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</si>
  <si>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</si>
  <si>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</si>
  <si>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</si>
  <si>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</si>
  <si>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</si>
  <si>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</si>
  <si>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</si>
  <si>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</si>
  <si>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</si>
  <si>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</si>
  <si>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</si>
  <si>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</si>
  <si>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</si>
  <si>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</si>
  <si>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</si>
  <si>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</si>
  <si>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</si>
  <si>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</si>
  <si>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</si>
  <si>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</si>
  <si>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</si>
  <si>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</si>
  <si>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</si>
  <si>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</si>
  <si>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</si>
  <si>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</si>
  <si>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</si>
  <si>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</si>
  <si>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</si>
  <si>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</si>
  <si>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</si>
  <si>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</si>
  <si>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</si>
  <si>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</si>
  <si>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</si>
  <si>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</si>
  <si>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</si>
  <si>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</si>
  <si>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</si>
  <si>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</si>
  <si>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</si>
  <si>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</si>
  <si>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</si>
  <si>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</si>
  <si>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</si>
  <si>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</si>
  <si>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</si>
  <si>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</si>
  <si>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</si>
  <si>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</si>
  <si>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</si>
  <si>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</si>
  <si>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</si>
  <si>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</si>
  <si>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</si>
  <si>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</si>
  <si>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</si>
  <si>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</si>
  <si>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0163251</t>
  </si>
  <si>
    <t>0105911</t>
  </si>
  <si>
    <t>DLAHA LCP ULNA DISTÁLNÍ MINI FRAGMENT OCEL TITAN</t>
  </si>
  <si>
    <t>0042091</t>
  </si>
  <si>
    <t>0111984</t>
  </si>
  <si>
    <t>0008319</t>
  </si>
  <si>
    <t xml:space="preserve">FIXÁTOR ZEVNÍ JEDNOROVINNÝ PROCALLUS DLOUHÉ KOSTI 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</si>
  <si>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</si>
  <si>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</si>
  <si>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</si>
  <si>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</si>
  <si>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</si>
  <si>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</si>
  <si>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</si>
  <si>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</si>
  <si>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</si>
  <si>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0042073</t>
  </si>
  <si>
    <t>0008239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</si>
  <si>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</si>
  <si>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</si>
  <si>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</si>
  <si>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</si>
  <si>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</si>
  <si>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</si>
  <si>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KÝLNÍ VICRYL VSTŘEBATELNÁ EXTRAPERITONEÁLNÍ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</si>
  <si>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</si>
  <si>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</si>
  <si>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</si>
  <si>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</si>
  <si>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</si>
  <si>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</si>
  <si>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</si>
  <si>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</si>
  <si>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</si>
  <si>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</si>
  <si>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0001974</t>
  </si>
  <si>
    <t>PODLOŽKA SPONGIOZNÍ OCEL</t>
  </si>
  <si>
    <t>0001369</t>
  </si>
  <si>
    <t>FIXÁTOR ZEVNÍ JEDNOROVINNÝ/DVOUROVINNÝ MALÝ SYNTHE</t>
  </si>
  <si>
    <t>0001387</t>
  </si>
  <si>
    <t>0001380</t>
  </si>
  <si>
    <t>0001341</t>
  </si>
  <si>
    <t>0001223</t>
  </si>
  <si>
    <t>0042396</t>
  </si>
  <si>
    <t>0083230</t>
  </si>
  <si>
    <t>0105748</t>
  </si>
  <si>
    <t>0008245</t>
  </si>
  <si>
    <t>FIXÁTOR ZEVNÍ JEDNOROVINNÝ PENNIG II ZÁPĚSTÍ RADIU</t>
  </si>
  <si>
    <t>0008238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</si>
  <si>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</si>
  <si>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</si>
  <si>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</si>
  <si>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</si>
  <si>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</si>
  <si>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</si>
  <si>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</si>
  <si>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</si>
  <si>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</si>
  <si>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</si>
  <si>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</si>
  <si>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</si>
  <si>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</si>
  <si>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</si>
  <si>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</si>
  <si>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</si>
  <si>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</si>
  <si>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</si>
  <si>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</si>
  <si>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</si>
  <si>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</si>
  <si>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</si>
  <si>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</si>
  <si>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</si>
  <si>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0105746</t>
  </si>
  <si>
    <t>0001749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</si>
  <si>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</si>
  <si>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</si>
  <si>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</si>
  <si>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</si>
  <si>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</si>
  <si>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</si>
  <si>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</si>
  <si>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</si>
  <si>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</si>
  <si>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</si>
  <si>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</si>
  <si>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</si>
  <si>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</si>
  <si>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</si>
  <si>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</si>
  <si>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</si>
  <si>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</si>
  <si>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</si>
  <si>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KOŽNÍCH SVOREK - PROXIMATE</t>
  </si>
  <si>
    <t>0107484</t>
  </si>
  <si>
    <t>DLAHA LCP HUMERUS DISTÁLNÍ MALÝ FRAGMNENT OCEL TIT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</si>
  <si>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</si>
  <si>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</si>
  <si>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</si>
  <si>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</si>
  <si>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</si>
  <si>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</si>
  <si>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</si>
  <si>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</si>
  <si>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</si>
  <si>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</si>
  <si>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</si>
  <si>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</si>
  <si>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</si>
  <si>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</si>
  <si>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</si>
  <si>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</si>
  <si>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</si>
  <si>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</si>
  <si>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IMPLANTÁT KOSTNÍ UMĚLÁ NÁHRADA TKÁNĚ BONALIVE GRAN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</si>
  <si>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</si>
  <si>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</si>
  <si>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</si>
  <si>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</si>
  <si>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</si>
  <si>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</si>
  <si>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</si>
  <si>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</si>
  <si>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</si>
  <si>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</si>
  <si>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</si>
  <si>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</si>
  <si>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</si>
  <si>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</si>
  <si>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</si>
  <si>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</si>
  <si>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0098808</t>
  </si>
  <si>
    <t>ZÁTKA HŘEBU ATN/VERSANAIL KONCOVÁ DOTYKOVÁ/BEZDOTY</t>
  </si>
  <si>
    <t>0083522</t>
  </si>
  <si>
    <t>HŘEB ARTRODÉZY HLEZNA TITANOVÝ VERSANAIL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</si>
  <si>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</si>
  <si>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</si>
  <si>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</si>
  <si>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</si>
  <si>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</si>
  <si>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</si>
  <si>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</si>
  <si>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</si>
  <si>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0099554</t>
  </si>
  <si>
    <t>KOTVA FASTAK PRO RAMENO S DRŽADLEM AR-1324HF</t>
  </si>
  <si>
    <t>0163225</t>
  </si>
  <si>
    <t>0112498</t>
  </si>
  <si>
    <t>SYSTÉM KOTVÍCÍ PRO KOLENO</t>
  </si>
  <si>
    <t>0083291</t>
  </si>
  <si>
    <t>ŠROUB LCP KANYLOVANÝ OCEL</t>
  </si>
  <si>
    <t>0083263</t>
  </si>
  <si>
    <t>DLAHA LCP TIBIE PROXIMÁLNÍ LATERÁLNÍ MALÝ FRAGMENT</t>
  </si>
  <si>
    <t>0030261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</si>
  <si>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</si>
  <si>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</si>
  <si>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</si>
  <si>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</si>
  <si>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</si>
  <si>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</si>
  <si>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</si>
  <si>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0083462</t>
  </si>
  <si>
    <t>ŠROUB UZAMYKATELNÝ,SAMOŘEZNÝ,TITAN</t>
  </si>
  <si>
    <t>0097560</t>
  </si>
  <si>
    <t>0110648</t>
  </si>
  <si>
    <t xml:space="preserve">DLAHA LCP TIBIE PROXIMÁLNÍ DORZÁLNÍ MEDIÁLNÍ OCEL </t>
  </si>
  <si>
    <t>0094326</t>
  </si>
  <si>
    <t>PROSTŘEDEK HEMOSTATICKÝ - VICRYL MESH BAG</t>
  </si>
  <si>
    <t>0106923</t>
  </si>
  <si>
    <t>DLAHA VOLÁRNÍ EX. ART., APTUS RADIUS 2,5</t>
  </si>
  <si>
    <t>0107767</t>
  </si>
  <si>
    <t>K-DRÁT 150X09MM</t>
  </si>
  <si>
    <t>0112222</t>
  </si>
  <si>
    <t>ŠROUB KORTIKÁLNÍ ART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</si>
  <si>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</si>
  <si>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</si>
  <si>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</si>
  <si>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</si>
  <si>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</si>
  <si>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</si>
  <si>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</si>
  <si>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</si>
  <si>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</si>
  <si>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</si>
  <si>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</si>
  <si>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</si>
  <si>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</si>
  <si>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</si>
  <si>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</si>
  <si>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</si>
  <si>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</si>
  <si>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</si>
  <si>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</si>
  <si>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</si>
  <si>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</si>
  <si>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</si>
  <si>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</si>
  <si>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0114702</t>
  </si>
  <si>
    <t>DLAHA METAKARPÁLNÍ A FALANGEÁLNÍ LINOS TI, ANATOMI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</si>
  <si>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</si>
  <si>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</si>
  <si>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</si>
  <si>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</si>
  <si>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</si>
  <si>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</si>
  <si>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</si>
  <si>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</si>
  <si>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</si>
  <si>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</si>
  <si>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</si>
  <si>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</si>
  <si>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</si>
  <si>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</si>
  <si>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</si>
  <si>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</si>
  <si>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</si>
  <si>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</si>
  <si>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</si>
  <si>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</si>
  <si>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</si>
  <si>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</si>
  <si>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</si>
  <si>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</si>
  <si>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</si>
  <si>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</si>
  <si>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</si>
  <si>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</si>
  <si>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</si>
  <si>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</si>
  <si>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</si>
  <si>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</si>
  <si>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</si>
  <si>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0112846</t>
  </si>
  <si>
    <t>FIXÁTOR ZEVNÍ JEDNOROVINNÝ ZÁPĚSTÍ PENNIG II RADIU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</si>
  <si>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</si>
  <si>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</si>
  <si>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</si>
  <si>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</si>
  <si>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</si>
  <si>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</si>
  <si>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</si>
  <si>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</si>
  <si>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</si>
  <si>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</si>
  <si>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</si>
  <si>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</si>
  <si>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</si>
  <si>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</si>
  <si>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</si>
  <si>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</si>
  <si>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</si>
  <si>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</si>
  <si>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</si>
  <si>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</si>
  <si>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</si>
  <si>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</si>
  <si>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</si>
  <si>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</si>
  <si>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</si>
  <si>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</si>
  <si>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</si>
  <si>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</si>
  <si>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</si>
  <si>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</si>
  <si>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0111990</t>
  </si>
  <si>
    <t>DLAHA RADIÁLNÍ IXOS P2 TI, UHL.STABIL.</t>
  </si>
  <si>
    <t>0114503</t>
  </si>
  <si>
    <t>ŠROUB VORTEX DISTAL RADIUS, CLAVICULA, DISTAL HUME</t>
  </si>
  <si>
    <t>0107119</t>
  </si>
  <si>
    <t>DLAHA LCP KLÍČNÍ KOST MALÝ FRAGMENT OCEL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</si>
  <si>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</si>
  <si>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</si>
  <si>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</si>
  <si>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</si>
  <si>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</si>
  <si>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</si>
  <si>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</si>
  <si>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</si>
  <si>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</si>
  <si>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</si>
  <si>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</si>
  <si>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</si>
  <si>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</si>
  <si>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</si>
  <si>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0096080</t>
  </si>
  <si>
    <t>IMPLANTÁT KOSTNÍ UMĚLÁ NÁHRADA TKÁNĚ  OSTEOSET</t>
  </si>
  <si>
    <t>0113879</t>
  </si>
  <si>
    <t>KOTVA JUGGERKNOT SOFT ANCHOR 1,0 MM MINI</t>
  </si>
  <si>
    <t>0042397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</si>
  <si>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</si>
  <si>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</si>
  <si>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</si>
  <si>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</si>
  <si>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</si>
  <si>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</si>
  <si>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</si>
  <si>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</si>
  <si>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</si>
  <si>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</si>
  <si>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</si>
  <si>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</si>
  <si>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</si>
  <si>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</si>
  <si>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</si>
  <si>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</si>
  <si>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</si>
  <si>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</si>
  <si>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</si>
  <si>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</si>
  <si>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</si>
  <si>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</si>
  <si>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0006837</t>
  </si>
  <si>
    <t>ŠROUB KORTIKÁLNÍ SAMOVRTNÝ                 101XX</t>
  </si>
  <si>
    <t>0114703</t>
  </si>
  <si>
    <t>0001282</t>
  </si>
  <si>
    <t>0017347</t>
  </si>
  <si>
    <t>ŠROUB SPONGIOZNÍ VELKÝ FRAGMENT OCEL</t>
  </si>
  <si>
    <t>0002968</t>
  </si>
  <si>
    <t>0074960</t>
  </si>
  <si>
    <t>ŠROUB ZAJIŠŤOVACÍ SE ZÁVITEM, PŘÍMÝ</t>
  </si>
  <si>
    <t>0074965</t>
  </si>
  <si>
    <t>0105270</t>
  </si>
  <si>
    <t>DLAHA NA CALCANEUS, ÚHL.STAB.,TI</t>
  </si>
  <si>
    <t>0001033</t>
  </si>
  <si>
    <t>0017351</t>
  </si>
  <si>
    <t>0074962</t>
  </si>
  <si>
    <t>0070476</t>
  </si>
  <si>
    <t>NÁHR. RAMENNÍ SMR ADAPTER KONUS. EXCENTR. + 2 MM S</t>
  </si>
  <si>
    <t>0070845</t>
  </si>
  <si>
    <t>DLAHA HÁČKOVÁ LCP KLÍČNÍ KOST TITAN</t>
  </si>
  <si>
    <t>0113485</t>
  </si>
  <si>
    <t>DLAHA HUMERÁLNÍ DISTÁLNÍ DORZOLATER. 0-12OTV. TI</t>
  </si>
  <si>
    <t>0113483</t>
  </si>
  <si>
    <t>DLAHA HUMERÁLNÍ DISTÁLNÍ MEDIÁLNÍ 0-12OTV. TI</t>
  </si>
  <si>
    <t>0112838</t>
  </si>
  <si>
    <t>0111986</t>
  </si>
  <si>
    <t>DLAHA RADIÁLNÍ IXOS DL4 TI, UHL.STABIL.</t>
  </si>
  <si>
    <t>0097784</t>
  </si>
  <si>
    <t>DLAHA LCP HUMERUS DISTÁLNÍ MALÉ FRAGMENT OCEL TITA</t>
  </si>
  <si>
    <t>0074963</t>
  </si>
  <si>
    <t>0107254</t>
  </si>
  <si>
    <t>DLAHA NA KLÍČNÍ KOST, ROZŠÍŘENÁ, ÚHL.STAB.,TI</t>
  </si>
  <si>
    <t>0107253</t>
  </si>
  <si>
    <t>0099805</t>
  </si>
  <si>
    <t>HŘEB FEMUR RETROGRÁDNÍ ANTEGRÁDNÍ KANYLOVANÝ TITAN</t>
  </si>
  <si>
    <t>0166108</t>
  </si>
  <si>
    <t>IMPLANTÁT KOSTNÍ UMĚLÁ NÁHRADA CALCIBON VSTŘEBATEL</t>
  </si>
  <si>
    <t>09227</t>
  </si>
  <si>
    <t xml:space="preserve">I. V. APLIKACE KRVE NEBO KREVNÍCH DERIVÁTŮ        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</si>
  <si>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</si>
  <si>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</si>
  <si>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</si>
  <si>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</si>
  <si>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</si>
  <si>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</si>
  <si>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</si>
  <si>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</si>
  <si>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</si>
  <si>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</si>
  <si>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</si>
  <si>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</si>
  <si>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</si>
  <si>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</si>
  <si>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</si>
  <si>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</si>
  <si>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</si>
  <si>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</si>
  <si>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</si>
  <si>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</si>
  <si>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</si>
  <si>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</si>
  <si>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 xml:space="preserve">DEKOMPRESE OSTATNÍCH VELKÝCH A STŘEDNÍCH NERVŮ    </t>
  </si>
  <si>
    <t>DEKOMPRESE OSTATNÍCH VELKÝCH A STŘEDNÍCH NERVŮ</t>
  </si>
  <si>
    <t>61117</t>
  </si>
  <si>
    <t>SUTURA DIGITÁLNÍHO NEBO KOMUNÁLNÍHO DIGITÁLNÍHO NE</t>
  </si>
  <si>
    <t>61139</t>
  </si>
  <si>
    <t xml:space="preserve">ODBĚR ŠLACHOVÉHO ŠTĚPU                            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</si>
  <si>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</si>
  <si>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</si>
  <si>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</si>
  <si>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</si>
  <si>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</si>
  <si>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TENOLÝZA FLEXORU</t>
  </si>
  <si>
    <t>61213</t>
  </si>
  <si>
    <t xml:space="preserve">IMPLANTACE SILIKONU PŘI DEFEKTU ŠLACHY            </t>
  </si>
  <si>
    <t>IMPLANTACE SILIKONU PŘI DEFEKTU ŠLACHY</t>
  </si>
  <si>
    <t>61217</t>
  </si>
  <si>
    <t xml:space="preserve">TRANSPOZICE ŠLACHY FLEXORU                        </t>
  </si>
  <si>
    <t xml:space="preserve">TENOLÝZA EXTENZORU                                </t>
  </si>
  <si>
    <t>61233</t>
  </si>
  <si>
    <t xml:space="preserve">KAPSULOTOMIE MP NEBO IP KLOUBU                    </t>
  </si>
  <si>
    <t>61237</t>
  </si>
  <si>
    <t xml:space="preserve">KOREKČNÍ OSTEOTOMIE FALANGY NEBO METAKARPU        </t>
  </si>
  <si>
    <t>61253</t>
  </si>
  <si>
    <t xml:space="preserve">PALM. APONEUREKTOMIE U DLAŇOVÉ FORMY DUPUYTRENOVY </t>
  </si>
  <si>
    <t>66039</t>
  </si>
  <si>
    <t xml:space="preserve">SLOŽITÁ OPERAČNÍ ARTROSKOPIE                      </t>
  </si>
  <si>
    <t>66133</t>
  </si>
  <si>
    <t xml:space="preserve">UDRŽOVÁNÍ PROPLACHOVÉ LAVÁŽE ZA JEDEN DEN         </t>
  </si>
  <si>
    <t>66419</t>
  </si>
  <si>
    <t xml:space="preserve">ARTROPLASTIKA ZÁPĚSTÍ A RUKY                      </t>
  </si>
  <si>
    <t>ARTROPLASTIKA ZÁPĚSTÍ A RUKY</t>
  </si>
  <si>
    <t>66423</t>
  </si>
  <si>
    <t xml:space="preserve">ODSTRANĚNÍ EXOSTÓZY DORZA RUKY                    </t>
  </si>
  <si>
    <t>66429</t>
  </si>
  <si>
    <t xml:space="preserve">SYNOVEKTOMIE ZÁPĚSTÍ A RUKY                       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</si>
  <si>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</si>
  <si>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</si>
  <si>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</si>
  <si>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</si>
  <si>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</si>
  <si>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 xml:space="preserve">IMPLANTACE TOTÁLNÍ ENDOPROTÉZY NA HORNÍ KONČETINĚ 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</si>
  <si>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</si>
  <si>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</si>
  <si>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</si>
  <si>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</si>
  <si>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</si>
  <si>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</si>
  <si>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 xml:space="preserve">PSEUDOARTRÓZA KRČKU FEMORU - REKONSTRUKCE         </t>
  </si>
  <si>
    <t>66643</t>
  </si>
  <si>
    <t xml:space="preserve">ARTRODÉZA NA DK S VÝJIMKOU KYČELNÍHO A SI KLOUBU  </t>
  </si>
  <si>
    <t>ARTRODÉZA NA DK S VÝJIMKOU KYČELNÍHO A SI KLOUBU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</si>
  <si>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</si>
  <si>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</si>
  <si>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</si>
  <si>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</si>
  <si>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</si>
  <si>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 xml:space="preserve">REKONSTRUKCE PAKLOUBU V OBLASTI HLEZNA NEBO NOHY  </t>
  </si>
  <si>
    <t>REKONSTRUKCE PAKLOUBU V OBLASTI HLEZNA NEBO NOHY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</si>
  <si>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</si>
  <si>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</si>
  <si>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</si>
  <si>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</si>
  <si>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</si>
  <si>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 xml:space="preserve">APLIKACE ZEVNÍHO FIXATÉRU                         </t>
  </si>
  <si>
    <t>66829</t>
  </si>
  <si>
    <t xml:space="preserve">ZAVEDENÍ PROPLACHOVÉ LAVÁŽE                       </t>
  </si>
  <si>
    <t>66839</t>
  </si>
  <si>
    <t>EXSTIRPACE NÁDORU MĚKKÝCH TKÁNÍ - POVRCHOVĚ ULOŽEN</t>
  </si>
  <si>
    <t>66859</t>
  </si>
  <si>
    <t xml:space="preserve">DENERVACE VELKÝCH KLOUBŮ A SVALŮ                  </t>
  </si>
  <si>
    <t>66879</t>
  </si>
  <si>
    <t>OTEVŘENÁ SPONGIOPLASTIKA</t>
  </si>
  <si>
    <t xml:space="preserve">OTEVŘENÁ SPONGIOPLASTIKA                          </t>
  </si>
  <si>
    <t>66919</t>
  </si>
  <si>
    <t xml:space="preserve">SEKVESTROTOMIE                                    </t>
  </si>
  <si>
    <t>SEKVESTROTOMIE</t>
  </si>
  <si>
    <t>66929</t>
  </si>
  <si>
    <t>TENOLÝZA - ROZSÁHLÉ UVOLNĚNÍ JEDNÉ ŠLACHY - MIMO R</t>
  </si>
  <si>
    <t>66933</t>
  </si>
  <si>
    <t xml:space="preserve">TENODÉZA - MIMO RUKY                              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</si>
  <si>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</si>
  <si>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</si>
  <si>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</si>
  <si>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</si>
  <si>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</si>
  <si>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</si>
  <si>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</si>
  <si>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</si>
  <si>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</si>
  <si>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</si>
  <si>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 xml:space="preserve">REKONSTRUKČNÍ ARTROSKOPIE SLOŽITÁ                 </t>
  </si>
  <si>
    <t>53457</t>
  </si>
  <si>
    <t>ZLOMENINY DOLNÍHO KONCE BÉRCE A HLEZNA S NITROKLOU</t>
  </si>
  <si>
    <t>00602</t>
  </si>
  <si>
    <t xml:space="preserve">OD TYPU 02 - PRO NEMOCNICE TYPU 3, (KATEGORIE 6)  </t>
  </si>
  <si>
    <t>99999</t>
  </si>
  <si>
    <t xml:space="preserve">Nespecifikovany vykon                             </t>
  </si>
  <si>
    <t>66515</t>
  </si>
  <si>
    <t>AKROMIOKLAVIKULÁRNÍ / STERNOKLAVIKULÁRNÍ REKONSTRU</t>
  </si>
  <si>
    <t>51825</t>
  </si>
  <si>
    <t>SEKUNDÁRNÍ SUTURA RÁNY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</si>
  <si>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</si>
  <si>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</si>
  <si>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</si>
  <si>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</si>
  <si>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53021</t>
  </si>
  <si>
    <t xml:space="preserve">KOMPLEXNÍ VYŠETŘENÍ TRAUMATOLOGEM                 </t>
  </si>
  <si>
    <t>51850</t>
  </si>
  <si>
    <t>PŘEVAZ RÁNY METODOU V. A. C. (VACUUM ASISTED CLOSU</t>
  </si>
  <si>
    <t>66461</t>
  </si>
  <si>
    <t>REKONSTRUKCE PAKLOUBU NA HK</t>
  </si>
  <si>
    <t xml:space="preserve">REKONSTRUKCE PAKLOUBU NA HK                       </t>
  </si>
  <si>
    <t>66437</t>
  </si>
  <si>
    <t>REKONSTRUKCE VAZŮ ZÁPĚSTÍ A RUKY</t>
  </si>
  <si>
    <t xml:space="preserve">REKONSTRUKCE VAZŮ ZÁPĚSTÍ A RUKY                  </t>
  </si>
  <si>
    <t>66947</t>
  </si>
  <si>
    <t>ODBĚR FASCIÁLNÍHO NEBO KOSTNÍHO ŠTĚPU</t>
  </si>
  <si>
    <t xml:space="preserve">ODBĚR FASCIÁLNÍHO NEBO KOSTNÍHO ŠTĚPU             </t>
  </si>
  <si>
    <t>66815</t>
  </si>
  <si>
    <t>AUTOGENNÍ ŠTĚP</t>
  </si>
  <si>
    <t xml:space="preserve">AUTOGENNÍ ŠTĚP                                    </t>
  </si>
  <si>
    <t>66817</t>
  </si>
  <si>
    <t>VÝPLŇ DUTINY</t>
  </si>
  <si>
    <t xml:space="preserve">VÝPLŇ DUTINY                                      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</si>
  <si>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</si>
  <si>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</si>
  <si>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</si>
  <si>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</si>
  <si>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</si>
  <si>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</si>
  <si>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</si>
  <si>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</si>
  <si>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</si>
  <si>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</si>
  <si>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</si>
  <si>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</si>
  <si>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66457</t>
  </si>
  <si>
    <t xml:space="preserve">REKONSTRUKCE VAZŮ - LOKET, PŘEDLOKTÍ              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</si>
  <si>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</si>
  <si>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</si>
  <si>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</si>
  <si>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</si>
  <si>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</si>
  <si>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</si>
  <si>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</si>
  <si>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</si>
  <si>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</si>
  <si>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</si>
  <si>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</si>
  <si>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</si>
  <si>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</si>
  <si>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</si>
  <si>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</si>
  <si>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</si>
  <si>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</si>
  <si>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</si>
  <si>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99980</t>
  </si>
  <si>
    <t>(VZP) PACIENT S DIAGNOSTIKOVANÝM POLYTRAUMATEM S I</t>
  </si>
  <si>
    <t>SUTURA ŠLACHY EXTENSORU RUKY A ZÁPĚSTÍ</t>
  </si>
  <si>
    <t>62640</t>
  </si>
  <si>
    <t>ODBĚR DERMOEPIDERMÁLNÍHO ŠTĚPU: 1 - 5 % Z PLOCHY P</t>
  </si>
  <si>
    <t>66847</t>
  </si>
  <si>
    <t xml:space="preserve">TRANSPOZICE / TRANSPLANTACE ŠLACHY                </t>
  </si>
  <si>
    <t>TRANSPOZICE / TRANSPLANTACE ŠLACHY</t>
  </si>
  <si>
    <t xml:space="preserve">PERKUTÁNNÍ FIXACE K-DRÁTEM                        </t>
  </si>
  <si>
    <t>61135</t>
  </si>
  <si>
    <t>AUTOTRANSPLANTACE KOŽNÍM ŠTĚPEM V PLNÉ TLOUŠTCE DO</t>
  </si>
  <si>
    <t>66417</t>
  </si>
  <si>
    <t xml:space="preserve">ARTRODÉZA MALÝCH KLOUBŮ RUKY A NOHY - JEDNOHO     </t>
  </si>
  <si>
    <t>ARTRODÉZA MALÝCH KLOUBŮ RUKY A NOHY - JEDNOHO</t>
  </si>
  <si>
    <t>53421</t>
  </si>
  <si>
    <t>LUXACE KYČELNÍHO KLOUBU - KONZERVATIVNÍ TERAPIE</t>
  </si>
  <si>
    <t>66871</t>
  </si>
  <si>
    <t xml:space="preserve">EXSTIRPACE BURZY - HLUBOKÁ                        </t>
  </si>
  <si>
    <t>EXSTIRPACE BURZY - HLUBOKÁ</t>
  </si>
  <si>
    <t>66875</t>
  </si>
  <si>
    <t>TENOTOMIE OTEVŘENÁ - MIMO RUKY</t>
  </si>
  <si>
    <t>61221</t>
  </si>
  <si>
    <t xml:space="preserve">REKONSTRUKCE EXTENZOROVÉHO APARÁTU PRSTU RUKY     </t>
  </si>
  <si>
    <t>REKONSTRUKCE EXTENZOROVÉHO APARÁTU PRSTU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</si>
  <si>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</si>
  <si>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</si>
  <si>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</si>
  <si>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</si>
  <si>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</si>
  <si>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UPRAVENÍ ZEVNÍHO FIXATÉRU</t>
  </si>
  <si>
    <t>53451</t>
  </si>
  <si>
    <t>OTEVŘENÁ REPOZICE ZLOMENINY NEBO LUXACE JEDNOHO ME</t>
  </si>
  <si>
    <t>66881</t>
  </si>
  <si>
    <t xml:space="preserve">EXCIZE / EXSTIRPACE EXOSTÓZY                      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</si>
  <si>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</si>
  <si>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</si>
  <si>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</si>
  <si>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</si>
  <si>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</si>
  <si>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</si>
  <si>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 xml:space="preserve">REKONSTRUKCE ŠLACHY FLEXORU ŠTĚPEM                </t>
  </si>
  <si>
    <t>66921</t>
  </si>
  <si>
    <t xml:space="preserve">EXKOCHLEACE A SPONGIOPLASTIKA                     </t>
  </si>
  <si>
    <t>EXKOCHLEACE A SPONGIOPLASTIKA</t>
  </si>
  <si>
    <t>REVIZE ŠLACHOVÝCH POCHEV</t>
  </si>
  <si>
    <t>66661</t>
  </si>
  <si>
    <t xml:space="preserve">SUTURA MENISKU                                    </t>
  </si>
  <si>
    <t>SUTURA MENISKU</t>
  </si>
  <si>
    <t>09569</t>
  </si>
  <si>
    <t xml:space="preserve">(VZP) ZÁKROK NA PRAVÉ STRANĚ                      </t>
  </si>
  <si>
    <t>53415</t>
  </si>
  <si>
    <t>ZAVŘENÁ REPOZICE LUXACE KOLENNÍHO KLOUBU NEBO PATE</t>
  </si>
  <si>
    <t>66827</t>
  </si>
  <si>
    <t xml:space="preserve">ZAVEDENÍ EXTENZE - SKELETÁLNÍ TRAKCE              </t>
  </si>
  <si>
    <t>ZAVEDENÍ EXTENZE - SKELETÁLNÍ TRAKCE</t>
  </si>
  <si>
    <t>66887</t>
  </si>
  <si>
    <t>FASCIÁLNÍ REKONSTRUKCE ROZSÁHLÁ NA KONČETINÁCH</t>
  </si>
  <si>
    <t xml:space="preserve">FASCIÁLNÍ REKONSTRUKCE ROZSÁHLÁ NA KONČETINÁCH    </t>
  </si>
  <si>
    <t>66425</t>
  </si>
  <si>
    <t xml:space="preserve">SYNOVEKTOMIE KLOUBU PRSTU RUKY ČI NOHY - ZA PRVNÍ </t>
  </si>
  <si>
    <t>66465</t>
  </si>
  <si>
    <t>REPARACE ŠLACHY M. BICEPS BRACHII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</si>
  <si>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</si>
  <si>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</si>
  <si>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</si>
  <si>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</si>
  <si>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</si>
  <si>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</si>
  <si>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 xml:space="preserve">DEKOMPRESE FASCIÁLNÍHO LOŽE                       </t>
  </si>
  <si>
    <t>DEKOMPRESE FASCIÁLNÍHO LOŽE</t>
  </si>
  <si>
    <t>66865</t>
  </si>
  <si>
    <t>EXCIZE A EXSTIRPACE KOSTI - RESEKCE A NÁHRADA JINÝ</t>
  </si>
  <si>
    <t>66641</t>
  </si>
  <si>
    <t xml:space="preserve">POZDNÍ REKONSTRUKCE EXTENZOROVÉHO APARÁTU KOLENA  </t>
  </si>
  <si>
    <t>POZDNÍ REKONSTRUKCE EXTENZOROVÉHO APARÁTU KOLENA</t>
  </si>
  <si>
    <t>53455</t>
  </si>
  <si>
    <t>OTEVŘENÁ REPOZICE ZLOMENINY KOSTI PATNÍ</t>
  </si>
  <si>
    <t xml:space="preserve">OTEVŘENÁ REPOZICE ZLOMENINY KOSTI PATNÍ           </t>
  </si>
  <si>
    <t>61241</t>
  </si>
  <si>
    <t xml:space="preserve">IMPLANTACE KOSTNÍHO ŠTĚPU NA RUCE                 </t>
  </si>
  <si>
    <t>66431</t>
  </si>
  <si>
    <t>REKONSTRUKCE / OSTEOTOMIE FALANGY, METAKARPU - PRV</t>
  </si>
  <si>
    <t>67227</t>
  </si>
  <si>
    <t xml:space="preserve">UVOLNĚNÍ SVALU / ŠLACHY                           </t>
  </si>
  <si>
    <t>66681</t>
  </si>
  <si>
    <t>EXARTIKULACE (AMPUTACE METATARZÁLNÍ) FALANGEÁLNÍ -</t>
  </si>
  <si>
    <t>66037</t>
  </si>
  <si>
    <t xml:space="preserve">JEDNODUCHÁ OPERAČNÍ ARTROSKOPIE                   </t>
  </si>
  <si>
    <t>JEDNODUCHÁ OPERAČNÍ ARTROSKOPIE</t>
  </si>
  <si>
    <t>66451</t>
  </si>
  <si>
    <t xml:space="preserve">ARTROPLASTIKA LOKETNÍHO KLOUBU                    </t>
  </si>
  <si>
    <t>ARTROPLASTIKA LOKETNÍHO KLOUBU</t>
  </si>
  <si>
    <t>66877</t>
  </si>
  <si>
    <t xml:space="preserve">TREPANACE A DRENÁŽ KOSTI                          </t>
  </si>
  <si>
    <t>TREPANACE A DRENÁŽ KOSTI</t>
  </si>
  <si>
    <t>66845</t>
  </si>
  <si>
    <t xml:space="preserve">REKONSTRUKCE JEDNÉ ŠLACHY                         </t>
  </si>
  <si>
    <t>53525</t>
  </si>
  <si>
    <t>SUTURA ČERSTVÉHO ROZSÁHLÉHO PORANĚNÍ VAZIVOVÉHO AP</t>
  </si>
  <si>
    <t>62330</t>
  </si>
  <si>
    <t>NEKREKTOMIE 5 - 10 % POVRCHU TĚLA - TANGENCIÁLNÍ N</t>
  </si>
  <si>
    <t>66657</t>
  </si>
  <si>
    <t>DEBRIDEMENT V OBLASTI KOLENNÍHO KLOUBU BEZ SYNOVIA</t>
  </si>
  <si>
    <t>66525</t>
  </si>
  <si>
    <t>OPERACE PAKLOUBU PÁNVE</t>
  </si>
  <si>
    <t>66445</t>
  </si>
  <si>
    <t>PŘENOS SVALOVÉHO TRANSPLANTÁTU - RUKA, ZÁPĚSTÍ - K</t>
  </si>
  <si>
    <t>66855</t>
  </si>
  <si>
    <t xml:space="preserve">INCIZE A DRENÁŽ MĚKKÝCH TKÁNÍ V ORTOPEDII         </t>
  </si>
  <si>
    <t>53481</t>
  </si>
  <si>
    <t xml:space="preserve">ZLOMENINA  ACETABULA - JEDNOHO PILÍŘE EVENT. JEHO </t>
  </si>
  <si>
    <t xml:space="preserve">FIXACE ZLOMENINY KLÍČKU DELBETOVÝMI KRUHY         </t>
  </si>
  <si>
    <t>66861</t>
  </si>
  <si>
    <t>RESEKCE ROZSÁHLÁ NEBO RADIKÁLNÍ KLOUBŮ, MIMO KYČEL</t>
  </si>
  <si>
    <t>66667</t>
  </si>
  <si>
    <t xml:space="preserve">SUTURA ZKŘÍŽENÝCH VAZŮ KOLENNÍHO KLOUBU           </t>
  </si>
  <si>
    <t>53465</t>
  </si>
  <si>
    <t>OTEVŘENÁ REPOZICE LUXACE PATELY AKUTNÍ / RECIDIVUJ</t>
  </si>
  <si>
    <t xml:space="preserve">LUXACE KYČELNÍHO KLOUBU - OPERAČNÍ TERAPIE        </t>
  </si>
  <si>
    <t>66715</t>
  </si>
  <si>
    <t xml:space="preserve">EXCIZE / EXSTIRPACE KOSTI PATNÍ / HLEZENNÉ        </t>
  </si>
  <si>
    <t>66415</t>
  </si>
  <si>
    <t xml:space="preserve">AMPUTACE - RUKA                                   </t>
  </si>
  <si>
    <t>66433</t>
  </si>
  <si>
    <t>REKONSTRUKCE / OSTEOTOMIE FALANGY, METAKARPU - PŘI</t>
  </si>
  <si>
    <t>53419</t>
  </si>
  <si>
    <t>ZLOMENINA KRČKU FEMURU - ZAVŘENÁ REPOZICE S TRAKCÍ</t>
  </si>
  <si>
    <t>66459</t>
  </si>
  <si>
    <t xml:space="preserve">RESEKCE HLAVICE HUMERU                            </t>
  </si>
  <si>
    <t>67225</t>
  </si>
  <si>
    <t xml:space="preserve">ARTRODÉZA NA HK                                   </t>
  </si>
  <si>
    <t>ARTRODÉZA NA HK</t>
  </si>
  <si>
    <t>5F6</t>
  </si>
  <si>
    <t>56413</t>
  </si>
  <si>
    <t>MIKROCHIRURGICKÁ SUTURA NERVU PŘÍMÁ BEZ AUTOTRANSP</t>
  </si>
  <si>
    <t>56419</t>
  </si>
  <si>
    <t>POUŽITÍ OPERAČNÍHO MIKROSKOPU Á 15 MINUT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</si>
  <si>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</si>
  <si>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</si>
  <si>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</si>
  <si>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</si>
  <si>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</si>
  <si>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</si>
  <si>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</si>
  <si>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</si>
  <si>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</si>
  <si>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</si>
  <si>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</si>
  <si>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</si>
  <si>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</si>
  <si>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</si>
  <si>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5T3</t>
  </si>
  <si>
    <t>0026902</t>
  </si>
  <si>
    <t>VFEND</t>
  </si>
  <si>
    <t>0045123</t>
  </si>
  <si>
    <t>VISIPAQUE 320 MG I/ML</t>
  </si>
  <si>
    <t>0065989</t>
  </si>
  <si>
    <t>MYCOMAX</t>
  </si>
  <si>
    <t>0092206</t>
  </si>
  <si>
    <t>AUGMENTIN 600 MG</t>
  </si>
  <si>
    <t>0092289</t>
  </si>
  <si>
    <t>EDICIN</t>
  </si>
  <si>
    <t>0092290</t>
  </si>
  <si>
    <t>0137499</t>
  </si>
  <si>
    <t>KLACID I.V.</t>
  </si>
  <si>
    <t>0141838</t>
  </si>
  <si>
    <t>AMIKACIN B.BRAUN</t>
  </si>
  <si>
    <t>0129056</t>
  </si>
  <si>
    <t>ATENATIV</t>
  </si>
  <si>
    <t>0164407</t>
  </si>
  <si>
    <t>0141836</t>
  </si>
  <si>
    <t>AMIKACIN B. BRAUN</t>
  </si>
  <si>
    <t>0195147</t>
  </si>
  <si>
    <t>AMIKACIN MEDOPHARM</t>
  </si>
  <si>
    <t>0186672</t>
  </si>
  <si>
    <t>LINEZOLID SANDOZ</t>
  </si>
  <si>
    <t>0007964</t>
  </si>
  <si>
    <t>Erytrocyty z aferézy deleukotizované</t>
  </si>
  <si>
    <t>0010484</t>
  </si>
  <si>
    <t>0030466</t>
  </si>
  <si>
    <t>0030509</t>
  </si>
  <si>
    <t>ŠROUB LCP SAMOŘEZNÝ VELKÝ FRAGMENT TITAN</t>
  </si>
  <si>
    <t>0056289</t>
  </si>
  <si>
    <t>KATETR BALÓNKOVÝ FOGARTY EMBOLEKTOMICKÝ - 120803F</t>
  </si>
  <si>
    <t>0068051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</si>
  <si>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</si>
  <si>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</si>
  <si>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</si>
  <si>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</si>
  <si>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</si>
  <si>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</si>
  <si>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</si>
  <si>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</si>
  <si>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</si>
  <si>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</si>
  <si>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0111176</t>
  </si>
  <si>
    <t>DLAHA PERIPROTETICKÁ - FEMORÁLNÍ - DISTÁLNÍ, UZAMY</t>
  </si>
  <si>
    <t>0099483</t>
  </si>
  <si>
    <t>ŠROUB KONDYLÁRNÍ PR. 5MM, TI</t>
  </si>
  <si>
    <t>0105327</t>
  </si>
  <si>
    <t>0019159</t>
  </si>
  <si>
    <t>DLAHA PRO ŽEBRA</t>
  </si>
  <si>
    <t>0031344</t>
  </si>
  <si>
    <t>DLAHA LCP RADIUS DISTÁLNÍ MINI FRAGMENT OCEL TITAN</t>
  </si>
  <si>
    <t>0030488</t>
  </si>
  <si>
    <t>0031470</t>
  </si>
  <si>
    <t>0097834</t>
  </si>
  <si>
    <t>DRÁT VODÍCÍ KALIBROVANÝ OCEL</t>
  </si>
  <si>
    <t>0142062</t>
  </si>
  <si>
    <t>0163219</t>
  </si>
  <si>
    <t>0142096</t>
  </si>
  <si>
    <t>0001789</t>
  </si>
  <si>
    <t>DRÁT KIRSCHNERŮV TITAN</t>
  </si>
  <si>
    <t>0001976</t>
  </si>
  <si>
    <t>0073492</t>
  </si>
  <si>
    <t>0070960</t>
  </si>
  <si>
    <t>ZASLEPOVACÍ HLAVA PROXIMÁLNÍ FEMUR OCEL</t>
  </si>
  <si>
    <t>0073490</t>
  </si>
  <si>
    <t>0083837</t>
  </si>
  <si>
    <t>ŠROUB SPONGIOZNÍ - POLYAXIÁLNÍ 5.0, SAMOŘEZNÝ, TI</t>
  </si>
  <si>
    <t>0006832</t>
  </si>
  <si>
    <t>ŠROUB KORTIKÁLNÍ, SAMOVRTNÝ                10113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</si>
  <si>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</si>
  <si>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</si>
  <si>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</si>
  <si>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</si>
  <si>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</si>
  <si>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</si>
  <si>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KOMPLEXNÍ VYŠETŘENÍ TRAUMATOLOGEM</t>
  </si>
  <si>
    <t>6F1</t>
  </si>
  <si>
    <t>61153</t>
  </si>
  <si>
    <t xml:space="preserve">UZAVŘENÍ DEFEKTU NA KONČETINÁCH NEBO TRUPU KOŽNÍM </t>
  </si>
  <si>
    <t>61167</t>
  </si>
  <si>
    <t>TRANSPOZICE FASCIOKUTÁNNÍHO LALOKU</t>
  </si>
  <si>
    <t xml:space="preserve">TRANSPOZICE FASCIOKUTÁNNÍHO LALOKU                </t>
  </si>
  <si>
    <t>71823</t>
  </si>
  <si>
    <t>POUŽITÍ MIKROSKOPU PŘI OPERAČNÍM VÝKONU Á 10 MINUT</t>
  </si>
  <si>
    <t>62710</t>
  </si>
  <si>
    <t>SÍŤOVÁNÍ (MESHOVÁNÍ) ŠTĚPU DO ROZSAHU 5 % Z POVRCH</t>
  </si>
  <si>
    <t>61165</t>
  </si>
  <si>
    <t xml:space="preserve">ROZPROSTŘENÍ NEBO MODELACE LALOKU                 </t>
  </si>
  <si>
    <t>ROZPROSTŘENÍ NEBO MODELACE LALOKU</t>
  </si>
  <si>
    <t>61155</t>
  </si>
  <si>
    <t>UZAVŘENÍ DEFEKTU KOŽNÍM LALOKEM PŘÍMÝM ZE VZDÁLENÉ</t>
  </si>
  <si>
    <t>61171</t>
  </si>
  <si>
    <t>VOLNÝ PŘENOS KOŽNÍHO A FASCIOKUTÁNNÍHO LALOKU MIKR</t>
  </si>
  <si>
    <t>61169</t>
  </si>
  <si>
    <t xml:space="preserve">TRANSPOZICE MUSKULÁRNÍHO LALOKU                   </t>
  </si>
  <si>
    <t>61201</t>
  </si>
  <si>
    <t xml:space="preserve">REPLANTACE JEDNOHO PRSTU                          </t>
  </si>
  <si>
    <t>6F5</t>
  </si>
  <si>
    <t>04410</t>
  </si>
  <si>
    <t xml:space="preserve">INJEKČNÍ  ANESTESIE                               </t>
  </si>
  <si>
    <t>04650</t>
  </si>
  <si>
    <t>CHIRURGICKÉ VYBAVENÍ ZUBU KOMPLIKOVANÉ</t>
  </si>
  <si>
    <t>04825</t>
  </si>
  <si>
    <t>REPOZICE SUBLUX. ZUBU ČI FRAKTURY ALVEOLU, SEXT.</t>
  </si>
  <si>
    <t>04860</t>
  </si>
  <si>
    <t>IMOBILIZACE ČELISTÍ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</si>
  <si>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</si>
  <si>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</si>
  <si>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</si>
  <si>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</si>
  <si>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</si>
  <si>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</si>
  <si>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</si>
  <si>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</si>
  <si>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</si>
  <si>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</si>
  <si>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REKOSTRUKCE SPODINY OČNICE</t>
  </si>
  <si>
    <t>7F1</t>
  </si>
  <si>
    <t>71519</t>
  </si>
  <si>
    <t xml:space="preserve">RESEKCE BOLTCE S PRIMÁRNÍ SUTUROU                 </t>
  </si>
  <si>
    <t>7F6</t>
  </si>
  <si>
    <t>76483</t>
  </si>
  <si>
    <t>RESEKCE LEDVINY NEBO HEMINEFREKTOMIE JEDNOSTRANNÁ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</si>
  <si>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</si>
  <si>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</si>
  <si>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</si>
  <si>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</si>
  <si>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</si>
  <si>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</si>
  <si>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</si>
  <si>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</si>
  <si>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</si>
  <si>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</si>
  <si>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</si>
  <si>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</si>
  <si>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</si>
  <si>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</si>
  <si>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</si>
  <si>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</si>
  <si>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</si>
  <si>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</si>
  <si>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</si>
  <si>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</si>
  <si>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</si>
  <si>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</si>
  <si>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</si>
  <si>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</si>
  <si>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</si>
  <si>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</si>
  <si>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</si>
  <si>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</si>
  <si>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</si>
  <si>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</si>
  <si>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</si>
  <si>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</si>
  <si>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</si>
  <si>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</si>
  <si>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</si>
  <si>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</si>
  <si>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</si>
  <si>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</si>
  <si>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</si>
  <si>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</si>
  <si>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</si>
  <si>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</si>
  <si>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</si>
  <si>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</si>
  <si>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</si>
  <si>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</si>
  <si>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</si>
  <si>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</si>
  <si>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</si>
  <si>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</si>
  <si>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</si>
  <si>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</si>
  <si>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</si>
  <si>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</si>
  <si>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</si>
  <si>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</si>
  <si>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</si>
  <si>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</si>
  <si>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</si>
  <si>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</si>
  <si>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</si>
  <si>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</si>
  <si>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</si>
  <si>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</si>
  <si>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</si>
  <si>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</si>
  <si>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</si>
  <si>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</si>
  <si>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</si>
  <si>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</si>
  <si>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</si>
  <si>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</si>
  <si>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</si>
  <si>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</si>
  <si>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</si>
  <si>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</si>
  <si>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</si>
  <si>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</si>
  <si>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</si>
  <si>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</si>
  <si>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</si>
  <si>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SYSTÉMU BE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</si>
  <si>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</si>
  <si>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</si>
  <si>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</si>
  <si>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</si>
  <si>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</si>
  <si>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</si>
  <si>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</si>
  <si>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</si>
  <si>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</si>
  <si>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</si>
  <si>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</si>
  <si>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</si>
  <si>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</si>
  <si>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</si>
  <si>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</si>
  <si>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</si>
  <si>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</si>
  <si>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</si>
  <si>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</si>
  <si>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</si>
  <si>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</si>
  <si>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</si>
  <si>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</si>
  <si>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</si>
  <si>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</si>
  <si>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</si>
  <si>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</si>
  <si>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</si>
  <si>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</si>
  <si>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</si>
  <si>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</si>
  <si>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</si>
  <si>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</si>
  <si>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</si>
  <si>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</si>
  <si>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</si>
  <si>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</si>
  <si>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</si>
  <si>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</si>
  <si>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</si>
  <si>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</si>
  <si>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</si>
  <si>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</si>
  <si>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</si>
  <si>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</si>
  <si>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</si>
  <si>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</si>
  <si>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</si>
  <si>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</si>
  <si>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</si>
  <si>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</si>
  <si>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</si>
  <si>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</si>
  <si>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</si>
  <si>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</si>
  <si>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</si>
  <si>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</si>
  <si>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</si>
  <si>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</si>
  <si>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</si>
  <si>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</si>
  <si>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</si>
  <si>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</si>
  <si>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</si>
  <si>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</si>
  <si>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</si>
  <si>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</si>
  <si>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</si>
  <si>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</si>
  <si>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</si>
  <si>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</si>
  <si>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</si>
  <si>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</si>
  <si>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</si>
  <si>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</si>
  <si>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</si>
  <si>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</si>
  <si>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</si>
  <si>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</si>
  <si>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</si>
  <si>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</si>
  <si>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</si>
  <si>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</si>
  <si>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</si>
  <si>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</si>
  <si>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</si>
  <si>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</si>
  <si>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</si>
  <si>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</si>
  <si>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</si>
  <si>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</si>
  <si>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</si>
  <si>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</si>
  <si>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</si>
  <si>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</si>
  <si>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</si>
  <si>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</si>
  <si>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</si>
  <si>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</si>
  <si>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</si>
  <si>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</si>
  <si>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</si>
  <si>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</si>
  <si>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</si>
  <si>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</si>
  <si>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</si>
  <si>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</si>
  <si>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</si>
  <si>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</si>
  <si>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</si>
  <si>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</si>
  <si>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</si>
  <si>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</si>
  <si>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</si>
  <si>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</si>
  <si>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</si>
  <si>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</si>
  <si>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</si>
  <si>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</si>
  <si>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</si>
  <si>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</si>
  <si>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</si>
  <si>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</si>
  <si>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</si>
  <si>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</si>
  <si>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</si>
  <si>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</si>
  <si>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</si>
  <si>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</si>
  <si>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</si>
  <si>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</si>
  <si>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</si>
  <si>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</si>
  <si>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</si>
  <si>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</si>
  <si>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</si>
  <si>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</si>
  <si>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</si>
  <si>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</si>
  <si>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</si>
  <si>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</si>
  <si>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</si>
  <si>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</si>
  <si>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</si>
  <si>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</si>
  <si>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</si>
  <si>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</si>
  <si>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</si>
  <si>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</si>
  <si>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</si>
  <si>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</si>
  <si>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</si>
  <si>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</si>
  <si>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</si>
  <si>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</si>
  <si>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</si>
  <si>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</si>
  <si>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</si>
  <si>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</si>
  <si>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</si>
  <si>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</si>
  <si>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</si>
  <si>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</si>
  <si>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</si>
  <si>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</si>
  <si>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</si>
  <si>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</si>
  <si>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</si>
  <si>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</si>
  <si>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</si>
  <si>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</si>
  <si>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</si>
  <si>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</si>
  <si>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</si>
  <si>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</si>
  <si>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</si>
  <si>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</si>
  <si>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</si>
  <si>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</si>
  <si>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</si>
  <si>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</si>
  <si>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</si>
  <si>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</si>
  <si>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</si>
  <si>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</si>
  <si>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</si>
  <si>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</si>
  <si>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</si>
  <si>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</si>
  <si>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</si>
  <si>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</si>
  <si>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</si>
  <si>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</si>
  <si>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</si>
  <si>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</si>
  <si>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</si>
  <si>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</si>
  <si>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</si>
  <si>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</si>
  <si>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</si>
  <si>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</si>
  <si>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</si>
  <si>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</si>
  <si>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</si>
  <si>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</si>
  <si>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</si>
  <si>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</si>
  <si>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</si>
  <si>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</si>
  <si>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</si>
  <si>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</si>
  <si>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</si>
  <si>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</si>
  <si>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</si>
  <si>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</si>
  <si>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</si>
  <si>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</si>
  <si>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</si>
  <si>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</si>
  <si>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</si>
  <si>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</si>
  <si>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</si>
  <si>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</si>
  <si>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89169</t>
  </si>
  <si>
    <t>CYSTOURETROGRAFIE</t>
  </si>
  <si>
    <t>205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</si>
  <si>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</si>
  <si>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</si>
  <si>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</si>
  <si>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</si>
  <si>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</si>
  <si>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</si>
  <si>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</si>
  <si>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</si>
  <si>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0077019</t>
  </si>
  <si>
    <t>ULTRAVIST 370</t>
  </si>
  <si>
    <t>0093626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</si>
  <si>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</si>
  <si>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</si>
  <si>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</si>
  <si>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</si>
  <si>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</si>
  <si>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</si>
  <si>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</si>
  <si>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</si>
  <si>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</si>
  <si>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</si>
  <si>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47245</t>
  </si>
  <si>
    <t xml:space="preserve">SCINTIGRAFIE SKELETU CÍLENÁ TŘÍFÁZOVÁ             </t>
  </si>
  <si>
    <t>47265</t>
  </si>
  <si>
    <t>SCINTIGRAFICKÁ DIAGNOSTIKA ZÁNĚTŮ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</si>
  <si>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</si>
  <si>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</si>
  <si>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</si>
  <si>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</si>
  <si>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</si>
  <si>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</si>
  <si>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</si>
  <si>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</si>
  <si>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</si>
  <si>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47257</t>
  </si>
  <si>
    <t>SCINTIGRAFIE PLIC PERFÚZNÍ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</si>
  <si>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</si>
  <si>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</si>
  <si>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</si>
  <si>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</si>
  <si>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</si>
  <si>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</si>
  <si>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</si>
  <si>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</si>
  <si>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</si>
  <si>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</si>
  <si>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</si>
  <si>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</si>
  <si>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</si>
  <si>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</si>
  <si>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</si>
  <si>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</si>
  <si>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</si>
  <si>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</si>
  <si>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</si>
  <si>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</si>
  <si>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</si>
  <si>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</si>
  <si>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</si>
  <si>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</si>
  <si>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</si>
  <si>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</si>
  <si>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</si>
  <si>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</si>
  <si>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</si>
  <si>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</si>
  <si>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</si>
  <si>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</si>
  <si>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</si>
  <si>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</si>
  <si>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</si>
  <si>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</si>
  <si>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</si>
  <si>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</si>
  <si>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</si>
  <si>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FIBRINOGEN (SÉRIE)</t>
  </si>
  <si>
    <t>96863</t>
  </si>
  <si>
    <t>STANOVENÍ POČTU ERYTROBLASTŮ NA AUTOMATICKÉM ANALY</t>
  </si>
  <si>
    <t>96249</t>
  </si>
  <si>
    <t>AGREGACE TROMBOCYTŮ INDUKOVANÁ OSTATNÍMI INDUKTORY</t>
  </si>
  <si>
    <t>96889</t>
  </si>
  <si>
    <t xml:space="preserve">TROMBIN GENERAČNÍ ČAS                             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</si>
  <si>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</si>
  <si>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</si>
  <si>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</si>
  <si>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</si>
  <si>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</si>
  <si>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</si>
  <si>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</si>
  <si>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</si>
  <si>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</si>
  <si>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</si>
  <si>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</si>
  <si>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</si>
  <si>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</si>
  <si>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</si>
  <si>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</si>
  <si>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</si>
  <si>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</si>
  <si>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</si>
  <si>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</si>
  <si>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</si>
  <si>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</si>
  <si>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</si>
  <si>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</si>
  <si>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</si>
  <si>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</si>
  <si>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</si>
  <si>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</si>
  <si>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</si>
  <si>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</si>
  <si>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</si>
  <si>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</si>
  <si>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</si>
  <si>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</si>
  <si>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</si>
  <si>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</si>
  <si>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>81427</t>
  </si>
  <si>
    <t>FOSFOR ANORGANICKÝ</t>
  </si>
  <si>
    <t xml:space="preserve">FOSFOR ANORGANICKÝ                                </t>
  </si>
  <si>
    <t>81481</t>
  </si>
  <si>
    <t xml:space="preserve">AMYLÁZA PANKREATICKÁ                              </t>
  </si>
  <si>
    <t>AMYLÁZA PANKREATICKÁ</t>
  </si>
  <si>
    <t>81527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</si>
  <si>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</si>
  <si>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</si>
  <si>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</si>
  <si>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</si>
  <si>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</si>
  <si>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</si>
  <si>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</si>
  <si>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</si>
  <si>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</si>
  <si>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</si>
  <si>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</si>
  <si>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</si>
  <si>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 xml:space="preserve">STANOVENÍ TRANSFERINU                             </t>
  </si>
  <si>
    <t>91481</t>
  </si>
  <si>
    <t xml:space="preserve">STANOVENÍ KONCENTRACE PROCALCITONINU              </t>
  </si>
  <si>
    <t>STANOVENÍ KONCENTRACE PROCALCITONINU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</si>
  <si>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</si>
  <si>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</si>
  <si>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</si>
  <si>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</si>
  <si>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</si>
  <si>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>93171</t>
  </si>
  <si>
    <t xml:space="preserve">PARATHORMON                                       </t>
  </si>
  <si>
    <t>93191</t>
  </si>
  <si>
    <t xml:space="preserve">TESTOSTERON                                       </t>
  </si>
  <si>
    <t>93227</t>
  </si>
  <si>
    <t>ANTIGEN SQUAMÓZNÍCH NÁDOROVÝCH BUNĚK (SCC)</t>
  </si>
  <si>
    <t xml:space="preserve">ANTIGEN SQUAMÓZNÍCH NÁDOROVÝCH BUNĚK (SCC)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</si>
  <si>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</si>
  <si>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</si>
  <si>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</si>
  <si>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</si>
  <si>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</si>
  <si>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</si>
  <si>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</si>
  <si>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</si>
  <si>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</si>
  <si>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</si>
  <si>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</si>
  <si>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</si>
  <si>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</si>
  <si>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</si>
  <si>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</si>
  <si>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</si>
  <si>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</si>
  <si>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</si>
  <si>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</si>
  <si>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</si>
  <si>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</si>
  <si>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</si>
  <si>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</si>
  <si>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</si>
  <si>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</si>
  <si>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</si>
  <si>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</si>
  <si>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</si>
  <si>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</si>
  <si>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</si>
  <si>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</si>
  <si>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</si>
  <si>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</si>
  <si>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</si>
  <si>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</si>
  <si>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</si>
  <si>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</si>
  <si>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</si>
  <si>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</si>
  <si>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</si>
  <si>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</si>
  <si>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</si>
  <si>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</si>
  <si>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</si>
  <si>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</si>
  <si>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</si>
  <si>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</si>
  <si>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</si>
  <si>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</si>
  <si>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</si>
  <si>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</si>
  <si>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</si>
  <si>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</si>
  <si>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</si>
  <si>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</si>
  <si>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</si>
  <si>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</si>
  <si>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</si>
  <si>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</si>
  <si>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</si>
  <si>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</si>
  <si>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</si>
  <si>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</si>
  <si>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</si>
  <si>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</si>
  <si>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</si>
  <si>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</si>
  <si>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81249</t>
  </si>
  <si>
    <t>CEA (MEIA)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</si>
  <si>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</si>
  <si>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</si>
  <si>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</si>
  <si>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</si>
  <si>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</si>
  <si>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</si>
  <si>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</si>
  <si>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</si>
  <si>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</si>
  <si>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</si>
  <si>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</si>
  <si>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</si>
  <si>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</si>
  <si>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</si>
  <si>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</si>
  <si>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</si>
  <si>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</si>
  <si>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81533</t>
  </si>
  <si>
    <t xml:space="preserve">LIPÁZA                                            </t>
  </si>
  <si>
    <t>LIPÁZA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</si>
  <si>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</si>
  <si>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</si>
  <si>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</si>
  <si>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</si>
  <si>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</si>
  <si>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</si>
  <si>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</si>
  <si>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</si>
  <si>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</si>
  <si>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</si>
  <si>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</si>
  <si>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</si>
  <si>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</si>
  <si>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</si>
  <si>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</si>
  <si>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81675</t>
  </si>
  <si>
    <t xml:space="preserve">MIKROALBUMINURIE                                  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</si>
  <si>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</si>
  <si>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</si>
  <si>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</si>
  <si>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</si>
  <si>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</si>
  <si>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</si>
  <si>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</si>
  <si>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</si>
  <si>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</si>
  <si>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</si>
  <si>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</si>
  <si>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</si>
  <si>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</si>
  <si>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</si>
  <si>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</si>
  <si>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</si>
  <si>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</si>
  <si>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</si>
  <si>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</si>
  <si>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</si>
  <si>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</si>
  <si>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</si>
  <si>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</si>
  <si>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</si>
  <si>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</si>
  <si>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</si>
  <si>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</si>
  <si>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</si>
  <si>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</si>
  <si>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</si>
  <si>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</si>
  <si>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</si>
  <si>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</si>
  <si>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</si>
  <si>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</si>
  <si>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</si>
  <si>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</si>
  <si>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</si>
  <si>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</si>
  <si>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</si>
  <si>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</si>
  <si>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</si>
  <si>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</si>
  <si>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</si>
  <si>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</si>
  <si>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</si>
  <si>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</si>
  <si>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</si>
  <si>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</si>
  <si>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</si>
  <si>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</si>
  <si>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</si>
  <si>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</si>
  <si>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</si>
  <si>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</si>
  <si>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</si>
  <si>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</si>
  <si>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</si>
  <si>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</si>
  <si>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</si>
  <si>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</si>
  <si>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0051591</t>
  </si>
  <si>
    <t>0052140</t>
  </si>
  <si>
    <t>KATETR BALÓNKOVÝ PTA - WANDA; SMASH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</si>
  <si>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</si>
  <si>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</si>
  <si>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</si>
  <si>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</si>
  <si>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</si>
  <si>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</si>
  <si>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</si>
  <si>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</si>
  <si>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</si>
  <si>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</si>
  <si>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</si>
  <si>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</si>
  <si>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</si>
  <si>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</si>
  <si>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</si>
  <si>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</si>
  <si>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</si>
  <si>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</si>
  <si>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</si>
  <si>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</si>
  <si>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</si>
  <si>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</si>
  <si>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</si>
  <si>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</si>
  <si>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</si>
  <si>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</si>
  <si>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</si>
  <si>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</si>
  <si>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</si>
  <si>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</si>
  <si>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</si>
  <si>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</si>
  <si>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</si>
  <si>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</si>
  <si>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</si>
  <si>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</si>
  <si>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</si>
  <si>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</si>
  <si>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</si>
  <si>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0151036</t>
  </si>
  <si>
    <t>KATETR BALÓNKOVÝ PTA - ADVANCE; 4F/80,135CM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</si>
  <si>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</si>
  <si>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</si>
  <si>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</si>
  <si>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</si>
  <si>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</si>
  <si>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</si>
  <si>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</si>
  <si>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</si>
  <si>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</si>
  <si>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</si>
  <si>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</si>
  <si>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</si>
  <si>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</si>
  <si>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</si>
  <si>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</si>
  <si>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</si>
  <si>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</si>
  <si>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</si>
  <si>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89137</t>
  </si>
  <si>
    <t>RENTGENOVÉ VYŠETŘENÍ KLOUBU - DRŽENÉ SNÍMKY</t>
  </si>
  <si>
    <t xml:space="preserve">RENTGENOVÉ VYŠETŘENÍ KLOUBU - DRŽENÉ SNÍMKY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</si>
  <si>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</si>
  <si>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</si>
  <si>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</si>
  <si>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</si>
  <si>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</si>
  <si>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</si>
  <si>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</si>
  <si>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</si>
  <si>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</si>
  <si>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</si>
  <si>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</si>
  <si>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</si>
  <si>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</si>
  <si>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</si>
  <si>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</si>
  <si>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</si>
  <si>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</si>
  <si>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</si>
  <si>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</si>
  <si>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</si>
  <si>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</si>
  <si>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</si>
  <si>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</si>
  <si>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</si>
  <si>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</si>
  <si>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</si>
  <si>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</si>
  <si>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</si>
  <si>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</si>
  <si>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</si>
  <si>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</si>
  <si>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</si>
  <si>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</si>
  <si>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</si>
  <si>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</si>
  <si>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</si>
  <si>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</si>
  <si>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</si>
  <si>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</si>
  <si>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</si>
  <si>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</si>
  <si>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</si>
  <si>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</si>
  <si>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</si>
  <si>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</si>
  <si>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</si>
  <si>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</si>
  <si>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</si>
  <si>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</si>
  <si>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</si>
  <si>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</si>
  <si>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</si>
  <si>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</si>
  <si>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</si>
  <si>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</si>
  <si>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</si>
  <si>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</si>
  <si>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</si>
  <si>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</si>
  <si>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</si>
  <si>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</si>
  <si>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</si>
  <si>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</si>
  <si>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</si>
  <si>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</si>
  <si>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</si>
  <si>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</si>
  <si>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</si>
  <si>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</si>
  <si>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</si>
  <si>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</si>
  <si>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</si>
  <si>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</si>
  <si>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</si>
  <si>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</si>
  <si>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</si>
  <si>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</si>
  <si>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</si>
  <si>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</si>
  <si>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</si>
  <si>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</si>
  <si>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</si>
  <si>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</si>
  <si>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</si>
  <si>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</si>
  <si>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</si>
  <si>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</si>
  <si>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</si>
  <si>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</si>
  <si>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</si>
  <si>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</si>
  <si>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</si>
  <si>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</si>
  <si>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</si>
  <si>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</si>
  <si>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</si>
  <si>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</si>
  <si>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</si>
  <si>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</si>
  <si>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</si>
  <si>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</si>
  <si>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</si>
  <si>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</si>
  <si>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</si>
  <si>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</si>
  <si>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</si>
  <si>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</si>
  <si>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</si>
  <si>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</si>
  <si>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</si>
  <si>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</si>
  <si>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</si>
  <si>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</si>
  <si>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</si>
  <si>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</si>
  <si>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</si>
  <si>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</si>
  <si>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</si>
  <si>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</si>
  <si>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</si>
  <si>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</si>
  <si>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</si>
  <si>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</si>
  <si>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</si>
  <si>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</si>
  <si>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</si>
  <si>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</si>
  <si>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</si>
  <si>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</si>
  <si>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</si>
  <si>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</si>
  <si>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</si>
  <si>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</si>
  <si>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</si>
  <si>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</si>
  <si>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</si>
  <si>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</si>
  <si>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</si>
  <si>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</si>
  <si>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</si>
  <si>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</si>
  <si>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</si>
  <si>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</si>
  <si>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</si>
  <si>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</si>
  <si>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</si>
  <si>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</si>
  <si>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</si>
  <si>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</si>
  <si>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</si>
  <si>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</si>
  <si>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</si>
  <si>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</si>
  <si>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</si>
  <si>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</si>
  <si>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</si>
  <si>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</si>
  <si>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</si>
  <si>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</si>
  <si>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</si>
  <si>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</si>
  <si>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</si>
  <si>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</si>
  <si>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</si>
  <si>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</si>
  <si>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</si>
  <si>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</si>
  <si>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</si>
  <si>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</si>
  <si>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</si>
  <si>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</si>
  <si>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</si>
  <si>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</si>
  <si>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</si>
  <si>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</si>
  <si>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</si>
  <si>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</si>
  <si>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</si>
  <si>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</si>
  <si>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82083</t>
  </si>
  <si>
    <t xml:space="preserve">PRŮKAZ BAKTERIÁLNÍHO TOXINU NEBO ANTIGENU         </t>
  </si>
  <si>
    <t>PRŮKAZ BAKTERIÁLNÍHO TOXINU NEBO ANTIGENU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</si>
  <si>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</si>
  <si>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</si>
  <si>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</si>
  <si>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</si>
  <si>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</si>
  <si>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</si>
  <si>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</si>
  <si>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</si>
  <si>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</si>
  <si>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</si>
  <si>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</si>
  <si>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</si>
  <si>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</si>
  <si>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</si>
  <si>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</si>
  <si>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813</t>
  </si>
  <si>
    <t>82241</t>
  </si>
  <si>
    <t>DETEKCE IN VITRO STIMULACE T LYMFOCYTŮ SPECIFICKÝM</t>
  </si>
  <si>
    <t>91131</t>
  </si>
  <si>
    <t xml:space="preserve">STANOVENÍ IgA                                     </t>
  </si>
  <si>
    <t>STANOVENÍ IgA</t>
  </si>
  <si>
    <t>91161</t>
  </si>
  <si>
    <t xml:space="preserve">STANOVENÍ C4 SLOŽKY KOMPLEMENTU                   </t>
  </si>
  <si>
    <t>STANOVENÍ C4 SLOŽKY KOMPLEMENTU</t>
  </si>
  <si>
    <t>91317</t>
  </si>
  <si>
    <t>PRŮKAZ ANTINUKLEÁRNÍCH PROTILÁTEK IF</t>
  </si>
  <si>
    <t>91439</t>
  </si>
  <si>
    <t>IMUNOFENOTYPIZACE BUNĚČNÝCH SUBPOPULACÍ DLE POVRCH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</si>
  <si>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</si>
  <si>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</si>
  <si>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</si>
  <si>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</si>
  <si>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STANOVENÍ IgG</t>
  </si>
  <si>
    <t>91189</t>
  </si>
  <si>
    <t xml:space="preserve">STANOVENÍ IgE                                     </t>
  </si>
  <si>
    <t>91133</t>
  </si>
  <si>
    <t xml:space="preserve">STANOVENÍ IgM                                     </t>
  </si>
  <si>
    <t>STANOVENÍ IgM</t>
  </si>
  <si>
    <t>91159</t>
  </si>
  <si>
    <t xml:space="preserve">STANOVENÍ C3 SLOŽKY KOMPLEMENTU                   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</si>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</sst>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0.88791450111928394</c:v>
                </c:pt>
                <c:pt idx="1">
                  <c:v>0.76632478855023123</c:v>
                </c:pt>
                <c:pt idx="2">
                  <c:v>0.75182428917012656</c:v>
                </c:pt>
                <c:pt idx="3">
                  <c:v>0.7982414105392529</c:v>
                </c:pt>
                <c:pt idx="4">
                  <c:v>0.86675604796385974</c:v>
                </c:pt>
                <c:pt idx="5">
                  <c:v>0.86876189759485212</c:v>
                </c:pt>
                <c:pt idx="6">
                  <c:v>0.83428255728647438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8400"/>
        <c:axId val="-403856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0.92931271232958423</c:v>
                </c:pt>
                <c:pt idx="1">
                  <c:v>0.92931271232958423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6224"/>
        <c:axId val="-403855136"/>
      </c:scatterChart>
      <c:catAx>
        <c:axId val="-40385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8400"/>
        <c:crosses val="autoZero"/>
        <c:crossBetween val="between"/>
      </c:valAx>
      <c:valAx>
        <c:axId val="-403856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5136"/>
        <c:crosses val="max"/>
        <c:crossBetween val="midCat"/>
      </c:valAx>
      <c:valAx>
        <c:axId val="-403855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6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0.75233644859813087</c:v>
                </c:pt>
                <c:pt idx="1">
                  <c:v>0.754813863928113</c:v>
                </c:pt>
                <c:pt idx="2">
                  <c:v>0.7663113006396588</c:v>
                </c:pt>
                <c:pt idx="3">
                  <c:v>0.77167277167277171</c:v>
                </c:pt>
                <c:pt idx="4">
                  <c:v>0.74904601571268237</c:v>
                </c:pt>
                <c:pt idx="5">
                  <c:v>0.74689327485380119</c:v>
                </c:pt>
                <c:pt idx="6">
                  <c:v>0.73225404732254051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3504"/>
        <c:axId val="-4038529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1872"/>
        <c:axId val="-403850784"/>
      </c:scatterChart>
      <c:catAx>
        <c:axId val="-4038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2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53504"/>
        <c:crosses val="autoZero"/>
        <c:crossBetween val="between"/>
      </c:valAx>
      <c:valAx>
        <c:axId val="-403851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0784"/>
        <c:crosses val="max"/>
        <c:crossBetween val="midCat"/>
      </c:valAx>
      <c:valAx>
        <c:axId val="-403850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518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9" totalsRowShown="0">
  <autoFilter ref="C3:S8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1684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2663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2664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2697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5169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5192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5207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5390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5391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6830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7123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7742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47901.330853862761</v>
      </c>
      <c r="D4" s="280">
        <f ca="1">IF(ISERROR(VLOOKUP("Náklady celkem",INDIRECT("HI!$A:$G"),5,0)),0,VLOOKUP("Náklady celkem",INDIRECT("HI!$A:$G"),5,0))</f>
        <v>48383.232619999988</v>
      </c>
      <c r="E4" s="281">
        <f ca="1">IF(C4=0,0,D4/C4)</f>
        <v>1.010060300153401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1432.0833502197265</v>
      </c>
      <c r="D7" s="288">
        <f>IF(ISERROR(HI!E5),"",HI!E5)</f>
        <v>1112.2371400000002</v>
      </c>
      <c r="E7" s="285">
        <f t="shared" ref="E7:E15" si="0">IF(C7=0,0,D7/C7)</f>
        <v>0.77665670774633899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0.91849946952170669</v>
      </c>
      <c r="E8" s="285">
        <f t="shared" si="0"/>
        <v>1.0205549661352296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0.25960679177837354</v>
      </c>
      <c r="E9" s="285">
        <f>IF(C9=0,0,D9/C9)</f>
        <v>0.86535597259457853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0.82281836867585179</v>
      </c>
      <c r="E11" s="285">
        <f t="shared" si="0"/>
        <v>1.3713639477930863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0.98814626794428584</v>
      </c>
      <c r="E12" s="285">
        <f t="shared" si="0"/>
        <v>1.2351828349303573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9227.8670142211904</v>
      </c>
      <c r="D15" s="288">
        <f>IF(ISERROR(HI!E6),"",HI!E6)</f>
        <v>9153.9726299999911</v>
      </c>
      <c r="E15" s="285">
        <f t="shared" si="0"/>
        <v>0.9919922573540213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33422.721744293216</v>
      </c>
      <c r="D16" s="284">
        <f ca="1">IF(ISERROR(VLOOKUP("Osobní náklady (Kč) *",INDIRECT("HI!$A:$G"),5,0)),0,VLOOKUP("Osobní náklady (Kč) *",INDIRECT("HI!$A:$G"),5,0))</f>
        <v>34166.79739</v>
      </c>
      <c r="E16" s="285">
        <f ca="1">IF(C16=0,0,D16/C16)</f>
        <v>1.0222625689014639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44515.315699999999</v>
      </c>
      <c r="D18" s="303">
        <f ca="1">IF(ISERROR(VLOOKUP("Výnosy celkem",INDIRECT("HI!$A:$G"),5,0)),0,VLOOKUP("Výnosy celkem",INDIRECT("HI!$A:$G"),5,0))</f>
        <v>40665.947439999996</v>
      </c>
      <c r="E18" s="304">
        <f t="shared" ref="E18:E31" ca="1" si="1">IF(C18=0,0,D18/C18)</f>
        <v>0.91352710411082172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2469.2657000000058</v>
      </c>
      <c r="D19" s="284">
        <f ca="1">IF(ISERROR(VLOOKUP("Ambulance *",INDIRECT("HI!$A:$G"),5,0)),0,VLOOKUP("Ambulance *",INDIRECT("HI!$A:$G"),5,0))</f>
        <v>2274.4374400000042</v>
      </c>
      <c r="E19" s="285">
        <f t="shared" ca="1" si="1"/>
        <v>0.92109870557874707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0.92109870557874707</v>
      </c>
      <c r="E20" s="285">
        <f t="shared" si="1"/>
        <v>0.92109870557874707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0.92109870557874673</v>
      </c>
      <c r="E21" s="285">
        <f t="shared" si="1"/>
        <v>0.92109870557874673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0.95690827693432112</v>
      </c>
      <c r="E23" s="285">
        <f t="shared" si="1"/>
        <v>1.1257744434521426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42046.049999999996</v>
      </c>
      <c r="D24" s="284">
        <f ca="1">IF(ISERROR(VLOOKUP("Hospitalizace *",INDIRECT("HI!$A:$G"),5,0)),0,VLOOKUP("Hospitalizace *",INDIRECT("HI!$A:$G"),5,0))</f>
        <v>38391.509999999995</v>
      </c>
      <c r="E24" s="285">
        <f ca="1">IF(C24=0,0,D24/C24)</f>
        <v>0.91308244175136544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0.91308244175136544</v>
      </c>
      <c r="E25" s="285">
        <f t="shared" si="1"/>
        <v>0.91308244175136544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0.90822348353769267</v>
      </c>
      <c r="E26" s="285">
        <f t="shared" si="1"/>
        <v>0.90822348353769267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0.96268023748939779</v>
      </c>
      <c r="E29" s="285">
        <f t="shared" si="1"/>
        <v>1.0133476184098924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0.73225404732254051</v>
      </c>
      <c r="E30" s="285">
        <f t="shared" si="1"/>
        <v>0.73225404732254051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0.77616488350273083</v>
      </c>
      <c r="D31" s="289">
        <f>IF(ISERROR(VLOOKUP("Celkem:",'ZV Vyžád.'!$A:$M,7,0)),"",VLOOKUP("Celkem:",'ZV Vyžád.'!$A:$M,7,0))</f>
        <v>1.0111822243126163</v>
      </c>
      <c r="E31" s="285">
        <f t="shared" si="1"/>
        <v>1.302793060862639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1126.0813799999999</v>
      </c>
      <c r="C5" s="33">
        <v>1391.3428299999996</v>
      </c>
      <c r="D5" s="12"/>
      <c r="E5" s="226">
        <v>1112.2371400000002</v>
      </c>
      <c r="F5" s="32">
        <v>1432.0833502197265</v>
      </c>
      <c r="G5" s="225">
        <f>E5-F5</f>
        <v>-319.84621021972634</v>
      </c>
      <c r="H5" s="231">
        <f>IF(F5&lt;0.00000001,"",E5/F5)</f>
        <v>0.77665670774633899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9257.4143700000041</v>
      </c>
      <c r="C6" s="35">
        <v>8858.6917399999911</v>
      </c>
      <c r="D6" s="12"/>
      <c r="E6" s="227">
        <v>9153.9726299999911</v>
      </c>
      <c r="F6" s="34">
        <v>9227.8670142211904</v>
      </c>
      <c r="G6" s="228">
        <f>E6-F6</f>
        <v>-73.894384221199289</v>
      </c>
      <c r="H6" s="232">
        <f>IF(F6&lt;0.00000001,"",E6/F6)</f>
        <v>0.9919922573540213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27493.962380000001</v>
      </c>
      <c r="C7" s="35">
        <v>30328.035910000002</v>
      </c>
      <c r="D7" s="12"/>
      <c r="E7" s="227">
        <v>34166.79739</v>
      </c>
      <c r="F7" s="34">
        <v>33422.721744293216</v>
      </c>
      <c r="G7" s="228">
        <f>E7-F7</f>
        <v>744.07564570678369</v>
      </c>
      <c r="H7" s="232">
        <f>IF(F7&lt;0.00000001,"",E7/F7)</f>
        <v>1.0222625689014639</v>
      </c>
    </row>
    <row r="8" spans="1:10" ht="14.4" customHeight="1" thickBot="1" x14ac:dyDescent="0.35">
      <c r="A8" s="1" t="s">
        <v>96</v>
      </c>
      <c r="B8" s="15">
        <v>3403.106929999989</v>
      </c>
      <c r="C8" s="37">
        <v>4005.7446400000063</v>
      </c>
      <c r="D8" s="12"/>
      <c r="E8" s="229">
        <v>3950.225459999996</v>
      </c>
      <c r="F8" s="36">
        <v>3818.6587451286341</v>
      </c>
      <c r="G8" s="230">
        <f>E8-F8</f>
        <v>131.56671487136191</v>
      </c>
      <c r="H8" s="233">
        <f>IF(F8&lt;0.00000001,"",E8/F8)</f>
        <v>1.0344536455474578</v>
      </c>
    </row>
    <row r="9" spans="1:10" ht="14.4" customHeight="1" thickBot="1" x14ac:dyDescent="0.35">
      <c r="A9" s="2" t="s">
        <v>97</v>
      </c>
      <c r="B9" s="3">
        <v>41280.565059999994</v>
      </c>
      <c r="C9" s="39">
        <v>44583.815119999999</v>
      </c>
      <c r="D9" s="12"/>
      <c r="E9" s="3">
        <v>48383.232619999988</v>
      </c>
      <c r="F9" s="38">
        <v>47901.330853862761</v>
      </c>
      <c r="G9" s="38">
        <f>E9-F9</f>
        <v>481.90176613722724</v>
      </c>
      <c r="H9" s="234">
        <f>IF(F9&lt;0.00000001,"",E9/F9)</f>
        <v>1.010060300153401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2080.2748400000046</v>
      </c>
      <c r="C11" s="33">
        <f>IF(ISERROR(VLOOKUP("Celkem:",'ZV Vykáz.-A'!A:H,5,0)),0,VLOOKUP("Celkem:",'ZV Vykáz.-A'!A:H,5,0)/1000)</f>
        <v>2469.2657000000058</v>
      </c>
      <c r="D11" s="12"/>
      <c r="E11" s="226">
        <f>IF(ISERROR(VLOOKUP("Celkem:",'ZV Vykáz.-A'!A:H,8,0)),0,VLOOKUP("Celkem:",'ZV Vykáz.-A'!A:H,8,0)/1000)</f>
        <v>2274.4374400000042</v>
      </c>
      <c r="F11" s="32">
        <f>C11</f>
        <v>2469.2657000000058</v>
      </c>
      <c r="G11" s="225">
        <f>E11-F11</f>
        <v>-194.82826000000159</v>
      </c>
      <c r="H11" s="231">
        <f>IF(F11&lt;0.00000001,"",E11/F11)</f>
        <v>0.92109870557874707</v>
      </c>
      <c r="I11" s="225">
        <f>E11-B11</f>
        <v>194.16259999999966</v>
      </c>
      <c r="J11" s="231">
        <f>IF(B11&lt;0.00000001,"",E11/B11)</f>
        <v>1.0933350710524381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42349.62000000001</v>
      </c>
      <c r="C12" s="37">
        <f>IF(ISERROR(VLOOKUP("Celkem",CaseMix!A:D,3,0)),0,VLOOKUP("Celkem",CaseMix!A:D,3,0)*30)</f>
        <v>42046.049999999996</v>
      </c>
      <c r="D12" s="12"/>
      <c r="E12" s="229">
        <f>IF(ISERROR(VLOOKUP("Celkem",CaseMix!A:D,4,0)),0,VLOOKUP("Celkem",CaseMix!A:D,4,0)*30)</f>
        <v>38391.509999999995</v>
      </c>
      <c r="F12" s="36">
        <f>C12</f>
        <v>42046.049999999996</v>
      </c>
      <c r="G12" s="230">
        <f>E12-F12</f>
        <v>-3654.5400000000009</v>
      </c>
      <c r="H12" s="233">
        <f>IF(F12&lt;0.00000001,"",E12/F12)</f>
        <v>0.91308244175136544</v>
      </c>
      <c r="I12" s="230">
        <f>E12-B12</f>
        <v>-3958.1100000000151</v>
      </c>
      <c r="J12" s="233">
        <f>IF(B12&lt;0.00000001,"",E12/B12)</f>
        <v>0.90653729596629173</v>
      </c>
    </row>
    <row r="13" spans="1:10" ht="14.4" customHeight="1" thickBot="1" x14ac:dyDescent="0.35">
      <c r="A13" s="4" t="s">
        <v>100</v>
      </c>
      <c r="B13" s="9">
        <f>SUM(B11:B12)</f>
        <v>44429.894840000015</v>
      </c>
      <c r="C13" s="41">
        <f>SUM(C11:C12)</f>
        <v>44515.315699999999</v>
      </c>
      <c r="D13" s="12"/>
      <c r="E13" s="9">
        <f>SUM(E11:E12)</f>
        <v>40665.947439999996</v>
      </c>
      <c r="F13" s="40">
        <f>SUM(F11:F12)</f>
        <v>44515.315699999999</v>
      </c>
      <c r="G13" s="40">
        <f>E13-F13</f>
        <v>-3849.3682600000029</v>
      </c>
      <c r="H13" s="235">
        <f>IF(F13&lt;0.00000001,"",E13/F13)</f>
        <v>0.91352710411082172</v>
      </c>
      <c r="I13" s="40">
        <f>SUM(I11:I12)</f>
        <v>-3763.9474000000155</v>
      </c>
      <c r="J13" s="235">
        <f>IF(B13&lt;0.00000001,"",E13/B13)</f>
        <v>0.91528345017347745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1.0762908592802103</v>
      </c>
      <c r="C15" s="43">
        <f>IF(C9=0,"",C13/C9)</f>
        <v>0.99846358101441901</v>
      </c>
      <c r="D15" s="12"/>
      <c r="E15" s="10">
        <f>IF(E9=0,"",E13/E9)</f>
        <v>0.84049670180966929</v>
      </c>
      <c r="F15" s="42">
        <f>IF(F9=0,"",F13/F9)</f>
        <v>0.92931271232958423</v>
      </c>
      <c r="G15" s="42">
        <f>IF(ISERROR(F15-E15),"",E15-F15)</f>
        <v>-8.8816010519914945E-2</v>
      </c>
      <c r="H15" s="236">
        <f>IF(ISERROR(F15-E15),"",IF(F15&lt;0.00000001,"",E15/F15))</f>
        <v>0.90442828410549492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0.88791450111928394</v>
      </c>
      <c r="C4" s="323">
        <f t="shared" ref="C4:M4" si="0">(C10+C8)/C6</f>
        <v>0.76632478855023123</v>
      </c>
      <c r="D4" s="323">
        <f t="shared" si="0"/>
        <v>0.75182428917012656</v>
      </c>
      <c r="E4" s="323">
        <f t="shared" si="0"/>
        <v>0.7982414105392529</v>
      </c>
      <c r="F4" s="323">
        <f t="shared" si="0"/>
        <v>0.86675604796385974</v>
      </c>
      <c r="G4" s="323">
        <f t="shared" si="0"/>
        <v>0.86876189759485212</v>
      </c>
      <c r="H4" s="323">
        <f t="shared" si="0"/>
        <v>0.83428255728647438</v>
      </c>
      <c r="I4" s="323">
        <f t="shared" si="0"/>
        <v>4.0794649987568321E-2</v>
      </c>
      <c r="J4" s="323">
        <f t="shared" si="0"/>
        <v>4.0794649987568321E-2</v>
      </c>
      <c r="K4" s="323">
        <f t="shared" si="0"/>
        <v>4.0794649987568321E-2</v>
      </c>
      <c r="L4" s="323">
        <f t="shared" si="0"/>
        <v>4.0794649987568321E-2</v>
      </c>
      <c r="M4" s="323">
        <f t="shared" si="0"/>
        <v>4.0794649987568321E-2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6263.5991899999999</v>
      </c>
      <c r="C5" s="323">
        <f>IF(ISERROR(VLOOKUP($A5,'Man Tab'!$A:$Q,COLUMN()+2,0)),0,VLOOKUP($A5,'Man Tab'!$A:$Q,COLUMN()+2,0))</f>
        <v>6323.5309200000002</v>
      </c>
      <c r="D5" s="323">
        <f>IF(ISERROR(VLOOKUP($A5,'Man Tab'!$A:$Q,COLUMN()+2,0)),0,VLOOKUP($A5,'Man Tab'!$A:$Q,COLUMN()+2,0))</f>
        <v>6759.3545800000202</v>
      </c>
      <c r="E5" s="323">
        <f>IF(ISERROR(VLOOKUP($A5,'Man Tab'!$A:$Q,COLUMN()+2,0)),0,VLOOKUP($A5,'Man Tab'!$A:$Q,COLUMN()+2,0))</f>
        <v>6824.5683200000303</v>
      </c>
      <c r="F5" s="323">
        <f>IF(ISERROR(VLOOKUP($A5,'Man Tab'!$A:$Q,COLUMN()+2,0)),0,VLOOKUP($A5,'Man Tab'!$A:$Q,COLUMN()+2,0))</f>
        <v>6985.2719299999999</v>
      </c>
      <c r="G5" s="323">
        <f>IF(ISERROR(VLOOKUP($A5,'Man Tab'!$A:$Q,COLUMN()+2,0)),0,VLOOKUP($A5,'Man Tab'!$A:$Q,COLUMN()+2,0))</f>
        <v>6295.9083300000002</v>
      </c>
      <c r="H5" s="323">
        <f>IF(ISERROR(VLOOKUP($A5,'Man Tab'!$A:$Q,COLUMN()+2,0)),0,VLOOKUP($A5,'Man Tab'!$A:$Q,COLUMN()+2,0))</f>
        <v>8930.99935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6263.5991899999999</v>
      </c>
      <c r="C6" s="325">
        <f t="shared" ref="C6:M6" si="1">C5+B6</f>
        <v>12587.13011</v>
      </c>
      <c r="D6" s="325">
        <f t="shared" si="1"/>
        <v>19346.484690000019</v>
      </c>
      <c r="E6" s="325">
        <f t="shared" si="1"/>
        <v>26171.053010000051</v>
      </c>
      <c r="F6" s="325">
        <f t="shared" si="1"/>
        <v>33156.32494000005</v>
      </c>
      <c r="G6" s="325">
        <f t="shared" si="1"/>
        <v>39452.233270000048</v>
      </c>
      <c r="H6" s="325">
        <f t="shared" si="1"/>
        <v>48383.232620000046</v>
      </c>
      <c r="I6" s="325">
        <f t="shared" si="1"/>
        <v>48383.232620000046</v>
      </c>
      <c r="J6" s="325">
        <f t="shared" si="1"/>
        <v>48383.232620000046</v>
      </c>
      <c r="K6" s="325">
        <f t="shared" si="1"/>
        <v>48383.232620000046</v>
      </c>
      <c r="L6" s="325">
        <f t="shared" si="1"/>
        <v>48383.232620000046</v>
      </c>
      <c r="M6" s="325">
        <f t="shared" si="1"/>
        <v>48383.232620000046</v>
      </c>
    </row>
    <row r="7" spans="1:13" ht="14.4" customHeight="1" x14ac:dyDescent="0.3">
      <c r="A7" s="324" t="s">
        <v>125</v>
      </c>
      <c r="B7" s="324">
        <v>174.28100000000001</v>
      </c>
      <c r="C7" s="324">
        <v>300.34399999999999</v>
      </c>
      <c r="D7" s="324">
        <v>452.72399999999999</v>
      </c>
      <c r="E7" s="324">
        <v>653.47400000000005</v>
      </c>
      <c r="F7" s="324">
        <v>902.75800000000004</v>
      </c>
      <c r="G7" s="324">
        <v>1076.694</v>
      </c>
      <c r="H7" s="324">
        <v>1279.7170000000001</v>
      </c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5228.43</v>
      </c>
      <c r="C8" s="325">
        <f t="shared" ref="C8:M8" si="2">C7*30</f>
        <v>9010.32</v>
      </c>
      <c r="D8" s="325">
        <f t="shared" si="2"/>
        <v>13581.72</v>
      </c>
      <c r="E8" s="325">
        <f t="shared" si="2"/>
        <v>19604.22</v>
      </c>
      <c r="F8" s="325">
        <f t="shared" si="2"/>
        <v>27082.74</v>
      </c>
      <c r="G8" s="325">
        <f t="shared" si="2"/>
        <v>32300.82</v>
      </c>
      <c r="H8" s="325">
        <f t="shared" si="2"/>
        <v>38391.51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333110.54999999993</v>
      </c>
      <c r="C9" s="324">
        <v>302399.27</v>
      </c>
      <c r="D9" s="324">
        <v>327927.28000000003</v>
      </c>
      <c r="E9" s="324">
        <v>323161.16999999993</v>
      </c>
      <c r="F9" s="324">
        <v>369106.9</v>
      </c>
      <c r="G9" s="324">
        <v>318071.86999999988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333.11054999999993</v>
      </c>
      <c r="C10" s="325">
        <f t="shared" ref="C10:M10" si="3">C9/1000+B10</f>
        <v>635.50981999999999</v>
      </c>
      <c r="D10" s="325">
        <f t="shared" si="3"/>
        <v>963.4371000000001</v>
      </c>
      <c r="E10" s="325">
        <f t="shared" si="3"/>
        <v>1286.59827</v>
      </c>
      <c r="F10" s="325">
        <f t="shared" si="3"/>
        <v>1655.70517</v>
      </c>
      <c r="G10" s="325">
        <f t="shared" si="3"/>
        <v>1973.7770399999999</v>
      </c>
      <c r="H10" s="325">
        <f t="shared" si="3"/>
        <v>1973.7770399999999</v>
      </c>
      <c r="I10" s="325">
        <f t="shared" si="3"/>
        <v>1973.7770399999999</v>
      </c>
      <c r="J10" s="325">
        <f t="shared" si="3"/>
        <v>1973.7770399999999</v>
      </c>
      <c r="K10" s="325">
        <f t="shared" si="3"/>
        <v>1973.7770399999999</v>
      </c>
      <c r="L10" s="325">
        <f t="shared" si="3"/>
        <v>1973.7770399999999</v>
      </c>
      <c r="M10" s="325">
        <f t="shared" si="3"/>
        <v>1973.7770399999999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0.92931271232958423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0.92931271232958423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18.140121926810998</v>
      </c>
      <c r="C6" s="53">
        <v>1.511676827234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>
        <v>0</v>
      </c>
    </row>
    <row r="7" spans="1:17" ht="14.4" customHeight="1" x14ac:dyDescent="0.3">
      <c r="A7" s="19" t="s">
        <v>35</v>
      </c>
      <c r="B7" s="55">
        <v>2455</v>
      </c>
      <c r="C7" s="56">
        <v>204.583333333333</v>
      </c>
      <c r="D7" s="56">
        <v>193.18314000000001</v>
      </c>
      <c r="E7" s="56">
        <v>84.104560000000006</v>
      </c>
      <c r="F7" s="56">
        <v>92.085340000000002</v>
      </c>
      <c r="G7" s="56">
        <v>126.219740000001</v>
      </c>
      <c r="H7" s="56">
        <v>154.25037</v>
      </c>
      <c r="I7" s="56">
        <v>146.85969</v>
      </c>
      <c r="J7" s="56">
        <v>315.53429999999997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1112.23714</v>
      </c>
      <c r="Q7" s="185">
        <v>0.77665671690399996</v>
      </c>
    </row>
    <row r="8" spans="1:17" ht="14.4" customHeight="1" x14ac:dyDescent="0.3">
      <c r="A8" s="19" t="s">
        <v>36</v>
      </c>
      <c r="B8" s="55">
        <v>1817.2987690592599</v>
      </c>
      <c r="C8" s="56">
        <v>151.441564088272</v>
      </c>
      <c r="D8" s="56">
        <v>97.72</v>
      </c>
      <c r="E8" s="56">
        <v>85.19</v>
      </c>
      <c r="F8" s="56">
        <v>110.38</v>
      </c>
      <c r="G8" s="56">
        <v>156.210000000001</v>
      </c>
      <c r="H8" s="56">
        <v>118.8</v>
      </c>
      <c r="I8" s="56">
        <v>157.03</v>
      </c>
      <c r="J8" s="56">
        <v>196.99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922.32000000000096</v>
      </c>
      <c r="Q8" s="185">
        <v>0.87003855773100003</v>
      </c>
    </row>
    <row r="9" spans="1:17" ht="14.4" customHeight="1" x14ac:dyDescent="0.3">
      <c r="A9" s="19" t="s">
        <v>37</v>
      </c>
      <c r="B9" s="55">
        <v>15819.2</v>
      </c>
      <c r="C9" s="56">
        <v>1318.2666666666701</v>
      </c>
      <c r="D9" s="56">
        <v>1021.34576</v>
      </c>
      <c r="E9" s="56">
        <v>1218.9075399999999</v>
      </c>
      <c r="F9" s="56">
        <v>1485.75677</v>
      </c>
      <c r="G9" s="56">
        <v>1410.4825900000101</v>
      </c>
      <c r="H9" s="56">
        <v>1615.1950400000001</v>
      </c>
      <c r="I9" s="56">
        <v>1056.1006299999999</v>
      </c>
      <c r="J9" s="56">
        <v>1346.1842999999999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9153.9726300000093</v>
      </c>
      <c r="Q9" s="185">
        <v>0.99199229471600003</v>
      </c>
    </row>
    <row r="10" spans="1:17" ht="14.4" customHeight="1" x14ac:dyDescent="0.3">
      <c r="A10" s="19" t="s">
        <v>38</v>
      </c>
      <c r="B10" s="55">
        <v>553.00011924758701</v>
      </c>
      <c r="C10" s="56">
        <v>46.083343270632</v>
      </c>
      <c r="D10" s="56">
        <v>39.87894</v>
      </c>
      <c r="E10" s="56">
        <v>36.850580000000001</v>
      </c>
      <c r="F10" s="56">
        <v>42.440829999999998</v>
      </c>
      <c r="G10" s="56">
        <v>43.413820000000001</v>
      </c>
      <c r="H10" s="56">
        <v>45.259439999999998</v>
      </c>
      <c r="I10" s="56">
        <v>42.455759999999998</v>
      </c>
      <c r="J10" s="56">
        <v>44.895099999999999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295.19447000000002</v>
      </c>
      <c r="Q10" s="185">
        <v>0.91509503387699997</v>
      </c>
    </row>
    <row r="11" spans="1:17" ht="14.4" customHeight="1" x14ac:dyDescent="0.3">
      <c r="A11" s="19" t="s">
        <v>39</v>
      </c>
      <c r="B11" s="55">
        <v>411.422022785411</v>
      </c>
      <c r="C11" s="56">
        <v>34.28516856545</v>
      </c>
      <c r="D11" s="56">
        <v>21.883150000000001</v>
      </c>
      <c r="E11" s="56">
        <v>27.444489999999998</v>
      </c>
      <c r="F11" s="56">
        <v>36.696710000000003</v>
      </c>
      <c r="G11" s="56">
        <v>31.901720000000001</v>
      </c>
      <c r="H11" s="56">
        <v>36.606430000000003</v>
      </c>
      <c r="I11" s="56">
        <v>35.127299999999998</v>
      </c>
      <c r="J11" s="56">
        <v>32.828180000000003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222.48797999999999</v>
      </c>
      <c r="Q11" s="185">
        <v>0.92704800567500001</v>
      </c>
    </row>
    <row r="12" spans="1:17" ht="14.4" customHeight="1" x14ac:dyDescent="0.3">
      <c r="A12" s="19" t="s">
        <v>40</v>
      </c>
      <c r="B12" s="55">
        <v>25.821387771308</v>
      </c>
      <c r="C12" s="56">
        <v>2.1517823142750001</v>
      </c>
      <c r="D12" s="56">
        <v>2.9680000000000002E-2</v>
      </c>
      <c r="E12" s="56">
        <v>0.78996999999999995</v>
      </c>
      <c r="F12" s="56">
        <v>3.0724999999999998</v>
      </c>
      <c r="G12" s="56">
        <v>0.43340000000000001</v>
      </c>
      <c r="H12" s="56">
        <v>5.9499999999999997E-2</v>
      </c>
      <c r="I12" s="56">
        <v>0.2636</v>
      </c>
      <c r="J12" s="56">
        <v>2.44936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7.0980100000000004</v>
      </c>
      <c r="Q12" s="185">
        <v>0.47123792302</v>
      </c>
    </row>
    <row r="13" spans="1:17" ht="14.4" customHeight="1" x14ac:dyDescent="0.3">
      <c r="A13" s="19" t="s">
        <v>41</v>
      </c>
      <c r="B13" s="55">
        <v>118.856786155187</v>
      </c>
      <c r="C13" s="56">
        <v>9.9047321795979997</v>
      </c>
      <c r="D13" s="56">
        <v>11.34271</v>
      </c>
      <c r="E13" s="56">
        <v>7.28491</v>
      </c>
      <c r="F13" s="56">
        <v>20.804359999999999</v>
      </c>
      <c r="G13" s="56">
        <v>7.9594800000000001</v>
      </c>
      <c r="H13" s="56">
        <v>22.896049999999999</v>
      </c>
      <c r="I13" s="56">
        <v>11.21698</v>
      </c>
      <c r="J13" s="56">
        <v>8.8867999999999991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90.391289999999998</v>
      </c>
      <c r="Q13" s="185">
        <v>1.3037244414510001</v>
      </c>
    </row>
    <row r="14" spans="1:17" ht="14.4" customHeight="1" x14ac:dyDescent="0.3">
      <c r="A14" s="19" t="s">
        <v>42</v>
      </c>
      <c r="B14" s="55">
        <v>1155.4461626443999</v>
      </c>
      <c r="C14" s="56">
        <v>96.287180220365997</v>
      </c>
      <c r="D14" s="56">
        <v>125.514</v>
      </c>
      <c r="E14" s="56">
        <v>118.979</v>
      </c>
      <c r="F14" s="56">
        <v>117.494</v>
      </c>
      <c r="G14" s="56">
        <v>82.171000000000006</v>
      </c>
      <c r="H14" s="56">
        <v>75.933000000000007</v>
      </c>
      <c r="I14" s="56">
        <v>73.149000000000001</v>
      </c>
      <c r="J14" s="56">
        <v>79.61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672.85000000000105</v>
      </c>
      <c r="Q14" s="185">
        <v>0.99827856991300001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217.230600297162</v>
      </c>
      <c r="C17" s="56">
        <v>18.102550024763001</v>
      </c>
      <c r="D17" s="56">
        <v>24.993870000000001</v>
      </c>
      <c r="E17" s="56">
        <v>12.252750000000001</v>
      </c>
      <c r="F17" s="56">
        <v>9.5450900000000001</v>
      </c>
      <c r="G17" s="56">
        <v>91.782089999999997</v>
      </c>
      <c r="H17" s="56">
        <v>30.975249999999999</v>
      </c>
      <c r="I17" s="56">
        <v>31.933700000000002</v>
      </c>
      <c r="J17" s="56">
        <v>28.79261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230.27536000000001</v>
      </c>
      <c r="Q17" s="185">
        <v>1.817229061927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3.7749999999999999</v>
      </c>
      <c r="E18" s="56">
        <v>0</v>
      </c>
      <c r="F18" s="56">
        <v>0</v>
      </c>
      <c r="G18" s="56">
        <v>26.548999999999999</v>
      </c>
      <c r="H18" s="56">
        <v>35.070999999999998</v>
      </c>
      <c r="I18" s="56">
        <v>-4.008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61.387</v>
      </c>
      <c r="Q18" s="185" t="s">
        <v>329</v>
      </c>
    </row>
    <row r="19" spans="1:17" ht="14.4" customHeight="1" x14ac:dyDescent="0.3">
      <c r="A19" s="19" t="s">
        <v>47</v>
      </c>
      <c r="B19" s="55">
        <v>1205.4123293872501</v>
      </c>
      <c r="C19" s="56">
        <v>100.451027448937</v>
      </c>
      <c r="D19" s="56">
        <v>115.2865</v>
      </c>
      <c r="E19" s="56">
        <v>70.719629999999995</v>
      </c>
      <c r="F19" s="56">
        <v>84.657830000000004</v>
      </c>
      <c r="G19" s="56">
        <v>95.648510000000002</v>
      </c>
      <c r="H19" s="56">
        <v>101.54297</v>
      </c>
      <c r="I19" s="56">
        <v>91.237440000000007</v>
      </c>
      <c r="J19" s="56">
        <v>63.307290000000002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622.40017000000103</v>
      </c>
      <c r="Q19" s="185">
        <v>0.88515082680599999</v>
      </c>
    </row>
    <row r="20" spans="1:17" ht="14.4" customHeight="1" x14ac:dyDescent="0.3">
      <c r="A20" s="19" t="s">
        <v>48</v>
      </c>
      <c r="B20" s="55">
        <v>57296.095541210198</v>
      </c>
      <c r="C20" s="56">
        <v>4774.6746284341798</v>
      </c>
      <c r="D20" s="56">
        <v>4526.6704799999998</v>
      </c>
      <c r="E20" s="56">
        <v>4544.8094600000004</v>
      </c>
      <c r="F20" s="56">
        <v>4610.5495500000097</v>
      </c>
      <c r="G20" s="56">
        <v>4597.9186300000201</v>
      </c>
      <c r="H20" s="56">
        <v>4624.8600999999999</v>
      </c>
      <c r="I20" s="56">
        <v>4535.8741799999998</v>
      </c>
      <c r="J20" s="56">
        <v>6726.11499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34166.79739</v>
      </c>
      <c r="Q20" s="185">
        <v>1.0222625488749999</v>
      </c>
    </row>
    <row r="21" spans="1:17" ht="14.4" customHeight="1" x14ac:dyDescent="0.3">
      <c r="A21" s="20" t="s">
        <v>49</v>
      </c>
      <c r="B21" s="55">
        <v>1002.39784068866</v>
      </c>
      <c r="C21" s="56">
        <v>83.533153390720997</v>
      </c>
      <c r="D21" s="56">
        <v>76.805999999999997</v>
      </c>
      <c r="E21" s="56">
        <v>76.805999999999997</v>
      </c>
      <c r="F21" s="56">
        <v>80.569000000000003</v>
      </c>
      <c r="G21" s="56">
        <v>83.338999999999999</v>
      </c>
      <c r="H21" s="56">
        <v>79.573999999999998</v>
      </c>
      <c r="I21" s="56">
        <v>81.697999999999993</v>
      </c>
      <c r="J21" s="56">
        <v>77.631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556.423</v>
      </c>
      <c r="Q21" s="185">
        <v>0.95158624777599998</v>
      </c>
    </row>
    <row r="22" spans="1:17" ht="14.4" customHeight="1" x14ac:dyDescent="0.3">
      <c r="A22" s="19" t="s">
        <v>50</v>
      </c>
      <c r="B22" s="55">
        <v>19</v>
      </c>
      <c r="C22" s="56">
        <v>1.583333333333</v>
      </c>
      <c r="D22" s="56">
        <v>0</v>
      </c>
      <c r="E22" s="56">
        <v>39.392069999999997</v>
      </c>
      <c r="F22" s="56">
        <v>50.241619999999998</v>
      </c>
      <c r="G22" s="56">
        <v>9.9749999999999996</v>
      </c>
      <c r="H22" s="56">
        <v>12.877789999999999</v>
      </c>
      <c r="I22" s="56">
        <v>36.881</v>
      </c>
      <c r="J22" s="56">
        <v>7.7750000000000004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157.14248000000001</v>
      </c>
      <c r="Q22" s="185">
        <v>14.17826887218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2.2457651286239999</v>
      </c>
      <c r="C24" s="56">
        <v>0.187147094052</v>
      </c>
      <c r="D24" s="56">
        <v>5.1699599999999997</v>
      </c>
      <c r="E24" s="56">
        <v>-3.9999998989515E-5</v>
      </c>
      <c r="F24" s="56">
        <v>15.060980000000001</v>
      </c>
      <c r="G24" s="56">
        <v>60.564339999999</v>
      </c>
      <c r="H24" s="56">
        <v>31.370990000001001</v>
      </c>
      <c r="I24" s="56">
        <v>8.9049999998999999E-2</v>
      </c>
      <c r="J24" s="56">
        <v>4.2000000000000002E-4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112.25570000000199</v>
      </c>
      <c r="Q24" s="185"/>
    </row>
    <row r="25" spans="1:17" ht="14.4" customHeight="1" x14ac:dyDescent="0.3">
      <c r="A25" s="21" t="s">
        <v>53</v>
      </c>
      <c r="B25" s="58">
        <v>82116.567446301793</v>
      </c>
      <c r="C25" s="59">
        <v>6843.04728719182</v>
      </c>
      <c r="D25" s="59">
        <v>6263.5991899999999</v>
      </c>
      <c r="E25" s="59">
        <v>6323.5309200000002</v>
      </c>
      <c r="F25" s="59">
        <v>6759.3545800000202</v>
      </c>
      <c r="G25" s="59">
        <v>6824.5683200000303</v>
      </c>
      <c r="H25" s="59">
        <v>6985.2719299999999</v>
      </c>
      <c r="I25" s="59">
        <v>6295.9083300000002</v>
      </c>
      <c r="J25" s="59">
        <v>8930.99935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48383.232620000002</v>
      </c>
      <c r="Q25" s="186">
        <v>1.0100602968529999</v>
      </c>
    </row>
    <row r="26" spans="1:17" ht="14.4" customHeight="1" x14ac:dyDescent="0.3">
      <c r="A26" s="19" t="s">
        <v>54</v>
      </c>
      <c r="B26" s="55">
        <v>7351.5338247841</v>
      </c>
      <c r="C26" s="56">
        <v>612.627818732008</v>
      </c>
      <c r="D26" s="56">
        <v>716.88716999999997</v>
      </c>
      <c r="E26" s="56">
        <v>657.53533000000004</v>
      </c>
      <c r="F26" s="56">
        <v>676.32586000000003</v>
      </c>
      <c r="G26" s="56">
        <v>781.66948000000002</v>
      </c>
      <c r="H26" s="56">
        <v>665.00035000000003</v>
      </c>
      <c r="I26" s="56">
        <v>834.29355999999996</v>
      </c>
      <c r="J26" s="56">
        <v>969.90003999999999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5301.6117899999999</v>
      </c>
      <c r="Q26" s="185">
        <v>1.236269541962</v>
      </c>
    </row>
    <row r="27" spans="1:17" ht="14.4" customHeight="1" x14ac:dyDescent="0.3">
      <c r="A27" s="22" t="s">
        <v>55</v>
      </c>
      <c r="B27" s="58">
        <v>89468.101271085907</v>
      </c>
      <c r="C27" s="59">
        <v>7455.6751059238304</v>
      </c>
      <c r="D27" s="59">
        <v>6980.4863599999999</v>
      </c>
      <c r="E27" s="59">
        <v>6981.0662499999999</v>
      </c>
      <c r="F27" s="59">
        <v>7435.6804400000201</v>
      </c>
      <c r="G27" s="59">
        <v>7606.2378000000299</v>
      </c>
      <c r="H27" s="59">
        <v>7650.2722800000001</v>
      </c>
      <c r="I27" s="59">
        <v>7130.2018900000003</v>
      </c>
      <c r="J27" s="59">
        <v>9900.8993900000005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53684.844409999998</v>
      </c>
      <c r="Q27" s="186">
        <v>1.0286477586780001</v>
      </c>
    </row>
    <row r="28" spans="1:17" ht="14.4" customHeight="1" x14ac:dyDescent="0.3">
      <c r="A28" s="20" t="s">
        <v>56</v>
      </c>
      <c r="B28" s="55">
        <v>316.24831324527003</v>
      </c>
      <c r="C28" s="56">
        <v>26.354026103772</v>
      </c>
      <c r="D28" s="56">
        <v>42.116889999999998</v>
      </c>
      <c r="E28" s="56">
        <v>37.113889999999998</v>
      </c>
      <c r="F28" s="56">
        <v>27.964759999999998</v>
      </c>
      <c r="G28" s="56">
        <v>18.185420000000001</v>
      </c>
      <c r="H28" s="56">
        <v>13.06531</v>
      </c>
      <c r="I28" s="56">
        <v>45.178820000000002</v>
      </c>
      <c r="J28" s="56">
        <v>100.16261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283.78769999999997</v>
      </c>
      <c r="Q28" s="185">
        <v>1.5383266238090001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74094.778567362999</v>
      </c>
      <c r="C6" s="701">
        <v>77717.861210000003</v>
      </c>
      <c r="D6" s="702">
        <v>3623.0826426369599</v>
      </c>
      <c r="E6" s="703">
        <v>1.048897948177</v>
      </c>
      <c r="F6" s="701">
        <v>82116.567446301793</v>
      </c>
      <c r="G6" s="702">
        <v>47901.331010342699</v>
      </c>
      <c r="H6" s="704">
        <v>8930.99935</v>
      </c>
      <c r="I6" s="701">
        <v>48383.232620000002</v>
      </c>
      <c r="J6" s="702">
        <v>481.90160965730303</v>
      </c>
      <c r="K6" s="705">
        <v>0.58920183983100005</v>
      </c>
    </row>
    <row r="7" spans="1:11" ht="14.4" customHeight="1" thickBot="1" x14ac:dyDescent="0.35">
      <c r="A7" s="720" t="s">
        <v>332</v>
      </c>
      <c r="B7" s="701">
        <v>22532.3962056526</v>
      </c>
      <c r="C7" s="701">
        <v>21609.34461</v>
      </c>
      <c r="D7" s="702">
        <v>-923.05159565264705</v>
      </c>
      <c r="E7" s="703">
        <v>0.95903446809500004</v>
      </c>
      <c r="F7" s="701">
        <v>22374.185369589999</v>
      </c>
      <c r="G7" s="702">
        <v>13051.608132260801</v>
      </c>
      <c r="H7" s="704">
        <v>2027.3784599999999</v>
      </c>
      <c r="I7" s="701">
        <v>12476.5514</v>
      </c>
      <c r="J7" s="702">
        <v>-575.05673226080205</v>
      </c>
      <c r="K7" s="705">
        <v>0.55763153803800003</v>
      </c>
    </row>
    <row r="8" spans="1:11" ht="14.4" customHeight="1" thickBot="1" x14ac:dyDescent="0.35">
      <c r="A8" s="721" t="s">
        <v>333</v>
      </c>
      <c r="B8" s="701">
        <v>21355.579048830001</v>
      </c>
      <c r="C8" s="701">
        <v>20447.911609999999</v>
      </c>
      <c r="D8" s="702">
        <v>-907.66743882995399</v>
      </c>
      <c r="E8" s="703">
        <v>0.95749740914199999</v>
      </c>
      <c r="F8" s="701">
        <v>21218.7392069456</v>
      </c>
      <c r="G8" s="702">
        <v>12377.5978707182</v>
      </c>
      <c r="H8" s="704">
        <v>1947.76846</v>
      </c>
      <c r="I8" s="701">
        <v>11803.7014</v>
      </c>
      <c r="J8" s="702">
        <v>-573.89647071823504</v>
      </c>
      <c r="K8" s="705">
        <v>0.55628665232499996</v>
      </c>
    </row>
    <row r="9" spans="1:11" ht="14.4" customHeight="1" thickBot="1" x14ac:dyDescent="0.35">
      <c r="A9" s="722" t="s">
        <v>334</v>
      </c>
      <c r="B9" s="706">
        <v>0</v>
      </c>
      <c r="C9" s="706">
        <v>2.64E-3</v>
      </c>
      <c r="D9" s="707">
        <v>2.64E-3</v>
      </c>
      <c r="E9" s="708" t="s">
        <v>329</v>
      </c>
      <c r="F9" s="706">
        <v>0</v>
      </c>
      <c r="G9" s="707">
        <v>0</v>
      </c>
      <c r="H9" s="709">
        <v>4.2000000000000002E-4</v>
      </c>
      <c r="I9" s="706">
        <v>-1.2E-4</v>
      </c>
      <c r="J9" s="707">
        <v>-1.2E-4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2.64E-3</v>
      </c>
      <c r="D10" s="702">
        <v>2.64E-3</v>
      </c>
      <c r="E10" s="711" t="s">
        <v>329</v>
      </c>
      <c r="F10" s="701">
        <v>0</v>
      </c>
      <c r="G10" s="702">
        <v>0</v>
      </c>
      <c r="H10" s="704">
        <v>4.2000000000000002E-4</v>
      </c>
      <c r="I10" s="701">
        <v>-1.2E-4</v>
      </c>
      <c r="J10" s="702">
        <v>-1.2E-4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0</v>
      </c>
      <c r="C11" s="706">
        <v>19.27</v>
      </c>
      <c r="D11" s="707">
        <v>19.27</v>
      </c>
      <c r="E11" s="708" t="s">
        <v>337</v>
      </c>
      <c r="F11" s="706">
        <v>18.140121926810998</v>
      </c>
      <c r="G11" s="707">
        <v>10.581737790639</v>
      </c>
      <c r="H11" s="709">
        <v>0</v>
      </c>
      <c r="I11" s="706">
        <v>0</v>
      </c>
      <c r="J11" s="707">
        <v>-10.581737790639</v>
      </c>
      <c r="K11" s="713">
        <v>0</v>
      </c>
    </row>
    <row r="12" spans="1:11" ht="14.4" customHeight="1" thickBot="1" x14ac:dyDescent="0.35">
      <c r="A12" s="723" t="s">
        <v>338</v>
      </c>
      <c r="B12" s="701">
        <v>0</v>
      </c>
      <c r="C12" s="701">
        <v>19.27</v>
      </c>
      <c r="D12" s="702">
        <v>19.27</v>
      </c>
      <c r="E12" s="711" t="s">
        <v>337</v>
      </c>
      <c r="F12" s="701">
        <v>18.140121926810998</v>
      </c>
      <c r="G12" s="702">
        <v>10.581737790639</v>
      </c>
      <c r="H12" s="704">
        <v>0</v>
      </c>
      <c r="I12" s="701">
        <v>0</v>
      </c>
      <c r="J12" s="702">
        <v>-10.581737790639</v>
      </c>
      <c r="K12" s="705">
        <v>0</v>
      </c>
    </row>
    <row r="13" spans="1:11" ht="14.4" customHeight="1" thickBot="1" x14ac:dyDescent="0.35">
      <c r="A13" s="722" t="s">
        <v>339</v>
      </c>
      <c r="B13" s="706">
        <v>2454.6</v>
      </c>
      <c r="C13" s="706">
        <v>2169.6561499999998</v>
      </c>
      <c r="D13" s="707">
        <v>-284.94385</v>
      </c>
      <c r="E13" s="714">
        <v>0.88391434449600004</v>
      </c>
      <c r="F13" s="706">
        <v>2455</v>
      </c>
      <c r="G13" s="707">
        <v>1432.0833333333301</v>
      </c>
      <c r="H13" s="709">
        <v>315.53429999999997</v>
      </c>
      <c r="I13" s="706">
        <v>1112.23714</v>
      </c>
      <c r="J13" s="707">
        <v>-319.846193333332</v>
      </c>
      <c r="K13" s="713">
        <v>0.453049751527</v>
      </c>
    </row>
    <row r="14" spans="1:11" ht="14.4" customHeight="1" thickBot="1" x14ac:dyDescent="0.35">
      <c r="A14" s="723" t="s">
        <v>340</v>
      </c>
      <c r="B14" s="701">
        <v>1275</v>
      </c>
      <c r="C14" s="701">
        <v>1079.4231400000001</v>
      </c>
      <c r="D14" s="702">
        <v>-195.57686000000001</v>
      </c>
      <c r="E14" s="703">
        <v>0.84660638431299995</v>
      </c>
      <c r="F14" s="701">
        <v>1275</v>
      </c>
      <c r="G14" s="702">
        <v>743.75</v>
      </c>
      <c r="H14" s="704">
        <v>129.77549999999999</v>
      </c>
      <c r="I14" s="701">
        <v>622.92858000000103</v>
      </c>
      <c r="J14" s="702">
        <v>-120.82141999999899</v>
      </c>
      <c r="K14" s="705">
        <v>0.48857143529399999</v>
      </c>
    </row>
    <row r="15" spans="1:11" ht="14.4" customHeight="1" thickBot="1" x14ac:dyDescent="0.35">
      <c r="A15" s="723" t="s">
        <v>341</v>
      </c>
      <c r="B15" s="701">
        <v>60</v>
      </c>
      <c r="C15" s="701">
        <v>18.784140000000001</v>
      </c>
      <c r="D15" s="702">
        <v>-41.215859999999999</v>
      </c>
      <c r="E15" s="703">
        <v>0.31306899999999999</v>
      </c>
      <c r="F15" s="701">
        <v>20</v>
      </c>
      <c r="G15" s="702">
        <v>11.666666666666</v>
      </c>
      <c r="H15" s="704">
        <v>0</v>
      </c>
      <c r="I15" s="701">
        <v>9.7727599999999999</v>
      </c>
      <c r="J15" s="702">
        <v>-1.893906666666</v>
      </c>
      <c r="K15" s="705">
        <v>0.48863800000000002</v>
      </c>
    </row>
    <row r="16" spans="1:11" ht="14.4" customHeight="1" thickBot="1" x14ac:dyDescent="0.35">
      <c r="A16" s="723" t="s">
        <v>342</v>
      </c>
      <c r="B16" s="701">
        <v>5</v>
      </c>
      <c r="C16" s="701">
        <v>4.7815399999999997</v>
      </c>
      <c r="D16" s="702">
        <v>-0.21845999999900001</v>
      </c>
      <c r="E16" s="703">
        <v>0.95630800000000005</v>
      </c>
      <c r="F16" s="701">
        <v>5</v>
      </c>
      <c r="G16" s="702">
        <v>2.9166666666659999</v>
      </c>
      <c r="H16" s="704">
        <v>1.2068300000000001</v>
      </c>
      <c r="I16" s="701">
        <v>3.3392599999999999</v>
      </c>
      <c r="J16" s="702">
        <v>0.42259333333299998</v>
      </c>
      <c r="K16" s="705">
        <v>0.667852</v>
      </c>
    </row>
    <row r="17" spans="1:11" ht="14.4" customHeight="1" thickBot="1" x14ac:dyDescent="0.35">
      <c r="A17" s="723" t="s">
        <v>343</v>
      </c>
      <c r="B17" s="701">
        <v>220</v>
      </c>
      <c r="C17" s="701">
        <v>286.76368000000002</v>
      </c>
      <c r="D17" s="702">
        <v>66.763679999999994</v>
      </c>
      <c r="E17" s="703">
        <v>1.3034712727269999</v>
      </c>
      <c r="F17" s="701">
        <v>300</v>
      </c>
      <c r="G17" s="702">
        <v>175</v>
      </c>
      <c r="H17" s="704">
        <v>77.351060000000004</v>
      </c>
      <c r="I17" s="701">
        <v>99.425020000000004</v>
      </c>
      <c r="J17" s="702">
        <v>-75.574979999999996</v>
      </c>
      <c r="K17" s="705">
        <v>0.33141673333299998</v>
      </c>
    </row>
    <row r="18" spans="1:11" ht="14.4" customHeight="1" thickBot="1" x14ac:dyDescent="0.35">
      <c r="A18" s="723" t="s">
        <v>344</v>
      </c>
      <c r="B18" s="701">
        <v>260</v>
      </c>
      <c r="C18" s="701">
        <v>140.33888999999999</v>
      </c>
      <c r="D18" s="702">
        <v>-119.66110999999999</v>
      </c>
      <c r="E18" s="703">
        <v>0.53976496153800002</v>
      </c>
      <c r="F18" s="701">
        <v>140</v>
      </c>
      <c r="G18" s="702">
        <v>81.666666666666003</v>
      </c>
      <c r="H18" s="704">
        <v>0</v>
      </c>
      <c r="I18" s="701">
        <v>0</v>
      </c>
      <c r="J18" s="702">
        <v>-81.666666666666003</v>
      </c>
      <c r="K18" s="705">
        <v>0</v>
      </c>
    </row>
    <row r="19" spans="1:11" ht="14.4" customHeight="1" thickBot="1" x14ac:dyDescent="0.35">
      <c r="A19" s="723" t="s">
        <v>345</v>
      </c>
      <c r="B19" s="701">
        <v>600</v>
      </c>
      <c r="C19" s="701">
        <v>619.37486999999999</v>
      </c>
      <c r="D19" s="702">
        <v>19.374870000000001</v>
      </c>
      <c r="E19" s="703">
        <v>1.03229145</v>
      </c>
      <c r="F19" s="701">
        <v>685</v>
      </c>
      <c r="G19" s="702">
        <v>399.58333333333297</v>
      </c>
      <c r="H19" s="704">
        <v>106.64891</v>
      </c>
      <c r="I19" s="701">
        <v>368.29975999999999</v>
      </c>
      <c r="J19" s="702">
        <v>-31.283573333332999</v>
      </c>
      <c r="K19" s="705">
        <v>0.537663883211</v>
      </c>
    </row>
    <row r="20" spans="1:11" ht="14.4" customHeight="1" thickBot="1" x14ac:dyDescent="0.35">
      <c r="A20" s="723" t="s">
        <v>346</v>
      </c>
      <c r="B20" s="701">
        <v>19.600000000000001</v>
      </c>
      <c r="C20" s="701">
        <v>1.9738899999999999</v>
      </c>
      <c r="D20" s="702">
        <v>-17.626110000000001</v>
      </c>
      <c r="E20" s="703">
        <v>0.100708673469</v>
      </c>
      <c r="F20" s="701">
        <v>10</v>
      </c>
      <c r="G20" s="702">
        <v>5.833333333333</v>
      </c>
      <c r="H20" s="704">
        <v>0</v>
      </c>
      <c r="I20" s="701">
        <v>0.74375999999999998</v>
      </c>
      <c r="J20" s="702">
        <v>-5.089573333333</v>
      </c>
      <c r="K20" s="705">
        <v>7.4375999999999998E-2</v>
      </c>
    </row>
    <row r="21" spans="1:11" ht="14.4" customHeight="1" thickBot="1" x14ac:dyDescent="0.35">
      <c r="A21" s="723" t="s">
        <v>347</v>
      </c>
      <c r="B21" s="701">
        <v>15</v>
      </c>
      <c r="C21" s="701">
        <v>18.216000000000001</v>
      </c>
      <c r="D21" s="702">
        <v>3.2160000000000002</v>
      </c>
      <c r="E21" s="703">
        <v>1.2143999999999999</v>
      </c>
      <c r="F21" s="701">
        <v>20</v>
      </c>
      <c r="G21" s="702">
        <v>11.666666666666</v>
      </c>
      <c r="H21" s="704">
        <v>0.55200000000000005</v>
      </c>
      <c r="I21" s="701">
        <v>7.7279999999999998</v>
      </c>
      <c r="J21" s="702">
        <v>-3.9386666666660002</v>
      </c>
      <c r="K21" s="705">
        <v>0.38640000000000002</v>
      </c>
    </row>
    <row r="22" spans="1:11" ht="14.4" customHeight="1" thickBot="1" x14ac:dyDescent="0.35">
      <c r="A22" s="722" t="s">
        <v>348</v>
      </c>
      <c r="B22" s="706">
        <v>1584.8416079589999</v>
      </c>
      <c r="C22" s="706">
        <v>1963.5650000000001</v>
      </c>
      <c r="D22" s="707">
        <v>378.72339204100098</v>
      </c>
      <c r="E22" s="714">
        <v>1.238966083512</v>
      </c>
      <c r="F22" s="706">
        <v>1817.2987690592599</v>
      </c>
      <c r="G22" s="707">
        <v>1060.0909486179</v>
      </c>
      <c r="H22" s="709">
        <v>196.99</v>
      </c>
      <c r="I22" s="706">
        <v>922.32000000000096</v>
      </c>
      <c r="J22" s="707">
        <v>-137.77094861790201</v>
      </c>
      <c r="K22" s="713">
        <v>0.50752249200999999</v>
      </c>
    </row>
    <row r="23" spans="1:11" ht="14.4" customHeight="1" thickBot="1" x14ac:dyDescent="0.35">
      <c r="A23" s="723" t="s">
        <v>349</v>
      </c>
      <c r="B23" s="701">
        <v>1474.19202976424</v>
      </c>
      <c r="C23" s="701">
        <v>1838.2550000000001</v>
      </c>
      <c r="D23" s="702">
        <v>364.062970235764</v>
      </c>
      <c r="E23" s="703">
        <v>1.2469576302709999</v>
      </c>
      <c r="F23" s="701">
        <v>1704.88288105995</v>
      </c>
      <c r="G23" s="702">
        <v>994.51501395163802</v>
      </c>
      <c r="H23" s="704">
        <v>193.44</v>
      </c>
      <c r="I23" s="701">
        <v>901.66000000000099</v>
      </c>
      <c r="J23" s="702">
        <v>-92.855013951635996</v>
      </c>
      <c r="K23" s="705">
        <v>0.52886917336999995</v>
      </c>
    </row>
    <row r="24" spans="1:11" ht="14.4" customHeight="1" thickBot="1" x14ac:dyDescent="0.35">
      <c r="A24" s="723" t="s">
        <v>350</v>
      </c>
      <c r="B24" s="701">
        <v>110.649578194763</v>
      </c>
      <c r="C24" s="701">
        <v>125.31</v>
      </c>
      <c r="D24" s="702">
        <v>14.660421805236</v>
      </c>
      <c r="E24" s="703">
        <v>1.132494149949</v>
      </c>
      <c r="F24" s="701">
        <v>112.41588799931201</v>
      </c>
      <c r="G24" s="702">
        <v>65.575934666264999</v>
      </c>
      <c r="H24" s="704">
        <v>3.55</v>
      </c>
      <c r="I24" s="701">
        <v>20.66</v>
      </c>
      <c r="J24" s="702">
        <v>-44.915934666265002</v>
      </c>
      <c r="K24" s="705">
        <v>0.183781851192</v>
      </c>
    </row>
    <row r="25" spans="1:11" ht="14.4" customHeight="1" thickBot="1" x14ac:dyDescent="0.35">
      <c r="A25" s="722" t="s">
        <v>351</v>
      </c>
      <c r="B25" s="706">
        <v>16090.333333333299</v>
      </c>
      <c r="C25" s="706">
        <v>15163.01614</v>
      </c>
      <c r="D25" s="707">
        <v>-927.31719333333399</v>
      </c>
      <c r="E25" s="714">
        <v>0.94236805576799998</v>
      </c>
      <c r="F25" s="706">
        <v>15819.2</v>
      </c>
      <c r="G25" s="707">
        <v>9227.8666666666704</v>
      </c>
      <c r="H25" s="709">
        <v>1346.1842999999999</v>
      </c>
      <c r="I25" s="706">
        <v>9153.9726300000093</v>
      </c>
      <c r="J25" s="707">
        <v>-73.894036666659005</v>
      </c>
      <c r="K25" s="713">
        <v>0.57866217191699998</v>
      </c>
    </row>
    <row r="26" spans="1:11" ht="14.4" customHeight="1" thickBot="1" x14ac:dyDescent="0.35">
      <c r="A26" s="723" t="s">
        <v>352</v>
      </c>
      <c r="B26" s="701">
        <v>248.333333333333</v>
      </c>
      <c r="C26" s="701">
        <v>208.50695999999999</v>
      </c>
      <c r="D26" s="702">
        <v>-39.826373333333002</v>
      </c>
      <c r="E26" s="703">
        <v>0.83962534228100005</v>
      </c>
      <c r="F26" s="701">
        <v>200.2</v>
      </c>
      <c r="G26" s="702">
        <v>116.783333333333</v>
      </c>
      <c r="H26" s="704">
        <v>97.257800000000003</v>
      </c>
      <c r="I26" s="701">
        <v>361.54472000000101</v>
      </c>
      <c r="J26" s="702">
        <v>244.76138666666699</v>
      </c>
      <c r="K26" s="705">
        <v>1.805917682317</v>
      </c>
    </row>
    <row r="27" spans="1:11" ht="14.4" customHeight="1" thickBot="1" x14ac:dyDescent="0.35">
      <c r="A27" s="723" t="s">
        <v>353</v>
      </c>
      <c r="B27" s="701">
        <v>12900</v>
      </c>
      <c r="C27" s="701">
        <v>11833.181140000001</v>
      </c>
      <c r="D27" s="702">
        <v>-1066.8188600000001</v>
      </c>
      <c r="E27" s="703">
        <v>0.91730086356499996</v>
      </c>
      <c r="F27" s="701">
        <v>12500</v>
      </c>
      <c r="G27" s="702">
        <v>7291.6666666666697</v>
      </c>
      <c r="H27" s="704">
        <v>1042.6709800000001</v>
      </c>
      <c r="I27" s="701">
        <v>7095.0277300000098</v>
      </c>
      <c r="J27" s="702">
        <v>-196.638936666658</v>
      </c>
      <c r="K27" s="705">
        <v>0.56760221840000002</v>
      </c>
    </row>
    <row r="28" spans="1:11" ht="14.4" customHeight="1" thickBot="1" x14ac:dyDescent="0.35">
      <c r="A28" s="723" t="s">
        <v>354</v>
      </c>
      <c r="B28" s="701">
        <v>210</v>
      </c>
      <c r="C28" s="701">
        <v>381.98696000000001</v>
      </c>
      <c r="D28" s="702">
        <v>171.98696000000001</v>
      </c>
      <c r="E28" s="703">
        <v>1.818985523809</v>
      </c>
      <c r="F28" s="701">
        <v>390</v>
      </c>
      <c r="G28" s="702">
        <v>227.5</v>
      </c>
      <c r="H28" s="704">
        <v>15.378349999999999</v>
      </c>
      <c r="I28" s="701">
        <v>137.03254000000001</v>
      </c>
      <c r="J28" s="702">
        <v>-90.467459999998994</v>
      </c>
      <c r="K28" s="705">
        <v>0.35136548717900001</v>
      </c>
    </row>
    <row r="29" spans="1:11" ht="14.4" customHeight="1" thickBot="1" x14ac:dyDescent="0.35">
      <c r="A29" s="723" t="s">
        <v>355</v>
      </c>
      <c r="B29" s="701">
        <v>10</v>
      </c>
      <c r="C29" s="701">
        <v>14.3575</v>
      </c>
      <c r="D29" s="702">
        <v>4.3574999999999999</v>
      </c>
      <c r="E29" s="703">
        <v>1.4357500000000001</v>
      </c>
      <c r="F29" s="701">
        <v>15</v>
      </c>
      <c r="G29" s="702">
        <v>8.75</v>
      </c>
      <c r="H29" s="704">
        <v>0.29039999999999999</v>
      </c>
      <c r="I29" s="701">
        <v>4.4312199999999997</v>
      </c>
      <c r="J29" s="702">
        <v>-4.3187800000000003</v>
      </c>
      <c r="K29" s="705">
        <v>0.29541466666600003</v>
      </c>
    </row>
    <row r="30" spans="1:11" ht="14.4" customHeight="1" thickBot="1" x14ac:dyDescent="0.35">
      <c r="A30" s="723" t="s">
        <v>356</v>
      </c>
      <c r="B30" s="701">
        <v>2</v>
      </c>
      <c r="C30" s="701">
        <v>3.3163900000000002</v>
      </c>
      <c r="D30" s="702">
        <v>1.3163899999999999</v>
      </c>
      <c r="E30" s="703">
        <v>1.6581950000000001</v>
      </c>
      <c r="F30" s="701">
        <v>4</v>
      </c>
      <c r="G30" s="702">
        <v>2.333333333333</v>
      </c>
      <c r="H30" s="704">
        <v>0</v>
      </c>
      <c r="I30" s="701">
        <v>0.95699999999999996</v>
      </c>
      <c r="J30" s="702">
        <v>-1.3763333333329999</v>
      </c>
      <c r="K30" s="705">
        <v>0.23924999999999999</v>
      </c>
    </row>
    <row r="31" spans="1:11" ht="14.4" customHeight="1" thickBot="1" x14ac:dyDescent="0.35">
      <c r="A31" s="723" t="s">
        <v>357</v>
      </c>
      <c r="B31" s="701">
        <v>835</v>
      </c>
      <c r="C31" s="701">
        <v>765.91141000000005</v>
      </c>
      <c r="D31" s="702">
        <v>-69.088589999999996</v>
      </c>
      <c r="E31" s="703">
        <v>0.91725917365200005</v>
      </c>
      <c r="F31" s="701">
        <v>760</v>
      </c>
      <c r="G31" s="702">
        <v>443.33333333333297</v>
      </c>
      <c r="H31" s="704">
        <v>93.888670000000005</v>
      </c>
      <c r="I31" s="701">
        <v>373.41869000000003</v>
      </c>
      <c r="J31" s="702">
        <v>-69.914643333333004</v>
      </c>
      <c r="K31" s="705">
        <v>0.49134038157799997</v>
      </c>
    </row>
    <row r="32" spans="1:11" ht="14.4" customHeight="1" thickBot="1" x14ac:dyDescent="0.35">
      <c r="A32" s="723" t="s">
        <v>358</v>
      </c>
      <c r="B32" s="701">
        <v>1340</v>
      </c>
      <c r="C32" s="701">
        <v>1363.82142</v>
      </c>
      <c r="D32" s="702">
        <v>23.82142</v>
      </c>
      <c r="E32" s="703">
        <v>1.017777179104</v>
      </c>
      <c r="F32" s="701">
        <v>1380</v>
      </c>
      <c r="G32" s="702">
        <v>805</v>
      </c>
      <c r="H32" s="704">
        <v>72.239099999999993</v>
      </c>
      <c r="I32" s="701">
        <v>893.73918000000106</v>
      </c>
      <c r="J32" s="702">
        <v>88.739180000000999</v>
      </c>
      <c r="K32" s="705">
        <v>0.64763708695599997</v>
      </c>
    </row>
    <row r="33" spans="1:11" ht="14.4" customHeight="1" thickBot="1" x14ac:dyDescent="0.35">
      <c r="A33" s="723" t="s">
        <v>359</v>
      </c>
      <c r="B33" s="701">
        <v>90</v>
      </c>
      <c r="C33" s="701">
        <v>99.534599999999998</v>
      </c>
      <c r="D33" s="702">
        <v>9.5345999999999993</v>
      </c>
      <c r="E33" s="703">
        <v>1.1059399999999999</v>
      </c>
      <c r="F33" s="701">
        <v>100</v>
      </c>
      <c r="G33" s="702">
        <v>58.333333333333002</v>
      </c>
      <c r="H33" s="704">
        <v>11.532999999999999</v>
      </c>
      <c r="I33" s="701">
        <v>56.533000000000001</v>
      </c>
      <c r="J33" s="702">
        <v>-1.8003333333330001</v>
      </c>
      <c r="K33" s="705">
        <v>0.56533</v>
      </c>
    </row>
    <row r="34" spans="1:11" ht="14.4" customHeight="1" thickBot="1" x14ac:dyDescent="0.35">
      <c r="A34" s="723" t="s">
        <v>360</v>
      </c>
      <c r="B34" s="701">
        <v>90</v>
      </c>
      <c r="C34" s="701">
        <v>79.717569999999995</v>
      </c>
      <c r="D34" s="702">
        <v>-10.28243</v>
      </c>
      <c r="E34" s="703">
        <v>0.88575077777699995</v>
      </c>
      <c r="F34" s="701">
        <v>90</v>
      </c>
      <c r="G34" s="702">
        <v>52.5</v>
      </c>
      <c r="H34" s="704">
        <v>0</v>
      </c>
      <c r="I34" s="701">
        <v>33.338279999999997</v>
      </c>
      <c r="J34" s="702">
        <v>-19.161719999999999</v>
      </c>
      <c r="K34" s="705">
        <v>0.37042533333299998</v>
      </c>
    </row>
    <row r="35" spans="1:11" ht="14.4" customHeight="1" thickBot="1" x14ac:dyDescent="0.35">
      <c r="A35" s="723" t="s">
        <v>361</v>
      </c>
      <c r="B35" s="701">
        <v>20</v>
      </c>
      <c r="C35" s="701">
        <v>16.48678</v>
      </c>
      <c r="D35" s="702">
        <v>-3.51322</v>
      </c>
      <c r="E35" s="703">
        <v>0.82433900000000004</v>
      </c>
      <c r="F35" s="701">
        <v>15</v>
      </c>
      <c r="G35" s="702">
        <v>8.75</v>
      </c>
      <c r="H35" s="704">
        <v>1.4330000000000001</v>
      </c>
      <c r="I35" s="701">
        <v>16.996759999999998</v>
      </c>
      <c r="J35" s="702">
        <v>8.2467600000000001</v>
      </c>
      <c r="K35" s="705">
        <v>1.133117333333</v>
      </c>
    </row>
    <row r="36" spans="1:11" ht="14.4" customHeight="1" thickBot="1" x14ac:dyDescent="0.35">
      <c r="A36" s="723" t="s">
        <v>362</v>
      </c>
      <c r="B36" s="701">
        <v>95</v>
      </c>
      <c r="C36" s="701">
        <v>97.383570000000006</v>
      </c>
      <c r="D36" s="702">
        <v>2.3835700000000002</v>
      </c>
      <c r="E36" s="703">
        <v>1.025090210526</v>
      </c>
      <c r="F36" s="701">
        <v>95</v>
      </c>
      <c r="G36" s="702">
        <v>55.416666666666003</v>
      </c>
      <c r="H36" s="704">
        <v>8.8411000000000008</v>
      </c>
      <c r="I36" s="701">
        <v>49.4146</v>
      </c>
      <c r="J36" s="702">
        <v>-6.0020666666659999</v>
      </c>
      <c r="K36" s="705">
        <v>0.52015368420999997</v>
      </c>
    </row>
    <row r="37" spans="1:11" ht="14.4" customHeight="1" thickBot="1" x14ac:dyDescent="0.35">
      <c r="A37" s="723" t="s">
        <v>363</v>
      </c>
      <c r="B37" s="701">
        <v>40</v>
      </c>
      <c r="C37" s="701">
        <v>28.406980000000001</v>
      </c>
      <c r="D37" s="702">
        <v>-11.593019999999999</v>
      </c>
      <c r="E37" s="703">
        <v>0.71017450000000004</v>
      </c>
      <c r="F37" s="701">
        <v>35</v>
      </c>
      <c r="G37" s="702">
        <v>20.416666666666</v>
      </c>
      <c r="H37" s="704">
        <v>0</v>
      </c>
      <c r="I37" s="701">
        <v>16.16508</v>
      </c>
      <c r="J37" s="702">
        <v>-4.2515866666660003</v>
      </c>
      <c r="K37" s="705">
        <v>0.46185942857099999</v>
      </c>
    </row>
    <row r="38" spans="1:11" ht="14.4" customHeight="1" thickBot="1" x14ac:dyDescent="0.35">
      <c r="A38" s="723" t="s">
        <v>364</v>
      </c>
      <c r="B38" s="701">
        <v>10</v>
      </c>
      <c r="C38" s="701">
        <v>14.32756</v>
      </c>
      <c r="D38" s="702">
        <v>4.3275600000000001</v>
      </c>
      <c r="E38" s="703">
        <v>1.4327559999999999</v>
      </c>
      <c r="F38" s="701">
        <v>15</v>
      </c>
      <c r="G38" s="702">
        <v>8.75</v>
      </c>
      <c r="H38" s="704">
        <v>1.7203999999999999</v>
      </c>
      <c r="I38" s="701">
        <v>4.5446999999999997</v>
      </c>
      <c r="J38" s="702">
        <v>-4.2052999999990002</v>
      </c>
      <c r="K38" s="705">
        <v>0.30298000000000003</v>
      </c>
    </row>
    <row r="39" spans="1:11" ht="14.4" customHeight="1" thickBot="1" x14ac:dyDescent="0.35">
      <c r="A39" s="723" t="s">
        <v>365</v>
      </c>
      <c r="B39" s="701">
        <v>200</v>
      </c>
      <c r="C39" s="701">
        <v>256.07729999999998</v>
      </c>
      <c r="D39" s="702">
        <v>56.077299999998999</v>
      </c>
      <c r="E39" s="703">
        <v>1.2803865000000001</v>
      </c>
      <c r="F39" s="701">
        <v>220</v>
      </c>
      <c r="G39" s="702">
        <v>128.333333333333</v>
      </c>
      <c r="H39" s="704">
        <v>0</v>
      </c>
      <c r="I39" s="701">
        <v>109.89763000000001</v>
      </c>
      <c r="J39" s="702">
        <v>-18.435703333332999</v>
      </c>
      <c r="K39" s="705">
        <v>0.49953468181799998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0</v>
      </c>
      <c r="G40" s="702">
        <v>0</v>
      </c>
      <c r="H40" s="704">
        <v>0.93149999999999999</v>
      </c>
      <c r="I40" s="701">
        <v>0.93149999999999999</v>
      </c>
      <c r="J40" s="702">
        <v>0.93149999999999999</v>
      </c>
      <c r="K40" s="712" t="s">
        <v>337</v>
      </c>
    </row>
    <row r="41" spans="1:11" ht="14.4" customHeight="1" thickBot="1" x14ac:dyDescent="0.35">
      <c r="A41" s="722" t="s">
        <v>367</v>
      </c>
      <c r="B41" s="706">
        <v>610.27569693016096</v>
      </c>
      <c r="C41" s="706">
        <v>553.79443000000003</v>
      </c>
      <c r="D41" s="707">
        <v>-56.481266930159997</v>
      </c>
      <c r="E41" s="714">
        <v>0.90744958841599999</v>
      </c>
      <c r="F41" s="706">
        <v>553.00011924758701</v>
      </c>
      <c r="G41" s="707">
        <v>322.583402894426</v>
      </c>
      <c r="H41" s="709">
        <v>44.895099999999999</v>
      </c>
      <c r="I41" s="706">
        <v>295.19447000000002</v>
      </c>
      <c r="J41" s="707">
        <v>-27.388932894425</v>
      </c>
      <c r="K41" s="713">
        <v>0.53380543642800005</v>
      </c>
    </row>
    <row r="42" spans="1:11" ht="14.4" customHeight="1" thickBot="1" x14ac:dyDescent="0.35">
      <c r="A42" s="723" t="s">
        <v>368</v>
      </c>
      <c r="B42" s="701">
        <v>581.37578892938404</v>
      </c>
      <c r="C42" s="701">
        <v>467.50074000000001</v>
      </c>
      <c r="D42" s="702">
        <v>-113.87504892938399</v>
      </c>
      <c r="E42" s="703">
        <v>0.80412832612200003</v>
      </c>
      <c r="F42" s="701">
        <v>464.81325970504798</v>
      </c>
      <c r="G42" s="702">
        <v>271.14106816127799</v>
      </c>
      <c r="H42" s="704">
        <v>37.959710000000001</v>
      </c>
      <c r="I42" s="701">
        <v>256.27674000000002</v>
      </c>
      <c r="J42" s="702">
        <v>-14.864328161276999</v>
      </c>
      <c r="K42" s="705">
        <v>0.55135419364399996</v>
      </c>
    </row>
    <row r="43" spans="1:11" ht="14.4" customHeight="1" thickBot="1" x14ac:dyDescent="0.35">
      <c r="A43" s="723" t="s">
        <v>369</v>
      </c>
      <c r="B43" s="701">
        <v>28.899908000777</v>
      </c>
      <c r="C43" s="701">
        <v>86.293689999999998</v>
      </c>
      <c r="D43" s="702">
        <v>57.393781999223002</v>
      </c>
      <c r="E43" s="703">
        <v>2.9859503358159998</v>
      </c>
      <c r="F43" s="701">
        <v>88.186859542538997</v>
      </c>
      <c r="G43" s="702">
        <v>51.442334733147</v>
      </c>
      <c r="H43" s="704">
        <v>6.9353899999999999</v>
      </c>
      <c r="I43" s="701">
        <v>38.917729999999999</v>
      </c>
      <c r="J43" s="702">
        <v>-12.524604733146999</v>
      </c>
      <c r="K43" s="705">
        <v>0.44130985275899998</v>
      </c>
    </row>
    <row r="44" spans="1:11" ht="14.4" customHeight="1" thickBot="1" x14ac:dyDescent="0.35">
      <c r="A44" s="722" t="s">
        <v>370</v>
      </c>
      <c r="B44" s="706">
        <v>440.89485044456598</v>
      </c>
      <c r="C44" s="706">
        <v>416.98066999999998</v>
      </c>
      <c r="D44" s="707">
        <v>-23.914180444566</v>
      </c>
      <c r="E44" s="714">
        <v>0.94575990075500005</v>
      </c>
      <c r="F44" s="706">
        <v>411.422022785411</v>
      </c>
      <c r="G44" s="707">
        <v>239.99617995815601</v>
      </c>
      <c r="H44" s="709">
        <v>32.828180000000003</v>
      </c>
      <c r="I44" s="706">
        <v>222.48797999999999</v>
      </c>
      <c r="J44" s="707">
        <v>-17.508199958155</v>
      </c>
      <c r="K44" s="713">
        <v>0.54077800331000003</v>
      </c>
    </row>
    <row r="45" spans="1:11" ht="14.4" customHeight="1" thickBot="1" x14ac:dyDescent="0.35">
      <c r="A45" s="723" t="s">
        <v>371</v>
      </c>
      <c r="B45" s="701">
        <v>0</v>
      </c>
      <c r="C45" s="701">
        <v>7.9481599999999997</v>
      </c>
      <c r="D45" s="702">
        <v>7.9481599999999997</v>
      </c>
      <c r="E45" s="711" t="s">
        <v>329</v>
      </c>
      <c r="F45" s="701">
        <v>0</v>
      </c>
      <c r="G45" s="702">
        <v>0</v>
      </c>
      <c r="H45" s="704">
        <v>0</v>
      </c>
      <c r="I45" s="701">
        <v>2.8969999999999998</v>
      </c>
      <c r="J45" s="702">
        <v>2.8969999999999998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72</v>
      </c>
      <c r="C46" s="701">
        <v>34.190759999999997</v>
      </c>
      <c r="D46" s="702">
        <v>-37.809240000000003</v>
      </c>
      <c r="E46" s="703">
        <v>0.474871666666</v>
      </c>
      <c r="F46" s="701">
        <v>40</v>
      </c>
      <c r="G46" s="702">
        <v>23.333333333333002</v>
      </c>
      <c r="H46" s="704">
        <v>3.65394</v>
      </c>
      <c r="I46" s="701">
        <v>18.343360000000001</v>
      </c>
      <c r="J46" s="702">
        <v>-4.9899733333330003</v>
      </c>
      <c r="K46" s="705">
        <v>0.45858399999999999</v>
      </c>
    </row>
    <row r="47" spans="1:11" ht="14.4" customHeight="1" thickBot="1" x14ac:dyDescent="0.35">
      <c r="A47" s="723" t="s">
        <v>373</v>
      </c>
      <c r="B47" s="701">
        <v>168.23810628585801</v>
      </c>
      <c r="C47" s="701">
        <v>183.86993000000001</v>
      </c>
      <c r="D47" s="702">
        <v>15.631823714140999</v>
      </c>
      <c r="E47" s="703">
        <v>1.0929148815280001</v>
      </c>
      <c r="F47" s="701">
        <v>187.42599535079</v>
      </c>
      <c r="G47" s="702">
        <v>109.331830621294</v>
      </c>
      <c r="H47" s="704">
        <v>13.38246</v>
      </c>
      <c r="I47" s="701">
        <v>104.099</v>
      </c>
      <c r="J47" s="702">
        <v>-5.2328306212940001</v>
      </c>
      <c r="K47" s="705">
        <v>0.55541388378400003</v>
      </c>
    </row>
    <row r="48" spans="1:11" ht="14.4" customHeight="1" thickBot="1" x14ac:dyDescent="0.35">
      <c r="A48" s="723" t="s">
        <v>374</v>
      </c>
      <c r="B48" s="701">
        <v>67.700168888806004</v>
      </c>
      <c r="C48" s="701">
        <v>68.699960000000004</v>
      </c>
      <c r="D48" s="702">
        <v>0.99979111119300001</v>
      </c>
      <c r="E48" s="703">
        <v>1.0147679263960001</v>
      </c>
      <c r="F48" s="701">
        <v>75.038785074112994</v>
      </c>
      <c r="G48" s="702">
        <v>43.772624626566</v>
      </c>
      <c r="H48" s="704">
        <v>6.94801</v>
      </c>
      <c r="I48" s="701">
        <v>37.245519999999999</v>
      </c>
      <c r="J48" s="702">
        <v>-6.5271046265660004</v>
      </c>
      <c r="K48" s="705">
        <v>0.49635025358099999</v>
      </c>
    </row>
    <row r="49" spans="1:11" ht="14.4" customHeight="1" thickBot="1" x14ac:dyDescent="0.35">
      <c r="A49" s="723" t="s">
        <v>375</v>
      </c>
      <c r="B49" s="701">
        <v>4.6064455880380004</v>
      </c>
      <c r="C49" s="701">
        <v>4.0567200000000003</v>
      </c>
      <c r="D49" s="702">
        <v>-0.54972558803799998</v>
      </c>
      <c r="E49" s="703">
        <v>0.88066165603500002</v>
      </c>
      <c r="F49" s="701">
        <v>3.66735043622</v>
      </c>
      <c r="G49" s="702">
        <v>2.1392877544619999</v>
      </c>
      <c r="H49" s="704">
        <v>0.19550000000000001</v>
      </c>
      <c r="I49" s="701">
        <v>3.16621</v>
      </c>
      <c r="J49" s="702">
        <v>1.026922245537</v>
      </c>
      <c r="K49" s="705">
        <v>0.86335081827100002</v>
      </c>
    </row>
    <row r="50" spans="1:11" ht="14.4" customHeight="1" thickBot="1" x14ac:dyDescent="0.35">
      <c r="A50" s="723" t="s">
        <v>376</v>
      </c>
      <c r="B50" s="701">
        <v>0</v>
      </c>
      <c r="C50" s="701">
        <v>4.2000000000000003E-2</v>
      </c>
      <c r="D50" s="702">
        <v>4.2000000000000003E-2</v>
      </c>
      <c r="E50" s="711" t="s">
        <v>329</v>
      </c>
      <c r="F50" s="701">
        <v>3.6293737662000003E-2</v>
      </c>
      <c r="G50" s="702">
        <v>2.1171346968999999E-2</v>
      </c>
      <c r="H50" s="704">
        <v>0</v>
      </c>
      <c r="I50" s="701">
        <v>0</v>
      </c>
      <c r="J50" s="702">
        <v>-2.1171346968999999E-2</v>
      </c>
      <c r="K50" s="705">
        <v>0</v>
      </c>
    </row>
    <row r="51" spans="1:11" ht="14.4" customHeight="1" thickBot="1" x14ac:dyDescent="0.35">
      <c r="A51" s="723" t="s">
        <v>377</v>
      </c>
      <c r="B51" s="701">
        <v>0</v>
      </c>
      <c r="C51" s="701">
        <v>10.785399999999999</v>
      </c>
      <c r="D51" s="702">
        <v>10.785399999999999</v>
      </c>
      <c r="E51" s="711" t="s">
        <v>329</v>
      </c>
      <c r="F51" s="701">
        <v>0</v>
      </c>
      <c r="G51" s="702">
        <v>0</v>
      </c>
      <c r="H51" s="704">
        <v>0.70421999999999996</v>
      </c>
      <c r="I51" s="701">
        <v>4.52508</v>
      </c>
      <c r="J51" s="702">
        <v>4.52508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3</v>
      </c>
      <c r="C52" s="701">
        <v>0.95357000000000003</v>
      </c>
      <c r="D52" s="702">
        <v>-2.04643</v>
      </c>
      <c r="E52" s="703">
        <v>0.31785666666599999</v>
      </c>
      <c r="F52" s="701">
        <v>1.4397879145000001</v>
      </c>
      <c r="G52" s="702">
        <v>0.83987628345800003</v>
      </c>
      <c r="H52" s="704">
        <v>1.1350000000000001E-2</v>
      </c>
      <c r="I52" s="701">
        <v>0.18726999999999999</v>
      </c>
      <c r="J52" s="702">
        <v>-0.65260628345799998</v>
      </c>
      <c r="K52" s="705">
        <v>0.130067767699</v>
      </c>
    </row>
    <row r="53" spans="1:11" ht="14.4" customHeight="1" thickBot="1" x14ac:dyDescent="0.35">
      <c r="A53" s="723" t="s">
        <v>379</v>
      </c>
      <c r="B53" s="701">
        <v>35.350129681863002</v>
      </c>
      <c r="C53" s="701">
        <v>32.869219999999999</v>
      </c>
      <c r="D53" s="702">
        <v>-2.4809096818629999</v>
      </c>
      <c r="E53" s="703">
        <v>0.92981893689799999</v>
      </c>
      <c r="F53" s="701">
        <v>32.073602928207997</v>
      </c>
      <c r="G53" s="702">
        <v>18.709601708120999</v>
      </c>
      <c r="H53" s="704">
        <v>2.0864699999999998</v>
      </c>
      <c r="I53" s="701">
        <v>14.47785</v>
      </c>
      <c r="J53" s="702">
        <v>-4.2317517081210001</v>
      </c>
      <c r="K53" s="705">
        <v>0.45139456369699998</v>
      </c>
    </row>
    <row r="54" spans="1:11" ht="14.4" customHeight="1" thickBot="1" x14ac:dyDescent="0.35">
      <c r="A54" s="723" t="s">
        <v>380</v>
      </c>
      <c r="B54" s="701">
        <v>0</v>
      </c>
      <c r="C54" s="701">
        <v>1.21</v>
      </c>
      <c r="D54" s="702">
        <v>1.21</v>
      </c>
      <c r="E54" s="711" t="s">
        <v>337</v>
      </c>
      <c r="F54" s="701">
        <v>0</v>
      </c>
      <c r="G54" s="702">
        <v>0</v>
      </c>
      <c r="H54" s="704">
        <v>0</v>
      </c>
      <c r="I54" s="701">
        <v>1.21</v>
      </c>
      <c r="J54" s="702">
        <v>1.21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50</v>
      </c>
      <c r="C55" s="701">
        <v>72.354950000000002</v>
      </c>
      <c r="D55" s="702">
        <v>22.354949999999999</v>
      </c>
      <c r="E55" s="703">
        <v>1.4470989999999999</v>
      </c>
      <c r="F55" s="701">
        <v>71.740207343913994</v>
      </c>
      <c r="G55" s="702">
        <v>41.848454283949998</v>
      </c>
      <c r="H55" s="704">
        <v>5.8462300000000003</v>
      </c>
      <c r="I55" s="701">
        <v>36.336689999999997</v>
      </c>
      <c r="J55" s="702">
        <v>-5.5117642839489998</v>
      </c>
      <c r="K55" s="705">
        <v>0.50650383300099999</v>
      </c>
    </row>
    <row r="56" spans="1:11" ht="14.4" customHeight="1" thickBot="1" x14ac:dyDescent="0.35">
      <c r="A56" s="723" t="s">
        <v>382</v>
      </c>
      <c r="B56" s="701">
        <v>40</v>
      </c>
      <c r="C56" s="701">
        <v>0</v>
      </c>
      <c r="D56" s="702">
        <v>-40</v>
      </c>
      <c r="E56" s="703">
        <v>0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05">
        <v>0</v>
      </c>
    </row>
    <row r="57" spans="1:11" ht="14.4" customHeight="1" thickBot="1" x14ac:dyDescent="0.35">
      <c r="A57" s="722" t="s">
        <v>383</v>
      </c>
      <c r="B57" s="706">
        <v>64.806650600327004</v>
      </c>
      <c r="C57" s="706">
        <v>31.423570000000002</v>
      </c>
      <c r="D57" s="707">
        <v>-33.383080600326998</v>
      </c>
      <c r="E57" s="714">
        <v>0.484881871056</v>
      </c>
      <c r="F57" s="706">
        <v>25.821387771308</v>
      </c>
      <c r="G57" s="707">
        <v>15.06247619993</v>
      </c>
      <c r="H57" s="709">
        <v>2.44936</v>
      </c>
      <c r="I57" s="706">
        <v>7.0980100000000004</v>
      </c>
      <c r="J57" s="707">
        <v>-7.9644661999300004</v>
      </c>
      <c r="K57" s="713">
        <v>0.27488878842800002</v>
      </c>
    </row>
    <row r="58" spans="1:11" ht="14.4" customHeight="1" thickBot="1" x14ac:dyDescent="0.35">
      <c r="A58" s="723" t="s">
        <v>384</v>
      </c>
      <c r="B58" s="701">
        <v>3.8283643760010002</v>
      </c>
      <c r="C58" s="701">
        <v>1.7</v>
      </c>
      <c r="D58" s="702">
        <v>-2.128364376001</v>
      </c>
      <c r="E58" s="703">
        <v>0.44405386557600002</v>
      </c>
      <c r="F58" s="701">
        <v>1.0194874101260001</v>
      </c>
      <c r="G58" s="702">
        <v>0.59470098924000003</v>
      </c>
      <c r="H58" s="704">
        <v>0</v>
      </c>
      <c r="I58" s="701">
        <v>0</v>
      </c>
      <c r="J58" s="702">
        <v>-0.59470098924000003</v>
      </c>
      <c r="K58" s="705">
        <v>0</v>
      </c>
    </row>
    <row r="59" spans="1:11" ht="14.4" customHeight="1" thickBot="1" x14ac:dyDescent="0.35">
      <c r="A59" s="723" t="s">
        <v>385</v>
      </c>
      <c r="B59" s="701">
        <v>58.916572483012999</v>
      </c>
      <c r="C59" s="701">
        <v>20.517720000000001</v>
      </c>
      <c r="D59" s="702">
        <v>-38.398852483013002</v>
      </c>
      <c r="E59" s="703">
        <v>0.34825040112200001</v>
      </c>
      <c r="F59" s="701">
        <v>20.944874448678</v>
      </c>
      <c r="G59" s="702">
        <v>12.217843428395</v>
      </c>
      <c r="H59" s="704">
        <v>0</v>
      </c>
      <c r="I59" s="701">
        <v>0</v>
      </c>
      <c r="J59" s="702">
        <v>-12.217843428395</v>
      </c>
      <c r="K59" s="705">
        <v>0</v>
      </c>
    </row>
    <row r="60" spans="1:11" ht="14.4" customHeight="1" thickBot="1" x14ac:dyDescent="0.35">
      <c r="A60" s="723" t="s">
        <v>386</v>
      </c>
      <c r="B60" s="701">
        <v>0</v>
      </c>
      <c r="C60" s="701">
        <v>5.3834</v>
      </c>
      <c r="D60" s="702">
        <v>5.3834</v>
      </c>
      <c r="E60" s="711" t="s">
        <v>329</v>
      </c>
      <c r="F60" s="701">
        <v>0</v>
      </c>
      <c r="G60" s="702">
        <v>0</v>
      </c>
      <c r="H60" s="704">
        <v>1.089</v>
      </c>
      <c r="I60" s="701">
        <v>4.8643000000000001</v>
      </c>
      <c r="J60" s="702">
        <v>4.8643000000000001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2.0617137413119999</v>
      </c>
      <c r="C61" s="701">
        <v>3.8224499999999999</v>
      </c>
      <c r="D61" s="702">
        <v>1.7607362586869999</v>
      </c>
      <c r="E61" s="703">
        <v>1.8540158720419999</v>
      </c>
      <c r="F61" s="701">
        <v>3.857025912503</v>
      </c>
      <c r="G61" s="702">
        <v>2.2499317822929998</v>
      </c>
      <c r="H61" s="704">
        <v>1.36036</v>
      </c>
      <c r="I61" s="701">
        <v>2.2337099999999999</v>
      </c>
      <c r="J61" s="702">
        <v>-1.6221782293E-2</v>
      </c>
      <c r="K61" s="705">
        <v>0.57912755855700004</v>
      </c>
    </row>
    <row r="62" spans="1:11" ht="14.4" customHeight="1" thickBot="1" x14ac:dyDescent="0.35">
      <c r="A62" s="722" t="s">
        <v>388</v>
      </c>
      <c r="B62" s="706">
        <v>109.826909562566</v>
      </c>
      <c r="C62" s="706">
        <v>130.20301000000001</v>
      </c>
      <c r="D62" s="707">
        <v>20.376100437432999</v>
      </c>
      <c r="E62" s="714">
        <v>1.185529216096</v>
      </c>
      <c r="F62" s="706">
        <v>118.856786155187</v>
      </c>
      <c r="G62" s="707">
        <v>69.333125257191995</v>
      </c>
      <c r="H62" s="709">
        <v>8.8867999999999991</v>
      </c>
      <c r="I62" s="706">
        <v>90.391289999999998</v>
      </c>
      <c r="J62" s="707">
        <v>21.058164742807001</v>
      </c>
      <c r="K62" s="713">
        <v>0.76050592417899998</v>
      </c>
    </row>
    <row r="63" spans="1:11" ht="14.4" customHeight="1" thickBot="1" x14ac:dyDescent="0.35">
      <c r="A63" s="723" t="s">
        <v>389</v>
      </c>
      <c r="B63" s="701">
        <v>8</v>
      </c>
      <c r="C63" s="701">
        <v>23.85632</v>
      </c>
      <c r="D63" s="702">
        <v>15.85632</v>
      </c>
      <c r="E63" s="703">
        <v>2.98204</v>
      </c>
      <c r="F63" s="701">
        <v>0</v>
      </c>
      <c r="G63" s="702">
        <v>0</v>
      </c>
      <c r="H63" s="704">
        <v>0</v>
      </c>
      <c r="I63" s="701">
        <v>2.57254</v>
      </c>
      <c r="J63" s="702">
        <v>2.57254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20</v>
      </c>
      <c r="C64" s="701">
        <v>25.332249999999998</v>
      </c>
      <c r="D64" s="702">
        <v>5.3322499999990001</v>
      </c>
      <c r="E64" s="703">
        <v>1.2666124999999999</v>
      </c>
      <c r="F64" s="701">
        <v>28.334875014445</v>
      </c>
      <c r="G64" s="702">
        <v>16.528677091759</v>
      </c>
      <c r="H64" s="704">
        <v>0.68969999999999998</v>
      </c>
      <c r="I64" s="701">
        <v>7.1720899999999999</v>
      </c>
      <c r="J64" s="702">
        <v>-9.3565870917589997</v>
      </c>
      <c r="K64" s="705">
        <v>0.253118815464</v>
      </c>
    </row>
    <row r="65" spans="1:11" ht="14.4" customHeight="1" thickBot="1" x14ac:dyDescent="0.35">
      <c r="A65" s="723" t="s">
        <v>391</v>
      </c>
      <c r="B65" s="701">
        <v>0</v>
      </c>
      <c r="C65" s="701">
        <v>0.34484999999900001</v>
      </c>
      <c r="D65" s="702">
        <v>0.34484999999900001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3.1619999999999999</v>
      </c>
      <c r="D66" s="702">
        <v>3.1619999999999999</v>
      </c>
      <c r="E66" s="711" t="s">
        <v>329</v>
      </c>
      <c r="F66" s="701">
        <v>0</v>
      </c>
      <c r="G66" s="702">
        <v>0</v>
      </c>
      <c r="H66" s="704">
        <v>0</v>
      </c>
      <c r="I66" s="701">
        <v>29.19125</v>
      </c>
      <c r="J66" s="702">
        <v>29.19125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7.8269095625659997</v>
      </c>
      <c r="C67" s="701">
        <v>4.73888</v>
      </c>
      <c r="D67" s="702">
        <v>-3.0880295625660001</v>
      </c>
      <c r="E67" s="703">
        <v>0.60545991519599995</v>
      </c>
      <c r="F67" s="701">
        <v>7.4109578924040003</v>
      </c>
      <c r="G67" s="702">
        <v>4.3230587705690002</v>
      </c>
      <c r="H67" s="704">
        <v>0.32538</v>
      </c>
      <c r="I67" s="701">
        <v>2.6684600000000001</v>
      </c>
      <c r="J67" s="702">
        <v>-1.654598770569</v>
      </c>
      <c r="K67" s="705">
        <v>0.36006951311000002</v>
      </c>
    </row>
    <row r="68" spans="1:11" ht="14.4" customHeight="1" thickBot="1" x14ac:dyDescent="0.35">
      <c r="A68" s="723" t="s">
        <v>394</v>
      </c>
      <c r="B68" s="701">
        <v>4</v>
      </c>
      <c r="C68" s="701">
        <v>1.5740400000000001</v>
      </c>
      <c r="D68" s="702">
        <v>-2.4259599999999999</v>
      </c>
      <c r="E68" s="703">
        <v>0.39351000000000003</v>
      </c>
      <c r="F68" s="701">
        <v>3</v>
      </c>
      <c r="G68" s="702">
        <v>1.75</v>
      </c>
      <c r="H68" s="704">
        <v>0</v>
      </c>
      <c r="I68" s="701">
        <v>0.68862999999999996</v>
      </c>
      <c r="J68" s="702">
        <v>-1.0613699999999999</v>
      </c>
      <c r="K68" s="705">
        <v>0.229543333333</v>
      </c>
    </row>
    <row r="69" spans="1:11" ht="14.4" customHeight="1" thickBot="1" x14ac:dyDescent="0.35">
      <c r="A69" s="723" t="s">
        <v>395</v>
      </c>
      <c r="B69" s="701">
        <v>70</v>
      </c>
      <c r="C69" s="701">
        <v>71.194670000000002</v>
      </c>
      <c r="D69" s="702">
        <v>1.194669999999</v>
      </c>
      <c r="E69" s="703">
        <v>1.0170667142850001</v>
      </c>
      <c r="F69" s="701">
        <v>80.110953248336997</v>
      </c>
      <c r="G69" s="702">
        <v>46.731389394863001</v>
      </c>
      <c r="H69" s="704">
        <v>7.8717199999999998</v>
      </c>
      <c r="I69" s="701">
        <v>48.098320000000001</v>
      </c>
      <c r="J69" s="702">
        <v>1.366930605136</v>
      </c>
      <c r="K69" s="705">
        <v>0.60039630100100005</v>
      </c>
    </row>
    <row r="70" spans="1:11" ht="14.4" customHeight="1" thickBot="1" x14ac:dyDescent="0.35">
      <c r="A70" s="721" t="s">
        <v>42</v>
      </c>
      <c r="B70" s="701">
        <v>1176.8171568227001</v>
      </c>
      <c r="C70" s="701">
        <v>1161.433</v>
      </c>
      <c r="D70" s="702">
        <v>-15.384156822694999</v>
      </c>
      <c r="E70" s="703">
        <v>0.98692731769399999</v>
      </c>
      <c r="F70" s="701">
        <v>1155.4461626443999</v>
      </c>
      <c r="G70" s="702">
        <v>674.01026154256795</v>
      </c>
      <c r="H70" s="704">
        <v>79.61</v>
      </c>
      <c r="I70" s="701">
        <v>672.85000000000105</v>
      </c>
      <c r="J70" s="702">
        <v>-1.1602615425659999</v>
      </c>
      <c r="K70" s="705">
        <v>0.58232916578299998</v>
      </c>
    </row>
    <row r="71" spans="1:11" ht="14.4" customHeight="1" thickBot="1" x14ac:dyDescent="0.35">
      <c r="A71" s="722" t="s">
        <v>396</v>
      </c>
      <c r="B71" s="706">
        <v>1176.8171568227001</v>
      </c>
      <c r="C71" s="706">
        <v>1161.433</v>
      </c>
      <c r="D71" s="707">
        <v>-15.384156822694999</v>
      </c>
      <c r="E71" s="714">
        <v>0.98692731769399999</v>
      </c>
      <c r="F71" s="706">
        <v>1155.4461626443999</v>
      </c>
      <c r="G71" s="707">
        <v>674.01026154256795</v>
      </c>
      <c r="H71" s="709">
        <v>79.61</v>
      </c>
      <c r="I71" s="706">
        <v>672.85000000000105</v>
      </c>
      <c r="J71" s="707">
        <v>-1.1602615425659999</v>
      </c>
      <c r="K71" s="713">
        <v>0.58232916578299998</v>
      </c>
    </row>
    <row r="72" spans="1:11" ht="14.4" customHeight="1" thickBot="1" x14ac:dyDescent="0.35">
      <c r="A72" s="723" t="s">
        <v>397</v>
      </c>
      <c r="B72" s="701">
        <v>514.99999999999795</v>
      </c>
      <c r="C72" s="701">
        <v>524.90700000000004</v>
      </c>
      <c r="D72" s="702">
        <v>9.9070000000020002</v>
      </c>
      <c r="E72" s="703">
        <v>1.019236893203</v>
      </c>
      <c r="F72" s="701">
        <v>518.91865403659097</v>
      </c>
      <c r="G72" s="702">
        <v>302.70254818801101</v>
      </c>
      <c r="H72" s="704">
        <v>47.670999999999999</v>
      </c>
      <c r="I72" s="701">
        <v>307.35599999999999</v>
      </c>
      <c r="J72" s="702">
        <v>4.653451811988</v>
      </c>
      <c r="K72" s="705">
        <v>0.59230092733999995</v>
      </c>
    </row>
    <row r="73" spans="1:11" ht="14.4" customHeight="1" thickBot="1" x14ac:dyDescent="0.35">
      <c r="A73" s="723" t="s">
        <v>398</v>
      </c>
      <c r="B73" s="701">
        <v>152.81715682270001</v>
      </c>
      <c r="C73" s="701">
        <v>139.1</v>
      </c>
      <c r="D73" s="702">
        <v>-13.7171568227</v>
      </c>
      <c r="E73" s="703">
        <v>0.91023810998700005</v>
      </c>
      <c r="F73" s="701">
        <v>147.91331361393799</v>
      </c>
      <c r="G73" s="702">
        <v>86.282766274796998</v>
      </c>
      <c r="H73" s="704">
        <v>15.528</v>
      </c>
      <c r="I73" s="701">
        <v>92.17</v>
      </c>
      <c r="J73" s="702">
        <v>5.887233725203</v>
      </c>
      <c r="K73" s="705">
        <v>0.62313525231699995</v>
      </c>
    </row>
    <row r="74" spans="1:11" ht="14.4" customHeight="1" thickBot="1" x14ac:dyDescent="0.35">
      <c r="A74" s="723" t="s">
        <v>399</v>
      </c>
      <c r="B74" s="701">
        <v>508.99999999999801</v>
      </c>
      <c r="C74" s="701">
        <v>497.42599999999999</v>
      </c>
      <c r="D74" s="702">
        <v>-11.573999999998</v>
      </c>
      <c r="E74" s="703">
        <v>0.97726129665999995</v>
      </c>
      <c r="F74" s="701">
        <v>488.61419499387301</v>
      </c>
      <c r="G74" s="702">
        <v>285.02494707975899</v>
      </c>
      <c r="H74" s="704">
        <v>16.411000000000001</v>
      </c>
      <c r="I74" s="701">
        <v>273.32400000000001</v>
      </c>
      <c r="J74" s="702">
        <v>-11.700947079759001</v>
      </c>
      <c r="K74" s="705">
        <v>0.55938612262999998</v>
      </c>
    </row>
    <row r="75" spans="1:11" ht="14.4" customHeight="1" thickBot="1" x14ac:dyDescent="0.35">
      <c r="A75" s="724" t="s">
        <v>400</v>
      </c>
      <c r="B75" s="706">
        <v>1268.55199603193</v>
      </c>
      <c r="C75" s="706">
        <v>1431.38915</v>
      </c>
      <c r="D75" s="707">
        <v>162.83715396807199</v>
      </c>
      <c r="E75" s="714">
        <v>1.128364587716</v>
      </c>
      <c r="F75" s="706">
        <v>1422.6429296844101</v>
      </c>
      <c r="G75" s="707">
        <v>829.87504231590594</v>
      </c>
      <c r="H75" s="709">
        <v>92.099900000000005</v>
      </c>
      <c r="I75" s="706">
        <v>914.06253000000095</v>
      </c>
      <c r="J75" s="707">
        <v>84.187487684095004</v>
      </c>
      <c r="K75" s="713">
        <v>0.64251015551900004</v>
      </c>
    </row>
    <row r="76" spans="1:11" ht="14.4" customHeight="1" thickBot="1" x14ac:dyDescent="0.35">
      <c r="A76" s="721" t="s">
        <v>45</v>
      </c>
      <c r="B76" s="701">
        <v>239.48257323262001</v>
      </c>
      <c r="C76" s="701">
        <v>230.60169999999999</v>
      </c>
      <c r="D76" s="702">
        <v>-8.8808732326190007</v>
      </c>
      <c r="E76" s="703">
        <v>0.96291641135799999</v>
      </c>
      <c r="F76" s="701">
        <v>217.230600297162</v>
      </c>
      <c r="G76" s="702">
        <v>126.717850173345</v>
      </c>
      <c r="H76" s="704">
        <v>28.79261</v>
      </c>
      <c r="I76" s="701">
        <v>230.27536000000001</v>
      </c>
      <c r="J76" s="702">
        <v>103.557509826656</v>
      </c>
      <c r="K76" s="705">
        <v>1.060050286124</v>
      </c>
    </row>
    <row r="77" spans="1:11" ht="14.4" customHeight="1" thickBot="1" x14ac:dyDescent="0.35">
      <c r="A77" s="725" t="s">
        <v>401</v>
      </c>
      <c r="B77" s="701">
        <v>239.48257323262001</v>
      </c>
      <c r="C77" s="701">
        <v>230.60169999999999</v>
      </c>
      <c r="D77" s="702">
        <v>-8.8808732326190007</v>
      </c>
      <c r="E77" s="703">
        <v>0.96291641135799999</v>
      </c>
      <c r="F77" s="701">
        <v>217.230600297162</v>
      </c>
      <c r="G77" s="702">
        <v>126.717850173345</v>
      </c>
      <c r="H77" s="704">
        <v>28.79261</v>
      </c>
      <c r="I77" s="701">
        <v>230.27536000000001</v>
      </c>
      <c r="J77" s="702">
        <v>103.557509826656</v>
      </c>
      <c r="K77" s="705">
        <v>1.060050286124</v>
      </c>
    </row>
    <row r="78" spans="1:11" ht="14.4" customHeight="1" thickBot="1" x14ac:dyDescent="0.35">
      <c r="A78" s="723" t="s">
        <v>402</v>
      </c>
      <c r="B78" s="701">
        <v>122.821090840206</v>
      </c>
      <c r="C78" s="701">
        <v>119.99766</v>
      </c>
      <c r="D78" s="702">
        <v>-2.8234308402049999</v>
      </c>
      <c r="E78" s="703">
        <v>0.977011840385</v>
      </c>
      <c r="F78" s="701">
        <v>103.28463283756</v>
      </c>
      <c r="G78" s="702">
        <v>60.249369155243002</v>
      </c>
      <c r="H78" s="704">
        <v>0</v>
      </c>
      <c r="I78" s="701">
        <v>47.53763</v>
      </c>
      <c r="J78" s="702">
        <v>-12.711739155243</v>
      </c>
      <c r="K78" s="705">
        <v>0.460258498229</v>
      </c>
    </row>
    <row r="79" spans="1:11" ht="14.4" customHeight="1" thickBot="1" x14ac:dyDescent="0.35">
      <c r="A79" s="723" t="s">
        <v>403</v>
      </c>
      <c r="B79" s="701">
        <v>0</v>
      </c>
      <c r="C79" s="701">
        <v>3.3439999999999999</v>
      </c>
      <c r="D79" s="702">
        <v>3.3439999999999999</v>
      </c>
      <c r="E79" s="711" t="s">
        <v>337</v>
      </c>
      <c r="F79" s="701">
        <v>4.2994909140460003</v>
      </c>
      <c r="G79" s="702">
        <v>2.508036366527</v>
      </c>
      <c r="H79" s="704">
        <v>0</v>
      </c>
      <c r="I79" s="701">
        <v>0</v>
      </c>
      <c r="J79" s="702">
        <v>-2.508036366527</v>
      </c>
      <c r="K79" s="705">
        <v>0</v>
      </c>
    </row>
    <row r="80" spans="1:11" ht="14.4" customHeight="1" thickBot="1" x14ac:dyDescent="0.35">
      <c r="A80" s="723" t="s">
        <v>404</v>
      </c>
      <c r="B80" s="701">
        <v>7.1441870280520003</v>
      </c>
      <c r="C80" s="701">
        <v>34.918010000000002</v>
      </c>
      <c r="D80" s="702">
        <v>27.773822971946998</v>
      </c>
      <c r="E80" s="703">
        <v>4.8876114053129998</v>
      </c>
      <c r="F80" s="701">
        <v>37.834221783179999</v>
      </c>
      <c r="G80" s="702">
        <v>22.069962706855001</v>
      </c>
      <c r="H80" s="704">
        <v>0</v>
      </c>
      <c r="I80" s="701">
        <v>11.77205</v>
      </c>
      <c r="J80" s="702">
        <v>-10.297912706855</v>
      </c>
      <c r="K80" s="705">
        <v>0.31114819983499997</v>
      </c>
    </row>
    <row r="81" spans="1:11" ht="14.4" customHeight="1" thickBot="1" x14ac:dyDescent="0.35">
      <c r="A81" s="723" t="s">
        <v>405</v>
      </c>
      <c r="B81" s="701">
        <v>58.517295364360997</v>
      </c>
      <c r="C81" s="701">
        <v>18.508469999999999</v>
      </c>
      <c r="D81" s="702">
        <v>-40.008825364361002</v>
      </c>
      <c r="E81" s="703">
        <v>0.31629059211900001</v>
      </c>
      <c r="F81" s="701">
        <v>21.404499333164001</v>
      </c>
      <c r="G81" s="702">
        <v>12.485957944346</v>
      </c>
      <c r="H81" s="704">
        <v>24.853400000000001</v>
      </c>
      <c r="I81" s="701">
        <v>131.78782000000001</v>
      </c>
      <c r="J81" s="702">
        <v>119.301862055654</v>
      </c>
      <c r="K81" s="705">
        <v>6.1570148382680001</v>
      </c>
    </row>
    <row r="82" spans="1:11" ht="14.4" customHeight="1" thickBot="1" x14ac:dyDescent="0.35">
      <c r="A82" s="723" t="s">
        <v>406</v>
      </c>
      <c r="B82" s="701">
        <v>35.999999999998998</v>
      </c>
      <c r="C82" s="701">
        <v>35.290399999999998</v>
      </c>
      <c r="D82" s="702">
        <v>-0.70959999999900003</v>
      </c>
      <c r="E82" s="703">
        <v>0.98028888888800003</v>
      </c>
      <c r="F82" s="701">
        <v>31.414593611796001</v>
      </c>
      <c r="G82" s="702">
        <v>18.325179606881001</v>
      </c>
      <c r="H82" s="704">
        <v>3.9392100000000001</v>
      </c>
      <c r="I82" s="701">
        <v>39.177860000000003</v>
      </c>
      <c r="J82" s="702">
        <v>20.852680393118</v>
      </c>
      <c r="K82" s="705">
        <v>1.2471229290479999</v>
      </c>
    </row>
    <row r="83" spans="1:11" ht="14.4" customHeight="1" thickBot="1" x14ac:dyDescent="0.35">
      <c r="A83" s="723" t="s">
        <v>407</v>
      </c>
      <c r="B83" s="701">
        <v>15</v>
      </c>
      <c r="C83" s="701">
        <v>18.54316</v>
      </c>
      <c r="D83" s="702">
        <v>3.5431599999990002</v>
      </c>
      <c r="E83" s="703">
        <v>1.236210666666</v>
      </c>
      <c r="F83" s="701">
        <v>18.993161817413</v>
      </c>
      <c r="G83" s="702">
        <v>11.07934439349</v>
      </c>
      <c r="H83" s="704">
        <v>0</v>
      </c>
      <c r="I83" s="701">
        <v>0</v>
      </c>
      <c r="J83" s="702">
        <v>-11.07934439349</v>
      </c>
      <c r="K83" s="705">
        <v>0</v>
      </c>
    </row>
    <row r="84" spans="1:11" ht="14.4" customHeight="1" thickBot="1" x14ac:dyDescent="0.35">
      <c r="A84" s="726" t="s">
        <v>46</v>
      </c>
      <c r="B84" s="706">
        <v>0</v>
      </c>
      <c r="C84" s="706">
        <v>10.9094</v>
      </c>
      <c r="D84" s="707">
        <v>10.9094</v>
      </c>
      <c r="E84" s="708" t="s">
        <v>329</v>
      </c>
      <c r="F84" s="706">
        <v>0</v>
      </c>
      <c r="G84" s="707">
        <v>0</v>
      </c>
      <c r="H84" s="709">
        <v>0</v>
      </c>
      <c r="I84" s="706">
        <v>61.387</v>
      </c>
      <c r="J84" s="707">
        <v>61.387</v>
      </c>
      <c r="K84" s="710" t="s">
        <v>329</v>
      </c>
    </row>
    <row r="85" spans="1:11" ht="14.4" customHeight="1" thickBot="1" x14ac:dyDescent="0.35">
      <c r="A85" s="722" t="s">
        <v>408</v>
      </c>
      <c r="B85" s="706">
        <v>0</v>
      </c>
      <c r="C85" s="706">
        <v>10.907999999999999</v>
      </c>
      <c r="D85" s="707">
        <v>10.907999999999999</v>
      </c>
      <c r="E85" s="708" t="s">
        <v>329</v>
      </c>
      <c r="F85" s="706">
        <v>0</v>
      </c>
      <c r="G85" s="707">
        <v>0</v>
      </c>
      <c r="H85" s="709">
        <v>0</v>
      </c>
      <c r="I85" s="706">
        <v>12.667</v>
      </c>
      <c r="J85" s="707">
        <v>12.667</v>
      </c>
      <c r="K85" s="710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9.0679999999989995</v>
      </c>
      <c r="D86" s="702">
        <v>9.0679999999989995</v>
      </c>
      <c r="E86" s="711" t="s">
        <v>329</v>
      </c>
      <c r="F86" s="701">
        <v>0</v>
      </c>
      <c r="G86" s="702">
        <v>0</v>
      </c>
      <c r="H86" s="704">
        <v>0</v>
      </c>
      <c r="I86" s="701">
        <v>12.667</v>
      </c>
      <c r="J86" s="702">
        <v>12.667</v>
      </c>
      <c r="K86" s="712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1.84</v>
      </c>
      <c r="D87" s="702">
        <v>1.84</v>
      </c>
      <c r="E87" s="711" t="s">
        <v>337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1.4E-3</v>
      </c>
      <c r="D88" s="707">
        <v>1.4E-3</v>
      </c>
      <c r="E88" s="708" t="s">
        <v>329</v>
      </c>
      <c r="F88" s="706">
        <v>0</v>
      </c>
      <c r="G88" s="707">
        <v>0</v>
      </c>
      <c r="H88" s="709">
        <v>0</v>
      </c>
      <c r="I88" s="706">
        <v>48.72</v>
      </c>
      <c r="J88" s="707">
        <v>48.72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0</v>
      </c>
      <c r="D89" s="702">
        <v>0</v>
      </c>
      <c r="E89" s="711" t="s">
        <v>329</v>
      </c>
      <c r="F89" s="701">
        <v>0</v>
      </c>
      <c r="G89" s="702">
        <v>0</v>
      </c>
      <c r="H89" s="704">
        <v>0</v>
      </c>
      <c r="I89" s="701">
        <v>48.72</v>
      </c>
      <c r="J89" s="702">
        <v>48.72</v>
      </c>
      <c r="K89" s="712" t="s">
        <v>337</v>
      </c>
    </row>
    <row r="90" spans="1:11" ht="14.4" customHeight="1" thickBot="1" x14ac:dyDescent="0.35">
      <c r="A90" s="723" t="s">
        <v>413</v>
      </c>
      <c r="B90" s="701">
        <v>0</v>
      </c>
      <c r="C90" s="701">
        <v>1.4E-3</v>
      </c>
      <c r="D90" s="702">
        <v>1.4E-3</v>
      </c>
      <c r="E90" s="711" t="s">
        <v>337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1" t="s">
        <v>47</v>
      </c>
      <c r="B91" s="701">
        <v>1029.0694227993099</v>
      </c>
      <c r="C91" s="701">
        <v>1189.87805</v>
      </c>
      <c r="D91" s="702">
        <v>160.808627200692</v>
      </c>
      <c r="E91" s="703">
        <v>1.1562660629470001</v>
      </c>
      <c r="F91" s="701">
        <v>1205.4123293872501</v>
      </c>
      <c r="G91" s="702">
        <v>703.15719214256103</v>
      </c>
      <c r="H91" s="704">
        <v>63.307290000000002</v>
      </c>
      <c r="I91" s="701">
        <v>622.40017000000103</v>
      </c>
      <c r="J91" s="702">
        <v>-80.757022142560004</v>
      </c>
      <c r="K91" s="705">
        <v>0.51633798230299999</v>
      </c>
    </row>
    <row r="92" spans="1:11" ht="14.4" customHeight="1" thickBot="1" x14ac:dyDescent="0.35">
      <c r="A92" s="722" t="s">
        <v>414</v>
      </c>
      <c r="B92" s="706">
        <v>0</v>
      </c>
      <c r="C92" s="706">
        <v>0.39200000000000002</v>
      </c>
      <c r="D92" s="707">
        <v>0.39200000000000002</v>
      </c>
      <c r="E92" s="708" t="s">
        <v>337</v>
      </c>
      <c r="F92" s="706">
        <v>0.44392052618900002</v>
      </c>
      <c r="G92" s="707">
        <v>0.25895364027700002</v>
      </c>
      <c r="H92" s="709">
        <v>0</v>
      </c>
      <c r="I92" s="706">
        <v>0</v>
      </c>
      <c r="J92" s="707">
        <v>-0.25895364027700002</v>
      </c>
      <c r="K92" s="713">
        <v>0</v>
      </c>
    </row>
    <row r="93" spans="1:11" ht="14.4" customHeight="1" thickBot="1" x14ac:dyDescent="0.35">
      <c r="A93" s="723" t="s">
        <v>415</v>
      </c>
      <c r="B93" s="701">
        <v>0</v>
      </c>
      <c r="C93" s="701">
        <v>0.39200000000000002</v>
      </c>
      <c r="D93" s="702">
        <v>0.39200000000000002</v>
      </c>
      <c r="E93" s="711" t="s">
        <v>337</v>
      </c>
      <c r="F93" s="701">
        <v>0.44392052618900002</v>
      </c>
      <c r="G93" s="702">
        <v>0.25895364027700002</v>
      </c>
      <c r="H93" s="704">
        <v>0</v>
      </c>
      <c r="I93" s="701">
        <v>0</v>
      </c>
      <c r="J93" s="702">
        <v>-0.25895364027700002</v>
      </c>
      <c r="K93" s="705">
        <v>0</v>
      </c>
    </row>
    <row r="94" spans="1:11" ht="14.4" customHeight="1" thickBot="1" x14ac:dyDescent="0.35">
      <c r="A94" s="722" t="s">
        <v>416</v>
      </c>
      <c r="B94" s="706">
        <v>29.381647603617001</v>
      </c>
      <c r="C94" s="706">
        <v>23.481580000000001</v>
      </c>
      <c r="D94" s="707">
        <v>-5.9000676036169999</v>
      </c>
      <c r="E94" s="714">
        <v>0.79919207788400004</v>
      </c>
      <c r="F94" s="706">
        <v>23.882447507508999</v>
      </c>
      <c r="G94" s="707">
        <v>13.931427712713001</v>
      </c>
      <c r="H94" s="709">
        <v>2.5563199999999999</v>
      </c>
      <c r="I94" s="706">
        <v>17.4312</v>
      </c>
      <c r="J94" s="707">
        <v>3.499772287286</v>
      </c>
      <c r="K94" s="713">
        <v>0.72987494244499995</v>
      </c>
    </row>
    <row r="95" spans="1:11" ht="14.4" customHeight="1" thickBot="1" x14ac:dyDescent="0.35">
      <c r="A95" s="723" t="s">
        <v>417</v>
      </c>
      <c r="B95" s="701">
        <v>13.917871235367</v>
      </c>
      <c r="C95" s="701">
        <v>10.5494</v>
      </c>
      <c r="D95" s="702">
        <v>-3.3684712353670001</v>
      </c>
      <c r="E95" s="703">
        <v>0.75797511139399998</v>
      </c>
      <c r="F95" s="701">
        <v>10.585237879738999</v>
      </c>
      <c r="G95" s="702">
        <v>6.1747220965140004</v>
      </c>
      <c r="H95" s="704">
        <v>1.0679000000000001</v>
      </c>
      <c r="I95" s="701">
        <v>6.0879000000000003</v>
      </c>
      <c r="J95" s="702">
        <v>-8.6822096513999997E-2</v>
      </c>
      <c r="K95" s="705">
        <v>0.57513114671200005</v>
      </c>
    </row>
    <row r="96" spans="1:11" ht="14.4" customHeight="1" thickBot="1" x14ac:dyDescent="0.35">
      <c r="A96" s="723" t="s">
        <v>418</v>
      </c>
      <c r="B96" s="701">
        <v>15.46377636825</v>
      </c>
      <c r="C96" s="701">
        <v>12.932180000000001</v>
      </c>
      <c r="D96" s="702">
        <v>-2.5315963682499998</v>
      </c>
      <c r="E96" s="703">
        <v>0.83628860713099995</v>
      </c>
      <c r="F96" s="701">
        <v>13.29720962777</v>
      </c>
      <c r="G96" s="702">
        <v>7.7567056161989996</v>
      </c>
      <c r="H96" s="704">
        <v>1.4884200000000001</v>
      </c>
      <c r="I96" s="701">
        <v>11.343299999999999</v>
      </c>
      <c r="J96" s="702">
        <v>3.5865943838000001</v>
      </c>
      <c r="K96" s="705">
        <v>0.85305867302399996</v>
      </c>
    </row>
    <row r="97" spans="1:11" ht="14.4" customHeight="1" thickBot="1" x14ac:dyDescent="0.35">
      <c r="A97" s="722" t="s">
        <v>419</v>
      </c>
      <c r="B97" s="706">
        <v>65</v>
      </c>
      <c r="C97" s="706">
        <v>61.061</v>
      </c>
      <c r="D97" s="707">
        <v>-3.9390000000000001</v>
      </c>
      <c r="E97" s="714">
        <v>0.93939999999900003</v>
      </c>
      <c r="F97" s="706">
        <v>75.749886464865</v>
      </c>
      <c r="G97" s="707">
        <v>44.187433771171001</v>
      </c>
      <c r="H97" s="709">
        <v>6.6150000000000002</v>
      </c>
      <c r="I97" s="706">
        <v>49.691670000000002</v>
      </c>
      <c r="J97" s="707">
        <v>5.5042362288279998</v>
      </c>
      <c r="K97" s="713">
        <v>0.65599662678100001</v>
      </c>
    </row>
    <row r="98" spans="1:11" ht="14.4" customHeight="1" thickBot="1" x14ac:dyDescent="0.35">
      <c r="A98" s="723" t="s">
        <v>420</v>
      </c>
      <c r="B98" s="701">
        <v>24</v>
      </c>
      <c r="C98" s="701">
        <v>25.245000000000001</v>
      </c>
      <c r="D98" s="702">
        <v>1.244999999999</v>
      </c>
      <c r="E98" s="703">
        <v>1.0518749999999999</v>
      </c>
      <c r="F98" s="701">
        <v>26.548732394365999</v>
      </c>
      <c r="G98" s="702">
        <v>15.486760563380001</v>
      </c>
      <c r="H98" s="704">
        <v>6.6150000000000002</v>
      </c>
      <c r="I98" s="701">
        <v>19.844999999999999</v>
      </c>
      <c r="J98" s="702">
        <v>4.3582394366189998</v>
      </c>
      <c r="K98" s="705">
        <v>0.74749331550800002</v>
      </c>
    </row>
    <row r="99" spans="1:11" ht="14.4" customHeight="1" thickBot="1" x14ac:dyDescent="0.35">
      <c r="A99" s="723" t="s">
        <v>421</v>
      </c>
      <c r="B99" s="701">
        <v>41</v>
      </c>
      <c r="C99" s="701">
        <v>35.816000000000003</v>
      </c>
      <c r="D99" s="702">
        <v>-5.1840000000000002</v>
      </c>
      <c r="E99" s="703">
        <v>0.87356097560900003</v>
      </c>
      <c r="F99" s="701">
        <v>49.201154070499001</v>
      </c>
      <c r="G99" s="702">
        <v>28.700673207790999</v>
      </c>
      <c r="H99" s="704">
        <v>0</v>
      </c>
      <c r="I99" s="701">
        <v>29.84667</v>
      </c>
      <c r="J99" s="702">
        <v>1.1459967922080001</v>
      </c>
      <c r="K99" s="705">
        <v>0.60662540470500004</v>
      </c>
    </row>
    <row r="100" spans="1:11" ht="14.4" customHeight="1" thickBot="1" x14ac:dyDescent="0.35">
      <c r="A100" s="722" t="s">
        <v>422</v>
      </c>
      <c r="B100" s="706">
        <v>784.20367749777802</v>
      </c>
      <c r="C100" s="706">
        <v>744.72604000000001</v>
      </c>
      <c r="D100" s="707">
        <v>-39.477637497777998</v>
      </c>
      <c r="E100" s="714">
        <v>0.94965894877699997</v>
      </c>
      <c r="F100" s="706">
        <v>819.603995015132</v>
      </c>
      <c r="G100" s="707">
        <v>478.10233042549299</v>
      </c>
      <c r="H100" s="709">
        <v>61.975729999999999</v>
      </c>
      <c r="I100" s="706">
        <v>438.00297999999998</v>
      </c>
      <c r="J100" s="707">
        <v>-40.099350425493</v>
      </c>
      <c r="K100" s="713">
        <v>0.53440805884700004</v>
      </c>
    </row>
    <row r="101" spans="1:11" ht="14.4" customHeight="1" thickBot="1" x14ac:dyDescent="0.35">
      <c r="A101" s="723" t="s">
        <v>423</v>
      </c>
      <c r="B101" s="701">
        <v>568</v>
      </c>
      <c r="C101" s="701">
        <v>547.93177000000003</v>
      </c>
      <c r="D101" s="702">
        <v>-20.06823</v>
      </c>
      <c r="E101" s="703">
        <v>0.96466860915399999</v>
      </c>
      <c r="F101" s="701">
        <v>623.42923733688303</v>
      </c>
      <c r="G101" s="702">
        <v>363.66705511318202</v>
      </c>
      <c r="H101" s="704">
        <v>48.043599999999998</v>
      </c>
      <c r="I101" s="701">
        <v>332.26170000000002</v>
      </c>
      <c r="J101" s="702">
        <v>-31.405355113180999</v>
      </c>
      <c r="K101" s="705">
        <v>0.53295816124899997</v>
      </c>
    </row>
    <row r="102" spans="1:11" ht="14.4" customHeight="1" thickBot="1" x14ac:dyDescent="0.35">
      <c r="A102" s="723" t="s">
        <v>424</v>
      </c>
      <c r="B102" s="701">
        <v>0</v>
      </c>
      <c r="C102" s="701">
        <v>7.9375999999989997</v>
      </c>
      <c r="D102" s="702">
        <v>7.9375999999989997</v>
      </c>
      <c r="E102" s="711" t="s">
        <v>329</v>
      </c>
      <c r="F102" s="701">
        <v>4.4804720848989996</v>
      </c>
      <c r="G102" s="702">
        <v>2.613608716191</v>
      </c>
      <c r="H102" s="704">
        <v>0</v>
      </c>
      <c r="I102" s="701">
        <v>1.4368799999999999</v>
      </c>
      <c r="J102" s="702">
        <v>-1.1767287161910001</v>
      </c>
      <c r="K102" s="705">
        <v>0.320698348917</v>
      </c>
    </row>
    <row r="103" spans="1:11" ht="14.4" customHeight="1" thickBot="1" x14ac:dyDescent="0.35">
      <c r="A103" s="723" t="s">
        <v>425</v>
      </c>
      <c r="B103" s="701">
        <v>216.20367749777799</v>
      </c>
      <c r="C103" s="701">
        <v>188.85667000000001</v>
      </c>
      <c r="D103" s="702">
        <v>-27.347007497777</v>
      </c>
      <c r="E103" s="703">
        <v>0.87351275512799997</v>
      </c>
      <c r="F103" s="701">
        <v>191.69428559334901</v>
      </c>
      <c r="G103" s="702">
        <v>111.82166659612</v>
      </c>
      <c r="H103" s="704">
        <v>13.932130000000001</v>
      </c>
      <c r="I103" s="701">
        <v>104.3044</v>
      </c>
      <c r="J103" s="702">
        <v>-7.5172665961199998</v>
      </c>
      <c r="K103" s="705">
        <v>0.54411846277599996</v>
      </c>
    </row>
    <row r="104" spans="1:11" ht="14.4" customHeight="1" thickBot="1" x14ac:dyDescent="0.35">
      <c r="A104" s="722" t="s">
        <v>426</v>
      </c>
      <c r="B104" s="706">
        <v>150.48409769791101</v>
      </c>
      <c r="C104" s="706">
        <v>288.99002999999999</v>
      </c>
      <c r="D104" s="707">
        <v>138.50593230208901</v>
      </c>
      <c r="E104" s="714">
        <v>1.9204024506299999</v>
      </c>
      <c r="F104" s="706">
        <v>285.73207987355198</v>
      </c>
      <c r="G104" s="707">
        <v>166.67704659290499</v>
      </c>
      <c r="H104" s="709">
        <v>-8.8147599999999997</v>
      </c>
      <c r="I104" s="706">
        <v>67.587819999999994</v>
      </c>
      <c r="J104" s="707">
        <v>-99.089226592905007</v>
      </c>
      <c r="K104" s="713">
        <v>0.23654263822900001</v>
      </c>
    </row>
    <row r="105" spans="1:11" ht="14.4" customHeight="1" thickBot="1" x14ac:dyDescent="0.35">
      <c r="A105" s="723" t="s">
        <v>427</v>
      </c>
      <c r="B105" s="701">
        <v>0.29999999999900001</v>
      </c>
      <c r="C105" s="701">
        <v>0.55000000000000004</v>
      </c>
      <c r="D105" s="702">
        <v>0.25</v>
      </c>
      <c r="E105" s="703">
        <v>1.833333333333</v>
      </c>
      <c r="F105" s="701">
        <v>0.706507162184</v>
      </c>
      <c r="G105" s="702">
        <v>0.41212917793999998</v>
      </c>
      <c r="H105" s="704">
        <v>-12.38</v>
      </c>
      <c r="I105" s="701">
        <v>1.1000000000000001</v>
      </c>
      <c r="J105" s="702">
        <v>0.68787082205899996</v>
      </c>
      <c r="K105" s="705">
        <v>1.5569552</v>
      </c>
    </row>
    <row r="106" spans="1:11" ht="14.4" customHeight="1" thickBot="1" x14ac:dyDescent="0.35">
      <c r="A106" s="723" t="s">
        <v>428</v>
      </c>
      <c r="B106" s="701">
        <v>65.110605534721998</v>
      </c>
      <c r="C106" s="701">
        <v>242.34366</v>
      </c>
      <c r="D106" s="702">
        <v>177.233054465278</v>
      </c>
      <c r="E106" s="703">
        <v>3.7220305050109999</v>
      </c>
      <c r="F106" s="701">
        <v>242.70324333917</v>
      </c>
      <c r="G106" s="702">
        <v>141.57689194784899</v>
      </c>
      <c r="H106" s="704">
        <v>0</v>
      </c>
      <c r="I106" s="701">
        <v>34.15784</v>
      </c>
      <c r="J106" s="702">
        <v>-107.419051947849</v>
      </c>
      <c r="K106" s="705">
        <v>0.14073911633799999</v>
      </c>
    </row>
    <row r="107" spans="1:11" ht="14.4" customHeight="1" thickBot="1" x14ac:dyDescent="0.35">
      <c r="A107" s="723" t="s">
        <v>429</v>
      </c>
      <c r="B107" s="701">
        <v>8</v>
      </c>
      <c r="C107" s="701">
        <v>0.47199999999999998</v>
      </c>
      <c r="D107" s="702">
        <v>-7.5279999999999996</v>
      </c>
      <c r="E107" s="703">
        <v>5.8999999999999997E-2</v>
      </c>
      <c r="F107" s="701">
        <v>1.0320312073569999</v>
      </c>
      <c r="G107" s="702">
        <v>0.60201820429099995</v>
      </c>
      <c r="H107" s="704">
        <v>0</v>
      </c>
      <c r="I107" s="701">
        <v>4.3280000000000003</v>
      </c>
      <c r="J107" s="702">
        <v>3.7259817957079999</v>
      </c>
      <c r="K107" s="705">
        <v>4.1936716342939997</v>
      </c>
    </row>
    <row r="108" spans="1:11" ht="14.4" customHeight="1" thickBot="1" x14ac:dyDescent="0.35">
      <c r="A108" s="723" t="s">
        <v>430</v>
      </c>
      <c r="B108" s="701">
        <v>3.257052715006</v>
      </c>
      <c r="C108" s="701">
        <v>0.82242999999999999</v>
      </c>
      <c r="D108" s="702">
        <v>-2.4346227150059998</v>
      </c>
      <c r="E108" s="703">
        <v>0.25250742679400001</v>
      </c>
      <c r="F108" s="701">
        <v>0.95869214071499997</v>
      </c>
      <c r="G108" s="702">
        <v>0.55923708208400003</v>
      </c>
      <c r="H108" s="704">
        <v>0</v>
      </c>
      <c r="I108" s="701">
        <v>2.1844999999999999</v>
      </c>
      <c r="J108" s="702">
        <v>1.625262917915</v>
      </c>
      <c r="K108" s="705">
        <v>2.2786251260679999</v>
      </c>
    </row>
    <row r="109" spans="1:11" ht="14.4" customHeight="1" thickBot="1" x14ac:dyDescent="0.35">
      <c r="A109" s="723" t="s">
        <v>431</v>
      </c>
      <c r="B109" s="701">
        <v>73.816439448183004</v>
      </c>
      <c r="C109" s="701">
        <v>42.5306</v>
      </c>
      <c r="D109" s="702">
        <v>-31.285839448183001</v>
      </c>
      <c r="E109" s="703">
        <v>0.57616704785399997</v>
      </c>
      <c r="F109" s="701">
        <v>40.331606024124</v>
      </c>
      <c r="G109" s="702">
        <v>23.526770180739</v>
      </c>
      <c r="H109" s="704">
        <v>3.5652400000000002</v>
      </c>
      <c r="I109" s="701">
        <v>25.81748</v>
      </c>
      <c r="J109" s="702">
        <v>2.2907098192599999</v>
      </c>
      <c r="K109" s="705">
        <v>0.64013022403700004</v>
      </c>
    </row>
    <row r="110" spans="1:11" ht="14.4" customHeight="1" thickBot="1" x14ac:dyDescent="0.35">
      <c r="A110" s="723" t="s">
        <v>432</v>
      </c>
      <c r="B110" s="701">
        <v>0</v>
      </c>
      <c r="C110" s="701">
        <v>2.2713399999999999</v>
      </c>
      <c r="D110" s="702">
        <v>2.2713399999999999</v>
      </c>
      <c r="E110" s="711" t="s">
        <v>337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12" t="s">
        <v>329</v>
      </c>
    </row>
    <row r="111" spans="1:11" ht="14.4" customHeight="1" thickBot="1" x14ac:dyDescent="0.35">
      <c r="A111" s="722" t="s">
        <v>433</v>
      </c>
      <c r="B111" s="706">
        <v>0</v>
      </c>
      <c r="C111" s="706">
        <v>56.227400000000003</v>
      </c>
      <c r="D111" s="707">
        <v>56.227400000000003</v>
      </c>
      <c r="E111" s="708" t="s">
        <v>329</v>
      </c>
      <c r="F111" s="706">
        <v>0</v>
      </c>
      <c r="G111" s="707">
        <v>0</v>
      </c>
      <c r="H111" s="709">
        <v>0.97499999999999998</v>
      </c>
      <c r="I111" s="706">
        <v>49.686500000000002</v>
      </c>
      <c r="J111" s="707">
        <v>49.686500000000002</v>
      </c>
      <c r="K111" s="710" t="s">
        <v>329</v>
      </c>
    </row>
    <row r="112" spans="1:11" ht="14.4" customHeight="1" thickBot="1" x14ac:dyDescent="0.35">
      <c r="A112" s="723" t="s">
        <v>434</v>
      </c>
      <c r="B112" s="701">
        <v>0</v>
      </c>
      <c r="C112" s="701">
        <v>56.227400000000003</v>
      </c>
      <c r="D112" s="702">
        <v>56.227400000000003</v>
      </c>
      <c r="E112" s="711" t="s">
        <v>329</v>
      </c>
      <c r="F112" s="701">
        <v>0</v>
      </c>
      <c r="G112" s="702">
        <v>0</v>
      </c>
      <c r="H112" s="704">
        <v>0.97499999999999998</v>
      </c>
      <c r="I112" s="701">
        <v>11.988950000000001</v>
      </c>
      <c r="J112" s="702">
        <v>11.988950000000001</v>
      </c>
      <c r="K112" s="712" t="s">
        <v>329</v>
      </c>
    </row>
    <row r="113" spans="1:11" ht="14.4" customHeight="1" thickBot="1" x14ac:dyDescent="0.35">
      <c r="A113" s="723" t="s">
        <v>435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0</v>
      </c>
      <c r="I113" s="701">
        <v>37.69755</v>
      </c>
      <c r="J113" s="702">
        <v>37.69755</v>
      </c>
      <c r="K113" s="712" t="s">
        <v>337</v>
      </c>
    </row>
    <row r="114" spans="1:11" ht="14.4" customHeight="1" thickBot="1" x14ac:dyDescent="0.35">
      <c r="A114" s="722" t="s">
        <v>436</v>
      </c>
      <c r="B114" s="706">
        <v>0</v>
      </c>
      <c r="C114" s="706">
        <v>15</v>
      </c>
      <c r="D114" s="707">
        <v>15</v>
      </c>
      <c r="E114" s="708" t="s">
        <v>329</v>
      </c>
      <c r="F114" s="706">
        <v>0</v>
      </c>
      <c r="G114" s="707">
        <v>0</v>
      </c>
      <c r="H114" s="709">
        <v>0</v>
      </c>
      <c r="I114" s="706">
        <v>0</v>
      </c>
      <c r="J114" s="707">
        <v>0</v>
      </c>
      <c r="K114" s="713">
        <v>0</v>
      </c>
    </row>
    <row r="115" spans="1:11" ht="14.4" customHeight="1" thickBot="1" x14ac:dyDescent="0.35">
      <c r="A115" s="723" t="s">
        <v>437</v>
      </c>
      <c r="B115" s="701">
        <v>0</v>
      </c>
      <c r="C115" s="701">
        <v>15</v>
      </c>
      <c r="D115" s="702">
        <v>15</v>
      </c>
      <c r="E115" s="711" t="s">
        <v>329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05">
        <v>0</v>
      </c>
    </row>
    <row r="116" spans="1:11" ht="14.4" customHeight="1" thickBot="1" x14ac:dyDescent="0.35">
      <c r="A116" s="720" t="s">
        <v>48</v>
      </c>
      <c r="B116" s="701">
        <v>49115</v>
      </c>
      <c r="C116" s="701">
        <v>53433.057260000001</v>
      </c>
      <c r="D116" s="702">
        <v>4318.0572599999896</v>
      </c>
      <c r="E116" s="703">
        <v>1.087917281075</v>
      </c>
      <c r="F116" s="701">
        <v>57296.095541210198</v>
      </c>
      <c r="G116" s="702">
        <v>33422.722399039303</v>
      </c>
      <c r="H116" s="704">
        <v>6726.11499</v>
      </c>
      <c r="I116" s="701">
        <v>34166.79739</v>
      </c>
      <c r="J116" s="702">
        <v>744.07499096076901</v>
      </c>
      <c r="K116" s="705">
        <v>0.59631982017700003</v>
      </c>
    </row>
    <row r="117" spans="1:11" ht="14.4" customHeight="1" thickBot="1" x14ac:dyDescent="0.35">
      <c r="A117" s="726" t="s">
        <v>438</v>
      </c>
      <c r="B117" s="706">
        <v>36148</v>
      </c>
      <c r="C117" s="706">
        <v>39652.127999999997</v>
      </c>
      <c r="D117" s="707">
        <v>3504.1279999999701</v>
      </c>
      <c r="E117" s="714">
        <v>1.096938364501</v>
      </c>
      <c r="F117" s="706">
        <v>42198.775541210198</v>
      </c>
      <c r="G117" s="707">
        <v>24615.952399039299</v>
      </c>
      <c r="H117" s="709">
        <v>4949.6180000000004</v>
      </c>
      <c r="I117" s="706">
        <v>25142.294999999998</v>
      </c>
      <c r="J117" s="707">
        <v>526.34260096076105</v>
      </c>
      <c r="K117" s="713">
        <v>0.59580626872499998</v>
      </c>
    </row>
    <row r="118" spans="1:11" ht="14.4" customHeight="1" thickBot="1" x14ac:dyDescent="0.35">
      <c r="A118" s="722" t="s">
        <v>439</v>
      </c>
      <c r="B118" s="706">
        <v>36020</v>
      </c>
      <c r="C118" s="706">
        <v>39379.260999999999</v>
      </c>
      <c r="D118" s="707">
        <v>3359.26099999997</v>
      </c>
      <c r="E118" s="714">
        <v>1.0932609938919999</v>
      </c>
      <c r="F118" s="706">
        <v>41936.999999999898</v>
      </c>
      <c r="G118" s="707">
        <v>24463.249999999902</v>
      </c>
      <c r="H118" s="709">
        <v>4908.9489999999996</v>
      </c>
      <c r="I118" s="706">
        <v>24873.006000000001</v>
      </c>
      <c r="J118" s="707">
        <v>409.75600000010701</v>
      </c>
      <c r="K118" s="713">
        <v>0.59310408469800002</v>
      </c>
    </row>
    <row r="119" spans="1:11" ht="14.4" customHeight="1" thickBot="1" x14ac:dyDescent="0.35">
      <c r="A119" s="723" t="s">
        <v>440</v>
      </c>
      <c r="B119" s="701">
        <v>36020</v>
      </c>
      <c r="C119" s="701">
        <v>39379.260999999999</v>
      </c>
      <c r="D119" s="702">
        <v>3359.26099999997</v>
      </c>
      <c r="E119" s="703">
        <v>1.0932609938919999</v>
      </c>
      <c r="F119" s="701">
        <v>41936.999999999898</v>
      </c>
      <c r="G119" s="702">
        <v>24463.249999999902</v>
      </c>
      <c r="H119" s="704">
        <v>4908.9489999999996</v>
      </c>
      <c r="I119" s="701">
        <v>24873.006000000001</v>
      </c>
      <c r="J119" s="702">
        <v>409.75600000010701</v>
      </c>
      <c r="K119" s="705">
        <v>0.59310408469800002</v>
      </c>
    </row>
    <row r="120" spans="1:11" ht="14.4" customHeight="1" thickBot="1" x14ac:dyDescent="0.35">
      <c r="A120" s="722" t="s">
        <v>441</v>
      </c>
      <c r="B120" s="706">
        <v>0</v>
      </c>
      <c r="C120" s="706">
        <v>62.164999999998997</v>
      </c>
      <c r="D120" s="707">
        <v>62.164999999998997</v>
      </c>
      <c r="E120" s="708" t="s">
        <v>329</v>
      </c>
      <c r="F120" s="706">
        <v>0</v>
      </c>
      <c r="G120" s="707">
        <v>0</v>
      </c>
      <c r="H120" s="709">
        <v>0</v>
      </c>
      <c r="I120" s="706">
        <v>39.880000000000003</v>
      </c>
      <c r="J120" s="707">
        <v>39.880000000000003</v>
      </c>
      <c r="K120" s="710" t="s">
        <v>329</v>
      </c>
    </row>
    <row r="121" spans="1:11" ht="14.4" customHeight="1" thickBot="1" x14ac:dyDescent="0.35">
      <c r="A121" s="723" t="s">
        <v>442</v>
      </c>
      <c r="B121" s="701">
        <v>0</v>
      </c>
      <c r="C121" s="701">
        <v>62.164999999998997</v>
      </c>
      <c r="D121" s="702">
        <v>62.164999999998997</v>
      </c>
      <c r="E121" s="711" t="s">
        <v>329</v>
      </c>
      <c r="F121" s="701">
        <v>0</v>
      </c>
      <c r="G121" s="702">
        <v>0</v>
      </c>
      <c r="H121" s="704">
        <v>0</v>
      </c>
      <c r="I121" s="701">
        <v>39.880000000000003</v>
      </c>
      <c r="J121" s="702">
        <v>39.880000000000003</v>
      </c>
      <c r="K121" s="712" t="s">
        <v>329</v>
      </c>
    </row>
    <row r="122" spans="1:11" ht="14.4" customHeight="1" thickBot="1" x14ac:dyDescent="0.35">
      <c r="A122" s="722" t="s">
        <v>443</v>
      </c>
      <c r="B122" s="706">
        <v>0</v>
      </c>
      <c r="C122" s="706">
        <v>-8.9809999999999999</v>
      </c>
      <c r="D122" s="707">
        <v>-8.9809999999999999</v>
      </c>
      <c r="E122" s="708" t="s">
        <v>329</v>
      </c>
      <c r="F122" s="706">
        <v>0</v>
      </c>
      <c r="G122" s="707">
        <v>0</v>
      </c>
      <c r="H122" s="709">
        <v>0</v>
      </c>
      <c r="I122" s="706">
        <v>-4.8099999999999996</v>
      </c>
      <c r="J122" s="707">
        <v>-4.8099999999999996</v>
      </c>
      <c r="K122" s="710" t="s">
        <v>329</v>
      </c>
    </row>
    <row r="123" spans="1:11" ht="14.4" customHeight="1" thickBot="1" x14ac:dyDescent="0.35">
      <c r="A123" s="723" t="s">
        <v>444</v>
      </c>
      <c r="B123" s="701">
        <v>0</v>
      </c>
      <c r="C123" s="701">
        <v>-8.9809999999999999</v>
      </c>
      <c r="D123" s="702">
        <v>-8.9809999999999999</v>
      </c>
      <c r="E123" s="711" t="s">
        <v>329</v>
      </c>
      <c r="F123" s="701">
        <v>0</v>
      </c>
      <c r="G123" s="702">
        <v>0</v>
      </c>
      <c r="H123" s="704">
        <v>0</v>
      </c>
      <c r="I123" s="701">
        <v>-4.8099999999999996</v>
      </c>
      <c r="J123" s="702">
        <v>-4.8099999999999996</v>
      </c>
      <c r="K123" s="712" t="s">
        <v>329</v>
      </c>
    </row>
    <row r="124" spans="1:11" ht="14.4" customHeight="1" thickBot="1" x14ac:dyDescent="0.35">
      <c r="A124" s="722" t="s">
        <v>445</v>
      </c>
      <c r="B124" s="706">
        <v>27</v>
      </c>
      <c r="C124" s="706">
        <v>142.095</v>
      </c>
      <c r="D124" s="707">
        <v>115.095</v>
      </c>
      <c r="E124" s="714">
        <v>5.262777777777</v>
      </c>
      <c r="F124" s="706">
        <v>161.82954121029999</v>
      </c>
      <c r="G124" s="707">
        <v>94.400565706007995</v>
      </c>
      <c r="H124" s="709">
        <v>26.14</v>
      </c>
      <c r="I124" s="706">
        <v>180.76</v>
      </c>
      <c r="J124" s="707">
        <v>86.359434293991995</v>
      </c>
      <c r="K124" s="713">
        <v>1.1169777696209999</v>
      </c>
    </row>
    <row r="125" spans="1:11" ht="14.4" customHeight="1" thickBot="1" x14ac:dyDescent="0.35">
      <c r="A125" s="723" t="s">
        <v>446</v>
      </c>
      <c r="B125" s="701">
        <v>27</v>
      </c>
      <c r="C125" s="701">
        <v>142.095</v>
      </c>
      <c r="D125" s="702">
        <v>115.095</v>
      </c>
      <c r="E125" s="703">
        <v>5.262777777777</v>
      </c>
      <c r="F125" s="701">
        <v>161.82954121029999</v>
      </c>
      <c r="G125" s="702">
        <v>94.400565706007995</v>
      </c>
      <c r="H125" s="704">
        <v>26.14</v>
      </c>
      <c r="I125" s="701">
        <v>180.76</v>
      </c>
      <c r="J125" s="702">
        <v>86.359434293991995</v>
      </c>
      <c r="K125" s="705">
        <v>1.1169777696209999</v>
      </c>
    </row>
    <row r="126" spans="1:11" ht="14.4" customHeight="1" thickBot="1" x14ac:dyDescent="0.35">
      <c r="A126" s="722" t="s">
        <v>447</v>
      </c>
      <c r="B126" s="706">
        <v>101</v>
      </c>
      <c r="C126" s="706">
        <v>71.087999999999994</v>
      </c>
      <c r="D126" s="707">
        <v>-29.911999999999999</v>
      </c>
      <c r="E126" s="714">
        <v>0.70384158415800002</v>
      </c>
      <c r="F126" s="706">
        <v>99.945999999999998</v>
      </c>
      <c r="G126" s="707">
        <v>58.301833333333001</v>
      </c>
      <c r="H126" s="709">
        <v>9.5289999999999999</v>
      </c>
      <c r="I126" s="706">
        <v>35.459000000000003</v>
      </c>
      <c r="J126" s="707">
        <v>-22.842833333333001</v>
      </c>
      <c r="K126" s="713">
        <v>0.35478158205400001</v>
      </c>
    </row>
    <row r="127" spans="1:11" ht="14.4" customHeight="1" thickBot="1" x14ac:dyDescent="0.35">
      <c r="A127" s="723" t="s">
        <v>448</v>
      </c>
      <c r="B127" s="701">
        <v>101</v>
      </c>
      <c r="C127" s="701">
        <v>71.087999999999994</v>
      </c>
      <c r="D127" s="702">
        <v>-29.911999999999999</v>
      </c>
      <c r="E127" s="703">
        <v>0.70384158415800002</v>
      </c>
      <c r="F127" s="701">
        <v>99.945999999999998</v>
      </c>
      <c r="G127" s="702">
        <v>58.301833333333001</v>
      </c>
      <c r="H127" s="704">
        <v>9.5289999999999999</v>
      </c>
      <c r="I127" s="701">
        <v>35.459000000000003</v>
      </c>
      <c r="J127" s="702">
        <v>-22.842833333333001</v>
      </c>
      <c r="K127" s="705">
        <v>0.35478158205400001</v>
      </c>
    </row>
    <row r="128" spans="1:11" ht="14.4" customHeight="1" thickBot="1" x14ac:dyDescent="0.35">
      <c r="A128" s="725" t="s">
        <v>449</v>
      </c>
      <c r="B128" s="701">
        <v>0</v>
      </c>
      <c r="C128" s="701">
        <v>6.5</v>
      </c>
      <c r="D128" s="702">
        <v>6.5</v>
      </c>
      <c r="E128" s="711" t="s">
        <v>337</v>
      </c>
      <c r="F128" s="701">
        <v>0</v>
      </c>
      <c r="G128" s="702">
        <v>0</v>
      </c>
      <c r="H128" s="704">
        <v>5</v>
      </c>
      <c r="I128" s="701">
        <v>18</v>
      </c>
      <c r="J128" s="702">
        <v>18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6.5</v>
      </c>
      <c r="D129" s="702">
        <v>6.5</v>
      </c>
      <c r="E129" s="711" t="s">
        <v>337</v>
      </c>
      <c r="F129" s="701">
        <v>0</v>
      </c>
      <c r="G129" s="702">
        <v>0</v>
      </c>
      <c r="H129" s="704">
        <v>5</v>
      </c>
      <c r="I129" s="701">
        <v>18</v>
      </c>
      <c r="J129" s="702">
        <v>18</v>
      </c>
      <c r="K129" s="712" t="s">
        <v>329</v>
      </c>
    </row>
    <row r="130" spans="1:11" ht="14.4" customHeight="1" thickBot="1" x14ac:dyDescent="0.35">
      <c r="A130" s="721" t="s">
        <v>451</v>
      </c>
      <c r="B130" s="701">
        <v>12246</v>
      </c>
      <c r="C130" s="701">
        <v>12992.10543</v>
      </c>
      <c r="D130" s="702">
        <v>746.10543000001201</v>
      </c>
      <c r="E130" s="703">
        <v>1.060926460068</v>
      </c>
      <c r="F130" s="701">
        <v>14258.58</v>
      </c>
      <c r="G130" s="702">
        <v>8317.5049999999992</v>
      </c>
      <c r="H130" s="704">
        <v>1678.1230700000001</v>
      </c>
      <c r="I130" s="701">
        <v>8526.4251700000095</v>
      </c>
      <c r="J130" s="702">
        <v>208.92017000000999</v>
      </c>
      <c r="K130" s="705">
        <v>0.59798557570199995</v>
      </c>
    </row>
    <row r="131" spans="1:11" ht="14.4" customHeight="1" thickBot="1" x14ac:dyDescent="0.35">
      <c r="A131" s="722" t="s">
        <v>452</v>
      </c>
      <c r="B131" s="706">
        <v>3240.99999999999</v>
      </c>
      <c r="C131" s="706">
        <v>3564.9995600000002</v>
      </c>
      <c r="D131" s="707">
        <v>323.99956000001299</v>
      </c>
      <c r="E131" s="714">
        <v>1.099969009564</v>
      </c>
      <c r="F131" s="706">
        <v>3774.3300000000099</v>
      </c>
      <c r="G131" s="707">
        <v>2201.6925000000101</v>
      </c>
      <c r="H131" s="709">
        <v>444.21080999999998</v>
      </c>
      <c r="I131" s="706">
        <v>2257.4326299999998</v>
      </c>
      <c r="J131" s="707">
        <v>55.740129999997002</v>
      </c>
      <c r="K131" s="713">
        <v>0.59810155179799995</v>
      </c>
    </row>
    <row r="132" spans="1:11" ht="14.4" customHeight="1" thickBot="1" x14ac:dyDescent="0.35">
      <c r="A132" s="723" t="s">
        <v>453</v>
      </c>
      <c r="B132" s="701">
        <v>3240.99999999999</v>
      </c>
      <c r="C132" s="701">
        <v>3564.9995600000002</v>
      </c>
      <c r="D132" s="702">
        <v>323.99956000001299</v>
      </c>
      <c r="E132" s="703">
        <v>1.099969009564</v>
      </c>
      <c r="F132" s="701">
        <v>3774.3300000000099</v>
      </c>
      <c r="G132" s="702">
        <v>2201.6925000000101</v>
      </c>
      <c r="H132" s="704">
        <v>444.21080999999998</v>
      </c>
      <c r="I132" s="701">
        <v>2257.4326299999998</v>
      </c>
      <c r="J132" s="702">
        <v>55.740129999997002</v>
      </c>
      <c r="K132" s="705">
        <v>0.59810155179799995</v>
      </c>
    </row>
    <row r="133" spans="1:11" ht="14.4" customHeight="1" thickBot="1" x14ac:dyDescent="0.35">
      <c r="A133" s="722" t="s">
        <v>454</v>
      </c>
      <c r="B133" s="706">
        <v>9005</v>
      </c>
      <c r="C133" s="706">
        <v>9427.7568699999993</v>
      </c>
      <c r="D133" s="707">
        <v>422.756870000003</v>
      </c>
      <c r="E133" s="714">
        <v>1.0469469039420001</v>
      </c>
      <c r="F133" s="706">
        <v>10484.25</v>
      </c>
      <c r="G133" s="707">
        <v>6115.81249999999</v>
      </c>
      <c r="H133" s="709">
        <v>1233.9122600000001</v>
      </c>
      <c r="I133" s="706">
        <v>6270.6295400000099</v>
      </c>
      <c r="J133" s="707">
        <v>154.817040000014</v>
      </c>
      <c r="K133" s="713">
        <v>0.59809996327799997</v>
      </c>
    </row>
    <row r="134" spans="1:11" ht="14.4" customHeight="1" thickBot="1" x14ac:dyDescent="0.35">
      <c r="A134" s="723" t="s">
        <v>455</v>
      </c>
      <c r="B134" s="701">
        <v>9005</v>
      </c>
      <c r="C134" s="701">
        <v>9427.7568699999993</v>
      </c>
      <c r="D134" s="702">
        <v>422.756870000003</v>
      </c>
      <c r="E134" s="703">
        <v>1.0469469039420001</v>
      </c>
      <c r="F134" s="701">
        <v>10484.25</v>
      </c>
      <c r="G134" s="702">
        <v>6115.81249999999</v>
      </c>
      <c r="H134" s="704">
        <v>1233.9122600000001</v>
      </c>
      <c r="I134" s="701">
        <v>6270.6295400000099</v>
      </c>
      <c r="J134" s="702">
        <v>154.817040000014</v>
      </c>
      <c r="K134" s="705">
        <v>0.59809996327799997</v>
      </c>
    </row>
    <row r="135" spans="1:11" ht="14.4" customHeight="1" thickBot="1" x14ac:dyDescent="0.35">
      <c r="A135" s="722" t="s">
        <v>456</v>
      </c>
      <c r="B135" s="706">
        <v>0</v>
      </c>
      <c r="C135" s="706">
        <v>-0.17199999999999999</v>
      </c>
      <c r="D135" s="707">
        <v>-0.17199999999999999</v>
      </c>
      <c r="E135" s="708" t="s">
        <v>329</v>
      </c>
      <c r="F135" s="706">
        <v>0</v>
      </c>
      <c r="G135" s="707">
        <v>0</v>
      </c>
      <c r="H135" s="709">
        <v>0</v>
      </c>
      <c r="I135" s="706">
        <v>-0.434</v>
      </c>
      <c r="J135" s="707">
        <v>-0.434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-0.17199999999999999</v>
      </c>
      <c r="D136" s="702">
        <v>-0.17199999999999999</v>
      </c>
      <c r="E136" s="711" t="s">
        <v>329</v>
      </c>
      <c r="F136" s="701">
        <v>0</v>
      </c>
      <c r="G136" s="702">
        <v>0</v>
      </c>
      <c r="H136" s="704">
        <v>0</v>
      </c>
      <c r="I136" s="701">
        <v>-0.434</v>
      </c>
      <c r="J136" s="702">
        <v>-0.434</v>
      </c>
      <c r="K136" s="712" t="s">
        <v>329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-0.47899999999999998</v>
      </c>
      <c r="D137" s="707">
        <v>-0.47899999999999998</v>
      </c>
      <c r="E137" s="708" t="s">
        <v>329</v>
      </c>
      <c r="F137" s="706">
        <v>0</v>
      </c>
      <c r="G137" s="707">
        <v>0</v>
      </c>
      <c r="H137" s="709">
        <v>0</v>
      </c>
      <c r="I137" s="706">
        <v>-1.2030000000000001</v>
      </c>
      <c r="J137" s="707">
        <v>-1.2030000000000001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-0.47899999999999998</v>
      </c>
      <c r="D138" s="702">
        <v>-0.47899999999999998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-1.2030000000000001</v>
      </c>
      <c r="J138" s="702">
        <v>-1.2030000000000001</v>
      </c>
      <c r="K138" s="712" t="s">
        <v>329</v>
      </c>
    </row>
    <row r="139" spans="1:11" ht="14.4" customHeight="1" thickBot="1" x14ac:dyDescent="0.35">
      <c r="A139" s="721" t="s">
        <v>460</v>
      </c>
      <c r="B139" s="701">
        <v>721.00000000000102</v>
      </c>
      <c r="C139" s="701">
        <v>788.82383000000004</v>
      </c>
      <c r="D139" s="702">
        <v>67.823829999999006</v>
      </c>
      <c r="E139" s="703">
        <v>1.094069112343</v>
      </c>
      <c r="F139" s="701">
        <v>838.74000000000296</v>
      </c>
      <c r="G139" s="702">
        <v>489.26500000000198</v>
      </c>
      <c r="H139" s="704">
        <v>98.373919999999998</v>
      </c>
      <c r="I139" s="701">
        <v>498.07722000000001</v>
      </c>
      <c r="J139" s="702">
        <v>8.8122199999979998</v>
      </c>
      <c r="K139" s="705">
        <v>0.59383983117500005</v>
      </c>
    </row>
    <row r="140" spans="1:11" ht="14.4" customHeight="1" thickBot="1" x14ac:dyDescent="0.35">
      <c r="A140" s="722" t="s">
        <v>461</v>
      </c>
      <c r="B140" s="706">
        <v>721.00000000000102</v>
      </c>
      <c r="C140" s="706">
        <v>788.82383000000004</v>
      </c>
      <c r="D140" s="707">
        <v>67.823829999999006</v>
      </c>
      <c r="E140" s="714">
        <v>1.094069112343</v>
      </c>
      <c r="F140" s="706">
        <v>838.74000000000296</v>
      </c>
      <c r="G140" s="707">
        <v>489.26500000000198</v>
      </c>
      <c r="H140" s="709">
        <v>98.373919999999998</v>
      </c>
      <c r="I140" s="706">
        <v>498.07722000000001</v>
      </c>
      <c r="J140" s="707">
        <v>8.8122199999979998</v>
      </c>
      <c r="K140" s="713">
        <v>0.59383983117500005</v>
      </c>
    </row>
    <row r="141" spans="1:11" ht="14.4" customHeight="1" thickBot="1" x14ac:dyDescent="0.35">
      <c r="A141" s="723" t="s">
        <v>462</v>
      </c>
      <c r="B141" s="701">
        <v>721.00000000000102</v>
      </c>
      <c r="C141" s="701">
        <v>788.82383000000004</v>
      </c>
      <c r="D141" s="702">
        <v>67.823829999999006</v>
      </c>
      <c r="E141" s="703">
        <v>1.094069112343</v>
      </c>
      <c r="F141" s="701">
        <v>838.74000000000296</v>
      </c>
      <c r="G141" s="702">
        <v>489.26500000000198</v>
      </c>
      <c r="H141" s="704">
        <v>98.373919999999998</v>
      </c>
      <c r="I141" s="701">
        <v>498.07722000000001</v>
      </c>
      <c r="J141" s="702">
        <v>8.8122199999979998</v>
      </c>
      <c r="K141" s="705">
        <v>0.59383983117500005</v>
      </c>
    </row>
    <row r="142" spans="1:11" ht="14.4" customHeight="1" thickBot="1" x14ac:dyDescent="0.35">
      <c r="A142" s="720" t="s">
        <v>463</v>
      </c>
      <c r="B142" s="701">
        <v>0</v>
      </c>
      <c r="C142" s="701">
        <v>108.45692</v>
      </c>
      <c r="D142" s="702">
        <v>108.45692</v>
      </c>
      <c r="E142" s="711" t="s">
        <v>329</v>
      </c>
      <c r="F142" s="701">
        <v>0</v>
      </c>
      <c r="G142" s="702">
        <v>1.310029658358</v>
      </c>
      <c r="H142" s="704">
        <v>0</v>
      </c>
      <c r="I142" s="701">
        <v>112.25582</v>
      </c>
      <c r="J142" s="702">
        <v>110.945790341642</v>
      </c>
      <c r="K142" s="705">
        <v>0</v>
      </c>
    </row>
    <row r="143" spans="1:11" ht="14.4" customHeight="1" thickBot="1" x14ac:dyDescent="0.35">
      <c r="A143" s="721" t="s">
        <v>464</v>
      </c>
      <c r="B143" s="701">
        <v>0</v>
      </c>
      <c r="C143" s="701">
        <v>108.45692</v>
      </c>
      <c r="D143" s="702">
        <v>108.45692</v>
      </c>
      <c r="E143" s="711" t="s">
        <v>329</v>
      </c>
      <c r="F143" s="701">
        <v>0</v>
      </c>
      <c r="G143" s="702">
        <v>1.310029658358</v>
      </c>
      <c r="H143" s="704">
        <v>0</v>
      </c>
      <c r="I143" s="701">
        <v>112.25582</v>
      </c>
      <c r="J143" s="702">
        <v>110.945790341642</v>
      </c>
      <c r="K143" s="705">
        <v>0</v>
      </c>
    </row>
    <row r="144" spans="1:11" ht="14.4" customHeight="1" thickBot="1" x14ac:dyDescent="0.35">
      <c r="A144" s="722" t="s">
        <v>465</v>
      </c>
      <c r="B144" s="706">
        <v>0</v>
      </c>
      <c r="C144" s="706">
        <v>23.239920000000001</v>
      </c>
      <c r="D144" s="707">
        <v>23.239920000000001</v>
      </c>
      <c r="E144" s="708" t="s">
        <v>329</v>
      </c>
      <c r="F144" s="706">
        <v>0</v>
      </c>
      <c r="G144" s="707">
        <v>0</v>
      </c>
      <c r="H144" s="709">
        <v>0</v>
      </c>
      <c r="I144" s="706">
        <v>20.31982</v>
      </c>
      <c r="J144" s="707">
        <v>20.31982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0.29287000000000002</v>
      </c>
      <c r="D145" s="702">
        <v>0.29287000000000002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8.9249999999999996E-2</v>
      </c>
      <c r="J145" s="702">
        <v>8.9249999999999996E-2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-4.0029500000000002</v>
      </c>
      <c r="D146" s="702">
        <v>-4.0029500000000002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-2.7570000000000001</v>
      </c>
      <c r="J146" s="702">
        <v>-2.7570000000000001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19.95</v>
      </c>
      <c r="D147" s="702">
        <v>19.95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4.95</v>
      </c>
      <c r="J147" s="702">
        <v>4.95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6.9999999999989999</v>
      </c>
      <c r="D148" s="702">
        <v>6.9999999999989999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0.22</v>
      </c>
      <c r="J149" s="702">
        <v>0.22</v>
      </c>
      <c r="K149" s="712" t="s">
        <v>337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0</v>
      </c>
      <c r="I150" s="701">
        <v>17.81757</v>
      </c>
      <c r="J150" s="702">
        <v>17.81757</v>
      </c>
      <c r="K150" s="712" t="s">
        <v>337</v>
      </c>
    </row>
    <row r="151" spans="1:11" ht="14.4" customHeight="1" thickBot="1" x14ac:dyDescent="0.35">
      <c r="A151" s="725" t="s">
        <v>472</v>
      </c>
      <c r="B151" s="701">
        <v>0</v>
      </c>
      <c r="C151" s="701">
        <v>55.473999999999997</v>
      </c>
      <c r="D151" s="702">
        <v>55.473999999999997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50.435000000000002</v>
      </c>
      <c r="J151" s="702">
        <v>50.435000000000002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55.473999999999997</v>
      </c>
      <c r="D152" s="702">
        <v>55.473999999999997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50.435000000000002</v>
      </c>
      <c r="J152" s="702">
        <v>50.435000000000002</v>
      </c>
      <c r="K152" s="712" t="s">
        <v>329</v>
      </c>
    </row>
    <row r="153" spans="1:11" ht="14.4" customHeight="1" thickBot="1" x14ac:dyDescent="0.35">
      <c r="A153" s="725" t="s">
        <v>474</v>
      </c>
      <c r="B153" s="701">
        <v>0</v>
      </c>
      <c r="C153" s="701">
        <v>4.24</v>
      </c>
      <c r="D153" s="702">
        <v>4.24</v>
      </c>
      <c r="E153" s="711" t="s">
        <v>329</v>
      </c>
      <c r="F153" s="701">
        <v>0</v>
      </c>
      <c r="G153" s="702">
        <v>1.310029658358</v>
      </c>
      <c r="H153" s="704">
        <v>0</v>
      </c>
      <c r="I153" s="701">
        <v>0</v>
      </c>
      <c r="J153" s="702">
        <v>-1.310029658358</v>
      </c>
      <c r="K153" s="705">
        <v>0</v>
      </c>
    </row>
    <row r="154" spans="1:11" ht="14.4" customHeight="1" thickBot="1" x14ac:dyDescent="0.35">
      <c r="A154" s="723" t="s">
        <v>475</v>
      </c>
      <c r="B154" s="701">
        <v>0</v>
      </c>
      <c r="C154" s="701">
        <v>4.24</v>
      </c>
      <c r="D154" s="702">
        <v>4.24</v>
      </c>
      <c r="E154" s="711" t="s">
        <v>329</v>
      </c>
      <c r="F154" s="701">
        <v>0</v>
      </c>
      <c r="G154" s="702">
        <v>1.310029658358</v>
      </c>
      <c r="H154" s="704">
        <v>0</v>
      </c>
      <c r="I154" s="701">
        <v>0</v>
      </c>
      <c r="J154" s="702">
        <v>-1.310029658358</v>
      </c>
      <c r="K154" s="705">
        <v>0</v>
      </c>
    </row>
    <row r="155" spans="1:11" ht="14.4" customHeight="1" thickBot="1" x14ac:dyDescent="0.35">
      <c r="A155" s="725" t="s">
        <v>476</v>
      </c>
      <c r="B155" s="701">
        <v>0</v>
      </c>
      <c r="C155" s="701">
        <v>0.75</v>
      </c>
      <c r="D155" s="702">
        <v>0.75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0.75</v>
      </c>
      <c r="D156" s="702">
        <v>0.75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24.753</v>
      </c>
      <c r="D157" s="702">
        <v>24.753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41.500999999999998</v>
      </c>
      <c r="J157" s="702">
        <v>41.500999999999998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24.753</v>
      </c>
      <c r="D158" s="702">
        <v>24.753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41.500999999999998</v>
      </c>
      <c r="J158" s="702">
        <v>41.500999999999998</v>
      </c>
      <c r="K158" s="712" t="s">
        <v>329</v>
      </c>
    </row>
    <row r="159" spans="1:11" ht="14.4" customHeight="1" thickBot="1" x14ac:dyDescent="0.35">
      <c r="A159" s="720" t="s">
        <v>480</v>
      </c>
      <c r="B159" s="701">
        <v>1178.8303656784501</v>
      </c>
      <c r="C159" s="701">
        <v>1135.6132700000001</v>
      </c>
      <c r="D159" s="702">
        <v>-43.217095678450001</v>
      </c>
      <c r="E159" s="703">
        <v>0.96333900369600001</v>
      </c>
      <c r="F159" s="701">
        <v>1021.39784068866</v>
      </c>
      <c r="G159" s="702">
        <v>595.81540706838598</v>
      </c>
      <c r="H159" s="704">
        <v>85.406000000000006</v>
      </c>
      <c r="I159" s="701">
        <v>713.565480000001</v>
      </c>
      <c r="J159" s="702">
        <v>117.75007293161499</v>
      </c>
      <c r="K159" s="705">
        <v>0.69861659343100002</v>
      </c>
    </row>
    <row r="160" spans="1:11" ht="14.4" customHeight="1" thickBot="1" x14ac:dyDescent="0.35">
      <c r="A160" s="721" t="s">
        <v>481</v>
      </c>
      <c r="B160" s="701">
        <v>940.00000000000102</v>
      </c>
      <c r="C160" s="701">
        <v>943.596</v>
      </c>
      <c r="D160" s="702">
        <v>3.5959999999979999</v>
      </c>
      <c r="E160" s="703">
        <v>1.0038255319139999</v>
      </c>
      <c r="F160" s="701">
        <v>1002.39784068866</v>
      </c>
      <c r="G160" s="702">
        <v>584.73207373505204</v>
      </c>
      <c r="H160" s="704">
        <v>77.631</v>
      </c>
      <c r="I160" s="701">
        <v>556.423</v>
      </c>
      <c r="J160" s="702">
        <v>-28.309073735051001</v>
      </c>
      <c r="K160" s="705">
        <v>0.555091977869</v>
      </c>
    </row>
    <row r="161" spans="1:11" ht="14.4" customHeight="1" thickBot="1" x14ac:dyDescent="0.35">
      <c r="A161" s="722" t="s">
        <v>482</v>
      </c>
      <c r="B161" s="706">
        <v>940.00000000000102</v>
      </c>
      <c r="C161" s="706">
        <v>943.53599999999994</v>
      </c>
      <c r="D161" s="707">
        <v>3.5359999999979999</v>
      </c>
      <c r="E161" s="714">
        <v>1.003761702127</v>
      </c>
      <c r="F161" s="706">
        <v>1002.39784068866</v>
      </c>
      <c r="G161" s="707">
        <v>584.73207373505204</v>
      </c>
      <c r="H161" s="709">
        <v>77.631</v>
      </c>
      <c r="I161" s="706">
        <v>550.53700000000003</v>
      </c>
      <c r="J161" s="707">
        <v>-34.195073735050997</v>
      </c>
      <c r="K161" s="713">
        <v>0.54922005779799998</v>
      </c>
    </row>
    <row r="162" spans="1:11" ht="14.4" customHeight="1" thickBot="1" x14ac:dyDescent="0.35">
      <c r="A162" s="723" t="s">
        <v>483</v>
      </c>
      <c r="B162" s="701">
        <v>98</v>
      </c>
      <c r="C162" s="701">
        <v>98.793999999999997</v>
      </c>
      <c r="D162" s="702">
        <v>0.79399999999899995</v>
      </c>
      <c r="E162" s="703">
        <v>1.008102040816</v>
      </c>
      <c r="F162" s="701">
        <v>104.936527958472</v>
      </c>
      <c r="G162" s="702">
        <v>61.212974642440997</v>
      </c>
      <c r="H162" s="704">
        <v>7.923</v>
      </c>
      <c r="I162" s="701">
        <v>55.451000000000001</v>
      </c>
      <c r="J162" s="702">
        <v>-5.7619746424410003</v>
      </c>
      <c r="K162" s="705">
        <v>0.52842419202099999</v>
      </c>
    </row>
    <row r="163" spans="1:11" ht="14.4" customHeight="1" thickBot="1" x14ac:dyDescent="0.35">
      <c r="A163" s="723" t="s">
        <v>484</v>
      </c>
      <c r="B163" s="701">
        <v>167</v>
      </c>
      <c r="C163" s="701">
        <v>168.29499999999999</v>
      </c>
      <c r="D163" s="702">
        <v>1.2949999999990001</v>
      </c>
      <c r="E163" s="703">
        <v>1.007754491017</v>
      </c>
      <c r="F163" s="701">
        <v>178.007379855501</v>
      </c>
      <c r="G163" s="702">
        <v>103.837638249042</v>
      </c>
      <c r="H163" s="704">
        <v>14.676</v>
      </c>
      <c r="I163" s="701">
        <v>101.836</v>
      </c>
      <c r="J163" s="702">
        <v>-2.0016382490420002</v>
      </c>
      <c r="K163" s="705">
        <v>0.57208864083400002</v>
      </c>
    </row>
    <row r="164" spans="1:11" ht="14.4" customHeight="1" thickBot="1" x14ac:dyDescent="0.35">
      <c r="A164" s="723" t="s">
        <v>485</v>
      </c>
      <c r="B164" s="701">
        <v>51</v>
      </c>
      <c r="C164" s="701">
        <v>51.470999999999997</v>
      </c>
      <c r="D164" s="702">
        <v>0.470999999999</v>
      </c>
      <c r="E164" s="703">
        <v>1.009235294117</v>
      </c>
      <c r="F164" s="701">
        <v>54.943422715464997</v>
      </c>
      <c r="G164" s="702">
        <v>32.050329917353999</v>
      </c>
      <c r="H164" s="704">
        <v>3.085</v>
      </c>
      <c r="I164" s="701">
        <v>24.58</v>
      </c>
      <c r="J164" s="702">
        <v>-7.4703299173540003</v>
      </c>
      <c r="K164" s="705">
        <v>0.44736928981000001</v>
      </c>
    </row>
    <row r="165" spans="1:11" ht="14.4" customHeight="1" thickBot="1" x14ac:dyDescent="0.35">
      <c r="A165" s="723" t="s">
        <v>486</v>
      </c>
      <c r="B165" s="701">
        <v>540.00000000000102</v>
      </c>
      <c r="C165" s="701">
        <v>541.10199999999998</v>
      </c>
      <c r="D165" s="702">
        <v>1.101999999999</v>
      </c>
      <c r="E165" s="703">
        <v>1.00204074074</v>
      </c>
      <c r="F165" s="701">
        <v>575.04770963720398</v>
      </c>
      <c r="G165" s="702">
        <v>335.44449728836901</v>
      </c>
      <c r="H165" s="704">
        <v>45.621000000000002</v>
      </c>
      <c r="I165" s="701">
        <v>319.34199999999998</v>
      </c>
      <c r="J165" s="702">
        <v>-16.102497288367999</v>
      </c>
      <c r="K165" s="705">
        <v>0.55533131364199995</v>
      </c>
    </row>
    <row r="166" spans="1:11" ht="14.4" customHeight="1" thickBot="1" x14ac:dyDescent="0.35">
      <c r="A166" s="723" t="s">
        <v>487</v>
      </c>
      <c r="B166" s="701">
        <v>75</v>
      </c>
      <c r="C166" s="701">
        <v>75.42</v>
      </c>
      <c r="D166" s="702">
        <v>0.41999999999900001</v>
      </c>
      <c r="E166" s="703">
        <v>1.0056</v>
      </c>
      <c r="F166" s="701">
        <v>80.153057916020998</v>
      </c>
      <c r="G166" s="702">
        <v>46.755950451011998</v>
      </c>
      <c r="H166" s="704">
        <v>5.9020000000000001</v>
      </c>
      <c r="I166" s="701">
        <v>46.36</v>
      </c>
      <c r="J166" s="702">
        <v>-0.39595045101199999</v>
      </c>
      <c r="K166" s="705">
        <v>0.578393403887</v>
      </c>
    </row>
    <row r="167" spans="1:11" ht="14.4" customHeight="1" thickBot="1" x14ac:dyDescent="0.35">
      <c r="A167" s="723" t="s">
        <v>488</v>
      </c>
      <c r="B167" s="701">
        <v>9</v>
      </c>
      <c r="C167" s="701">
        <v>8.4540000000000006</v>
      </c>
      <c r="D167" s="702">
        <v>-0.54600000000000004</v>
      </c>
      <c r="E167" s="703">
        <v>0.93933333333299995</v>
      </c>
      <c r="F167" s="701">
        <v>9.3097426059970001</v>
      </c>
      <c r="G167" s="702">
        <v>5.4306831868319998</v>
      </c>
      <c r="H167" s="704">
        <v>0.42399999999999999</v>
      </c>
      <c r="I167" s="701">
        <v>2.968</v>
      </c>
      <c r="J167" s="702">
        <v>-2.4626831868310002</v>
      </c>
      <c r="K167" s="705">
        <v>0.31880580652000001</v>
      </c>
    </row>
    <row r="168" spans="1:11" ht="14.4" customHeight="1" thickBot="1" x14ac:dyDescent="0.35">
      <c r="A168" s="722" t="s">
        <v>489</v>
      </c>
      <c r="B168" s="706">
        <v>0</v>
      </c>
      <c r="C168" s="706">
        <v>5.9999999998999999E-2</v>
      </c>
      <c r="D168" s="707">
        <v>5.9999999998999999E-2</v>
      </c>
      <c r="E168" s="708" t="s">
        <v>337</v>
      </c>
      <c r="F168" s="706">
        <v>0</v>
      </c>
      <c r="G168" s="707">
        <v>0</v>
      </c>
      <c r="H168" s="709">
        <v>0</v>
      </c>
      <c r="I168" s="706">
        <v>5.8860000000000001</v>
      </c>
      <c r="J168" s="707">
        <v>5.8860000000000001</v>
      </c>
      <c r="K168" s="710" t="s">
        <v>337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03">
        <v>1</v>
      </c>
      <c r="F169" s="701">
        <v>0</v>
      </c>
      <c r="G169" s="702">
        <v>0</v>
      </c>
      <c r="H169" s="704">
        <v>0</v>
      </c>
      <c r="I169" s="701">
        <v>5.8860000000000001</v>
      </c>
      <c r="J169" s="702">
        <v>5.8860000000000001</v>
      </c>
      <c r="K169" s="712" t="s">
        <v>337</v>
      </c>
    </row>
    <row r="170" spans="1:11" ht="14.4" customHeight="1" thickBot="1" x14ac:dyDescent="0.35">
      <c r="A170" s="723" t="s">
        <v>491</v>
      </c>
      <c r="B170" s="701">
        <v>0</v>
      </c>
      <c r="C170" s="701">
        <v>5.9999999998999999E-2</v>
      </c>
      <c r="D170" s="702">
        <v>5.9999999998999999E-2</v>
      </c>
      <c r="E170" s="711" t="s">
        <v>337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05">
        <v>7</v>
      </c>
    </row>
    <row r="171" spans="1:11" ht="14.4" customHeight="1" thickBot="1" x14ac:dyDescent="0.35">
      <c r="A171" s="721" t="s">
        <v>492</v>
      </c>
      <c r="B171" s="701">
        <v>238.830365678449</v>
      </c>
      <c r="C171" s="701">
        <v>192.01727</v>
      </c>
      <c r="D171" s="702">
        <v>-46.813095678449002</v>
      </c>
      <c r="E171" s="703">
        <v>0.80399018547900003</v>
      </c>
      <c r="F171" s="701">
        <v>19</v>
      </c>
      <c r="G171" s="702">
        <v>11.083333333333</v>
      </c>
      <c r="H171" s="704">
        <v>7.7750000000000004</v>
      </c>
      <c r="I171" s="701">
        <v>157.14248000000001</v>
      </c>
      <c r="J171" s="702">
        <v>146.059146666667</v>
      </c>
      <c r="K171" s="705">
        <v>8.2706568421049997</v>
      </c>
    </row>
    <row r="172" spans="1:11" ht="14.4" customHeight="1" thickBot="1" x14ac:dyDescent="0.35">
      <c r="A172" s="722" t="s">
        <v>493</v>
      </c>
      <c r="B172" s="706">
        <v>247</v>
      </c>
      <c r="C172" s="706">
        <v>43.578879999999998</v>
      </c>
      <c r="D172" s="707">
        <v>-203.42112</v>
      </c>
      <c r="E172" s="714">
        <v>0.17643271255000001</v>
      </c>
      <c r="F172" s="706">
        <v>19</v>
      </c>
      <c r="G172" s="707">
        <v>11.083333333333</v>
      </c>
      <c r="H172" s="709">
        <v>0</v>
      </c>
      <c r="I172" s="706">
        <v>114.63699</v>
      </c>
      <c r="J172" s="707">
        <v>103.553656666667</v>
      </c>
      <c r="K172" s="713">
        <v>6.0335257894729999</v>
      </c>
    </row>
    <row r="173" spans="1:11" ht="14.4" customHeight="1" thickBot="1" x14ac:dyDescent="0.35">
      <c r="A173" s="723" t="s">
        <v>494</v>
      </c>
      <c r="B173" s="701">
        <v>247</v>
      </c>
      <c r="C173" s="701">
        <v>25.09056</v>
      </c>
      <c r="D173" s="702">
        <v>-221.90943999999999</v>
      </c>
      <c r="E173" s="703">
        <v>0.101581214574</v>
      </c>
      <c r="F173" s="701">
        <v>19</v>
      </c>
      <c r="G173" s="702">
        <v>11.083333333333</v>
      </c>
      <c r="H173" s="704">
        <v>0</v>
      </c>
      <c r="I173" s="701">
        <v>51.517580000000002</v>
      </c>
      <c r="J173" s="702">
        <v>40.434246666665999</v>
      </c>
      <c r="K173" s="705">
        <v>2.711451578947</v>
      </c>
    </row>
    <row r="174" spans="1:11" ht="14.4" customHeight="1" thickBot="1" x14ac:dyDescent="0.35">
      <c r="A174" s="723" t="s">
        <v>495</v>
      </c>
      <c r="B174" s="701">
        <v>0</v>
      </c>
      <c r="C174" s="701">
        <v>18.488320000000002</v>
      </c>
      <c r="D174" s="702">
        <v>18.488320000000002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63.119410000000002</v>
      </c>
      <c r="J174" s="702">
        <v>63.119410000000002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32.084359999999997</v>
      </c>
      <c r="D175" s="707">
        <v>32.084359999999997</v>
      </c>
      <c r="E175" s="708" t="s">
        <v>329</v>
      </c>
      <c r="F175" s="706">
        <v>0</v>
      </c>
      <c r="G175" s="707">
        <v>0</v>
      </c>
      <c r="H175" s="709">
        <v>3.298</v>
      </c>
      <c r="I175" s="706">
        <v>13.273</v>
      </c>
      <c r="J175" s="707">
        <v>13.273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0</v>
      </c>
      <c r="I176" s="701">
        <v>9.9749999999999996</v>
      </c>
      <c r="J176" s="702">
        <v>9.9749999999999996</v>
      </c>
      <c r="K176" s="712" t="s">
        <v>337</v>
      </c>
    </row>
    <row r="177" spans="1:11" ht="14.4" customHeight="1" thickBot="1" x14ac:dyDescent="0.35">
      <c r="A177" s="723" t="s">
        <v>498</v>
      </c>
      <c r="B177" s="701">
        <v>0</v>
      </c>
      <c r="C177" s="701">
        <v>3.1459999999999999</v>
      </c>
      <c r="D177" s="702">
        <v>3.1459999999999999</v>
      </c>
      <c r="E177" s="711" t="s">
        <v>329</v>
      </c>
      <c r="F177" s="701">
        <v>0</v>
      </c>
      <c r="G177" s="702">
        <v>0</v>
      </c>
      <c r="H177" s="704">
        <v>3.298</v>
      </c>
      <c r="I177" s="701">
        <v>3.298</v>
      </c>
      <c r="J177" s="702">
        <v>3.298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28.938359999999999</v>
      </c>
      <c r="D178" s="702">
        <v>28.938359999999999</v>
      </c>
      <c r="E178" s="711" t="s">
        <v>337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19.9771</v>
      </c>
      <c r="D179" s="707">
        <v>19.9771</v>
      </c>
      <c r="E179" s="708" t="s">
        <v>329</v>
      </c>
      <c r="F179" s="706">
        <v>0</v>
      </c>
      <c r="G179" s="707">
        <v>0</v>
      </c>
      <c r="H179" s="709">
        <v>4.4770000000000003</v>
      </c>
      <c r="I179" s="706">
        <v>9.0387000000000004</v>
      </c>
      <c r="J179" s="707">
        <v>9.0387000000000004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19.9771</v>
      </c>
      <c r="D180" s="702">
        <v>19.9771</v>
      </c>
      <c r="E180" s="711" t="s">
        <v>329</v>
      </c>
      <c r="F180" s="701">
        <v>0</v>
      </c>
      <c r="G180" s="702">
        <v>0</v>
      </c>
      <c r="H180" s="704">
        <v>4.4770000000000003</v>
      </c>
      <c r="I180" s="701">
        <v>9.0387000000000004</v>
      </c>
      <c r="J180" s="702">
        <v>9.0387000000000004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27.243580000000001</v>
      </c>
      <c r="D181" s="707">
        <v>27.243580000000001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20.19379</v>
      </c>
      <c r="J181" s="707">
        <v>20.19379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27.243580000000001</v>
      </c>
      <c r="D182" s="702">
        <v>27.243580000000001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20.19379</v>
      </c>
      <c r="J182" s="702">
        <v>20.19379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69.133349999999993</v>
      </c>
      <c r="D183" s="707">
        <v>69.133349999999993</v>
      </c>
      <c r="E183" s="708" t="s">
        <v>337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69.133349999999993</v>
      </c>
      <c r="D184" s="702">
        <v>69.133349999999993</v>
      </c>
      <c r="E184" s="711" t="s">
        <v>337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-8.1696343215499994</v>
      </c>
      <c r="C185" s="706">
        <v>0</v>
      </c>
      <c r="D185" s="707">
        <v>8.1696343215499994</v>
      </c>
      <c r="E185" s="714">
        <v>0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3">
        <v>0</v>
      </c>
    </row>
    <row r="186" spans="1:11" ht="14.4" customHeight="1" thickBot="1" x14ac:dyDescent="0.35">
      <c r="A186" s="723" t="s">
        <v>507</v>
      </c>
      <c r="B186" s="701">
        <v>-8.1696343215499994</v>
      </c>
      <c r="C186" s="701">
        <v>0</v>
      </c>
      <c r="D186" s="702">
        <v>8.1696343215499994</v>
      </c>
      <c r="E186" s="703">
        <v>0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05">
        <v>0</v>
      </c>
    </row>
    <row r="187" spans="1:11" ht="14.4" customHeight="1" thickBot="1" x14ac:dyDescent="0.35">
      <c r="A187" s="719" t="s">
        <v>508</v>
      </c>
      <c r="B187" s="701">
        <v>56845.264856329399</v>
      </c>
      <c r="C187" s="701">
        <v>57656.117910000001</v>
      </c>
      <c r="D187" s="702">
        <v>810.85305367059505</v>
      </c>
      <c r="E187" s="703">
        <v>1.0142642145430001</v>
      </c>
      <c r="F187" s="701">
        <v>59376.332710261602</v>
      </c>
      <c r="G187" s="702">
        <v>34636.194080985901</v>
      </c>
      <c r="H187" s="704">
        <v>5096.1257400000004</v>
      </c>
      <c r="I187" s="701">
        <v>33046.458890000002</v>
      </c>
      <c r="J187" s="702">
        <v>-1589.7351909859101</v>
      </c>
      <c r="K187" s="705">
        <v>0.55655944686299996</v>
      </c>
    </row>
    <row r="188" spans="1:11" ht="14.4" customHeight="1" thickBot="1" x14ac:dyDescent="0.35">
      <c r="A188" s="720" t="s">
        <v>509</v>
      </c>
      <c r="B188" s="701">
        <v>56806.964938708297</v>
      </c>
      <c r="C188" s="701">
        <v>57373.680110000001</v>
      </c>
      <c r="D188" s="702">
        <v>566.71517129174799</v>
      </c>
      <c r="E188" s="703">
        <v>1.0099761564780001</v>
      </c>
      <c r="F188" s="701">
        <v>59376.163867961302</v>
      </c>
      <c r="G188" s="702">
        <v>34636.095589644101</v>
      </c>
      <c r="H188" s="704">
        <v>5091.0781200000001</v>
      </c>
      <c r="I188" s="701">
        <v>33007.425869999999</v>
      </c>
      <c r="J188" s="702">
        <v>-1628.6697196441</v>
      </c>
      <c r="K188" s="705">
        <v>0.555903644152</v>
      </c>
    </row>
    <row r="189" spans="1:11" ht="14.4" customHeight="1" thickBot="1" x14ac:dyDescent="0.35">
      <c r="A189" s="721" t="s">
        <v>510</v>
      </c>
      <c r="B189" s="701">
        <v>56806.964938708297</v>
      </c>
      <c r="C189" s="701">
        <v>57373.680110000001</v>
      </c>
      <c r="D189" s="702">
        <v>566.71517129174799</v>
      </c>
      <c r="E189" s="703">
        <v>1.0099761564780001</v>
      </c>
      <c r="F189" s="701">
        <v>59376.163867961302</v>
      </c>
      <c r="G189" s="702">
        <v>34636.095589644101</v>
      </c>
      <c r="H189" s="704">
        <v>5091.0781200000001</v>
      </c>
      <c r="I189" s="701">
        <v>33007.425869999999</v>
      </c>
      <c r="J189" s="702">
        <v>-1628.6697196441</v>
      </c>
      <c r="K189" s="705">
        <v>0.555903644152</v>
      </c>
    </row>
    <row r="190" spans="1:11" ht="14.4" customHeight="1" thickBot="1" x14ac:dyDescent="0.35">
      <c r="A190" s="722" t="s">
        <v>511</v>
      </c>
      <c r="B190" s="706">
        <v>296</v>
      </c>
      <c r="C190" s="706">
        <v>312.90568000000002</v>
      </c>
      <c r="D190" s="707">
        <v>16.90568</v>
      </c>
      <c r="E190" s="714">
        <v>1.057113783783</v>
      </c>
      <c r="F190" s="706">
        <v>316.24831324527003</v>
      </c>
      <c r="G190" s="707">
        <v>184.47818272640799</v>
      </c>
      <c r="H190" s="709">
        <v>100.16261</v>
      </c>
      <c r="I190" s="706">
        <v>283.78769999999997</v>
      </c>
      <c r="J190" s="707">
        <v>99.309517273591993</v>
      </c>
      <c r="K190" s="713">
        <v>0.89735719722200002</v>
      </c>
    </row>
    <row r="191" spans="1:11" ht="14.4" customHeight="1" thickBot="1" x14ac:dyDescent="0.35">
      <c r="A191" s="723" t="s">
        <v>512</v>
      </c>
      <c r="B191" s="701">
        <v>140</v>
      </c>
      <c r="C191" s="701">
        <v>186.62315000000001</v>
      </c>
      <c r="D191" s="702">
        <v>46.623150000000003</v>
      </c>
      <c r="E191" s="703">
        <v>1.3330225</v>
      </c>
      <c r="F191" s="701">
        <v>171.235652800808</v>
      </c>
      <c r="G191" s="702">
        <v>99.887464133804002</v>
      </c>
      <c r="H191" s="704">
        <v>4.1221100000000002</v>
      </c>
      <c r="I191" s="701">
        <v>69.857349999999997</v>
      </c>
      <c r="J191" s="702">
        <v>-30.030114133803998</v>
      </c>
      <c r="K191" s="705">
        <v>0.40796031000100003</v>
      </c>
    </row>
    <row r="192" spans="1:11" ht="14.4" customHeight="1" thickBot="1" x14ac:dyDescent="0.35">
      <c r="A192" s="723" t="s">
        <v>513</v>
      </c>
      <c r="B192" s="701">
        <v>15</v>
      </c>
      <c r="C192" s="701">
        <v>14.731490000000001</v>
      </c>
      <c r="D192" s="702">
        <v>-0.26850999999899999</v>
      </c>
      <c r="E192" s="703">
        <v>0.98209933333300004</v>
      </c>
      <c r="F192" s="701">
        <v>19.170245274136999</v>
      </c>
      <c r="G192" s="702">
        <v>11.18264307658</v>
      </c>
      <c r="H192" s="704">
        <v>0</v>
      </c>
      <c r="I192" s="701">
        <v>9.0069999999999997</v>
      </c>
      <c r="J192" s="702">
        <v>-2.1756430765800001</v>
      </c>
      <c r="K192" s="705">
        <v>0.46984271047100001</v>
      </c>
    </row>
    <row r="193" spans="1:11" ht="14.4" customHeight="1" thickBot="1" x14ac:dyDescent="0.35">
      <c r="A193" s="723" t="s">
        <v>514</v>
      </c>
      <c r="B193" s="701">
        <v>131</v>
      </c>
      <c r="C193" s="701">
        <v>103.86597999999999</v>
      </c>
      <c r="D193" s="702">
        <v>-27.13402</v>
      </c>
      <c r="E193" s="703">
        <v>0.79287007633499995</v>
      </c>
      <c r="F193" s="701">
        <v>116.56548317663101</v>
      </c>
      <c r="G193" s="702">
        <v>67.996531853034</v>
      </c>
      <c r="H193" s="704">
        <v>95.326279999999997</v>
      </c>
      <c r="I193" s="701">
        <v>202.62612999999999</v>
      </c>
      <c r="J193" s="702">
        <v>134.62959814696501</v>
      </c>
      <c r="K193" s="705">
        <v>1.7383030076999999</v>
      </c>
    </row>
    <row r="194" spans="1:11" ht="14.4" customHeight="1" thickBot="1" x14ac:dyDescent="0.35">
      <c r="A194" s="723" t="s">
        <v>515</v>
      </c>
      <c r="B194" s="701">
        <v>10</v>
      </c>
      <c r="C194" s="701">
        <v>7.68506</v>
      </c>
      <c r="D194" s="702">
        <v>-2.31494</v>
      </c>
      <c r="E194" s="703">
        <v>0.76850600000000002</v>
      </c>
      <c r="F194" s="701">
        <v>9.2769319936929993</v>
      </c>
      <c r="G194" s="702">
        <v>5.4115436629870004</v>
      </c>
      <c r="H194" s="704">
        <v>0.71421999999999997</v>
      </c>
      <c r="I194" s="701">
        <v>2.2972199999999998</v>
      </c>
      <c r="J194" s="702">
        <v>-3.1143236629870001</v>
      </c>
      <c r="K194" s="705">
        <v>0.24762712516999999</v>
      </c>
    </row>
    <row r="195" spans="1:11" ht="14.4" customHeight="1" thickBot="1" x14ac:dyDescent="0.35">
      <c r="A195" s="722" t="s">
        <v>516</v>
      </c>
      <c r="B195" s="706">
        <v>1127.8388968996701</v>
      </c>
      <c r="C195" s="706">
        <v>562.66750999999999</v>
      </c>
      <c r="D195" s="707">
        <v>-565.17138689967396</v>
      </c>
      <c r="E195" s="714">
        <v>0.49888996694999999</v>
      </c>
      <c r="F195" s="706">
        <v>1415.8071721762501</v>
      </c>
      <c r="G195" s="707">
        <v>825.88751710281201</v>
      </c>
      <c r="H195" s="709">
        <v>21.309539999999998</v>
      </c>
      <c r="I195" s="706">
        <v>384.53838999999999</v>
      </c>
      <c r="J195" s="707">
        <v>-441.34912710281202</v>
      </c>
      <c r="K195" s="713">
        <v>0.27160364600199999</v>
      </c>
    </row>
    <row r="196" spans="1:11" ht="14.4" customHeight="1" thickBot="1" x14ac:dyDescent="0.35">
      <c r="A196" s="723" t="s">
        <v>517</v>
      </c>
      <c r="B196" s="701">
        <v>1127.8388968996701</v>
      </c>
      <c r="C196" s="701">
        <v>562.66750999999999</v>
      </c>
      <c r="D196" s="702">
        <v>-565.17138689967396</v>
      </c>
      <c r="E196" s="703">
        <v>0.49888996694999999</v>
      </c>
      <c r="F196" s="701">
        <v>1415.8071721762501</v>
      </c>
      <c r="G196" s="702">
        <v>825.88751710281201</v>
      </c>
      <c r="H196" s="704">
        <v>21.309539999999998</v>
      </c>
      <c r="I196" s="701">
        <v>384.53838999999999</v>
      </c>
      <c r="J196" s="702">
        <v>-441.34912710281202</v>
      </c>
      <c r="K196" s="705">
        <v>0.27160364600199999</v>
      </c>
    </row>
    <row r="197" spans="1:11" ht="14.4" customHeight="1" thickBot="1" x14ac:dyDescent="0.35">
      <c r="A197" s="722" t="s">
        <v>518</v>
      </c>
      <c r="B197" s="706">
        <v>5.6391823907880001</v>
      </c>
      <c r="C197" s="706">
        <v>126.0543</v>
      </c>
      <c r="D197" s="707">
        <v>120.415117609212</v>
      </c>
      <c r="E197" s="714">
        <v>22.353293662909</v>
      </c>
      <c r="F197" s="706">
        <v>125.862241313186</v>
      </c>
      <c r="G197" s="707">
        <v>73.419640766024997</v>
      </c>
      <c r="H197" s="709">
        <v>62.428510000000003</v>
      </c>
      <c r="I197" s="706">
        <v>91.109309999999994</v>
      </c>
      <c r="J197" s="707">
        <v>17.689669233974001</v>
      </c>
      <c r="K197" s="713">
        <v>0.72388119780299998</v>
      </c>
    </row>
    <row r="198" spans="1:11" ht="14.4" customHeight="1" thickBot="1" x14ac:dyDescent="0.35">
      <c r="A198" s="723" t="s">
        <v>519</v>
      </c>
      <c r="B198" s="701">
        <v>2.6391823907880001</v>
      </c>
      <c r="C198" s="701">
        <v>3.1206499999999999</v>
      </c>
      <c r="D198" s="702">
        <v>0.48146760921100001</v>
      </c>
      <c r="E198" s="703">
        <v>1.182430593236</v>
      </c>
      <c r="F198" s="701">
        <v>2.9108868886880002</v>
      </c>
      <c r="G198" s="702">
        <v>1.6980173517349999</v>
      </c>
      <c r="H198" s="704">
        <v>3.0899999999999999E-3</v>
      </c>
      <c r="I198" s="701">
        <v>2.3262</v>
      </c>
      <c r="J198" s="702">
        <v>0.62818264826400005</v>
      </c>
      <c r="K198" s="705">
        <v>0.79913788784999995</v>
      </c>
    </row>
    <row r="199" spans="1:11" ht="14.4" customHeight="1" thickBot="1" x14ac:dyDescent="0.35">
      <c r="A199" s="723" t="s">
        <v>520</v>
      </c>
      <c r="B199" s="701">
        <v>3</v>
      </c>
      <c r="C199" s="701">
        <v>122.93365</v>
      </c>
      <c r="D199" s="702">
        <v>119.93365</v>
      </c>
      <c r="E199" s="703">
        <v>40.977883333332997</v>
      </c>
      <c r="F199" s="701">
        <v>122.951354424497</v>
      </c>
      <c r="G199" s="702">
        <v>71.721623414289994</v>
      </c>
      <c r="H199" s="704">
        <v>62.425420000000003</v>
      </c>
      <c r="I199" s="701">
        <v>88.783109999999994</v>
      </c>
      <c r="J199" s="702">
        <v>17.06148658571</v>
      </c>
      <c r="K199" s="705">
        <v>0.722099487358</v>
      </c>
    </row>
    <row r="200" spans="1:11" ht="14.4" customHeight="1" thickBot="1" x14ac:dyDescent="0.35">
      <c r="A200" s="722" t="s">
        <v>521</v>
      </c>
      <c r="B200" s="706">
        <v>0</v>
      </c>
      <c r="C200" s="706">
        <v>-1.2</v>
      </c>
      <c r="D200" s="707">
        <v>-1.2</v>
      </c>
      <c r="E200" s="708" t="s">
        <v>329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-1.2</v>
      </c>
      <c r="D201" s="702">
        <v>-1.2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2" t="s">
        <v>523</v>
      </c>
      <c r="B202" s="706">
        <v>2.486859417802</v>
      </c>
      <c r="C202" s="706">
        <v>0.62280000000000002</v>
      </c>
      <c r="D202" s="707">
        <v>-1.864059417802</v>
      </c>
      <c r="E202" s="714">
        <v>0.25043635178599999</v>
      </c>
      <c r="F202" s="706">
        <v>0.62083082967100001</v>
      </c>
      <c r="G202" s="707">
        <v>0.36215131730799999</v>
      </c>
      <c r="H202" s="709">
        <v>0</v>
      </c>
      <c r="I202" s="706">
        <v>0.14940000000000001</v>
      </c>
      <c r="J202" s="707">
        <v>-0.21275131730800001</v>
      </c>
      <c r="K202" s="713">
        <v>0.24064526576199999</v>
      </c>
    </row>
    <row r="203" spans="1:11" ht="14.4" customHeight="1" thickBot="1" x14ac:dyDescent="0.35">
      <c r="A203" s="723" t="s">
        <v>524</v>
      </c>
      <c r="B203" s="701">
        <v>2.486859417802</v>
      </c>
      <c r="C203" s="701">
        <v>0.62280000000000002</v>
      </c>
      <c r="D203" s="702">
        <v>-1.864059417802</v>
      </c>
      <c r="E203" s="703">
        <v>0.25043635178599999</v>
      </c>
      <c r="F203" s="701">
        <v>0.62083082967100001</v>
      </c>
      <c r="G203" s="702">
        <v>0.36215131730799999</v>
      </c>
      <c r="H203" s="704">
        <v>0</v>
      </c>
      <c r="I203" s="701">
        <v>0.14940000000000001</v>
      </c>
      <c r="J203" s="702">
        <v>-0.21275131730800001</v>
      </c>
      <c r="K203" s="705">
        <v>0.24064526576199999</v>
      </c>
    </row>
    <row r="204" spans="1:11" ht="14.4" customHeight="1" thickBot="1" x14ac:dyDescent="0.35">
      <c r="A204" s="722" t="s">
        <v>525</v>
      </c>
      <c r="B204" s="706">
        <v>55375</v>
      </c>
      <c r="C204" s="706">
        <v>55301.003799999999</v>
      </c>
      <c r="D204" s="707">
        <v>-73.996199999986004</v>
      </c>
      <c r="E204" s="714">
        <v>0.998663725507</v>
      </c>
      <c r="F204" s="706">
        <v>57517.625310396899</v>
      </c>
      <c r="G204" s="707">
        <v>33551.948097731503</v>
      </c>
      <c r="H204" s="709">
        <v>4770.64149</v>
      </c>
      <c r="I204" s="706">
        <v>30969.795890000001</v>
      </c>
      <c r="J204" s="707">
        <v>-2582.1522077315499</v>
      </c>
      <c r="K204" s="713">
        <v>0.53844009941000004</v>
      </c>
    </row>
    <row r="205" spans="1:11" ht="14.4" customHeight="1" thickBot="1" x14ac:dyDescent="0.35">
      <c r="A205" s="723" t="s">
        <v>526</v>
      </c>
      <c r="B205" s="701">
        <v>24748</v>
      </c>
      <c r="C205" s="701">
        <v>21835.777829999999</v>
      </c>
      <c r="D205" s="702">
        <v>-2912.22217</v>
      </c>
      <c r="E205" s="703">
        <v>0.88232494868199995</v>
      </c>
      <c r="F205" s="701">
        <v>23514.204048504798</v>
      </c>
      <c r="G205" s="702">
        <v>13716.619028294501</v>
      </c>
      <c r="H205" s="704">
        <v>1605.9959899999999</v>
      </c>
      <c r="I205" s="701">
        <v>12812.010420000001</v>
      </c>
      <c r="J205" s="702">
        <v>-904.60860829447699</v>
      </c>
      <c r="K205" s="705">
        <v>0.54486260277200005</v>
      </c>
    </row>
    <row r="206" spans="1:11" ht="14.4" customHeight="1" thickBot="1" x14ac:dyDescent="0.35">
      <c r="A206" s="723" t="s">
        <v>527</v>
      </c>
      <c r="B206" s="701">
        <v>30627</v>
      </c>
      <c r="C206" s="701">
        <v>33465.22597</v>
      </c>
      <c r="D206" s="702">
        <v>2838.22597000001</v>
      </c>
      <c r="E206" s="703">
        <v>1.092670714402</v>
      </c>
      <c r="F206" s="701">
        <v>34003.421261892101</v>
      </c>
      <c r="G206" s="702">
        <v>19835.329069437099</v>
      </c>
      <c r="H206" s="704">
        <v>3164.6455000000001</v>
      </c>
      <c r="I206" s="701">
        <v>18157.785469999999</v>
      </c>
      <c r="J206" s="702">
        <v>-1677.54359943706</v>
      </c>
      <c r="K206" s="705">
        <v>0.53399878000900003</v>
      </c>
    </row>
    <row r="207" spans="1:11" ht="14.4" customHeight="1" thickBot="1" x14ac:dyDescent="0.35">
      <c r="A207" s="722" t="s">
        <v>528</v>
      </c>
      <c r="B207" s="706">
        <v>0</v>
      </c>
      <c r="C207" s="706">
        <v>1071.6260199999999</v>
      </c>
      <c r="D207" s="707">
        <v>1071.6260199999999</v>
      </c>
      <c r="E207" s="708" t="s">
        <v>329</v>
      </c>
      <c r="F207" s="706">
        <v>0</v>
      </c>
      <c r="G207" s="707">
        <v>0</v>
      </c>
      <c r="H207" s="709">
        <v>136.53596999999999</v>
      </c>
      <c r="I207" s="706">
        <v>1278.0451800000001</v>
      </c>
      <c r="J207" s="707">
        <v>1278.0451800000001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753.97361999999998</v>
      </c>
      <c r="D208" s="702">
        <v>753.97361999999998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437.95231999999999</v>
      </c>
      <c r="J208" s="702">
        <v>437.95231999999999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317.6524</v>
      </c>
      <c r="D209" s="702">
        <v>317.6524</v>
      </c>
      <c r="E209" s="711" t="s">
        <v>329</v>
      </c>
      <c r="F209" s="701">
        <v>0</v>
      </c>
      <c r="G209" s="702">
        <v>0</v>
      </c>
      <c r="H209" s="704">
        <v>136.53596999999999</v>
      </c>
      <c r="I209" s="701">
        <v>840.09285999999997</v>
      </c>
      <c r="J209" s="702">
        <v>840.09285999999997</v>
      </c>
      <c r="K209" s="712" t="s">
        <v>329</v>
      </c>
    </row>
    <row r="210" spans="1:11" ht="14.4" customHeight="1" thickBot="1" x14ac:dyDescent="0.35">
      <c r="A210" s="720" t="s">
        <v>531</v>
      </c>
      <c r="B210" s="701">
        <v>38.299917621155998</v>
      </c>
      <c r="C210" s="701">
        <v>18.941299999999998</v>
      </c>
      <c r="D210" s="702">
        <v>-19.358617621156</v>
      </c>
      <c r="E210" s="703">
        <v>0.494551977561</v>
      </c>
      <c r="F210" s="701">
        <v>0.16884230028</v>
      </c>
      <c r="G210" s="702">
        <v>9.8491341829999995E-2</v>
      </c>
      <c r="H210" s="704">
        <v>5.0476200000000002</v>
      </c>
      <c r="I210" s="701">
        <v>38.855629999999998</v>
      </c>
      <c r="J210" s="702">
        <v>38.75713865817</v>
      </c>
      <c r="K210" s="705">
        <v>0</v>
      </c>
    </row>
    <row r="211" spans="1:11" ht="14.4" customHeight="1" thickBot="1" x14ac:dyDescent="0.35">
      <c r="A211" s="721" t="s">
        <v>532</v>
      </c>
      <c r="B211" s="701">
        <v>0</v>
      </c>
      <c r="C211" s="701">
        <v>21.5</v>
      </c>
      <c r="D211" s="702">
        <v>21.5</v>
      </c>
      <c r="E211" s="711" t="s">
        <v>329</v>
      </c>
      <c r="F211" s="701">
        <v>0</v>
      </c>
      <c r="G211" s="702">
        <v>0</v>
      </c>
      <c r="H211" s="704">
        <v>5</v>
      </c>
      <c r="I211" s="701">
        <v>18</v>
      </c>
      <c r="J211" s="702">
        <v>18</v>
      </c>
      <c r="K211" s="712" t="s">
        <v>329</v>
      </c>
    </row>
    <row r="212" spans="1:11" ht="14.4" customHeight="1" thickBot="1" x14ac:dyDescent="0.35">
      <c r="A212" s="722" t="s">
        <v>533</v>
      </c>
      <c r="B212" s="706">
        <v>0</v>
      </c>
      <c r="C212" s="706">
        <v>15</v>
      </c>
      <c r="D212" s="707">
        <v>15</v>
      </c>
      <c r="E212" s="708" t="s">
        <v>329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3">
        <v>0</v>
      </c>
    </row>
    <row r="213" spans="1:11" ht="14.4" customHeight="1" thickBot="1" x14ac:dyDescent="0.35">
      <c r="A213" s="723" t="s">
        <v>534</v>
      </c>
      <c r="B213" s="701">
        <v>0</v>
      </c>
      <c r="C213" s="701">
        <v>15</v>
      </c>
      <c r="D213" s="702">
        <v>15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05">
        <v>0</v>
      </c>
    </row>
    <row r="214" spans="1:11" ht="14.4" customHeight="1" thickBot="1" x14ac:dyDescent="0.35">
      <c r="A214" s="722" t="s">
        <v>535</v>
      </c>
      <c r="B214" s="706">
        <v>0</v>
      </c>
      <c r="C214" s="706">
        <v>6.5</v>
      </c>
      <c r="D214" s="707">
        <v>6.5</v>
      </c>
      <c r="E214" s="708" t="s">
        <v>337</v>
      </c>
      <c r="F214" s="706">
        <v>0</v>
      </c>
      <c r="G214" s="707">
        <v>0</v>
      </c>
      <c r="H214" s="709">
        <v>5</v>
      </c>
      <c r="I214" s="706">
        <v>18</v>
      </c>
      <c r="J214" s="707">
        <v>18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6.5</v>
      </c>
      <c r="D215" s="702">
        <v>6.5</v>
      </c>
      <c r="E215" s="711" t="s">
        <v>337</v>
      </c>
      <c r="F215" s="701">
        <v>0</v>
      </c>
      <c r="G215" s="702">
        <v>0</v>
      </c>
      <c r="H215" s="704">
        <v>5</v>
      </c>
      <c r="I215" s="701">
        <v>18</v>
      </c>
      <c r="J215" s="702">
        <v>18</v>
      </c>
      <c r="K215" s="712" t="s">
        <v>329</v>
      </c>
    </row>
    <row r="216" spans="1:11" ht="14.4" customHeight="1" thickBot="1" x14ac:dyDescent="0.35">
      <c r="A216" s="726" t="s">
        <v>537</v>
      </c>
      <c r="B216" s="706">
        <v>38.299917621155998</v>
      </c>
      <c r="C216" s="706">
        <v>-2.5587</v>
      </c>
      <c r="D216" s="707">
        <v>-40.858617621156</v>
      </c>
      <c r="E216" s="714">
        <v>-6.6806932205000003E-2</v>
      </c>
      <c r="F216" s="706">
        <v>0.16884230028</v>
      </c>
      <c r="G216" s="707">
        <v>9.8491341829999995E-2</v>
      </c>
      <c r="H216" s="709">
        <v>4.7620000000000003E-2</v>
      </c>
      <c r="I216" s="706">
        <v>20.855630000000001</v>
      </c>
      <c r="J216" s="707">
        <v>20.75713865817</v>
      </c>
      <c r="K216" s="713">
        <v>0</v>
      </c>
    </row>
    <row r="217" spans="1:11" ht="14.4" customHeight="1" thickBot="1" x14ac:dyDescent="0.35">
      <c r="A217" s="722" t="s">
        <v>538</v>
      </c>
      <c r="B217" s="706">
        <v>0</v>
      </c>
      <c r="C217" s="706">
        <v>4.9144399999999999</v>
      </c>
      <c r="D217" s="707">
        <v>4.9144399999999999</v>
      </c>
      <c r="E217" s="708" t="s">
        <v>329</v>
      </c>
      <c r="F217" s="706">
        <v>0</v>
      </c>
      <c r="G217" s="707">
        <v>0</v>
      </c>
      <c r="H217" s="709">
        <v>-1.6800000000000001E-3</v>
      </c>
      <c r="I217" s="706">
        <v>-6.9199999999999999E-3</v>
      </c>
      <c r="J217" s="707">
        <v>-6.9199999999999999E-3</v>
      </c>
      <c r="K217" s="710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4.4400000000000004E-3</v>
      </c>
      <c r="D218" s="702">
        <v>4.4400000000000004E-3</v>
      </c>
      <c r="E218" s="711" t="s">
        <v>329</v>
      </c>
      <c r="F218" s="701">
        <v>0</v>
      </c>
      <c r="G218" s="702">
        <v>0</v>
      </c>
      <c r="H218" s="704">
        <v>-1.6800000000000001E-3</v>
      </c>
      <c r="I218" s="701">
        <v>-6.9199999999999999E-3</v>
      </c>
      <c r="J218" s="702">
        <v>-6.9199999999999999E-3</v>
      </c>
      <c r="K218" s="712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4.91</v>
      </c>
      <c r="D219" s="702">
        <v>4.91</v>
      </c>
      <c r="E219" s="711" t="s">
        <v>337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" customHeight="1" thickBot="1" x14ac:dyDescent="0.35">
      <c r="A220" s="722" t="s">
        <v>541</v>
      </c>
      <c r="B220" s="706">
        <v>38.299917621155998</v>
      </c>
      <c r="C220" s="706">
        <v>-7.4731399999999999</v>
      </c>
      <c r="D220" s="707">
        <v>-45.773057621155999</v>
      </c>
      <c r="E220" s="714">
        <v>-0.195121568508</v>
      </c>
      <c r="F220" s="706">
        <v>0.16884230028</v>
      </c>
      <c r="G220" s="707">
        <v>9.8491341829999995E-2</v>
      </c>
      <c r="H220" s="709">
        <v>4.9299999999999997E-2</v>
      </c>
      <c r="I220" s="706">
        <v>20.862549999999999</v>
      </c>
      <c r="J220" s="707">
        <v>20.764058658170001</v>
      </c>
      <c r="K220" s="713">
        <v>0</v>
      </c>
    </row>
    <row r="221" spans="1:11" ht="14.4" customHeight="1" thickBot="1" x14ac:dyDescent="0.35">
      <c r="A221" s="723" t="s">
        <v>542</v>
      </c>
      <c r="B221" s="701">
        <v>19.156661869002999</v>
      </c>
      <c r="C221" s="701">
        <v>-7.6</v>
      </c>
      <c r="D221" s="702">
        <v>-26.756661869003</v>
      </c>
      <c r="E221" s="703">
        <v>-0.39672882738999998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0.12686</v>
      </c>
      <c r="D222" s="702">
        <v>0.12686</v>
      </c>
      <c r="E222" s="711" t="s">
        <v>337</v>
      </c>
      <c r="F222" s="701">
        <v>0.16884230028</v>
      </c>
      <c r="G222" s="702">
        <v>9.8491341829999995E-2</v>
      </c>
      <c r="H222" s="704">
        <v>4.9299999999999997E-2</v>
      </c>
      <c r="I222" s="701">
        <v>0.1014</v>
      </c>
      <c r="J222" s="702">
        <v>2.9086581689999999E-3</v>
      </c>
      <c r="K222" s="705">
        <v>0.60056040359399998</v>
      </c>
    </row>
    <row r="223" spans="1:11" ht="14.4" customHeight="1" thickBot="1" x14ac:dyDescent="0.35">
      <c r="A223" s="723" t="s">
        <v>544</v>
      </c>
      <c r="B223" s="701">
        <v>19.143255752152999</v>
      </c>
      <c r="C223" s="701">
        <v>0</v>
      </c>
      <c r="D223" s="702">
        <v>-19.143255752152999</v>
      </c>
      <c r="E223" s="703">
        <v>0</v>
      </c>
      <c r="F223" s="701">
        <v>0</v>
      </c>
      <c r="G223" s="702">
        <v>0</v>
      </c>
      <c r="H223" s="704">
        <v>0</v>
      </c>
      <c r="I223" s="701">
        <v>20.761150000000001</v>
      </c>
      <c r="J223" s="702">
        <v>20.761150000000001</v>
      </c>
      <c r="K223" s="712" t="s">
        <v>337</v>
      </c>
    </row>
    <row r="224" spans="1:11" ht="14.4" customHeight="1" thickBot="1" x14ac:dyDescent="0.35">
      <c r="A224" s="720" t="s">
        <v>545</v>
      </c>
      <c r="B224" s="701">
        <v>0</v>
      </c>
      <c r="C224" s="701">
        <v>-0.10349999999999999</v>
      </c>
      <c r="D224" s="702">
        <v>-0.10349999999999999</v>
      </c>
      <c r="E224" s="711" t="s">
        <v>337</v>
      </c>
      <c r="F224" s="701">
        <v>0</v>
      </c>
      <c r="G224" s="702">
        <v>0</v>
      </c>
      <c r="H224" s="704">
        <v>0</v>
      </c>
      <c r="I224" s="701">
        <v>0.17738999999999999</v>
      </c>
      <c r="J224" s="702">
        <v>0.17738999999999999</v>
      </c>
      <c r="K224" s="712" t="s">
        <v>329</v>
      </c>
    </row>
    <row r="225" spans="1:11" ht="14.4" customHeight="1" thickBot="1" x14ac:dyDescent="0.35">
      <c r="A225" s="726" t="s">
        <v>546</v>
      </c>
      <c r="B225" s="706">
        <v>0</v>
      </c>
      <c r="C225" s="706">
        <v>-0.10349999999999999</v>
      </c>
      <c r="D225" s="707">
        <v>-0.10349999999999999</v>
      </c>
      <c r="E225" s="708" t="s">
        <v>337</v>
      </c>
      <c r="F225" s="706">
        <v>0</v>
      </c>
      <c r="G225" s="707">
        <v>0</v>
      </c>
      <c r="H225" s="709">
        <v>0</v>
      </c>
      <c r="I225" s="706">
        <v>0.17738999999999999</v>
      </c>
      <c r="J225" s="707">
        <v>0.17738999999999999</v>
      </c>
      <c r="K225" s="710" t="s">
        <v>329</v>
      </c>
    </row>
    <row r="226" spans="1:11" ht="14.4" customHeight="1" thickBot="1" x14ac:dyDescent="0.35">
      <c r="A226" s="722" t="s">
        <v>547</v>
      </c>
      <c r="B226" s="706">
        <v>0</v>
      </c>
      <c r="C226" s="706">
        <v>-0.10349999999999999</v>
      </c>
      <c r="D226" s="707">
        <v>-0.10349999999999999</v>
      </c>
      <c r="E226" s="708" t="s">
        <v>337</v>
      </c>
      <c r="F226" s="706">
        <v>0</v>
      </c>
      <c r="G226" s="707">
        <v>0</v>
      </c>
      <c r="H226" s="709">
        <v>0</v>
      </c>
      <c r="I226" s="706">
        <v>0.17738999999999999</v>
      </c>
      <c r="J226" s="707">
        <v>0.17738999999999999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-0.10349999999999999</v>
      </c>
      <c r="D227" s="702">
        <v>-0.10349999999999999</v>
      </c>
      <c r="E227" s="711" t="s">
        <v>337</v>
      </c>
      <c r="F227" s="701">
        <v>0</v>
      </c>
      <c r="G227" s="702">
        <v>0</v>
      </c>
      <c r="H227" s="704">
        <v>0</v>
      </c>
      <c r="I227" s="701">
        <v>0.17738999999999999</v>
      </c>
      <c r="J227" s="702">
        <v>0.17738999999999999</v>
      </c>
      <c r="K227" s="712" t="s">
        <v>329</v>
      </c>
    </row>
    <row r="228" spans="1:11" ht="14.4" customHeight="1" thickBot="1" x14ac:dyDescent="0.35">
      <c r="A228" s="720" t="s">
        <v>549</v>
      </c>
      <c r="B228" s="701">
        <v>0</v>
      </c>
      <c r="C228" s="701">
        <v>263.60000000000002</v>
      </c>
      <c r="D228" s="702">
        <v>263.60000000000002</v>
      </c>
      <c r="E228" s="711" t="s">
        <v>337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05">
        <v>0</v>
      </c>
    </row>
    <row r="229" spans="1:11" ht="14.4" customHeight="1" thickBot="1" x14ac:dyDescent="0.35">
      <c r="A229" s="726" t="s">
        <v>550</v>
      </c>
      <c r="B229" s="706">
        <v>0</v>
      </c>
      <c r="C229" s="706">
        <v>263.60000000000002</v>
      </c>
      <c r="D229" s="707">
        <v>263.60000000000002</v>
      </c>
      <c r="E229" s="708" t="s">
        <v>337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3">
        <v>0</v>
      </c>
    </row>
    <row r="230" spans="1:11" ht="14.4" customHeight="1" thickBot="1" x14ac:dyDescent="0.35">
      <c r="A230" s="722" t="s">
        <v>551</v>
      </c>
      <c r="B230" s="706">
        <v>0</v>
      </c>
      <c r="C230" s="706">
        <v>263.60000000000002</v>
      </c>
      <c r="D230" s="707">
        <v>263.60000000000002</v>
      </c>
      <c r="E230" s="708" t="s">
        <v>337</v>
      </c>
      <c r="F230" s="706">
        <v>0</v>
      </c>
      <c r="G230" s="707">
        <v>0</v>
      </c>
      <c r="H230" s="709">
        <v>0</v>
      </c>
      <c r="I230" s="706">
        <v>0</v>
      </c>
      <c r="J230" s="707">
        <v>0</v>
      </c>
      <c r="K230" s="713">
        <v>0</v>
      </c>
    </row>
    <row r="231" spans="1:11" ht="14.4" customHeight="1" thickBot="1" x14ac:dyDescent="0.35">
      <c r="A231" s="723" t="s">
        <v>552</v>
      </c>
      <c r="B231" s="701">
        <v>0</v>
      </c>
      <c r="C231" s="701">
        <v>263.60000000000002</v>
      </c>
      <c r="D231" s="702">
        <v>263.60000000000002</v>
      </c>
      <c r="E231" s="711" t="s">
        <v>337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05">
        <v>0</v>
      </c>
    </row>
    <row r="232" spans="1:11" ht="14.4" customHeight="1" thickBot="1" x14ac:dyDescent="0.35">
      <c r="A232" s="719" t="s">
        <v>553</v>
      </c>
      <c r="B232" s="701">
        <v>6647.2013291239</v>
      </c>
      <c r="C232" s="701">
        <v>8632.3971500000007</v>
      </c>
      <c r="D232" s="702">
        <v>1985.1958208761</v>
      </c>
      <c r="E232" s="703">
        <v>1.2986513756060001</v>
      </c>
      <c r="F232" s="701">
        <v>7351.5338247841</v>
      </c>
      <c r="G232" s="702">
        <v>4288.3947311240599</v>
      </c>
      <c r="H232" s="704">
        <v>969.90003999999999</v>
      </c>
      <c r="I232" s="701">
        <v>5301.6117899999999</v>
      </c>
      <c r="J232" s="702">
        <v>1013.21705887594</v>
      </c>
      <c r="K232" s="705">
        <v>0.72115723281099997</v>
      </c>
    </row>
    <row r="233" spans="1:11" ht="14.4" customHeight="1" thickBot="1" x14ac:dyDescent="0.35">
      <c r="A233" s="724" t="s">
        <v>554</v>
      </c>
      <c r="B233" s="706">
        <v>6647.2013291239</v>
      </c>
      <c r="C233" s="706">
        <v>8632.3971500000007</v>
      </c>
      <c r="D233" s="707">
        <v>1985.1958208761</v>
      </c>
      <c r="E233" s="714">
        <v>1.2986513756060001</v>
      </c>
      <c r="F233" s="706">
        <v>7351.5338247841</v>
      </c>
      <c r="G233" s="707">
        <v>4288.3947311240599</v>
      </c>
      <c r="H233" s="709">
        <v>969.90003999999999</v>
      </c>
      <c r="I233" s="706">
        <v>5301.6117899999999</v>
      </c>
      <c r="J233" s="707">
        <v>1013.21705887594</v>
      </c>
      <c r="K233" s="713">
        <v>0.72115723281099997</v>
      </c>
    </row>
    <row r="234" spans="1:11" ht="14.4" customHeight="1" thickBot="1" x14ac:dyDescent="0.35">
      <c r="A234" s="726" t="s">
        <v>54</v>
      </c>
      <c r="B234" s="706">
        <v>6647.2013291239</v>
      </c>
      <c r="C234" s="706">
        <v>8632.3971500000007</v>
      </c>
      <c r="D234" s="707">
        <v>1985.1958208761</v>
      </c>
      <c r="E234" s="714">
        <v>1.2986513756060001</v>
      </c>
      <c r="F234" s="706">
        <v>7351.5338247841</v>
      </c>
      <c r="G234" s="707">
        <v>4288.3947311240599</v>
      </c>
      <c r="H234" s="709">
        <v>969.90003999999999</v>
      </c>
      <c r="I234" s="706">
        <v>5301.6117899999999</v>
      </c>
      <c r="J234" s="707">
        <v>1013.21705887594</v>
      </c>
      <c r="K234" s="713">
        <v>0.72115723281099997</v>
      </c>
    </row>
    <row r="235" spans="1:11" ht="14.4" customHeight="1" thickBot="1" x14ac:dyDescent="0.35">
      <c r="A235" s="725" t="s">
        <v>555</v>
      </c>
      <c r="B235" s="701">
        <v>130.05696747452001</v>
      </c>
      <c r="C235" s="701">
        <v>138.84372999999999</v>
      </c>
      <c r="D235" s="702">
        <v>8.7867625254790003</v>
      </c>
      <c r="E235" s="703">
        <v>1.0675608750229999</v>
      </c>
      <c r="F235" s="701">
        <v>0</v>
      </c>
      <c r="G235" s="702">
        <v>0</v>
      </c>
      <c r="H235" s="704">
        <v>20.199259999999999</v>
      </c>
      <c r="I235" s="701">
        <v>69.013210000000001</v>
      </c>
      <c r="J235" s="702">
        <v>69.013210000000001</v>
      </c>
      <c r="K235" s="712" t="s">
        <v>337</v>
      </c>
    </row>
    <row r="236" spans="1:11" ht="14.4" customHeight="1" thickBot="1" x14ac:dyDescent="0.35">
      <c r="A236" s="723" t="s">
        <v>556</v>
      </c>
      <c r="B236" s="701">
        <v>130.05696747452001</v>
      </c>
      <c r="C236" s="701">
        <v>138.84372999999999</v>
      </c>
      <c r="D236" s="702">
        <v>8.7867625254790003</v>
      </c>
      <c r="E236" s="703">
        <v>1.0675608750229999</v>
      </c>
      <c r="F236" s="701">
        <v>0</v>
      </c>
      <c r="G236" s="702">
        <v>0</v>
      </c>
      <c r="H236" s="704">
        <v>20.199259999999999</v>
      </c>
      <c r="I236" s="701">
        <v>69.013210000000001</v>
      </c>
      <c r="J236" s="702">
        <v>69.013210000000001</v>
      </c>
      <c r="K236" s="712" t="s">
        <v>337</v>
      </c>
    </row>
    <row r="237" spans="1:11" ht="14.4" customHeight="1" thickBot="1" x14ac:dyDescent="0.35">
      <c r="A237" s="722" t="s">
        <v>557</v>
      </c>
      <c r="B237" s="706">
        <v>111.191200109588</v>
      </c>
      <c r="C237" s="706">
        <v>118.399</v>
      </c>
      <c r="D237" s="707">
        <v>7.2077998904119998</v>
      </c>
      <c r="E237" s="714">
        <v>1.0648234741889999</v>
      </c>
      <c r="F237" s="706">
        <v>115.023275858147</v>
      </c>
      <c r="G237" s="707">
        <v>67.096910917252004</v>
      </c>
      <c r="H237" s="709">
        <v>2.625</v>
      </c>
      <c r="I237" s="706">
        <v>35.968000000000004</v>
      </c>
      <c r="J237" s="707">
        <v>-31.128910917252</v>
      </c>
      <c r="K237" s="713">
        <v>0.31270192690699999</v>
      </c>
    </row>
    <row r="238" spans="1:11" ht="14.4" customHeight="1" thickBot="1" x14ac:dyDescent="0.35">
      <c r="A238" s="723" t="s">
        <v>558</v>
      </c>
      <c r="B238" s="701">
        <v>111.191200109588</v>
      </c>
      <c r="C238" s="701">
        <v>118.399</v>
      </c>
      <c r="D238" s="702">
        <v>7.2077998904119998</v>
      </c>
      <c r="E238" s="703">
        <v>1.0648234741889999</v>
      </c>
      <c r="F238" s="701">
        <v>115.023275858147</v>
      </c>
      <c r="G238" s="702">
        <v>67.096910917252004</v>
      </c>
      <c r="H238" s="704">
        <v>2.625</v>
      </c>
      <c r="I238" s="701">
        <v>35.968000000000004</v>
      </c>
      <c r="J238" s="702">
        <v>-31.128910917252</v>
      </c>
      <c r="K238" s="705">
        <v>0.31270192690699999</v>
      </c>
    </row>
    <row r="239" spans="1:11" ht="14.4" customHeight="1" thickBot="1" x14ac:dyDescent="0.35">
      <c r="A239" s="722" t="s">
        <v>559</v>
      </c>
      <c r="B239" s="706">
        <v>80.889828417611</v>
      </c>
      <c r="C239" s="706">
        <v>69.795439999999999</v>
      </c>
      <c r="D239" s="707">
        <v>-11.094388417611</v>
      </c>
      <c r="E239" s="714">
        <v>0.86284569228700003</v>
      </c>
      <c r="F239" s="706">
        <v>83.347174934690003</v>
      </c>
      <c r="G239" s="707">
        <v>48.619185378569</v>
      </c>
      <c r="H239" s="709">
        <v>5.6370199999999997</v>
      </c>
      <c r="I239" s="706">
        <v>37.125799999999998</v>
      </c>
      <c r="J239" s="707">
        <v>-11.493385378569</v>
      </c>
      <c r="K239" s="713">
        <v>0.44543561349299998</v>
      </c>
    </row>
    <row r="240" spans="1:11" ht="14.4" customHeight="1" thickBot="1" x14ac:dyDescent="0.35">
      <c r="A240" s="723" t="s">
        <v>560</v>
      </c>
      <c r="B240" s="701">
        <v>59.634934425933999</v>
      </c>
      <c r="C240" s="701">
        <v>49.58</v>
      </c>
      <c r="D240" s="702">
        <v>-10.054934425934</v>
      </c>
      <c r="E240" s="703">
        <v>0.83139187587300001</v>
      </c>
      <c r="F240" s="701">
        <v>55.556951747602</v>
      </c>
      <c r="G240" s="702">
        <v>32.408221852768001</v>
      </c>
      <c r="H240" s="704">
        <v>4.07</v>
      </c>
      <c r="I240" s="701">
        <v>25.16</v>
      </c>
      <c r="J240" s="702">
        <v>-7.2482218527680002</v>
      </c>
      <c r="K240" s="705">
        <v>0.45286861875099998</v>
      </c>
    </row>
    <row r="241" spans="1:11" ht="14.4" customHeight="1" thickBot="1" x14ac:dyDescent="0.35">
      <c r="A241" s="723" t="s">
        <v>561</v>
      </c>
      <c r="B241" s="701">
        <v>0.14048861040499999</v>
      </c>
      <c r="C241" s="701">
        <v>0</v>
      </c>
      <c r="D241" s="702">
        <v>-0.14048861040499999</v>
      </c>
      <c r="E241" s="703">
        <v>0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05">
        <v>7</v>
      </c>
    </row>
    <row r="242" spans="1:11" ht="14.4" customHeight="1" thickBot="1" x14ac:dyDescent="0.35">
      <c r="A242" s="723" t="s">
        <v>562</v>
      </c>
      <c r="B242" s="701">
        <v>21.114405381270998</v>
      </c>
      <c r="C242" s="701">
        <v>20.215440000000001</v>
      </c>
      <c r="D242" s="702">
        <v>-0.89896538127100001</v>
      </c>
      <c r="E242" s="703">
        <v>0.95742407304199995</v>
      </c>
      <c r="F242" s="701">
        <v>27.790223187087001</v>
      </c>
      <c r="G242" s="702">
        <v>16.210963525800999</v>
      </c>
      <c r="H242" s="704">
        <v>1.5670200000000001</v>
      </c>
      <c r="I242" s="701">
        <v>11.9658</v>
      </c>
      <c r="J242" s="702">
        <v>-4.2451635258009999</v>
      </c>
      <c r="K242" s="705">
        <v>0.43057588704600003</v>
      </c>
    </row>
    <row r="243" spans="1:11" ht="14.4" customHeight="1" thickBot="1" x14ac:dyDescent="0.35">
      <c r="A243" s="722" t="s">
        <v>563</v>
      </c>
      <c r="B243" s="706">
        <v>937.68907659848503</v>
      </c>
      <c r="C243" s="706">
        <v>894.02856999999995</v>
      </c>
      <c r="D243" s="707">
        <v>-43.660506598485</v>
      </c>
      <c r="E243" s="714">
        <v>0.95343818362800004</v>
      </c>
      <c r="F243" s="706">
        <v>681.85742145658503</v>
      </c>
      <c r="G243" s="707">
        <v>397.75016251634099</v>
      </c>
      <c r="H243" s="709">
        <v>83.627359999999996</v>
      </c>
      <c r="I243" s="706">
        <v>520.28240000000005</v>
      </c>
      <c r="J243" s="707">
        <v>122.532237483659</v>
      </c>
      <c r="K243" s="713">
        <v>0.76303693943600004</v>
      </c>
    </row>
    <row r="244" spans="1:11" ht="14.4" customHeight="1" thickBot="1" x14ac:dyDescent="0.35">
      <c r="A244" s="723" t="s">
        <v>564</v>
      </c>
      <c r="B244" s="701">
        <v>937.68907659848503</v>
      </c>
      <c r="C244" s="701">
        <v>894.02856999999995</v>
      </c>
      <c r="D244" s="702">
        <v>-43.660506598485</v>
      </c>
      <c r="E244" s="703">
        <v>0.95343818362800004</v>
      </c>
      <c r="F244" s="701">
        <v>681.85742145658503</v>
      </c>
      <c r="G244" s="702">
        <v>397.75016251634099</v>
      </c>
      <c r="H244" s="704">
        <v>83.627359999999996</v>
      </c>
      <c r="I244" s="701">
        <v>520.28240000000005</v>
      </c>
      <c r="J244" s="702">
        <v>122.532237483659</v>
      </c>
      <c r="K244" s="705">
        <v>0.76303693943600004</v>
      </c>
    </row>
    <row r="245" spans="1:11" ht="14.4" customHeight="1" thickBot="1" x14ac:dyDescent="0.35">
      <c r="A245" s="722" t="s">
        <v>565</v>
      </c>
      <c r="B245" s="706">
        <v>0</v>
      </c>
      <c r="C245" s="706">
        <v>2.35</v>
      </c>
      <c r="D245" s="707">
        <v>2.35</v>
      </c>
      <c r="E245" s="708" t="s">
        <v>337</v>
      </c>
      <c r="F245" s="706">
        <v>0</v>
      </c>
      <c r="G245" s="707">
        <v>0</v>
      </c>
      <c r="H245" s="709">
        <v>0.14399999999999999</v>
      </c>
      <c r="I245" s="706">
        <v>1.419</v>
      </c>
      <c r="J245" s="707">
        <v>1.419</v>
      </c>
      <c r="K245" s="710" t="s">
        <v>337</v>
      </c>
    </row>
    <row r="246" spans="1:11" ht="14.4" customHeight="1" thickBot="1" x14ac:dyDescent="0.35">
      <c r="A246" s="723" t="s">
        <v>566</v>
      </c>
      <c r="B246" s="701">
        <v>0</v>
      </c>
      <c r="C246" s="701">
        <v>2.35</v>
      </c>
      <c r="D246" s="702">
        <v>2.35</v>
      </c>
      <c r="E246" s="711" t="s">
        <v>337</v>
      </c>
      <c r="F246" s="701">
        <v>0</v>
      </c>
      <c r="G246" s="702">
        <v>0</v>
      </c>
      <c r="H246" s="704">
        <v>0.14399999999999999</v>
      </c>
      <c r="I246" s="701">
        <v>1.419</v>
      </c>
      <c r="J246" s="702">
        <v>1.419</v>
      </c>
      <c r="K246" s="712" t="s">
        <v>337</v>
      </c>
    </row>
    <row r="247" spans="1:11" ht="14.4" customHeight="1" thickBot="1" x14ac:dyDescent="0.35">
      <c r="A247" s="722" t="s">
        <v>567</v>
      </c>
      <c r="B247" s="706">
        <v>758.85122767057601</v>
      </c>
      <c r="C247" s="706">
        <v>778.21505999999999</v>
      </c>
      <c r="D247" s="707">
        <v>19.363832329423001</v>
      </c>
      <c r="E247" s="714">
        <v>1.0255172972290001</v>
      </c>
      <c r="F247" s="706">
        <v>928.8591032521</v>
      </c>
      <c r="G247" s="707">
        <v>541.83447689705804</v>
      </c>
      <c r="H247" s="709">
        <v>54.943210000000001</v>
      </c>
      <c r="I247" s="706">
        <v>464.01767999999998</v>
      </c>
      <c r="J247" s="707">
        <v>-77.816796897057998</v>
      </c>
      <c r="K247" s="713">
        <v>0.49955658331300001</v>
      </c>
    </row>
    <row r="248" spans="1:11" ht="14.4" customHeight="1" thickBot="1" x14ac:dyDescent="0.35">
      <c r="A248" s="723" t="s">
        <v>568</v>
      </c>
      <c r="B248" s="701">
        <v>758.85122767057601</v>
      </c>
      <c r="C248" s="701">
        <v>778.21505999999999</v>
      </c>
      <c r="D248" s="702">
        <v>19.363832329423001</v>
      </c>
      <c r="E248" s="703">
        <v>1.0255172972290001</v>
      </c>
      <c r="F248" s="701">
        <v>928.8591032521</v>
      </c>
      <c r="G248" s="702">
        <v>541.83447689705804</v>
      </c>
      <c r="H248" s="704">
        <v>54.943210000000001</v>
      </c>
      <c r="I248" s="701">
        <v>464.01767999999998</v>
      </c>
      <c r="J248" s="702">
        <v>-77.816796897057998</v>
      </c>
      <c r="K248" s="705">
        <v>0.49955658331300001</v>
      </c>
    </row>
    <row r="249" spans="1:11" ht="14.4" customHeight="1" thickBot="1" x14ac:dyDescent="0.35">
      <c r="A249" s="722" t="s">
        <v>569</v>
      </c>
      <c r="B249" s="706">
        <v>0</v>
      </c>
      <c r="C249" s="706">
        <v>1047.7873300000001</v>
      </c>
      <c r="D249" s="707">
        <v>1047.7873300000001</v>
      </c>
      <c r="E249" s="708" t="s">
        <v>337</v>
      </c>
      <c r="F249" s="706">
        <v>0</v>
      </c>
      <c r="G249" s="707">
        <v>0</v>
      </c>
      <c r="H249" s="709">
        <v>97.791650000000004</v>
      </c>
      <c r="I249" s="706">
        <v>551.59770000000003</v>
      </c>
      <c r="J249" s="707">
        <v>551.59770000000003</v>
      </c>
      <c r="K249" s="710" t="s">
        <v>337</v>
      </c>
    </row>
    <row r="250" spans="1:11" ht="14.4" customHeight="1" thickBot="1" x14ac:dyDescent="0.35">
      <c r="A250" s="723" t="s">
        <v>570</v>
      </c>
      <c r="B250" s="701">
        <v>0</v>
      </c>
      <c r="C250" s="701">
        <v>1047.7873300000001</v>
      </c>
      <c r="D250" s="702">
        <v>1047.7873300000001</v>
      </c>
      <c r="E250" s="711" t="s">
        <v>337</v>
      </c>
      <c r="F250" s="701">
        <v>0</v>
      </c>
      <c r="G250" s="702">
        <v>0</v>
      </c>
      <c r="H250" s="704">
        <v>97.791650000000004</v>
      </c>
      <c r="I250" s="701">
        <v>551.59770000000003</v>
      </c>
      <c r="J250" s="702">
        <v>551.59770000000003</v>
      </c>
      <c r="K250" s="712" t="s">
        <v>337</v>
      </c>
    </row>
    <row r="251" spans="1:11" ht="14.4" customHeight="1" thickBot="1" x14ac:dyDescent="0.35">
      <c r="A251" s="722" t="s">
        <v>571</v>
      </c>
      <c r="B251" s="706">
        <v>4628.5230288531202</v>
      </c>
      <c r="C251" s="706">
        <v>5582.9780199999996</v>
      </c>
      <c r="D251" s="707">
        <v>954.45499114687902</v>
      </c>
      <c r="E251" s="714">
        <v>1.2062115679659999</v>
      </c>
      <c r="F251" s="706">
        <v>5542.4468492825799</v>
      </c>
      <c r="G251" s="707">
        <v>3233.0939954148398</v>
      </c>
      <c r="H251" s="709">
        <v>704.93254000000002</v>
      </c>
      <c r="I251" s="706">
        <v>3622.1880000000001</v>
      </c>
      <c r="J251" s="707">
        <v>389.09400458516302</v>
      </c>
      <c r="K251" s="713">
        <v>0.65353590183099997</v>
      </c>
    </row>
    <row r="252" spans="1:11" ht="14.4" customHeight="1" thickBot="1" x14ac:dyDescent="0.35">
      <c r="A252" s="723" t="s">
        <v>572</v>
      </c>
      <c r="B252" s="701">
        <v>4628.5230288531202</v>
      </c>
      <c r="C252" s="701">
        <v>5582.9780199999996</v>
      </c>
      <c r="D252" s="702">
        <v>954.45499114687902</v>
      </c>
      <c r="E252" s="703">
        <v>1.2062115679659999</v>
      </c>
      <c r="F252" s="701">
        <v>5542.4468492825799</v>
      </c>
      <c r="G252" s="702">
        <v>3233.0939954148398</v>
      </c>
      <c r="H252" s="704">
        <v>704.93254000000002</v>
      </c>
      <c r="I252" s="701">
        <v>3622.1880000000001</v>
      </c>
      <c r="J252" s="702">
        <v>389.09400458516302</v>
      </c>
      <c r="K252" s="705">
        <v>0.65353590183099997</v>
      </c>
    </row>
    <row r="253" spans="1:11" ht="14.4" customHeight="1" thickBot="1" x14ac:dyDescent="0.35">
      <c r="A253" s="719" t="s">
        <v>573</v>
      </c>
      <c r="B253" s="701">
        <v>0</v>
      </c>
      <c r="C253" s="701">
        <v>10.18736</v>
      </c>
      <c r="D253" s="702">
        <v>10.18736</v>
      </c>
      <c r="E253" s="711" t="s">
        <v>337</v>
      </c>
      <c r="F253" s="701">
        <v>0</v>
      </c>
      <c r="G253" s="702">
        <v>0</v>
      </c>
      <c r="H253" s="704">
        <v>0.24625</v>
      </c>
      <c r="I253" s="701">
        <v>29.780539999999998</v>
      </c>
      <c r="J253" s="702">
        <v>29.780539999999998</v>
      </c>
      <c r="K253" s="712" t="s">
        <v>329</v>
      </c>
    </row>
    <row r="254" spans="1:11" ht="14.4" customHeight="1" thickBot="1" x14ac:dyDescent="0.35">
      <c r="A254" s="724" t="s">
        <v>574</v>
      </c>
      <c r="B254" s="706">
        <v>0</v>
      </c>
      <c r="C254" s="706">
        <v>10.18736</v>
      </c>
      <c r="D254" s="707">
        <v>10.18736</v>
      </c>
      <c r="E254" s="708" t="s">
        <v>337</v>
      </c>
      <c r="F254" s="706">
        <v>0</v>
      </c>
      <c r="G254" s="707">
        <v>0</v>
      </c>
      <c r="H254" s="709">
        <v>0.24625</v>
      </c>
      <c r="I254" s="706">
        <v>29.780539999999998</v>
      </c>
      <c r="J254" s="707">
        <v>29.780539999999998</v>
      </c>
      <c r="K254" s="710" t="s">
        <v>329</v>
      </c>
    </row>
    <row r="255" spans="1:11" ht="14.4" customHeight="1" thickBot="1" x14ac:dyDescent="0.35">
      <c r="A255" s="726" t="s">
        <v>575</v>
      </c>
      <c r="B255" s="706">
        <v>0</v>
      </c>
      <c r="C255" s="706">
        <v>10.18736</v>
      </c>
      <c r="D255" s="707">
        <v>10.18736</v>
      </c>
      <c r="E255" s="708" t="s">
        <v>337</v>
      </c>
      <c r="F255" s="706">
        <v>0</v>
      </c>
      <c r="G255" s="707">
        <v>0</v>
      </c>
      <c r="H255" s="709">
        <v>0.24625</v>
      </c>
      <c r="I255" s="706">
        <v>29.780539999999998</v>
      </c>
      <c r="J255" s="707">
        <v>29.780539999999998</v>
      </c>
      <c r="K255" s="710" t="s">
        <v>329</v>
      </c>
    </row>
    <row r="256" spans="1:11" ht="14.4" customHeight="1" thickBot="1" x14ac:dyDescent="0.35">
      <c r="A256" s="722" t="s">
        <v>576</v>
      </c>
      <c r="B256" s="706">
        <v>0</v>
      </c>
      <c r="C256" s="706">
        <v>10.18736</v>
      </c>
      <c r="D256" s="707">
        <v>10.18736</v>
      </c>
      <c r="E256" s="708" t="s">
        <v>337</v>
      </c>
      <c r="F256" s="706">
        <v>0</v>
      </c>
      <c r="G256" s="707">
        <v>0</v>
      </c>
      <c r="H256" s="709">
        <v>0.24625</v>
      </c>
      <c r="I256" s="706">
        <v>29.780539999999998</v>
      </c>
      <c r="J256" s="707">
        <v>29.780539999999998</v>
      </c>
      <c r="K256" s="710" t="s">
        <v>337</v>
      </c>
    </row>
    <row r="257" spans="1:11" ht="14.4" customHeight="1" thickBot="1" x14ac:dyDescent="0.35">
      <c r="A257" s="723" t="s">
        <v>577</v>
      </c>
      <c r="B257" s="701">
        <v>0</v>
      </c>
      <c r="C257" s="701">
        <v>10.18736</v>
      </c>
      <c r="D257" s="702">
        <v>10.18736</v>
      </c>
      <c r="E257" s="711" t="s">
        <v>337</v>
      </c>
      <c r="F257" s="701">
        <v>0</v>
      </c>
      <c r="G257" s="702">
        <v>0</v>
      </c>
      <c r="H257" s="704">
        <v>0.24625</v>
      </c>
      <c r="I257" s="701">
        <v>6.2655399999999997</v>
      </c>
      <c r="J257" s="702">
        <v>6.2655399999999997</v>
      </c>
      <c r="K257" s="712" t="s">
        <v>337</v>
      </c>
    </row>
    <row r="258" spans="1:11" ht="14.4" customHeight="1" thickBot="1" x14ac:dyDescent="0.35">
      <c r="A258" s="723" t="s">
        <v>578</v>
      </c>
      <c r="B258" s="701">
        <v>0</v>
      </c>
      <c r="C258" s="701">
        <v>0</v>
      </c>
      <c r="D258" s="702">
        <v>0</v>
      </c>
      <c r="E258" s="703">
        <v>1</v>
      </c>
      <c r="F258" s="701">
        <v>0</v>
      </c>
      <c r="G258" s="702">
        <v>0</v>
      </c>
      <c r="H258" s="704">
        <v>0</v>
      </c>
      <c r="I258" s="701">
        <v>23.515000000000001</v>
      </c>
      <c r="J258" s="702">
        <v>23.515000000000001</v>
      </c>
      <c r="K258" s="712" t="s">
        <v>337</v>
      </c>
    </row>
    <row r="259" spans="1:11" ht="14.4" customHeight="1" thickBot="1" x14ac:dyDescent="0.35">
      <c r="A259" s="727"/>
      <c r="B259" s="701">
        <v>-23896.715040157502</v>
      </c>
      <c r="C259" s="701">
        <v>-28683.953089999999</v>
      </c>
      <c r="D259" s="702">
        <v>-4787.23804984247</v>
      </c>
      <c r="E259" s="703">
        <v>1.2003303818869999</v>
      </c>
      <c r="F259" s="701">
        <v>-30091.768560824301</v>
      </c>
      <c r="G259" s="702">
        <v>-17553.531660480901</v>
      </c>
      <c r="H259" s="704">
        <v>-4804.5273999999999</v>
      </c>
      <c r="I259" s="701">
        <v>-20608.60498</v>
      </c>
      <c r="J259" s="702">
        <v>-3055.0733195191801</v>
      </c>
      <c r="K259" s="705">
        <v>0.68485854988299999</v>
      </c>
    </row>
    <row r="260" spans="1:11" ht="14.4" customHeight="1" thickBot="1" x14ac:dyDescent="0.35">
      <c r="A260" s="728" t="s">
        <v>66</v>
      </c>
      <c r="B260" s="715">
        <v>-23896.715040157502</v>
      </c>
      <c r="C260" s="715">
        <v>-28683.953089999999</v>
      </c>
      <c r="D260" s="716">
        <v>-4787.23804984246</v>
      </c>
      <c r="E260" s="717" t="s">
        <v>337</v>
      </c>
      <c r="F260" s="715">
        <v>-30091.768560824301</v>
      </c>
      <c r="G260" s="716">
        <v>-17553.531660480901</v>
      </c>
      <c r="H260" s="715">
        <v>-4804.5273999999999</v>
      </c>
      <c r="I260" s="715">
        <v>-20608.60498</v>
      </c>
      <c r="J260" s="716">
        <v>-3055.0733195191601</v>
      </c>
      <c r="K260" s="718">
        <v>0.68485854988299999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" customHeight="1" x14ac:dyDescent="0.3">
      <c r="A6" s="729" t="s">
        <v>579</v>
      </c>
      <c r="B6" s="730" t="s">
        <v>582</v>
      </c>
      <c r="C6" s="731">
        <v>702.81224000000009</v>
      </c>
      <c r="D6" s="731">
        <v>606.86123999999973</v>
      </c>
      <c r="E6" s="731"/>
      <c r="F6" s="731">
        <v>622.92858000000001</v>
      </c>
      <c r="G6" s="731">
        <v>743.75003125000001</v>
      </c>
      <c r="H6" s="731">
        <v>-120.82145125</v>
      </c>
      <c r="I6" s="732">
        <v>0.83755099674155475</v>
      </c>
      <c r="J6" s="733" t="s">
        <v>1</v>
      </c>
    </row>
    <row r="7" spans="1:10" ht="14.4" customHeight="1" x14ac:dyDescent="0.3">
      <c r="A7" s="729" t="s">
        <v>579</v>
      </c>
      <c r="B7" s="730" t="s">
        <v>583</v>
      </c>
      <c r="C7" s="731">
        <v>29.57779</v>
      </c>
      <c r="D7" s="731">
        <v>11.45457</v>
      </c>
      <c r="E7" s="731"/>
      <c r="F7" s="731">
        <v>9.7727599999999999</v>
      </c>
      <c r="G7" s="731">
        <v>11.666666503906251</v>
      </c>
      <c r="H7" s="731">
        <v>-1.8939065039062513</v>
      </c>
      <c r="I7" s="732">
        <v>0.83766515454331958</v>
      </c>
      <c r="J7" s="733" t="s">
        <v>1</v>
      </c>
    </row>
    <row r="8" spans="1:10" ht="14.4" customHeight="1" x14ac:dyDescent="0.3">
      <c r="A8" s="729" t="s">
        <v>579</v>
      </c>
      <c r="B8" s="730" t="s">
        <v>584</v>
      </c>
      <c r="C8" s="731">
        <v>3.5789300000000002</v>
      </c>
      <c r="D8" s="731">
        <v>1.9682500000000003</v>
      </c>
      <c r="E8" s="731"/>
      <c r="F8" s="731">
        <v>3.3392599999999999</v>
      </c>
      <c r="G8" s="731">
        <v>2.9166667480468753</v>
      </c>
      <c r="H8" s="731">
        <v>0.42259325195312458</v>
      </c>
      <c r="I8" s="732">
        <v>1.144889110912692</v>
      </c>
      <c r="J8" s="733" t="s">
        <v>1</v>
      </c>
    </row>
    <row r="9" spans="1:10" ht="14.4" customHeight="1" x14ac:dyDescent="0.3">
      <c r="A9" s="729" t="s">
        <v>579</v>
      </c>
      <c r="B9" s="730" t="s">
        <v>585</v>
      </c>
      <c r="C9" s="731">
        <v>84.623179999999991</v>
      </c>
      <c r="D9" s="731">
        <v>216.78335999999999</v>
      </c>
      <c r="E9" s="731"/>
      <c r="F9" s="731">
        <v>99.425020000000004</v>
      </c>
      <c r="G9" s="731">
        <v>174.99999414062501</v>
      </c>
      <c r="H9" s="731">
        <v>-75.574974140625002</v>
      </c>
      <c r="I9" s="732">
        <v>0.56814299045121619</v>
      </c>
      <c r="J9" s="733" t="s">
        <v>1</v>
      </c>
    </row>
    <row r="10" spans="1:10" ht="14.4" customHeight="1" x14ac:dyDescent="0.3">
      <c r="A10" s="729" t="s">
        <v>579</v>
      </c>
      <c r="B10" s="730" t="s">
        <v>586</v>
      </c>
      <c r="C10" s="731">
        <v>0</v>
      </c>
      <c r="D10" s="731">
        <v>140.33889000000002</v>
      </c>
      <c r="E10" s="731"/>
      <c r="F10" s="731">
        <v>0</v>
      </c>
      <c r="G10" s="731">
        <v>81.666671875000006</v>
      </c>
      <c r="H10" s="731">
        <v>-81.666671875000006</v>
      </c>
      <c r="I10" s="732">
        <v>0</v>
      </c>
      <c r="J10" s="733" t="s">
        <v>1</v>
      </c>
    </row>
    <row r="11" spans="1:10" ht="14.4" customHeight="1" x14ac:dyDescent="0.3">
      <c r="A11" s="729" t="s">
        <v>579</v>
      </c>
      <c r="B11" s="730" t="s">
        <v>587</v>
      </c>
      <c r="C11" s="731">
        <v>196.85017999999999</v>
      </c>
      <c r="D11" s="731">
        <v>401.57206000000008</v>
      </c>
      <c r="E11" s="731"/>
      <c r="F11" s="731">
        <v>368.29975999999999</v>
      </c>
      <c r="G11" s="731">
        <v>399.58332031250001</v>
      </c>
      <c r="H11" s="731">
        <v>-31.283560312500015</v>
      </c>
      <c r="I11" s="732">
        <v>0.92170954411201589</v>
      </c>
      <c r="J11" s="733" t="s">
        <v>1</v>
      </c>
    </row>
    <row r="12" spans="1:10" ht="14.4" customHeight="1" x14ac:dyDescent="0.3">
      <c r="A12" s="729" t="s">
        <v>579</v>
      </c>
      <c r="B12" s="730" t="s">
        <v>588</v>
      </c>
      <c r="C12" s="731">
        <v>101.60105999999999</v>
      </c>
      <c r="D12" s="731">
        <v>0.77246000000000004</v>
      </c>
      <c r="E12" s="731"/>
      <c r="F12" s="731">
        <v>0.74375999999999998</v>
      </c>
      <c r="G12" s="731">
        <v>5.8333333740234377</v>
      </c>
      <c r="H12" s="731">
        <v>-5.0895733740234377</v>
      </c>
      <c r="I12" s="732">
        <v>0.1275017133963329</v>
      </c>
      <c r="J12" s="733" t="s">
        <v>1</v>
      </c>
    </row>
    <row r="13" spans="1:10" ht="14.4" customHeight="1" x14ac:dyDescent="0.3">
      <c r="A13" s="729" t="s">
        <v>579</v>
      </c>
      <c r="B13" s="730" t="s">
        <v>589</v>
      </c>
      <c r="C13" s="731">
        <v>7.0379999999999994</v>
      </c>
      <c r="D13" s="731">
        <v>11.592000000000001</v>
      </c>
      <c r="E13" s="731"/>
      <c r="F13" s="731">
        <v>7.7279999999999998</v>
      </c>
      <c r="G13" s="731">
        <v>11.666666015624999</v>
      </c>
      <c r="H13" s="731">
        <v>-3.9386660156249995</v>
      </c>
      <c r="I13" s="732">
        <v>0.66240003696428784</v>
      </c>
      <c r="J13" s="733" t="s">
        <v>1</v>
      </c>
    </row>
    <row r="14" spans="1:10" ht="14.4" customHeight="1" x14ac:dyDescent="0.3">
      <c r="A14" s="729" t="s">
        <v>579</v>
      </c>
      <c r="B14" s="730" t="s">
        <v>590</v>
      </c>
      <c r="C14" s="731">
        <v>1126.0813800000003</v>
      </c>
      <c r="D14" s="731">
        <v>1391.3428299999998</v>
      </c>
      <c r="E14" s="731"/>
      <c r="F14" s="731">
        <v>1112.23714</v>
      </c>
      <c r="G14" s="731">
        <v>1432.0833502197265</v>
      </c>
      <c r="H14" s="731">
        <v>-319.84621021972657</v>
      </c>
      <c r="I14" s="732">
        <v>0.77665670774633888</v>
      </c>
      <c r="J14" s="733" t="s">
        <v>591</v>
      </c>
    </row>
    <row r="16" spans="1:10" ht="14.4" customHeight="1" x14ac:dyDescent="0.3">
      <c r="A16" s="729" t="s">
        <v>579</v>
      </c>
      <c r="B16" s="730" t="s">
        <v>580</v>
      </c>
      <c r="C16" s="731" t="s">
        <v>581</v>
      </c>
      <c r="D16" s="731" t="s">
        <v>581</v>
      </c>
      <c r="E16" s="731"/>
      <c r="F16" s="731" t="s">
        <v>581</v>
      </c>
      <c r="G16" s="731" t="s">
        <v>581</v>
      </c>
      <c r="H16" s="731" t="s">
        <v>581</v>
      </c>
      <c r="I16" s="732" t="s">
        <v>581</v>
      </c>
      <c r="J16" s="733" t="s">
        <v>73</v>
      </c>
    </row>
    <row r="17" spans="1:10" ht="14.4" customHeight="1" x14ac:dyDescent="0.3">
      <c r="A17" s="729" t="s">
        <v>592</v>
      </c>
      <c r="B17" s="730" t="s">
        <v>593</v>
      </c>
      <c r="C17" s="731" t="s">
        <v>581</v>
      </c>
      <c r="D17" s="731" t="s">
        <v>581</v>
      </c>
      <c r="E17" s="731"/>
      <c r="F17" s="731" t="s">
        <v>581</v>
      </c>
      <c r="G17" s="731" t="s">
        <v>581</v>
      </c>
      <c r="H17" s="731" t="s">
        <v>581</v>
      </c>
      <c r="I17" s="732" t="s">
        <v>581</v>
      </c>
      <c r="J17" s="733" t="s">
        <v>0</v>
      </c>
    </row>
    <row r="18" spans="1:10" ht="14.4" customHeight="1" x14ac:dyDescent="0.3">
      <c r="A18" s="729" t="s">
        <v>592</v>
      </c>
      <c r="B18" s="730" t="s">
        <v>582</v>
      </c>
      <c r="C18" s="731">
        <v>353.51310000000007</v>
      </c>
      <c r="D18" s="731">
        <v>318.67864999999995</v>
      </c>
      <c r="E18" s="731"/>
      <c r="F18" s="731">
        <v>340.67177999999996</v>
      </c>
      <c r="G18" s="731">
        <v>404</v>
      </c>
      <c r="H18" s="731">
        <v>-63.328220000000044</v>
      </c>
      <c r="I18" s="732">
        <v>0.84324698019801969</v>
      </c>
      <c r="J18" s="733" t="s">
        <v>1</v>
      </c>
    </row>
    <row r="19" spans="1:10" ht="14.4" customHeight="1" x14ac:dyDescent="0.3">
      <c r="A19" s="729" t="s">
        <v>592</v>
      </c>
      <c r="B19" s="730" t="s">
        <v>583</v>
      </c>
      <c r="C19" s="731">
        <v>2.3950300000000002</v>
      </c>
      <c r="D19" s="731">
        <v>0</v>
      </c>
      <c r="E19" s="731"/>
      <c r="F19" s="731">
        <v>2.44319</v>
      </c>
      <c r="G19" s="731">
        <v>3</v>
      </c>
      <c r="H19" s="731">
        <v>-0.55681000000000003</v>
      </c>
      <c r="I19" s="732">
        <v>0.81439666666666666</v>
      </c>
      <c r="J19" s="733" t="s">
        <v>1</v>
      </c>
    </row>
    <row r="20" spans="1:10" ht="14.4" customHeight="1" x14ac:dyDescent="0.3">
      <c r="A20" s="729" t="s">
        <v>592</v>
      </c>
      <c r="B20" s="730" t="s">
        <v>584</v>
      </c>
      <c r="C20" s="731">
        <v>1.8469900000000001</v>
      </c>
      <c r="D20" s="731">
        <v>0.46739999999999998</v>
      </c>
      <c r="E20" s="731"/>
      <c r="F20" s="731">
        <v>2.7062599999999999</v>
      </c>
      <c r="G20" s="731">
        <v>2</v>
      </c>
      <c r="H20" s="731">
        <v>0.70625999999999989</v>
      </c>
      <c r="I20" s="732">
        <v>1.3531299999999999</v>
      </c>
      <c r="J20" s="733" t="s">
        <v>1</v>
      </c>
    </row>
    <row r="21" spans="1:10" ht="14.4" customHeight="1" x14ac:dyDescent="0.3">
      <c r="A21" s="729" t="s">
        <v>592</v>
      </c>
      <c r="B21" s="730" t="s">
        <v>585</v>
      </c>
      <c r="C21" s="731">
        <v>0</v>
      </c>
      <c r="D21" s="731">
        <v>0</v>
      </c>
      <c r="E21" s="731"/>
      <c r="F21" s="731">
        <v>77.351060000000004</v>
      </c>
      <c r="G21" s="731">
        <v>11</v>
      </c>
      <c r="H21" s="731">
        <v>66.351060000000004</v>
      </c>
      <c r="I21" s="732">
        <v>7.031914545454546</v>
      </c>
      <c r="J21" s="733" t="s">
        <v>1</v>
      </c>
    </row>
    <row r="22" spans="1:10" ht="14.4" customHeight="1" x14ac:dyDescent="0.3">
      <c r="A22" s="729" t="s">
        <v>592</v>
      </c>
      <c r="B22" s="730" t="s">
        <v>586</v>
      </c>
      <c r="C22" s="731">
        <v>0</v>
      </c>
      <c r="D22" s="731">
        <v>140.33889000000002</v>
      </c>
      <c r="E22" s="731"/>
      <c r="F22" s="731">
        <v>0</v>
      </c>
      <c r="G22" s="731">
        <v>82</v>
      </c>
      <c r="H22" s="731">
        <v>-82</v>
      </c>
      <c r="I22" s="732">
        <v>0</v>
      </c>
      <c r="J22" s="733" t="s">
        <v>1</v>
      </c>
    </row>
    <row r="23" spans="1:10" ht="14.4" customHeight="1" x14ac:dyDescent="0.3">
      <c r="A23" s="729" t="s">
        <v>592</v>
      </c>
      <c r="B23" s="730" t="s">
        <v>587</v>
      </c>
      <c r="C23" s="731">
        <v>148.48981999999998</v>
      </c>
      <c r="D23" s="731">
        <v>330.13654000000008</v>
      </c>
      <c r="E23" s="731"/>
      <c r="F23" s="731">
        <v>303.20452999999998</v>
      </c>
      <c r="G23" s="731">
        <v>337</v>
      </c>
      <c r="H23" s="731">
        <v>-33.795470000000023</v>
      </c>
      <c r="I23" s="732">
        <v>0.89971670623145394</v>
      </c>
      <c r="J23" s="733" t="s">
        <v>1</v>
      </c>
    </row>
    <row r="24" spans="1:10" ht="14.4" customHeight="1" x14ac:dyDescent="0.3">
      <c r="A24" s="729" t="s">
        <v>592</v>
      </c>
      <c r="B24" s="730" t="s">
        <v>588</v>
      </c>
      <c r="C24" s="731">
        <v>44.81062</v>
      </c>
      <c r="D24" s="731">
        <v>0.21806</v>
      </c>
      <c r="E24" s="731"/>
      <c r="F24" s="731">
        <v>0.21136000000000002</v>
      </c>
      <c r="G24" s="731">
        <v>5</v>
      </c>
      <c r="H24" s="731">
        <v>-4.78864</v>
      </c>
      <c r="I24" s="732">
        <v>4.2272000000000004E-2</v>
      </c>
      <c r="J24" s="733" t="s">
        <v>1</v>
      </c>
    </row>
    <row r="25" spans="1:10" ht="14.4" customHeight="1" x14ac:dyDescent="0.3">
      <c r="A25" s="729" t="s">
        <v>592</v>
      </c>
      <c r="B25" s="730" t="s">
        <v>594</v>
      </c>
      <c r="C25" s="731">
        <v>551.05556000000001</v>
      </c>
      <c r="D25" s="731">
        <v>789.83954000000006</v>
      </c>
      <c r="E25" s="731"/>
      <c r="F25" s="731">
        <v>726.58817999999997</v>
      </c>
      <c r="G25" s="731">
        <v>843</v>
      </c>
      <c r="H25" s="731">
        <v>-116.41182000000003</v>
      </c>
      <c r="I25" s="732">
        <v>0.86190768683274022</v>
      </c>
      <c r="J25" s="733" t="s">
        <v>595</v>
      </c>
    </row>
    <row r="26" spans="1:10" ht="14.4" customHeight="1" x14ac:dyDescent="0.3">
      <c r="A26" s="729" t="s">
        <v>581</v>
      </c>
      <c r="B26" s="730" t="s">
        <v>581</v>
      </c>
      <c r="C26" s="731" t="s">
        <v>581</v>
      </c>
      <c r="D26" s="731" t="s">
        <v>581</v>
      </c>
      <c r="E26" s="731"/>
      <c r="F26" s="731" t="s">
        <v>581</v>
      </c>
      <c r="G26" s="731" t="s">
        <v>581</v>
      </c>
      <c r="H26" s="731" t="s">
        <v>581</v>
      </c>
      <c r="I26" s="732" t="s">
        <v>581</v>
      </c>
      <c r="J26" s="733" t="s">
        <v>596</v>
      </c>
    </row>
    <row r="27" spans="1:10" ht="14.4" customHeight="1" x14ac:dyDescent="0.3">
      <c r="A27" s="729" t="s">
        <v>597</v>
      </c>
      <c r="B27" s="730" t="s">
        <v>598</v>
      </c>
      <c r="C27" s="731" t="s">
        <v>581</v>
      </c>
      <c r="D27" s="731" t="s">
        <v>581</v>
      </c>
      <c r="E27" s="731"/>
      <c r="F27" s="731" t="s">
        <v>581</v>
      </c>
      <c r="G27" s="731" t="s">
        <v>581</v>
      </c>
      <c r="H27" s="731" t="s">
        <v>581</v>
      </c>
      <c r="I27" s="732" t="s">
        <v>581</v>
      </c>
      <c r="J27" s="733" t="s">
        <v>0</v>
      </c>
    </row>
    <row r="28" spans="1:10" ht="14.4" customHeight="1" x14ac:dyDescent="0.3">
      <c r="A28" s="729" t="s">
        <v>597</v>
      </c>
      <c r="B28" s="730" t="s">
        <v>582</v>
      </c>
      <c r="C28" s="731">
        <v>19.529289999999996</v>
      </c>
      <c r="D28" s="731">
        <v>18.603480000000001</v>
      </c>
      <c r="E28" s="731"/>
      <c r="F28" s="731">
        <v>19.689720000000001</v>
      </c>
      <c r="G28" s="731">
        <v>22</v>
      </c>
      <c r="H28" s="731">
        <v>-2.3102799999999988</v>
      </c>
      <c r="I28" s="732">
        <v>0.89498727272727274</v>
      </c>
      <c r="J28" s="733" t="s">
        <v>1</v>
      </c>
    </row>
    <row r="29" spans="1:10" ht="14.4" customHeight="1" x14ac:dyDescent="0.3">
      <c r="A29" s="729" t="s">
        <v>597</v>
      </c>
      <c r="B29" s="730" t="s">
        <v>589</v>
      </c>
      <c r="C29" s="731">
        <v>0.41399999999999998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581</v>
      </c>
      <c r="J29" s="733" t="s">
        <v>1</v>
      </c>
    </row>
    <row r="30" spans="1:10" ht="14.4" customHeight="1" x14ac:dyDescent="0.3">
      <c r="A30" s="729" t="s">
        <v>597</v>
      </c>
      <c r="B30" s="730" t="s">
        <v>599</v>
      </c>
      <c r="C30" s="731">
        <v>19.943289999999998</v>
      </c>
      <c r="D30" s="731">
        <v>18.603480000000001</v>
      </c>
      <c r="E30" s="731"/>
      <c r="F30" s="731">
        <v>19.689720000000001</v>
      </c>
      <c r="G30" s="731">
        <v>22</v>
      </c>
      <c r="H30" s="731">
        <v>-2.3102799999999988</v>
      </c>
      <c r="I30" s="732">
        <v>0.89498727272727274</v>
      </c>
      <c r="J30" s="733" t="s">
        <v>595</v>
      </c>
    </row>
    <row r="31" spans="1:10" ht="14.4" customHeight="1" x14ac:dyDescent="0.3">
      <c r="A31" s="729" t="s">
        <v>581</v>
      </c>
      <c r="B31" s="730" t="s">
        <v>581</v>
      </c>
      <c r="C31" s="731" t="s">
        <v>581</v>
      </c>
      <c r="D31" s="731" t="s">
        <v>581</v>
      </c>
      <c r="E31" s="731"/>
      <c r="F31" s="731" t="s">
        <v>581</v>
      </c>
      <c r="G31" s="731" t="s">
        <v>581</v>
      </c>
      <c r="H31" s="731" t="s">
        <v>581</v>
      </c>
      <c r="I31" s="732" t="s">
        <v>581</v>
      </c>
      <c r="J31" s="733" t="s">
        <v>596</v>
      </c>
    </row>
    <row r="32" spans="1:10" ht="14.4" customHeight="1" x14ac:dyDescent="0.3">
      <c r="A32" s="729" t="s">
        <v>600</v>
      </c>
      <c r="B32" s="730" t="s">
        <v>601</v>
      </c>
      <c r="C32" s="731" t="s">
        <v>581</v>
      </c>
      <c r="D32" s="731" t="s">
        <v>581</v>
      </c>
      <c r="E32" s="731"/>
      <c r="F32" s="731" t="s">
        <v>581</v>
      </c>
      <c r="G32" s="731" t="s">
        <v>581</v>
      </c>
      <c r="H32" s="731" t="s">
        <v>581</v>
      </c>
      <c r="I32" s="732" t="s">
        <v>581</v>
      </c>
      <c r="J32" s="733" t="s">
        <v>0</v>
      </c>
    </row>
    <row r="33" spans="1:10" ht="14.4" customHeight="1" x14ac:dyDescent="0.3">
      <c r="A33" s="729" t="s">
        <v>600</v>
      </c>
      <c r="B33" s="730" t="s">
        <v>582</v>
      </c>
      <c r="C33" s="731">
        <v>329.76985000000002</v>
      </c>
      <c r="D33" s="731">
        <v>269.57910999999984</v>
      </c>
      <c r="E33" s="731"/>
      <c r="F33" s="731">
        <v>262.56707999999998</v>
      </c>
      <c r="G33" s="731">
        <v>318</v>
      </c>
      <c r="H33" s="731">
        <v>-55.432920000000024</v>
      </c>
      <c r="I33" s="732">
        <v>0.82568264150943393</v>
      </c>
      <c r="J33" s="733" t="s">
        <v>1</v>
      </c>
    </row>
    <row r="34" spans="1:10" ht="14.4" customHeight="1" x14ac:dyDescent="0.3">
      <c r="A34" s="729" t="s">
        <v>600</v>
      </c>
      <c r="B34" s="730" t="s">
        <v>583</v>
      </c>
      <c r="C34" s="731">
        <v>27.182760000000002</v>
      </c>
      <c r="D34" s="731">
        <v>11.45457</v>
      </c>
      <c r="E34" s="731"/>
      <c r="F34" s="731">
        <v>7.3295699999999995</v>
      </c>
      <c r="G34" s="731">
        <v>9</v>
      </c>
      <c r="H34" s="731">
        <v>-1.6704300000000005</v>
      </c>
      <c r="I34" s="732">
        <v>0.81439666666666666</v>
      </c>
      <c r="J34" s="733" t="s">
        <v>1</v>
      </c>
    </row>
    <row r="35" spans="1:10" ht="14.4" customHeight="1" x14ac:dyDescent="0.3">
      <c r="A35" s="729" t="s">
        <v>600</v>
      </c>
      <c r="B35" s="730" t="s">
        <v>584</v>
      </c>
      <c r="C35" s="731">
        <v>1.73194</v>
      </c>
      <c r="D35" s="731">
        <v>1.5008500000000002</v>
      </c>
      <c r="E35" s="731"/>
      <c r="F35" s="731">
        <v>0.63300000000000001</v>
      </c>
      <c r="G35" s="731">
        <v>1</v>
      </c>
      <c r="H35" s="731">
        <v>-0.36699999999999999</v>
      </c>
      <c r="I35" s="732">
        <v>0.63300000000000001</v>
      </c>
      <c r="J35" s="733" t="s">
        <v>1</v>
      </c>
    </row>
    <row r="36" spans="1:10" ht="14.4" customHeight="1" x14ac:dyDescent="0.3">
      <c r="A36" s="729" t="s">
        <v>600</v>
      </c>
      <c r="B36" s="730" t="s">
        <v>585</v>
      </c>
      <c r="C36" s="731">
        <v>84.623179999999991</v>
      </c>
      <c r="D36" s="731">
        <v>216.78335999999999</v>
      </c>
      <c r="E36" s="731"/>
      <c r="F36" s="731">
        <v>22.07396</v>
      </c>
      <c r="G36" s="731">
        <v>164</v>
      </c>
      <c r="H36" s="731">
        <v>-141.92604</v>
      </c>
      <c r="I36" s="732">
        <v>0.13459731707317074</v>
      </c>
      <c r="J36" s="733" t="s">
        <v>1</v>
      </c>
    </row>
    <row r="37" spans="1:10" ht="14.4" customHeight="1" x14ac:dyDescent="0.3">
      <c r="A37" s="729" t="s">
        <v>600</v>
      </c>
      <c r="B37" s="730" t="s">
        <v>586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581</v>
      </c>
      <c r="J37" s="733" t="s">
        <v>1</v>
      </c>
    </row>
    <row r="38" spans="1:10" ht="14.4" customHeight="1" x14ac:dyDescent="0.3">
      <c r="A38" s="729" t="s">
        <v>600</v>
      </c>
      <c r="B38" s="730" t="s">
        <v>587</v>
      </c>
      <c r="C38" s="731">
        <v>48.360360000000007</v>
      </c>
      <c r="D38" s="731">
        <v>71.435520000000025</v>
      </c>
      <c r="E38" s="731"/>
      <c r="F38" s="731">
        <v>65.095230000000015</v>
      </c>
      <c r="G38" s="731">
        <v>63</v>
      </c>
      <c r="H38" s="731">
        <v>2.095230000000015</v>
      </c>
      <c r="I38" s="732">
        <v>1.0332576190476193</v>
      </c>
      <c r="J38" s="733" t="s">
        <v>1</v>
      </c>
    </row>
    <row r="39" spans="1:10" ht="14.4" customHeight="1" x14ac:dyDescent="0.3">
      <c r="A39" s="729" t="s">
        <v>600</v>
      </c>
      <c r="B39" s="730" t="s">
        <v>588</v>
      </c>
      <c r="C39" s="731">
        <v>56.790439999999997</v>
      </c>
      <c r="D39" s="731">
        <v>0.5544</v>
      </c>
      <c r="E39" s="731"/>
      <c r="F39" s="731">
        <v>0.53239999999999998</v>
      </c>
      <c r="G39" s="731">
        <v>1</v>
      </c>
      <c r="H39" s="731">
        <v>-0.46760000000000002</v>
      </c>
      <c r="I39" s="732">
        <v>0.53239999999999998</v>
      </c>
      <c r="J39" s="733" t="s">
        <v>1</v>
      </c>
    </row>
    <row r="40" spans="1:10" ht="14.4" customHeight="1" x14ac:dyDescent="0.3">
      <c r="A40" s="729" t="s">
        <v>600</v>
      </c>
      <c r="B40" s="730" t="s">
        <v>589</v>
      </c>
      <c r="C40" s="731">
        <v>6.6239999999999997</v>
      </c>
      <c r="D40" s="731">
        <v>11.592000000000001</v>
      </c>
      <c r="E40" s="731"/>
      <c r="F40" s="731">
        <v>7.7279999999999998</v>
      </c>
      <c r="G40" s="731">
        <v>12</v>
      </c>
      <c r="H40" s="731">
        <v>-4.2720000000000002</v>
      </c>
      <c r="I40" s="732">
        <v>0.64400000000000002</v>
      </c>
      <c r="J40" s="733" t="s">
        <v>1</v>
      </c>
    </row>
    <row r="41" spans="1:10" ht="14.4" customHeight="1" x14ac:dyDescent="0.3">
      <c r="A41" s="729" t="s">
        <v>600</v>
      </c>
      <c r="B41" s="730" t="s">
        <v>602</v>
      </c>
      <c r="C41" s="731">
        <v>555.08253000000013</v>
      </c>
      <c r="D41" s="731">
        <v>582.89980999999977</v>
      </c>
      <c r="E41" s="731"/>
      <c r="F41" s="731">
        <v>365.95923999999997</v>
      </c>
      <c r="G41" s="731">
        <v>568</v>
      </c>
      <c r="H41" s="731">
        <v>-202.04076000000003</v>
      </c>
      <c r="I41" s="732">
        <v>0.6442944366197183</v>
      </c>
      <c r="J41" s="733" t="s">
        <v>595</v>
      </c>
    </row>
    <row r="42" spans="1:10" ht="14.4" customHeight="1" x14ac:dyDescent="0.3">
      <c r="A42" s="729" t="s">
        <v>581</v>
      </c>
      <c r="B42" s="730" t="s">
        <v>581</v>
      </c>
      <c r="C42" s="731" t="s">
        <v>581</v>
      </c>
      <c r="D42" s="731" t="s">
        <v>581</v>
      </c>
      <c r="E42" s="731"/>
      <c r="F42" s="731" t="s">
        <v>581</v>
      </c>
      <c r="G42" s="731" t="s">
        <v>581</v>
      </c>
      <c r="H42" s="731" t="s">
        <v>581</v>
      </c>
      <c r="I42" s="732" t="s">
        <v>581</v>
      </c>
      <c r="J42" s="733" t="s">
        <v>596</v>
      </c>
    </row>
    <row r="43" spans="1:10" ht="14.4" customHeight="1" x14ac:dyDescent="0.3">
      <c r="A43" s="729" t="s">
        <v>579</v>
      </c>
      <c r="B43" s="730" t="s">
        <v>590</v>
      </c>
      <c r="C43" s="731">
        <v>1126.0813799999999</v>
      </c>
      <c r="D43" s="731">
        <v>1391.3428299999998</v>
      </c>
      <c r="E43" s="731"/>
      <c r="F43" s="731">
        <v>1112.2371400000002</v>
      </c>
      <c r="G43" s="731">
        <v>1432</v>
      </c>
      <c r="H43" s="731">
        <v>-319.76285999999982</v>
      </c>
      <c r="I43" s="732">
        <v>0.77670191340782135</v>
      </c>
      <c r="J43" s="733" t="s">
        <v>591</v>
      </c>
    </row>
  </sheetData>
  <mergeCells count="3">
    <mergeCell ref="F3:I3"/>
    <mergeCell ref="C4:D4"/>
    <mergeCell ref="A1:I1"/>
  </mergeCells>
  <conditionalFormatting sqref="F15 F4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3">
    <cfRule type="expression" dxfId="66" priority="5">
      <formula>$H16&gt;0</formula>
    </cfRule>
  </conditionalFormatting>
  <conditionalFormatting sqref="A16:A43">
    <cfRule type="expression" dxfId="65" priority="2">
      <formula>AND($J16&lt;&gt;"mezeraKL",$J16&lt;&gt;"")</formula>
    </cfRule>
  </conditionalFormatting>
  <conditionalFormatting sqref="I16:I43">
    <cfRule type="expression" dxfId="64" priority="6">
      <formula>$I16&gt;1</formula>
    </cfRule>
  </conditionalFormatting>
  <conditionalFormatting sqref="B16:B43">
    <cfRule type="expression" dxfId="63" priority="1">
      <formula>OR($J16="NS",$J16="SumaNS",$J16="Účet")</formula>
    </cfRule>
  </conditionalFormatting>
  <conditionalFormatting sqref="A16:D43 F16:I43">
    <cfRule type="expression" dxfId="62" priority="8">
      <formula>AND($J16&lt;&gt;"",$J16&lt;&gt;"mezeraKL")</formula>
    </cfRule>
  </conditionalFormatting>
  <conditionalFormatting sqref="B16:D43 F16:I4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184.09987783453843</v>
      </c>
      <c r="M3" s="203">
        <f>SUBTOTAL(9,M5:M1048576)</f>
        <v>6053.05</v>
      </c>
      <c r="N3" s="204">
        <f>SUBTOTAL(9,N5:N1048576)</f>
        <v>1114365.7655263529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579</v>
      </c>
      <c r="B5" s="741" t="s">
        <v>580</v>
      </c>
      <c r="C5" s="742" t="s">
        <v>592</v>
      </c>
      <c r="D5" s="743" t="s">
        <v>593</v>
      </c>
      <c r="E5" s="744">
        <v>50113001</v>
      </c>
      <c r="F5" s="743" t="s">
        <v>603</v>
      </c>
      <c r="G5" s="742" t="s">
        <v>604</v>
      </c>
      <c r="H5" s="742">
        <v>196886</v>
      </c>
      <c r="I5" s="742">
        <v>96886</v>
      </c>
      <c r="J5" s="742" t="s">
        <v>605</v>
      </c>
      <c r="K5" s="742" t="s">
        <v>606</v>
      </c>
      <c r="L5" s="745">
        <v>50.16</v>
      </c>
      <c r="M5" s="745">
        <v>6</v>
      </c>
      <c r="N5" s="746">
        <v>300.95999999999998</v>
      </c>
    </row>
    <row r="6" spans="1:14" ht="14.4" customHeight="1" x14ac:dyDescent="0.3">
      <c r="A6" s="747" t="s">
        <v>579</v>
      </c>
      <c r="B6" s="748" t="s">
        <v>580</v>
      </c>
      <c r="C6" s="749" t="s">
        <v>592</v>
      </c>
      <c r="D6" s="750" t="s">
        <v>593</v>
      </c>
      <c r="E6" s="751">
        <v>50113001</v>
      </c>
      <c r="F6" s="750" t="s">
        <v>603</v>
      </c>
      <c r="G6" s="749" t="s">
        <v>604</v>
      </c>
      <c r="H6" s="749">
        <v>846758</v>
      </c>
      <c r="I6" s="749">
        <v>103387</v>
      </c>
      <c r="J6" s="749" t="s">
        <v>607</v>
      </c>
      <c r="K6" s="749" t="s">
        <v>608</v>
      </c>
      <c r="L6" s="752">
        <v>72.959999999999994</v>
      </c>
      <c r="M6" s="752">
        <v>3</v>
      </c>
      <c r="N6" s="753">
        <v>218.88</v>
      </c>
    </row>
    <row r="7" spans="1:14" ht="14.4" customHeight="1" x14ac:dyDescent="0.3">
      <c r="A7" s="747" t="s">
        <v>579</v>
      </c>
      <c r="B7" s="748" t="s">
        <v>580</v>
      </c>
      <c r="C7" s="749" t="s">
        <v>592</v>
      </c>
      <c r="D7" s="750" t="s">
        <v>593</v>
      </c>
      <c r="E7" s="751">
        <v>50113001</v>
      </c>
      <c r="F7" s="750" t="s">
        <v>603</v>
      </c>
      <c r="G7" s="749" t="s">
        <v>604</v>
      </c>
      <c r="H7" s="749">
        <v>192729</v>
      </c>
      <c r="I7" s="749">
        <v>92729</v>
      </c>
      <c r="J7" s="749" t="s">
        <v>609</v>
      </c>
      <c r="K7" s="749" t="s">
        <v>610</v>
      </c>
      <c r="L7" s="752">
        <v>48.319999999999986</v>
      </c>
      <c r="M7" s="752">
        <v>1</v>
      </c>
      <c r="N7" s="753">
        <v>48.319999999999986</v>
      </c>
    </row>
    <row r="8" spans="1:14" ht="14.4" customHeight="1" x14ac:dyDescent="0.3">
      <c r="A8" s="747" t="s">
        <v>579</v>
      </c>
      <c r="B8" s="748" t="s">
        <v>580</v>
      </c>
      <c r="C8" s="749" t="s">
        <v>592</v>
      </c>
      <c r="D8" s="750" t="s">
        <v>593</v>
      </c>
      <c r="E8" s="751">
        <v>50113001</v>
      </c>
      <c r="F8" s="750" t="s">
        <v>603</v>
      </c>
      <c r="G8" s="749" t="s">
        <v>604</v>
      </c>
      <c r="H8" s="749">
        <v>176064</v>
      </c>
      <c r="I8" s="749">
        <v>76064</v>
      </c>
      <c r="J8" s="749" t="s">
        <v>611</v>
      </c>
      <c r="K8" s="749" t="s">
        <v>612</v>
      </c>
      <c r="L8" s="752">
        <v>83.953333333333319</v>
      </c>
      <c r="M8" s="752">
        <v>6</v>
      </c>
      <c r="N8" s="753">
        <v>503.71999999999991</v>
      </c>
    </row>
    <row r="9" spans="1:14" ht="14.4" customHeight="1" x14ac:dyDescent="0.3">
      <c r="A9" s="747" t="s">
        <v>579</v>
      </c>
      <c r="B9" s="748" t="s">
        <v>580</v>
      </c>
      <c r="C9" s="749" t="s">
        <v>592</v>
      </c>
      <c r="D9" s="750" t="s">
        <v>593</v>
      </c>
      <c r="E9" s="751">
        <v>50113001</v>
      </c>
      <c r="F9" s="750" t="s">
        <v>603</v>
      </c>
      <c r="G9" s="749" t="s">
        <v>613</v>
      </c>
      <c r="H9" s="749">
        <v>126486</v>
      </c>
      <c r="I9" s="749">
        <v>26486</v>
      </c>
      <c r="J9" s="749" t="s">
        <v>614</v>
      </c>
      <c r="K9" s="749" t="s">
        <v>615</v>
      </c>
      <c r="L9" s="752">
        <v>629.66</v>
      </c>
      <c r="M9" s="752">
        <v>3</v>
      </c>
      <c r="N9" s="753">
        <v>1888.98</v>
      </c>
    </row>
    <row r="10" spans="1:14" ht="14.4" customHeight="1" x14ac:dyDescent="0.3">
      <c r="A10" s="747" t="s">
        <v>579</v>
      </c>
      <c r="B10" s="748" t="s">
        <v>580</v>
      </c>
      <c r="C10" s="749" t="s">
        <v>592</v>
      </c>
      <c r="D10" s="750" t="s">
        <v>593</v>
      </c>
      <c r="E10" s="751">
        <v>50113001</v>
      </c>
      <c r="F10" s="750" t="s">
        <v>603</v>
      </c>
      <c r="G10" s="749" t="s">
        <v>604</v>
      </c>
      <c r="H10" s="749">
        <v>100362</v>
      </c>
      <c r="I10" s="749">
        <v>362</v>
      </c>
      <c r="J10" s="749" t="s">
        <v>616</v>
      </c>
      <c r="K10" s="749" t="s">
        <v>617</v>
      </c>
      <c r="L10" s="752">
        <v>86.433225806451617</v>
      </c>
      <c r="M10" s="752">
        <v>31</v>
      </c>
      <c r="N10" s="753">
        <v>2679.4300000000003</v>
      </c>
    </row>
    <row r="11" spans="1:14" ht="14.4" customHeight="1" x14ac:dyDescent="0.3">
      <c r="A11" s="747" t="s">
        <v>579</v>
      </c>
      <c r="B11" s="748" t="s">
        <v>580</v>
      </c>
      <c r="C11" s="749" t="s">
        <v>592</v>
      </c>
      <c r="D11" s="750" t="s">
        <v>593</v>
      </c>
      <c r="E11" s="751">
        <v>50113001</v>
      </c>
      <c r="F11" s="750" t="s">
        <v>603</v>
      </c>
      <c r="G11" s="749" t="s">
        <v>604</v>
      </c>
      <c r="H11" s="749">
        <v>845008</v>
      </c>
      <c r="I11" s="749">
        <v>107806</v>
      </c>
      <c r="J11" s="749" t="s">
        <v>618</v>
      </c>
      <c r="K11" s="749" t="s">
        <v>619</v>
      </c>
      <c r="L11" s="752">
        <v>60.911578947368433</v>
      </c>
      <c r="M11" s="752">
        <v>76</v>
      </c>
      <c r="N11" s="753">
        <v>4629.2800000000007</v>
      </c>
    </row>
    <row r="12" spans="1:14" ht="14.4" customHeight="1" x14ac:dyDescent="0.3">
      <c r="A12" s="747" t="s">
        <v>579</v>
      </c>
      <c r="B12" s="748" t="s">
        <v>580</v>
      </c>
      <c r="C12" s="749" t="s">
        <v>592</v>
      </c>
      <c r="D12" s="750" t="s">
        <v>593</v>
      </c>
      <c r="E12" s="751">
        <v>50113001</v>
      </c>
      <c r="F12" s="750" t="s">
        <v>603</v>
      </c>
      <c r="G12" s="749" t="s">
        <v>604</v>
      </c>
      <c r="H12" s="749">
        <v>153200</v>
      </c>
      <c r="I12" s="749">
        <v>53200</v>
      </c>
      <c r="J12" s="749" t="s">
        <v>620</v>
      </c>
      <c r="K12" s="749" t="s">
        <v>621</v>
      </c>
      <c r="L12" s="752">
        <v>52.360000000000007</v>
      </c>
      <c r="M12" s="752">
        <v>14</v>
      </c>
      <c r="N12" s="753">
        <v>733.04000000000008</v>
      </c>
    </row>
    <row r="13" spans="1:14" ht="14.4" customHeight="1" x14ac:dyDescent="0.3">
      <c r="A13" s="747" t="s">
        <v>579</v>
      </c>
      <c r="B13" s="748" t="s">
        <v>580</v>
      </c>
      <c r="C13" s="749" t="s">
        <v>592</v>
      </c>
      <c r="D13" s="750" t="s">
        <v>593</v>
      </c>
      <c r="E13" s="751">
        <v>50113001</v>
      </c>
      <c r="F13" s="750" t="s">
        <v>603</v>
      </c>
      <c r="G13" s="749" t="s">
        <v>613</v>
      </c>
      <c r="H13" s="749">
        <v>102945</v>
      </c>
      <c r="I13" s="749">
        <v>2945</v>
      </c>
      <c r="J13" s="749" t="s">
        <v>622</v>
      </c>
      <c r="K13" s="749" t="s">
        <v>623</v>
      </c>
      <c r="L13" s="752">
        <v>8.7000000000000028</v>
      </c>
      <c r="M13" s="752">
        <v>1</v>
      </c>
      <c r="N13" s="753">
        <v>8.7000000000000028</v>
      </c>
    </row>
    <row r="14" spans="1:14" ht="14.4" customHeight="1" x14ac:dyDescent="0.3">
      <c r="A14" s="747" t="s">
        <v>579</v>
      </c>
      <c r="B14" s="748" t="s">
        <v>580</v>
      </c>
      <c r="C14" s="749" t="s">
        <v>592</v>
      </c>
      <c r="D14" s="750" t="s">
        <v>593</v>
      </c>
      <c r="E14" s="751">
        <v>50113001</v>
      </c>
      <c r="F14" s="750" t="s">
        <v>603</v>
      </c>
      <c r="G14" s="749" t="s">
        <v>604</v>
      </c>
      <c r="H14" s="749">
        <v>176954</v>
      </c>
      <c r="I14" s="749">
        <v>176954</v>
      </c>
      <c r="J14" s="749" t="s">
        <v>624</v>
      </c>
      <c r="K14" s="749" t="s">
        <v>625</v>
      </c>
      <c r="L14" s="752">
        <v>94.764999999999986</v>
      </c>
      <c r="M14" s="752">
        <v>4</v>
      </c>
      <c r="N14" s="753">
        <v>379.05999999999995</v>
      </c>
    </row>
    <row r="15" spans="1:14" ht="14.4" customHeight="1" x14ac:dyDescent="0.3">
      <c r="A15" s="747" t="s">
        <v>579</v>
      </c>
      <c r="B15" s="748" t="s">
        <v>580</v>
      </c>
      <c r="C15" s="749" t="s">
        <v>592</v>
      </c>
      <c r="D15" s="750" t="s">
        <v>593</v>
      </c>
      <c r="E15" s="751">
        <v>50113001</v>
      </c>
      <c r="F15" s="750" t="s">
        <v>603</v>
      </c>
      <c r="G15" s="749" t="s">
        <v>604</v>
      </c>
      <c r="H15" s="749">
        <v>167547</v>
      </c>
      <c r="I15" s="749">
        <v>67547</v>
      </c>
      <c r="J15" s="749" t="s">
        <v>626</v>
      </c>
      <c r="K15" s="749" t="s">
        <v>627</v>
      </c>
      <c r="L15" s="752">
        <v>47.049230769230761</v>
      </c>
      <c r="M15" s="752">
        <v>52</v>
      </c>
      <c r="N15" s="753">
        <v>2446.5599999999995</v>
      </c>
    </row>
    <row r="16" spans="1:14" ht="14.4" customHeight="1" x14ac:dyDescent="0.3">
      <c r="A16" s="747" t="s">
        <v>579</v>
      </c>
      <c r="B16" s="748" t="s">
        <v>580</v>
      </c>
      <c r="C16" s="749" t="s">
        <v>592</v>
      </c>
      <c r="D16" s="750" t="s">
        <v>593</v>
      </c>
      <c r="E16" s="751">
        <v>50113001</v>
      </c>
      <c r="F16" s="750" t="s">
        <v>603</v>
      </c>
      <c r="G16" s="749" t="s">
        <v>613</v>
      </c>
      <c r="H16" s="749">
        <v>127260</v>
      </c>
      <c r="I16" s="749">
        <v>127260</v>
      </c>
      <c r="J16" s="749" t="s">
        <v>628</v>
      </c>
      <c r="K16" s="749" t="s">
        <v>629</v>
      </c>
      <c r="L16" s="752">
        <v>16.119999999999997</v>
      </c>
      <c r="M16" s="752">
        <v>4</v>
      </c>
      <c r="N16" s="753">
        <v>64.47999999999999</v>
      </c>
    </row>
    <row r="17" spans="1:14" ht="14.4" customHeight="1" x14ac:dyDescent="0.3">
      <c r="A17" s="747" t="s">
        <v>579</v>
      </c>
      <c r="B17" s="748" t="s">
        <v>580</v>
      </c>
      <c r="C17" s="749" t="s">
        <v>592</v>
      </c>
      <c r="D17" s="750" t="s">
        <v>593</v>
      </c>
      <c r="E17" s="751">
        <v>50113001</v>
      </c>
      <c r="F17" s="750" t="s">
        <v>603</v>
      </c>
      <c r="G17" s="749" t="s">
        <v>613</v>
      </c>
      <c r="H17" s="749">
        <v>127263</v>
      </c>
      <c r="I17" s="749">
        <v>127263</v>
      </c>
      <c r="J17" s="749" t="s">
        <v>628</v>
      </c>
      <c r="K17" s="749" t="s">
        <v>630</v>
      </c>
      <c r="L17" s="752">
        <v>54.009999999999984</v>
      </c>
      <c r="M17" s="752">
        <v>1</v>
      </c>
      <c r="N17" s="753">
        <v>54.009999999999984</v>
      </c>
    </row>
    <row r="18" spans="1:14" ht="14.4" customHeight="1" x14ac:dyDescent="0.3">
      <c r="A18" s="747" t="s">
        <v>579</v>
      </c>
      <c r="B18" s="748" t="s">
        <v>580</v>
      </c>
      <c r="C18" s="749" t="s">
        <v>592</v>
      </c>
      <c r="D18" s="750" t="s">
        <v>593</v>
      </c>
      <c r="E18" s="751">
        <v>50113001</v>
      </c>
      <c r="F18" s="750" t="s">
        <v>603</v>
      </c>
      <c r="G18" s="749" t="s">
        <v>604</v>
      </c>
      <c r="H18" s="749">
        <v>194919</v>
      </c>
      <c r="I18" s="749">
        <v>94919</v>
      </c>
      <c r="J18" s="749" t="s">
        <v>631</v>
      </c>
      <c r="K18" s="749" t="s">
        <v>632</v>
      </c>
      <c r="L18" s="752">
        <v>51.520000000000017</v>
      </c>
      <c r="M18" s="752">
        <v>1</v>
      </c>
      <c r="N18" s="753">
        <v>51.520000000000017</v>
      </c>
    </row>
    <row r="19" spans="1:14" ht="14.4" customHeight="1" x14ac:dyDescent="0.3">
      <c r="A19" s="747" t="s">
        <v>579</v>
      </c>
      <c r="B19" s="748" t="s">
        <v>580</v>
      </c>
      <c r="C19" s="749" t="s">
        <v>592</v>
      </c>
      <c r="D19" s="750" t="s">
        <v>593</v>
      </c>
      <c r="E19" s="751">
        <v>50113001</v>
      </c>
      <c r="F19" s="750" t="s">
        <v>603</v>
      </c>
      <c r="G19" s="749" t="s">
        <v>604</v>
      </c>
      <c r="H19" s="749">
        <v>194920</v>
      </c>
      <c r="I19" s="749">
        <v>94920</v>
      </c>
      <c r="J19" s="749" t="s">
        <v>631</v>
      </c>
      <c r="K19" s="749" t="s">
        <v>633</v>
      </c>
      <c r="L19" s="752">
        <v>74.370000000000019</v>
      </c>
      <c r="M19" s="752">
        <v>1</v>
      </c>
      <c r="N19" s="753">
        <v>74.370000000000019</v>
      </c>
    </row>
    <row r="20" spans="1:14" ht="14.4" customHeight="1" x14ac:dyDescent="0.3">
      <c r="A20" s="747" t="s">
        <v>579</v>
      </c>
      <c r="B20" s="748" t="s">
        <v>580</v>
      </c>
      <c r="C20" s="749" t="s">
        <v>592</v>
      </c>
      <c r="D20" s="750" t="s">
        <v>593</v>
      </c>
      <c r="E20" s="751">
        <v>50113001</v>
      </c>
      <c r="F20" s="750" t="s">
        <v>603</v>
      </c>
      <c r="G20" s="749" t="s">
        <v>613</v>
      </c>
      <c r="H20" s="749">
        <v>202900</v>
      </c>
      <c r="I20" s="749">
        <v>202900</v>
      </c>
      <c r="J20" s="749" t="s">
        <v>634</v>
      </c>
      <c r="K20" s="749" t="s">
        <v>635</v>
      </c>
      <c r="L20" s="752">
        <v>33.799999999999997</v>
      </c>
      <c r="M20" s="752">
        <v>15</v>
      </c>
      <c r="N20" s="753">
        <v>507</v>
      </c>
    </row>
    <row r="21" spans="1:14" ht="14.4" customHeight="1" x14ac:dyDescent="0.3">
      <c r="A21" s="747" t="s">
        <v>579</v>
      </c>
      <c r="B21" s="748" t="s">
        <v>580</v>
      </c>
      <c r="C21" s="749" t="s">
        <v>592</v>
      </c>
      <c r="D21" s="750" t="s">
        <v>593</v>
      </c>
      <c r="E21" s="751">
        <v>50113001</v>
      </c>
      <c r="F21" s="750" t="s">
        <v>603</v>
      </c>
      <c r="G21" s="749" t="s">
        <v>604</v>
      </c>
      <c r="H21" s="749">
        <v>844960</v>
      </c>
      <c r="I21" s="749">
        <v>125114</v>
      </c>
      <c r="J21" s="749" t="s">
        <v>636</v>
      </c>
      <c r="K21" s="749" t="s">
        <v>637</v>
      </c>
      <c r="L21" s="752">
        <v>57.777499999999996</v>
      </c>
      <c r="M21" s="752">
        <v>4</v>
      </c>
      <c r="N21" s="753">
        <v>231.10999999999999</v>
      </c>
    </row>
    <row r="22" spans="1:14" ht="14.4" customHeight="1" x14ac:dyDescent="0.3">
      <c r="A22" s="747" t="s">
        <v>579</v>
      </c>
      <c r="B22" s="748" t="s">
        <v>580</v>
      </c>
      <c r="C22" s="749" t="s">
        <v>592</v>
      </c>
      <c r="D22" s="750" t="s">
        <v>593</v>
      </c>
      <c r="E22" s="751">
        <v>50113001</v>
      </c>
      <c r="F22" s="750" t="s">
        <v>603</v>
      </c>
      <c r="G22" s="749" t="s">
        <v>604</v>
      </c>
      <c r="H22" s="749">
        <v>847713</v>
      </c>
      <c r="I22" s="749">
        <v>125526</v>
      </c>
      <c r="J22" s="749" t="s">
        <v>638</v>
      </c>
      <c r="K22" s="749" t="s">
        <v>639</v>
      </c>
      <c r="L22" s="752">
        <v>84.289999999999992</v>
      </c>
      <c r="M22" s="752">
        <v>2</v>
      </c>
      <c r="N22" s="753">
        <v>168.57999999999998</v>
      </c>
    </row>
    <row r="23" spans="1:14" ht="14.4" customHeight="1" x14ac:dyDescent="0.3">
      <c r="A23" s="747" t="s">
        <v>579</v>
      </c>
      <c r="B23" s="748" t="s">
        <v>580</v>
      </c>
      <c r="C23" s="749" t="s">
        <v>592</v>
      </c>
      <c r="D23" s="750" t="s">
        <v>593</v>
      </c>
      <c r="E23" s="751">
        <v>50113001</v>
      </c>
      <c r="F23" s="750" t="s">
        <v>603</v>
      </c>
      <c r="G23" s="749" t="s">
        <v>604</v>
      </c>
      <c r="H23" s="749">
        <v>847974</v>
      </c>
      <c r="I23" s="749">
        <v>125525</v>
      </c>
      <c r="J23" s="749" t="s">
        <v>638</v>
      </c>
      <c r="K23" s="749" t="s">
        <v>640</v>
      </c>
      <c r="L23" s="752">
        <v>44.87294117647059</v>
      </c>
      <c r="M23" s="752">
        <v>34</v>
      </c>
      <c r="N23" s="753">
        <v>1525.68</v>
      </c>
    </row>
    <row r="24" spans="1:14" ht="14.4" customHeight="1" x14ac:dyDescent="0.3">
      <c r="A24" s="747" t="s">
        <v>579</v>
      </c>
      <c r="B24" s="748" t="s">
        <v>580</v>
      </c>
      <c r="C24" s="749" t="s">
        <v>592</v>
      </c>
      <c r="D24" s="750" t="s">
        <v>593</v>
      </c>
      <c r="E24" s="751">
        <v>50113001</v>
      </c>
      <c r="F24" s="750" t="s">
        <v>603</v>
      </c>
      <c r="G24" s="749" t="s">
        <v>604</v>
      </c>
      <c r="H24" s="749">
        <v>208456</v>
      </c>
      <c r="I24" s="749">
        <v>208456</v>
      </c>
      <c r="J24" s="749" t="s">
        <v>641</v>
      </c>
      <c r="K24" s="749" t="s">
        <v>642</v>
      </c>
      <c r="L24" s="752">
        <v>738.54</v>
      </c>
      <c r="M24" s="752">
        <v>0.15</v>
      </c>
      <c r="N24" s="753">
        <v>110.78099999999999</v>
      </c>
    </row>
    <row r="25" spans="1:14" ht="14.4" customHeight="1" x14ac:dyDescent="0.3">
      <c r="A25" s="747" t="s">
        <v>579</v>
      </c>
      <c r="B25" s="748" t="s">
        <v>580</v>
      </c>
      <c r="C25" s="749" t="s">
        <v>592</v>
      </c>
      <c r="D25" s="750" t="s">
        <v>593</v>
      </c>
      <c r="E25" s="751">
        <v>50113001</v>
      </c>
      <c r="F25" s="750" t="s">
        <v>603</v>
      </c>
      <c r="G25" s="749" t="s">
        <v>604</v>
      </c>
      <c r="H25" s="749">
        <v>196303</v>
      </c>
      <c r="I25" s="749">
        <v>96303</v>
      </c>
      <c r="J25" s="749" t="s">
        <v>643</v>
      </c>
      <c r="K25" s="749" t="s">
        <v>644</v>
      </c>
      <c r="L25" s="752">
        <v>42.435000000000002</v>
      </c>
      <c r="M25" s="752">
        <v>2</v>
      </c>
      <c r="N25" s="753">
        <v>84.87</v>
      </c>
    </row>
    <row r="26" spans="1:14" ht="14.4" customHeight="1" x14ac:dyDescent="0.3">
      <c r="A26" s="747" t="s">
        <v>579</v>
      </c>
      <c r="B26" s="748" t="s">
        <v>580</v>
      </c>
      <c r="C26" s="749" t="s">
        <v>592</v>
      </c>
      <c r="D26" s="750" t="s">
        <v>593</v>
      </c>
      <c r="E26" s="751">
        <v>50113001</v>
      </c>
      <c r="F26" s="750" t="s">
        <v>603</v>
      </c>
      <c r="G26" s="749" t="s">
        <v>613</v>
      </c>
      <c r="H26" s="749">
        <v>158659</v>
      </c>
      <c r="I26" s="749">
        <v>58659</v>
      </c>
      <c r="J26" s="749" t="s">
        <v>645</v>
      </c>
      <c r="K26" s="749" t="s">
        <v>646</v>
      </c>
      <c r="L26" s="752">
        <v>48.769999999999989</v>
      </c>
      <c r="M26" s="752">
        <v>1</v>
      </c>
      <c r="N26" s="753">
        <v>48.769999999999989</v>
      </c>
    </row>
    <row r="27" spans="1:14" ht="14.4" customHeight="1" x14ac:dyDescent="0.3">
      <c r="A27" s="747" t="s">
        <v>579</v>
      </c>
      <c r="B27" s="748" t="s">
        <v>580</v>
      </c>
      <c r="C27" s="749" t="s">
        <v>592</v>
      </c>
      <c r="D27" s="750" t="s">
        <v>593</v>
      </c>
      <c r="E27" s="751">
        <v>50113001</v>
      </c>
      <c r="F27" s="750" t="s">
        <v>603</v>
      </c>
      <c r="G27" s="749" t="s">
        <v>604</v>
      </c>
      <c r="H27" s="749">
        <v>112895</v>
      </c>
      <c r="I27" s="749">
        <v>12895</v>
      </c>
      <c r="J27" s="749" t="s">
        <v>647</v>
      </c>
      <c r="K27" s="749" t="s">
        <v>648</v>
      </c>
      <c r="L27" s="752">
        <v>106.57999999999994</v>
      </c>
      <c r="M27" s="752">
        <v>2</v>
      </c>
      <c r="N27" s="753">
        <v>213.15999999999988</v>
      </c>
    </row>
    <row r="28" spans="1:14" ht="14.4" customHeight="1" x14ac:dyDescent="0.3">
      <c r="A28" s="747" t="s">
        <v>579</v>
      </c>
      <c r="B28" s="748" t="s">
        <v>580</v>
      </c>
      <c r="C28" s="749" t="s">
        <v>592</v>
      </c>
      <c r="D28" s="750" t="s">
        <v>593</v>
      </c>
      <c r="E28" s="751">
        <v>50113001</v>
      </c>
      <c r="F28" s="750" t="s">
        <v>603</v>
      </c>
      <c r="G28" s="749" t="s">
        <v>613</v>
      </c>
      <c r="H28" s="749">
        <v>112891</v>
      </c>
      <c r="I28" s="749">
        <v>12891</v>
      </c>
      <c r="J28" s="749" t="s">
        <v>647</v>
      </c>
      <c r="K28" s="749" t="s">
        <v>649</v>
      </c>
      <c r="L28" s="752">
        <v>58.331363636363676</v>
      </c>
      <c r="M28" s="752">
        <v>22</v>
      </c>
      <c r="N28" s="753">
        <v>1283.2900000000009</v>
      </c>
    </row>
    <row r="29" spans="1:14" ht="14.4" customHeight="1" x14ac:dyDescent="0.3">
      <c r="A29" s="747" t="s">
        <v>579</v>
      </c>
      <c r="B29" s="748" t="s">
        <v>580</v>
      </c>
      <c r="C29" s="749" t="s">
        <v>592</v>
      </c>
      <c r="D29" s="750" t="s">
        <v>593</v>
      </c>
      <c r="E29" s="751">
        <v>50113001</v>
      </c>
      <c r="F29" s="750" t="s">
        <v>603</v>
      </c>
      <c r="G29" s="749" t="s">
        <v>613</v>
      </c>
      <c r="H29" s="749">
        <v>112892</v>
      </c>
      <c r="I29" s="749">
        <v>12892</v>
      </c>
      <c r="J29" s="749" t="s">
        <v>647</v>
      </c>
      <c r="K29" s="749" t="s">
        <v>650</v>
      </c>
      <c r="L29" s="752">
        <v>104.16813559322037</v>
      </c>
      <c r="M29" s="752">
        <v>118</v>
      </c>
      <c r="N29" s="753">
        <v>12291.840000000004</v>
      </c>
    </row>
    <row r="30" spans="1:14" ht="14.4" customHeight="1" x14ac:dyDescent="0.3">
      <c r="A30" s="747" t="s">
        <v>579</v>
      </c>
      <c r="B30" s="748" t="s">
        <v>580</v>
      </c>
      <c r="C30" s="749" t="s">
        <v>592</v>
      </c>
      <c r="D30" s="750" t="s">
        <v>593</v>
      </c>
      <c r="E30" s="751">
        <v>50113001</v>
      </c>
      <c r="F30" s="750" t="s">
        <v>603</v>
      </c>
      <c r="G30" s="749" t="s">
        <v>604</v>
      </c>
      <c r="H30" s="749">
        <v>119759</v>
      </c>
      <c r="I30" s="749">
        <v>19759</v>
      </c>
      <c r="J30" s="749" t="s">
        <v>651</v>
      </c>
      <c r="K30" s="749" t="s">
        <v>652</v>
      </c>
      <c r="L30" s="752">
        <v>71.81</v>
      </c>
      <c r="M30" s="752">
        <v>1</v>
      </c>
      <c r="N30" s="753">
        <v>71.81</v>
      </c>
    </row>
    <row r="31" spans="1:14" ht="14.4" customHeight="1" x14ac:dyDescent="0.3">
      <c r="A31" s="747" t="s">
        <v>579</v>
      </c>
      <c r="B31" s="748" t="s">
        <v>580</v>
      </c>
      <c r="C31" s="749" t="s">
        <v>592</v>
      </c>
      <c r="D31" s="750" t="s">
        <v>593</v>
      </c>
      <c r="E31" s="751">
        <v>50113001</v>
      </c>
      <c r="F31" s="750" t="s">
        <v>603</v>
      </c>
      <c r="G31" s="749" t="s">
        <v>604</v>
      </c>
      <c r="H31" s="749">
        <v>117166</v>
      </c>
      <c r="I31" s="749">
        <v>17166</v>
      </c>
      <c r="J31" s="749" t="s">
        <v>653</v>
      </c>
      <c r="K31" s="749" t="s">
        <v>654</v>
      </c>
      <c r="L31" s="752">
        <v>81.039999999999992</v>
      </c>
      <c r="M31" s="752">
        <v>2</v>
      </c>
      <c r="N31" s="753">
        <v>162.07999999999998</v>
      </c>
    </row>
    <row r="32" spans="1:14" ht="14.4" customHeight="1" x14ac:dyDescent="0.3">
      <c r="A32" s="747" t="s">
        <v>579</v>
      </c>
      <c r="B32" s="748" t="s">
        <v>580</v>
      </c>
      <c r="C32" s="749" t="s">
        <v>592</v>
      </c>
      <c r="D32" s="750" t="s">
        <v>593</v>
      </c>
      <c r="E32" s="751">
        <v>50113001</v>
      </c>
      <c r="F32" s="750" t="s">
        <v>603</v>
      </c>
      <c r="G32" s="749" t="s">
        <v>604</v>
      </c>
      <c r="H32" s="749">
        <v>162320</v>
      </c>
      <c r="I32" s="749">
        <v>62320</v>
      </c>
      <c r="J32" s="749" t="s">
        <v>655</v>
      </c>
      <c r="K32" s="749" t="s">
        <v>656</v>
      </c>
      <c r="L32" s="752">
        <v>74.34999999999998</v>
      </c>
      <c r="M32" s="752">
        <v>5</v>
      </c>
      <c r="N32" s="753">
        <v>371.74999999999989</v>
      </c>
    </row>
    <row r="33" spans="1:14" ht="14.4" customHeight="1" x14ac:dyDescent="0.3">
      <c r="A33" s="747" t="s">
        <v>579</v>
      </c>
      <c r="B33" s="748" t="s">
        <v>580</v>
      </c>
      <c r="C33" s="749" t="s">
        <v>592</v>
      </c>
      <c r="D33" s="750" t="s">
        <v>593</v>
      </c>
      <c r="E33" s="751">
        <v>50113001</v>
      </c>
      <c r="F33" s="750" t="s">
        <v>603</v>
      </c>
      <c r="G33" s="749" t="s">
        <v>604</v>
      </c>
      <c r="H33" s="749">
        <v>162316</v>
      </c>
      <c r="I33" s="749">
        <v>62316</v>
      </c>
      <c r="J33" s="749" t="s">
        <v>657</v>
      </c>
      <c r="K33" s="749" t="s">
        <v>658</v>
      </c>
      <c r="L33" s="752">
        <v>148.71999999999997</v>
      </c>
      <c r="M33" s="752">
        <v>10</v>
      </c>
      <c r="N33" s="753">
        <v>1487.1999999999998</v>
      </c>
    </row>
    <row r="34" spans="1:14" ht="14.4" customHeight="1" x14ac:dyDescent="0.3">
      <c r="A34" s="747" t="s">
        <v>579</v>
      </c>
      <c r="B34" s="748" t="s">
        <v>580</v>
      </c>
      <c r="C34" s="749" t="s">
        <v>592</v>
      </c>
      <c r="D34" s="750" t="s">
        <v>593</v>
      </c>
      <c r="E34" s="751">
        <v>50113001</v>
      </c>
      <c r="F34" s="750" t="s">
        <v>603</v>
      </c>
      <c r="G34" s="749" t="s">
        <v>613</v>
      </c>
      <c r="H34" s="749">
        <v>49941</v>
      </c>
      <c r="I34" s="749">
        <v>49941</v>
      </c>
      <c r="J34" s="749" t="s">
        <v>659</v>
      </c>
      <c r="K34" s="749" t="s">
        <v>660</v>
      </c>
      <c r="L34" s="752">
        <v>291.64999999999986</v>
      </c>
      <c r="M34" s="752">
        <v>1</v>
      </c>
      <c r="N34" s="753">
        <v>291.64999999999986</v>
      </c>
    </row>
    <row r="35" spans="1:14" ht="14.4" customHeight="1" x14ac:dyDescent="0.3">
      <c r="A35" s="747" t="s">
        <v>579</v>
      </c>
      <c r="B35" s="748" t="s">
        <v>580</v>
      </c>
      <c r="C35" s="749" t="s">
        <v>592</v>
      </c>
      <c r="D35" s="750" t="s">
        <v>593</v>
      </c>
      <c r="E35" s="751">
        <v>50113001</v>
      </c>
      <c r="F35" s="750" t="s">
        <v>603</v>
      </c>
      <c r="G35" s="749" t="s">
        <v>613</v>
      </c>
      <c r="H35" s="749">
        <v>132225</v>
      </c>
      <c r="I35" s="749">
        <v>32225</v>
      </c>
      <c r="J35" s="749" t="s">
        <v>661</v>
      </c>
      <c r="K35" s="749" t="s">
        <v>662</v>
      </c>
      <c r="L35" s="752">
        <v>72.33</v>
      </c>
      <c r="M35" s="752">
        <v>3</v>
      </c>
      <c r="N35" s="753">
        <v>216.99</v>
      </c>
    </row>
    <row r="36" spans="1:14" ht="14.4" customHeight="1" x14ac:dyDescent="0.3">
      <c r="A36" s="747" t="s">
        <v>579</v>
      </c>
      <c r="B36" s="748" t="s">
        <v>580</v>
      </c>
      <c r="C36" s="749" t="s">
        <v>592</v>
      </c>
      <c r="D36" s="750" t="s">
        <v>593</v>
      </c>
      <c r="E36" s="751">
        <v>50113001</v>
      </c>
      <c r="F36" s="750" t="s">
        <v>603</v>
      </c>
      <c r="G36" s="749" t="s">
        <v>604</v>
      </c>
      <c r="H36" s="749">
        <v>845329</v>
      </c>
      <c r="I36" s="749">
        <v>0</v>
      </c>
      <c r="J36" s="749" t="s">
        <v>663</v>
      </c>
      <c r="K36" s="749" t="s">
        <v>581</v>
      </c>
      <c r="L36" s="752">
        <v>178.41000000000003</v>
      </c>
      <c r="M36" s="752">
        <v>7</v>
      </c>
      <c r="N36" s="753">
        <v>1248.8700000000001</v>
      </c>
    </row>
    <row r="37" spans="1:14" ht="14.4" customHeight="1" x14ac:dyDescent="0.3">
      <c r="A37" s="747" t="s">
        <v>579</v>
      </c>
      <c r="B37" s="748" t="s">
        <v>580</v>
      </c>
      <c r="C37" s="749" t="s">
        <v>592</v>
      </c>
      <c r="D37" s="750" t="s">
        <v>593</v>
      </c>
      <c r="E37" s="751">
        <v>50113001</v>
      </c>
      <c r="F37" s="750" t="s">
        <v>603</v>
      </c>
      <c r="G37" s="749" t="s">
        <v>613</v>
      </c>
      <c r="H37" s="749">
        <v>158692</v>
      </c>
      <c r="I37" s="749">
        <v>158692</v>
      </c>
      <c r="J37" s="749" t="s">
        <v>664</v>
      </c>
      <c r="K37" s="749" t="s">
        <v>665</v>
      </c>
      <c r="L37" s="752">
        <v>26.088000000000001</v>
      </c>
      <c r="M37" s="752">
        <v>5</v>
      </c>
      <c r="N37" s="753">
        <v>130.44</v>
      </c>
    </row>
    <row r="38" spans="1:14" ht="14.4" customHeight="1" x14ac:dyDescent="0.3">
      <c r="A38" s="747" t="s">
        <v>579</v>
      </c>
      <c r="B38" s="748" t="s">
        <v>580</v>
      </c>
      <c r="C38" s="749" t="s">
        <v>592</v>
      </c>
      <c r="D38" s="750" t="s">
        <v>593</v>
      </c>
      <c r="E38" s="751">
        <v>50113001</v>
      </c>
      <c r="F38" s="750" t="s">
        <v>603</v>
      </c>
      <c r="G38" s="749" t="s">
        <v>581</v>
      </c>
      <c r="H38" s="749">
        <v>199671</v>
      </c>
      <c r="I38" s="749">
        <v>199671</v>
      </c>
      <c r="J38" s="749" t="s">
        <v>666</v>
      </c>
      <c r="K38" s="749" t="s">
        <v>667</v>
      </c>
      <c r="L38" s="752">
        <v>35.399999999999991</v>
      </c>
      <c r="M38" s="752">
        <v>1</v>
      </c>
      <c r="N38" s="753">
        <v>35.399999999999991</v>
      </c>
    </row>
    <row r="39" spans="1:14" ht="14.4" customHeight="1" x14ac:dyDescent="0.3">
      <c r="A39" s="747" t="s">
        <v>579</v>
      </c>
      <c r="B39" s="748" t="s">
        <v>580</v>
      </c>
      <c r="C39" s="749" t="s">
        <v>592</v>
      </c>
      <c r="D39" s="750" t="s">
        <v>593</v>
      </c>
      <c r="E39" s="751">
        <v>50113001</v>
      </c>
      <c r="F39" s="750" t="s">
        <v>603</v>
      </c>
      <c r="G39" s="749" t="s">
        <v>604</v>
      </c>
      <c r="H39" s="749">
        <v>394130</v>
      </c>
      <c r="I39" s="749">
        <v>0</v>
      </c>
      <c r="J39" s="749" t="s">
        <v>668</v>
      </c>
      <c r="K39" s="749" t="s">
        <v>581</v>
      </c>
      <c r="L39" s="752">
        <v>30.380769230769229</v>
      </c>
      <c r="M39" s="752">
        <v>13</v>
      </c>
      <c r="N39" s="753">
        <v>394.95</v>
      </c>
    </row>
    <row r="40" spans="1:14" ht="14.4" customHeight="1" x14ac:dyDescent="0.3">
      <c r="A40" s="747" t="s">
        <v>579</v>
      </c>
      <c r="B40" s="748" t="s">
        <v>580</v>
      </c>
      <c r="C40" s="749" t="s">
        <v>592</v>
      </c>
      <c r="D40" s="750" t="s">
        <v>593</v>
      </c>
      <c r="E40" s="751">
        <v>50113001</v>
      </c>
      <c r="F40" s="750" t="s">
        <v>603</v>
      </c>
      <c r="G40" s="749" t="s">
        <v>604</v>
      </c>
      <c r="H40" s="749">
        <v>147514</v>
      </c>
      <c r="I40" s="749">
        <v>47514</v>
      </c>
      <c r="J40" s="749" t="s">
        <v>669</v>
      </c>
      <c r="K40" s="749" t="s">
        <v>670</v>
      </c>
      <c r="L40" s="752">
        <v>37.36</v>
      </c>
      <c r="M40" s="752">
        <v>1</v>
      </c>
      <c r="N40" s="753">
        <v>37.36</v>
      </c>
    </row>
    <row r="41" spans="1:14" ht="14.4" customHeight="1" x14ac:dyDescent="0.3">
      <c r="A41" s="747" t="s">
        <v>579</v>
      </c>
      <c r="B41" s="748" t="s">
        <v>580</v>
      </c>
      <c r="C41" s="749" t="s">
        <v>592</v>
      </c>
      <c r="D41" s="750" t="s">
        <v>593</v>
      </c>
      <c r="E41" s="751">
        <v>50113001</v>
      </c>
      <c r="F41" s="750" t="s">
        <v>603</v>
      </c>
      <c r="G41" s="749" t="s">
        <v>604</v>
      </c>
      <c r="H41" s="749">
        <v>100407</v>
      </c>
      <c r="I41" s="749">
        <v>407</v>
      </c>
      <c r="J41" s="749" t="s">
        <v>671</v>
      </c>
      <c r="K41" s="749" t="s">
        <v>672</v>
      </c>
      <c r="L41" s="752">
        <v>186.66000000000003</v>
      </c>
      <c r="M41" s="752">
        <v>1</v>
      </c>
      <c r="N41" s="753">
        <v>186.66000000000003</v>
      </c>
    </row>
    <row r="42" spans="1:14" ht="14.4" customHeight="1" x14ac:dyDescent="0.3">
      <c r="A42" s="747" t="s">
        <v>579</v>
      </c>
      <c r="B42" s="748" t="s">
        <v>580</v>
      </c>
      <c r="C42" s="749" t="s">
        <v>592</v>
      </c>
      <c r="D42" s="750" t="s">
        <v>593</v>
      </c>
      <c r="E42" s="751">
        <v>50113001</v>
      </c>
      <c r="F42" s="750" t="s">
        <v>603</v>
      </c>
      <c r="G42" s="749" t="s">
        <v>604</v>
      </c>
      <c r="H42" s="749">
        <v>188356</v>
      </c>
      <c r="I42" s="749">
        <v>88356</v>
      </c>
      <c r="J42" s="749" t="s">
        <v>673</v>
      </c>
      <c r="K42" s="749" t="s">
        <v>674</v>
      </c>
      <c r="L42" s="752">
        <v>96.029999999999987</v>
      </c>
      <c r="M42" s="752">
        <v>1</v>
      </c>
      <c r="N42" s="753">
        <v>96.029999999999987</v>
      </c>
    </row>
    <row r="43" spans="1:14" ht="14.4" customHeight="1" x14ac:dyDescent="0.3">
      <c r="A43" s="747" t="s">
        <v>579</v>
      </c>
      <c r="B43" s="748" t="s">
        <v>580</v>
      </c>
      <c r="C43" s="749" t="s">
        <v>592</v>
      </c>
      <c r="D43" s="750" t="s">
        <v>593</v>
      </c>
      <c r="E43" s="751">
        <v>50113001</v>
      </c>
      <c r="F43" s="750" t="s">
        <v>603</v>
      </c>
      <c r="G43" s="749" t="s">
        <v>613</v>
      </c>
      <c r="H43" s="749">
        <v>110252</v>
      </c>
      <c r="I43" s="749">
        <v>10252</v>
      </c>
      <c r="J43" s="749" t="s">
        <v>675</v>
      </c>
      <c r="K43" s="749" t="s">
        <v>676</v>
      </c>
      <c r="L43" s="752">
        <v>70.400000000000006</v>
      </c>
      <c r="M43" s="752">
        <v>1</v>
      </c>
      <c r="N43" s="753">
        <v>70.400000000000006</v>
      </c>
    </row>
    <row r="44" spans="1:14" ht="14.4" customHeight="1" x14ac:dyDescent="0.3">
      <c r="A44" s="747" t="s">
        <v>579</v>
      </c>
      <c r="B44" s="748" t="s">
        <v>580</v>
      </c>
      <c r="C44" s="749" t="s">
        <v>592</v>
      </c>
      <c r="D44" s="750" t="s">
        <v>593</v>
      </c>
      <c r="E44" s="751">
        <v>50113001</v>
      </c>
      <c r="F44" s="750" t="s">
        <v>603</v>
      </c>
      <c r="G44" s="749" t="s">
        <v>604</v>
      </c>
      <c r="H44" s="749">
        <v>176188</v>
      </c>
      <c r="I44" s="749">
        <v>76188</v>
      </c>
      <c r="J44" s="749" t="s">
        <v>677</v>
      </c>
      <c r="K44" s="749" t="s">
        <v>678</v>
      </c>
      <c r="L44" s="752">
        <v>37.198181818181808</v>
      </c>
      <c r="M44" s="752">
        <v>11</v>
      </c>
      <c r="N44" s="753">
        <v>409.17999999999989</v>
      </c>
    </row>
    <row r="45" spans="1:14" ht="14.4" customHeight="1" x14ac:dyDescent="0.3">
      <c r="A45" s="747" t="s">
        <v>579</v>
      </c>
      <c r="B45" s="748" t="s">
        <v>580</v>
      </c>
      <c r="C45" s="749" t="s">
        <v>592</v>
      </c>
      <c r="D45" s="750" t="s">
        <v>593</v>
      </c>
      <c r="E45" s="751">
        <v>50113001</v>
      </c>
      <c r="F45" s="750" t="s">
        <v>603</v>
      </c>
      <c r="G45" s="749" t="s">
        <v>604</v>
      </c>
      <c r="H45" s="749">
        <v>178277</v>
      </c>
      <c r="I45" s="749">
        <v>78277</v>
      </c>
      <c r="J45" s="749" t="s">
        <v>677</v>
      </c>
      <c r="K45" s="749" t="s">
        <v>679</v>
      </c>
      <c r="L45" s="752">
        <v>37.168571428571433</v>
      </c>
      <c r="M45" s="752">
        <v>14</v>
      </c>
      <c r="N45" s="753">
        <v>520.36</v>
      </c>
    </row>
    <row r="46" spans="1:14" ht="14.4" customHeight="1" x14ac:dyDescent="0.3">
      <c r="A46" s="747" t="s">
        <v>579</v>
      </c>
      <c r="B46" s="748" t="s">
        <v>580</v>
      </c>
      <c r="C46" s="749" t="s">
        <v>592</v>
      </c>
      <c r="D46" s="750" t="s">
        <v>593</v>
      </c>
      <c r="E46" s="751">
        <v>50113001</v>
      </c>
      <c r="F46" s="750" t="s">
        <v>603</v>
      </c>
      <c r="G46" s="749" t="s">
        <v>604</v>
      </c>
      <c r="H46" s="749">
        <v>123286</v>
      </c>
      <c r="I46" s="749">
        <v>23286</v>
      </c>
      <c r="J46" s="749" t="s">
        <v>680</v>
      </c>
      <c r="K46" s="749" t="s">
        <v>581</v>
      </c>
      <c r="L46" s="752">
        <v>89.27000000000001</v>
      </c>
      <c r="M46" s="752">
        <v>1</v>
      </c>
      <c r="N46" s="753">
        <v>89.27000000000001</v>
      </c>
    </row>
    <row r="47" spans="1:14" ht="14.4" customHeight="1" x14ac:dyDescent="0.3">
      <c r="A47" s="747" t="s">
        <v>579</v>
      </c>
      <c r="B47" s="748" t="s">
        <v>580</v>
      </c>
      <c r="C47" s="749" t="s">
        <v>592</v>
      </c>
      <c r="D47" s="750" t="s">
        <v>593</v>
      </c>
      <c r="E47" s="751">
        <v>50113001</v>
      </c>
      <c r="F47" s="750" t="s">
        <v>603</v>
      </c>
      <c r="G47" s="749" t="s">
        <v>613</v>
      </c>
      <c r="H47" s="749">
        <v>846446</v>
      </c>
      <c r="I47" s="749">
        <v>124343</v>
      </c>
      <c r="J47" s="749" t="s">
        <v>681</v>
      </c>
      <c r="K47" s="749" t="s">
        <v>665</v>
      </c>
      <c r="L47" s="752">
        <v>43.759999999999991</v>
      </c>
      <c r="M47" s="752">
        <v>1</v>
      </c>
      <c r="N47" s="753">
        <v>43.759999999999991</v>
      </c>
    </row>
    <row r="48" spans="1:14" ht="14.4" customHeight="1" x14ac:dyDescent="0.3">
      <c r="A48" s="747" t="s">
        <v>579</v>
      </c>
      <c r="B48" s="748" t="s">
        <v>580</v>
      </c>
      <c r="C48" s="749" t="s">
        <v>592</v>
      </c>
      <c r="D48" s="750" t="s">
        <v>593</v>
      </c>
      <c r="E48" s="751">
        <v>50113001</v>
      </c>
      <c r="F48" s="750" t="s">
        <v>603</v>
      </c>
      <c r="G48" s="749" t="s">
        <v>613</v>
      </c>
      <c r="H48" s="749">
        <v>117425</v>
      </c>
      <c r="I48" s="749">
        <v>17425</v>
      </c>
      <c r="J48" s="749" t="s">
        <v>682</v>
      </c>
      <c r="K48" s="749" t="s">
        <v>683</v>
      </c>
      <c r="L48" s="752">
        <v>19.820000000000004</v>
      </c>
      <c r="M48" s="752">
        <v>2</v>
      </c>
      <c r="N48" s="753">
        <v>39.640000000000008</v>
      </c>
    </row>
    <row r="49" spans="1:14" ht="14.4" customHeight="1" x14ac:dyDescent="0.3">
      <c r="A49" s="747" t="s">
        <v>579</v>
      </c>
      <c r="B49" s="748" t="s">
        <v>580</v>
      </c>
      <c r="C49" s="749" t="s">
        <v>592</v>
      </c>
      <c r="D49" s="750" t="s">
        <v>593</v>
      </c>
      <c r="E49" s="751">
        <v>50113001</v>
      </c>
      <c r="F49" s="750" t="s">
        <v>603</v>
      </c>
      <c r="G49" s="749" t="s">
        <v>613</v>
      </c>
      <c r="H49" s="749">
        <v>117431</v>
      </c>
      <c r="I49" s="749">
        <v>17431</v>
      </c>
      <c r="J49" s="749" t="s">
        <v>684</v>
      </c>
      <c r="K49" s="749" t="s">
        <v>619</v>
      </c>
      <c r="L49" s="752">
        <v>27.1</v>
      </c>
      <c r="M49" s="752">
        <v>4</v>
      </c>
      <c r="N49" s="753">
        <v>108.4</v>
      </c>
    </row>
    <row r="50" spans="1:14" ht="14.4" customHeight="1" x14ac:dyDescent="0.3">
      <c r="A50" s="747" t="s">
        <v>579</v>
      </c>
      <c r="B50" s="748" t="s">
        <v>580</v>
      </c>
      <c r="C50" s="749" t="s">
        <v>592</v>
      </c>
      <c r="D50" s="750" t="s">
        <v>593</v>
      </c>
      <c r="E50" s="751">
        <v>50113001</v>
      </c>
      <c r="F50" s="750" t="s">
        <v>603</v>
      </c>
      <c r="G50" s="749" t="s">
        <v>604</v>
      </c>
      <c r="H50" s="749">
        <v>156993</v>
      </c>
      <c r="I50" s="749">
        <v>56993</v>
      </c>
      <c r="J50" s="749" t="s">
        <v>685</v>
      </c>
      <c r="K50" s="749" t="s">
        <v>686</v>
      </c>
      <c r="L50" s="752">
        <v>73.149999999999991</v>
      </c>
      <c r="M50" s="752">
        <v>10</v>
      </c>
      <c r="N50" s="753">
        <v>731.49999999999989</v>
      </c>
    </row>
    <row r="51" spans="1:14" ht="14.4" customHeight="1" x14ac:dyDescent="0.3">
      <c r="A51" s="747" t="s">
        <v>579</v>
      </c>
      <c r="B51" s="748" t="s">
        <v>580</v>
      </c>
      <c r="C51" s="749" t="s">
        <v>592</v>
      </c>
      <c r="D51" s="750" t="s">
        <v>593</v>
      </c>
      <c r="E51" s="751">
        <v>50113001</v>
      </c>
      <c r="F51" s="750" t="s">
        <v>603</v>
      </c>
      <c r="G51" s="749" t="s">
        <v>613</v>
      </c>
      <c r="H51" s="749">
        <v>214427</v>
      </c>
      <c r="I51" s="749">
        <v>214427</v>
      </c>
      <c r="J51" s="749" t="s">
        <v>687</v>
      </c>
      <c r="K51" s="749" t="s">
        <v>688</v>
      </c>
      <c r="L51" s="752">
        <v>16.483157894736845</v>
      </c>
      <c r="M51" s="752">
        <v>19</v>
      </c>
      <c r="N51" s="753">
        <v>313.18000000000006</v>
      </c>
    </row>
    <row r="52" spans="1:14" ht="14.4" customHeight="1" x14ac:dyDescent="0.3">
      <c r="A52" s="747" t="s">
        <v>579</v>
      </c>
      <c r="B52" s="748" t="s">
        <v>580</v>
      </c>
      <c r="C52" s="749" t="s">
        <v>592</v>
      </c>
      <c r="D52" s="750" t="s">
        <v>593</v>
      </c>
      <c r="E52" s="751">
        <v>50113001</v>
      </c>
      <c r="F52" s="750" t="s">
        <v>603</v>
      </c>
      <c r="G52" s="749" t="s">
        <v>604</v>
      </c>
      <c r="H52" s="749">
        <v>216471</v>
      </c>
      <c r="I52" s="749">
        <v>216471</v>
      </c>
      <c r="J52" s="749" t="s">
        <v>689</v>
      </c>
      <c r="K52" s="749" t="s">
        <v>690</v>
      </c>
      <c r="L52" s="752">
        <v>123.40999999999991</v>
      </c>
      <c r="M52" s="752">
        <v>2</v>
      </c>
      <c r="N52" s="753">
        <v>246.81999999999982</v>
      </c>
    </row>
    <row r="53" spans="1:14" ht="14.4" customHeight="1" x14ac:dyDescent="0.3">
      <c r="A53" s="747" t="s">
        <v>579</v>
      </c>
      <c r="B53" s="748" t="s">
        <v>580</v>
      </c>
      <c r="C53" s="749" t="s">
        <v>592</v>
      </c>
      <c r="D53" s="750" t="s">
        <v>593</v>
      </c>
      <c r="E53" s="751">
        <v>50113001</v>
      </c>
      <c r="F53" s="750" t="s">
        <v>603</v>
      </c>
      <c r="G53" s="749" t="s">
        <v>613</v>
      </c>
      <c r="H53" s="749">
        <v>168838</v>
      </c>
      <c r="I53" s="749">
        <v>168838</v>
      </c>
      <c r="J53" s="749" t="s">
        <v>691</v>
      </c>
      <c r="K53" s="749" t="s">
        <v>692</v>
      </c>
      <c r="L53" s="752">
        <v>132.18</v>
      </c>
      <c r="M53" s="752">
        <v>1</v>
      </c>
      <c r="N53" s="753">
        <v>132.18</v>
      </c>
    </row>
    <row r="54" spans="1:14" ht="14.4" customHeight="1" x14ac:dyDescent="0.3">
      <c r="A54" s="747" t="s">
        <v>579</v>
      </c>
      <c r="B54" s="748" t="s">
        <v>580</v>
      </c>
      <c r="C54" s="749" t="s">
        <v>592</v>
      </c>
      <c r="D54" s="750" t="s">
        <v>593</v>
      </c>
      <c r="E54" s="751">
        <v>50113001</v>
      </c>
      <c r="F54" s="750" t="s">
        <v>603</v>
      </c>
      <c r="G54" s="749" t="s">
        <v>604</v>
      </c>
      <c r="H54" s="749">
        <v>193105</v>
      </c>
      <c r="I54" s="749">
        <v>93105</v>
      </c>
      <c r="J54" s="749" t="s">
        <v>693</v>
      </c>
      <c r="K54" s="749" t="s">
        <v>694</v>
      </c>
      <c r="L54" s="752">
        <v>208.57000000000008</v>
      </c>
      <c r="M54" s="752">
        <v>1</v>
      </c>
      <c r="N54" s="753">
        <v>208.57000000000008</v>
      </c>
    </row>
    <row r="55" spans="1:14" ht="14.4" customHeight="1" x14ac:dyDescent="0.3">
      <c r="A55" s="747" t="s">
        <v>579</v>
      </c>
      <c r="B55" s="748" t="s">
        <v>580</v>
      </c>
      <c r="C55" s="749" t="s">
        <v>592</v>
      </c>
      <c r="D55" s="750" t="s">
        <v>593</v>
      </c>
      <c r="E55" s="751">
        <v>50113001</v>
      </c>
      <c r="F55" s="750" t="s">
        <v>603</v>
      </c>
      <c r="G55" s="749" t="s">
        <v>604</v>
      </c>
      <c r="H55" s="749">
        <v>114075</v>
      </c>
      <c r="I55" s="749">
        <v>14075</v>
      </c>
      <c r="J55" s="749" t="s">
        <v>695</v>
      </c>
      <c r="K55" s="749" t="s">
        <v>696</v>
      </c>
      <c r="L55" s="752">
        <v>294.94999999999993</v>
      </c>
      <c r="M55" s="752">
        <v>4</v>
      </c>
      <c r="N55" s="753">
        <v>1179.7999999999997</v>
      </c>
    </row>
    <row r="56" spans="1:14" ht="14.4" customHeight="1" x14ac:dyDescent="0.3">
      <c r="A56" s="747" t="s">
        <v>579</v>
      </c>
      <c r="B56" s="748" t="s">
        <v>580</v>
      </c>
      <c r="C56" s="749" t="s">
        <v>592</v>
      </c>
      <c r="D56" s="750" t="s">
        <v>593</v>
      </c>
      <c r="E56" s="751">
        <v>50113001</v>
      </c>
      <c r="F56" s="750" t="s">
        <v>603</v>
      </c>
      <c r="G56" s="749" t="s">
        <v>604</v>
      </c>
      <c r="H56" s="749">
        <v>197522</v>
      </c>
      <c r="I56" s="749">
        <v>97522</v>
      </c>
      <c r="J56" s="749" t="s">
        <v>695</v>
      </c>
      <c r="K56" s="749" t="s">
        <v>697</v>
      </c>
      <c r="L56" s="752">
        <v>159.19999999999996</v>
      </c>
      <c r="M56" s="752">
        <v>1</v>
      </c>
      <c r="N56" s="753">
        <v>159.19999999999996</v>
      </c>
    </row>
    <row r="57" spans="1:14" ht="14.4" customHeight="1" x14ac:dyDescent="0.3">
      <c r="A57" s="747" t="s">
        <v>579</v>
      </c>
      <c r="B57" s="748" t="s">
        <v>580</v>
      </c>
      <c r="C57" s="749" t="s">
        <v>592</v>
      </c>
      <c r="D57" s="750" t="s">
        <v>593</v>
      </c>
      <c r="E57" s="751">
        <v>50113001</v>
      </c>
      <c r="F57" s="750" t="s">
        <v>603</v>
      </c>
      <c r="G57" s="749" t="s">
        <v>604</v>
      </c>
      <c r="H57" s="749">
        <v>184090</v>
      </c>
      <c r="I57" s="749">
        <v>84090</v>
      </c>
      <c r="J57" s="749" t="s">
        <v>698</v>
      </c>
      <c r="K57" s="749" t="s">
        <v>699</v>
      </c>
      <c r="L57" s="752">
        <v>60.140000000000008</v>
      </c>
      <c r="M57" s="752">
        <v>6</v>
      </c>
      <c r="N57" s="753">
        <v>360.84000000000003</v>
      </c>
    </row>
    <row r="58" spans="1:14" ht="14.4" customHeight="1" x14ac:dyDescent="0.3">
      <c r="A58" s="747" t="s">
        <v>579</v>
      </c>
      <c r="B58" s="748" t="s">
        <v>580</v>
      </c>
      <c r="C58" s="749" t="s">
        <v>592</v>
      </c>
      <c r="D58" s="750" t="s">
        <v>593</v>
      </c>
      <c r="E58" s="751">
        <v>50113001</v>
      </c>
      <c r="F58" s="750" t="s">
        <v>603</v>
      </c>
      <c r="G58" s="749" t="s">
        <v>604</v>
      </c>
      <c r="H58" s="749">
        <v>102478</v>
      </c>
      <c r="I58" s="749">
        <v>2478</v>
      </c>
      <c r="J58" s="749" t="s">
        <v>700</v>
      </c>
      <c r="K58" s="749" t="s">
        <v>701</v>
      </c>
      <c r="L58" s="752">
        <v>77.080000000000027</v>
      </c>
      <c r="M58" s="752">
        <v>14</v>
      </c>
      <c r="N58" s="753">
        <v>1079.1200000000003</v>
      </c>
    </row>
    <row r="59" spans="1:14" ht="14.4" customHeight="1" x14ac:dyDescent="0.3">
      <c r="A59" s="747" t="s">
        <v>579</v>
      </c>
      <c r="B59" s="748" t="s">
        <v>580</v>
      </c>
      <c r="C59" s="749" t="s">
        <v>592</v>
      </c>
      <c r="D59" s="750" t="s">
        <v>593</v>
      </c>
      <c r="E59" s="751">
        <v>50113001</v>
      </c>
      <c r="F59" s="750" t="s">
        <v>603</v>
      </c>
      <c r="G59" s="749" t="s">
        <v>604</v>
      </c>
      <c r="H59" s="749">
        <v>208695</v>
      </c>
      <c r="I59" s="749">
        <v>208695</v>
      </c>
      <c r="J59" s="749" t="s">
        <v>700</v>
      </c>
      <c r="K59" s="749" t="s">
        <v>701</v>
      </c>
      <c r="L59" s="752">
        <v>77.760000000000019</v>
      </c>
      <c r="M59" s="752">
        <v>78</v>
      </c>
      <c r="N59" s="753">
        <v>6065.2800000000016</v>
      </c>
    </row>
    <row r="60" spans="1:14" ht="14.4" customHeight="1" x14ac:dyDescent="0.3">
      <c r="A60" s="747" t="s">
        <v>579</v>
      </c>
      <c r="B60" s="748" t="s">
        <v>580</v>
      </c>
      <c r="C60" s="749" t="s">
        <v>592</v>
      </c>
      <c r="D60" s="750" t="s">
        <v>593</v>
      </c>
      <c r="E60" s="751">
        <v>50113001</v>
      </c>
      <c r="F60" s="750" t="s">
        <v>603</v>
      </c>
      <c r="G60" s="749" t="s">
        <v>604</v>
      </c>
      <c r="H60" s="749">
        <v>846346</v>
      </c>
      <c r="I60" s="749">
        <v>119672</v>
      </c>
      <c r="J60" s="749" t="s">
        <v>702</v>
      </c>
      <c r="K60" s="749" t="s">
        <v>703</v>
      </c>
      <c r="L60" s="752">
        <v>115.55999999999999</v>
      </c>
      <c r="M60" s="752">
        <v>3</v>
      </c>
      <c r="N60" s="753">
        <v>346.67999999999995</v>
      </c>
    </row>
    <row r="61" spans="1:14" ht="14.4" customHeight="1" x14ac:dyDescent="0.3">
      <c r="A61" s="747" t="s">
        <v>579</v>
      </c>
      <c r="B61" s="748" t="s">
        <v>580</v>
      </c>
      <c r="C61" s="749" t="s">
        <v>592</v>
      </c>
      <c r="D61" s="750" t="s">
        <v>593</v>
      </c>
      <c r="E61" s="751">
        <v>50113001</v>
      </c>
      <c r="F61" s="750" t="s">
        <v>603</v>
      </c>
      <c r="G61" s="749" t="s">
        <v>604</v>
      </c>
      <c r="H61" s="749">
        <v>108499</v>
      </c>
      <c r="I61" s="749">
        <v>8499</v>
      </c>
      <c r="J61" s="749" t="s">
        <v>704</v>
      </c>
      <c r="K61" s="749" t="s">
        <v>705</v>
      </c>
      <c r="L61" s="752">
        <v>111.52000000000001</v>
      </c>
      <c r="M61" s="752">
        <v>40</v>
      </c>
      <c r="N61" s="753">
        <v>4460.8</v>
      </c>
    </row>
    <row r="62" spans="1:14" ht="14.4" customHeight="1" x14ac:dyDescent="0.3">
      <c r="A62" s="747" t="s">
        <v>579</v>
      </c>
      <c r="B62" s="748" t="s">
        <v>580</v>
      </c>
      <c r="C62" s="749" t="s">
        <v>592</v>
      </c>
      <c r="D62" s="750" t="s">
        <v>593</v>
      </c>
      <c r="E62" s="751">
        <v>50113001</v>
      </c>
      <c r="F62" s="750" t="s">
        <v>603</v>
      </c>
      <c r="G62" s="749" t="s">
        <v>604</v>
      </c>
      <c r="H62" s="749">
        <v>848143</v>
      </c>
      <c r="I62" s="749">
        <v>115688</v>
      </c>
      <c r="J62" s="749" t="s">
        <v>706</v>
      </c>
      <c r="K62" s="749" t="s">
        <v>707</v>
      </c>
      <c r="L62" s="752">
        <v>89.76</v>
      </c>
      <c r="M62" s="752">
        <v>1</v>
      </c>
      <c r="N62" s="753">
        <v>89.76</v>
      </c>
    </row>
    <row r="63" spans="1:14" ht="14.4" customHeight="1" x14ac:dyDescent="0.3">
      <c r="A63" s="747" t="s">
        <v>579</v>
      </c>
      <c r="B63" s="748" t="s">
        <v>580</v>
      </c>
      <c r="C63" s="749" t="s">
        <v>592</v>
      </c>
      <c r="D63" s="750" t="s">
        <v>593</v>
      </c>
      <c r="E63" s="751">
        <v>50113001</v>
      </c>
      <c r="F63" s="750" t="s">
        <v>603</v>
      </c>
      <c r="G63" s="749" t="s">
        <v>604</v>
      </c>
      <c r="H63" s="749">
        <v>102479</v>
      </c>
      <c r="I63" s="749">
        <v>2479</v>
      </c>
      <c r="J63" s="749" t="s">
        <v>708</v>
      </c>
      <c r="K63" s="749" t="s">
        <v>709</v>
      </c>
      <c r="L63" s="752">
        <v>65.575555555555582</v>
      </c>
      <c r="M63" s="752">
        <v>9</v>
      </c>
      <c r="N63" s="753">
        <v>590.18000000000018</v>
      </c>
    </row>
    <row r="64" spans="1:14" ht="14.4" customHeight="1" x14ac:dyDescent="0.3">
      <c r="A64" s="747" t="s">
        <v>579</v>
      </c>
      <c r="B64" s="748" t="s">
        <v>580</v>
      </c>
      <c r="C64" s="749" t="s">
        <v>592</v>
      </c>
      <c r="D64" s="750" t="s">
        <v>593</v>
      </c>
      <c r="E64" s="751">
        <v>50113001</v>
      </c>
      <c r="F64" s="750" t="s">
        <v>603</v>
      </c>
      <c r="G64" s="749" t="s">
        <v>604</v>
      </c>
      <c r="H64" s="749">
        <v>157542</v>
      </c>
      <c r="I64" s="749">
        <v>57542</v>
      </c>
      <c r="J64" s="749" t="s">
        <v>710</v>
      </c>
      <c r="K64" s="749" t="s">
        <v>711</v>
      </c>
      <c r="L64" s="752">
        <v>68.423333333333346</v>
      </c>
      <c r="M64" s="752">
        <v>3</v>
      </c>
      <c r="N64" s="753">
        <v>205.27000000000004</v>
      </c>
    </row>
    <row r="65" spans="1:14" ht="14.4" customHeight="1" x14ac:dyDescent="0.3">
      <c r="A65" s="747" t="s">
        <v>579</v>
      </c>
      <c r="B65" s="748" t="s">
        <v>580</v>
      </c>
      <c r="C65" s="749" t="s">
        <v>592</v>
      </c>
      <c r="D65" s="750" t="s">
        <v>593</v>
      </c>
      <c r="E65" s="751">
        <v>50113001</v>
      </c>
      <c r="F65" s="750" t="s">
        <v>603</v>
      </c>
      <c r="G65" s="749" t="s">
        <v>604</v>
      </c>
      <c r="H65" s="749">
        <v>179327</v>
      </c>
      <c r="I65" s="749">
        <v>179327</v>
      </c>
      <c r="J65" s="749" t="s">
        <v>712</v>
      </c>
      <c r="K65" s="749" t="s">
        <v>713</v>
      </c>
      <c r="L65" s="752">
        <v>73.679999999999993</v>
      </c>
      <c r="M65" s="752">
        <v>1</v>
      </c>
      <c r="N65" s="753">
        <v>73.679999999999993</v>
      </c>
    </row>
    <row r="66" spans="1:14" ht="14.4" customHeight="1" x14ac:dyDescent="0.3">
      <c r="A66" s="747" t="s">
        <v>579</v>
      </c>
      <c r="B66" s="748" t="s">
        <v>580</v>
      </c>
      <c r="C66" s="749" t="s">
        <v>592</v>
      </c>
      <c r="D66" s="750" t="s">
        <v>593</v>
      </c>
      <c r="E66" s="751">
        <v>50113001</v>
      </c>
      <c r="F66" s="750" t="s">
        <v>603</v>
      </c>
      <c r="G66" s="749" t="s">
        <v>604</v>
      </c>
      <c r="H66" s="749">
        <v>179333</v>
      </c>
      <c r="I66" s="749">
        <v>179333</v>
      </c>
      <c r="J66" s="749" t="s">
        <v>712</v>
      </c>
      <c r="K66" s="749" t="s">
        <v>714</v>
      </c>
      <c r="L66" s="752">
        <v>223.82777777777781</v>
      </c>
      <c r="M66" s="752">
        <v>9</v>
      </c>
      <c r="N66" s="753">
        <v>2014.4500000000003</v>
      </c>
    </row>
    <row r="67" spans="1:14" ht="14.4" customHeight="1" x14ac:dyDescent="0.3">
      <c r="A67" s="747" t="s">
        <v>579</v>
      </c>
      <c r="B67" s="748" t="s">
        <v>580</v>
      </c>
      <c r="C67" s="749" t="s">
        <v>592</v>
      </c>
      <c r="D67" s="750" t="s">
        <v>593</v>
      </c>
      <c r="E67" s="751">
        <v>50113001</v>
      </c>
      <c r="F67" s="750" t="s">
        <v>603</v>
      </c>
      <c r="G67" s="749" t="s">
        <v>613</v>
      </c>
      <c r="H67" s="749">
        <v>215715</v>
      </c>
      <c r="I67" s="749">
        <v>215715</v>
      </c>
      <c r="J67" s="749" t="s">
        <v>715</v>
      </c>
      <c r="K67" s="749" t="s">
        <v>716</v>
      </c>
      <c r="L67" s="752">
        <v>66.34</v>
      </c>
      <c r="M67" s="752">
        <v>5</v>
      </c>
      <c r="N67" s="753">
        <v>331.70000000000005</v>
      </c>
    </row>
    <row r="68" spans="1:14" ht="14.4" customHeight="1" x14ac:dyDescent="0.3">
      <c r="A68" s="747" t="s">
        <v>579</v>
      </c>
      <c r="B68" s="748" t="s">
        <v>580</v>
      </c>
      <c r="C68" s="749" t="s">
        <v>592</v>
      </c>
      <c r="D68" s="750" t="s">
        <v>593</v>
      </c>
      <c r="E68" s="751">
        <v>50113001</v>
      </c>
      <c r="F68" s="750" t="s">
        <v>603</v>
      </c>
      <c r="G68" s="749" t="s">
        <v>604</v>
      </c>
      <c r="H68" s="749">
        <v>215568</v>
      </c>
      <c r="I68" s="749">
        <v>215568</v>
      </c>
      <c r="J68" s="749" t="s">
        <v>717</v>
      </c>
      <c r="K68" s="749" t="s">
        <v>718</v>
      </c>
      <c r="L68" s="752">
        <v>104.14714285714285</v>
      </c>
      <c r="M68" s="752">
        <v>7</v>
      </c>
      <c r="N68" s="753">
        <v>729.03</v>
      </c>
    </row>
    <row r="69" spans="1:14" ht="14.4" customHeight="1" x14ac:dyDescent="0.3">
      <c r="A69" s="747" t="s">
        <v>579</v>
      </c>
      <c r="B69" s="748" t="s">
        <v>580</v>
      </c>
      <c r="C69" s="749" t="s">
        <v>592</v>
      </c>
      <c r="D69" s="750" t="s">
        <v>593</v>
      </c>
      <c r="E69" s="751">
        <v>50113001</v>
      </c>
      <c r="F69" s="750" t="s">
        <v>603</v>
      </c>
      <c r="G69" s="749" t="s">
        <v>604</v>
      </c>
      <c r="H69" s="749">
        <v>920235</v>
      </c>
      <c r="I69" s="749">
        <v>15880</v>
      </c>
      <c r="J69" s="749" t="s">
        <v>719</v>
      </c>
      <c r="K69" s="749" t="s">
        <v>581</v>
      </c>
      <c r="L69" s="752">
        <v>163.57003170373511</v>
      </c>
      <c r="M69" s="752">
        <v>2</v>
      </c>
      <c r="N69" s="753">
        <v>327.14006340747022</v>
      </c>
    </row>
    <row r="70" spans="1:14" ht="14.4" customHeight="1" x14ac:dyDescent="0.3">
      <c r="A70" s="747" t="s">
        <v>579</v>
      </c>
      <c r="B70" s="748" t="s">
        <v>580</v>
      </c>
      <c r="C70" s="749" t="s">
        <v>592</v>
      </c>
      <c r="D70" s="750" t="s">
        <v>593</v>
      </c>
      <c r="E70" s="751">
        <v>50113001</v>
      </c>
      <c r="F70" s="750" t="s">
        <v>603</v>
      </c>
      <c r="G70" s="749" t="s">
        <v>604</v>
      </c>
      <c r="H70" s="749">
        <v>23987</v>
      </c>
      <c r="I70" s="749">
        <v>23987</v>
      </c>
      <c r="J70" s="749" t="s">
        <v>720</v>
      </c>
      <c r="K70" s="749" t="s">
        <v>721</v>
      </c>
      <c r="L70" s="752">
        <v>175.03000145127524</v>
      </c>
      <c r="M70" s="752">
        <v>11</v>
      </c>
      <c r="N70" s="753">
        <v>1925.3300159640276</v>
      </c>
    </row>
    <row r="71" spans="1:14" ht="14.4" customHeight="1" x14ac:dyDescent="0.3">
      <c r="A71" s="747" t="s">
        <v>579</v>
      </c>
      <c r="B71" s="748" t="s">
        <v>580</v>
      </c>
      <c r="C71" s="749" t="s">
        <v>592</v>
      </c>
      <c r="D71" s="750" t="s">
        <v>593</v>
      </c>
      <c r="E71" s="751">
        <v>50113001</v>
      </c>
      <c r="F71" s="750" t="s">
        <v>603</v>
      </c>
      <c r="G71" s="749" t="s">
        <v>604</v>
      </c>
      <c r="H71" s="749">
        <v>192204</v>
      </c>
      <c r="I71" s="749">
        <v>192204</v>
      </c>
      <c r="J71" s="749" t="s">
        <v>722</v>
      </c>
      <c r="K71" s="749" t="s">
        <v>723</v>
      </c>
      <c r="L71" s="752">
        <v>74.019999999999953</v>
      </c>
      <c r="M71" s="752">
        <v>2</v>
      </c>
      <c r="N71" s="753">
        <v>148.03999999999991</v>
      </c>
    </row>
    <row r="72" spans="1:14" ht="14.4" customHeight="1" x14ac:dyDescent="0.3">
      <c r="A72" s="747" t="s">
        <v>579</v>
      </c>
      <c r="B72" s="748" t="s">
        <v>580</v>
      </c>
      <c r="C72" s="749" t="s">
        <v>592</v>
      </c>
      <c r="D72" s="750" t="s">
        <v>593</v>
      </c>
      <c r="E72" s="751">
        <v>50113001</v>
      </c>
      <c r="F72" s="750" t="s">
        <v>603</v>
      </c>
      <c r="G72" s="749" t="s">
        <v>604</v>
      </c>
      <c r="H72" s="749">
        <v>101681</v>
      </c>
      <c r="I72" s="749">
        <v>1681</v>
      </c>
      <c r="J72" s="749" t="s">
        <v>724</v>
      </c>
      <c r="K72" s="749" t="s">
        <v>725</v>
      </c>
      <c r="L72" s="752">
        <v>674.51999999999987</v>
      </c>
      <c r="M72" s="752">
        <v>1</v>
      </c>
      <c r="N72" s="753">
        <v>674.51999999999987</v>
      </c>
    </row>
    <row r="73" spans="1:14" ht="14.4" customHeight="1" x14ac:dyDescent="0.3">
      <c r="A73" s="747" t="s">
        <v>579</v>
      </c>
      <c r="B73" s="748" t="s">
        <v>580</v>
      </c>
      <c r="C73" s="749" t="s">
        <v>592</v>
      </c>
      <c r="D73" s="750" t="s">
        <v>593</v>
      </c>
      <c r="E73" s="751">
        <v>50113001</v>
      </c>
      <c r="F73" s="750" t="s">
        <v>603</v>
      </c>
      <c r="G73" s="749" t="s">
        <v>604</v>
      </c>
      <c r="H73" s="749">
        <v>145275</v>
      </c>
      <c r="I73" s="749">
        <v>45275</v>
      </c>
      <c r="J73" s="749" t="s">
        <v>726</v>
      </c>
      <c r="K73" s="749" t="s">
        <v>727</v>
      </c>
      <c r="L73" s="752">
        <v>67.852000000000004</v>
      </c>
      <c r="M73" s="752">
        <v>5</v>
      </c>
      <c r="N73" s="753">
        <v>339.26</v>
      </c>
    </row>
    <row r="74" spans="1:14" ht="14.4" customHeight="1" x14ac:dyDescent="0.3">
      <c r="A74" s="747" t="s">
        <v>579</v>
      </c>
      <c r="B74" s="748" t="s">
        <v>580</v>
      </c>
      <c r="C74" s="749" t="s">
        <v>592</v>
      </c>
      <c r="D74" s="750" t="s">
        <v>593</v>
      </c>
      <c r="E74" s="751">
        <v>50113001</v>
      </c>
      <c r="F74" s="750" t="s">
        <v>603</v>
      </c>
      <c r="G74" s="749" t="s">
        <v>604</v>
      </c>
      <c r="H74" s="749">
        <v>202924</v>
      </c>
      <c r="I74" s="749">
        <v>202924</v>
      </c>
      <c r="J74" s="749" t="s">
        <v>728</v>
      </c>
      <c r="K74" s="749" t="s">
        <v>729</v>
      </c>
      <c r="L74" s="752">
        <v>81.91</v>
      </c>
      <c r="M74" s="752">
        <v>4</v>
      </c>
      <c r="N74" s="753">
        <v>327.64</v>
      </c>
    </row>
    <row r="75" spans="1:14" ht="14.4" customHeight="1" x14ac:dyDescent="0.3">
      <c r="A75" s="747" t="s">
        <v>579</v>
      </c>
      <c r="B75" s="748" t="s">
        <v>580</v>
      </c>
      <c r="C75" s="749" t="s">
        <v>592</v>
      </c>
      <c r="D75" s="750" t="s">
        <v>593</v>
      </c>
      <c r="E75" s="751">
        <v>50113001</v>
      </c>
      <c r="F75" s="750" t="s">
        <v>603</v>
      </c>
      <c r="G75" s="749" t="s">
        <v>604</v>
      </c>
      <c r="H75" s="749">
        <v>229191</v>
      </c>
      <c r="I75" s="749">
        <v>229191</v>
      </c>
      <c r="J75" s="749" t="s">
        <v>728</v>
      </c>
      <c r="K75" s="749" t="s">
        <v>730</v>
      </c>
      <c r="L75" s="752">
        <v>119.03999999999999</v>
      </c>
      <c r="M75" s="752">
        <v>2</v>
      </c>
      <c r="N75" s="753">
        <v>238.07999999999998</v>
      </c>
    </row>
    <row r="76" spans="1:14" ht="14.4" customHeight="1" x14ac:dyDescent="0.3">
      <c r="A76" s="747" t="s">
        <v>579</v>
      </c>
      <c r="B76" s="748" t="s">
        <v>580</v>
      </c>
      <c r="C76" s="749" t="s">
        <v>592</v>
      </c>
      <c r="D76" s="750" t="s">
        <v>593</v>
      </c>
      <c r="E76" s="751">
        <v>50113001</v>
      </c>
      <c r="F76" s="750" t="s">
        <v>603</v>
      </c>
      <c r="G76" s="749" t="s">
        <v>604</v>
      </c>
      <c r="H76" s="749">
        <v>110502</v>
      </c>
      <c r="I76" s="749">
        <v>10502</v>
      </c>
      <c r="J76" s="749" t="s">
        <v>731</v>
      </c>
      <c r="K76" s="749" t="s">
        <v>732</v>
      </c>
      <c r="L76" s="752">
        <v>110.97571428571429</v>
      </c>
      <c r="M76" s="752">
        <v>7</v>
      </c>
      <c r="N76" s="753">
        <v>776.83</v>
      </c>
    </row>
    <row r="77" spans="1:14" ht="14.4" customHeight="1" x14ac:dyDescent="0.3">
      <c r="A77" s="747" t="s">
        <v>579</v>
      </c>
      <c r="B77" s="748" t="s">
        <v>580</v>
      </c>
      <c r="C77" s="749" t="s">
        <v>592</v>
      </c>
      <c r="D77" s="750" t="s">
        <v>593</v>
      </c>
      <c r="E77" s="751">
        <v>50113001</v>
      </c>
      <c r="F77" s="750" t="s">
        <v>603</v>
      </c>
      <c r="G77" s="749" t="s">
        <v>604</v>
      </c>
      <c r="H77" s="749">
        <v>202796</v>
      </c>
      <c r="I77" s="749">
        <v>202796</v>
      </c>
      <c r="J77" s="749" t="s">
        <v>731</v>
      </c>
      <c r="K77" s="749" t="s">
        <v>733</v>
      </c>
      <c r="L77" s="752">
        <v>293.24000000000007</v>
      </c>
      <c r="M77" s="752">
        <v>1</v>
      </c>
      <c r="N77" s="753">
        <v>293.24000000000007</v>
      </c>
    </row>
    <row r="78" spans="1:14" ht="14.4" customHeight="1" x14ac:dyDescent="0.3">
      <c r="A78" s="747" t="s">
        <v>579</v>
      </c>
      <c r="B78" s="748" t="s">
        <v>580</v>
      </c>
      <c r="C78" s="749" t="s">
        <v>592</v>
      </c>
      <c r="D78" s="750" t="s">
        <v>593</v>
      </c>
      <c r="E78" s="751">
        <v>50113001</v>
      </c>
      <c r="F78" s="750" t="s">
        <v>603</v>
      </c>
      <c r="G78" s="749" t="s">
        <v>604</v>
      </c>
      <c r="H78" s="749">
        <v>214593</v>
      </c>
      <c r="I78" s="749">
        <v>214593</v>
      </c>
      <c r="J78" s="749" t="s">
        <v>734</v>
      </c>
      <c r="K78" s="749" t="s">
        <v>735</v>
      </c>
      <c r="L78" s="752">
        <v>55.55</v>
      </c>
      <c r="M78" s="752">
        <v>2</v>
      </c>
      <c r="N78" s="753">
        <v>111.1</v>
      </c>
    </row>
    <row r="79" spans="1:14" ht="14.4" customHeight="1" x14ac:dyDescent="0.3">
      <c r="A79" s="747" t="s">
        <v>579</v>
      </c>
      <c r="B79" s="748" t="s">
        <v>580</v>
      </c>
      <c r="C79" s="749" t="s">
        <v>592</v>
      </c>
      <c r="D79" s="750" t="s">
        <v>593</v>
      </c>
      <c r="E79" s="751">
        <v>50113001</v>
      </c>
      <c r="F79" s="750" t="s">
        <v>603</v>
      </c>
      <c r="G79" s="749" t="s">
        <v>604</v>
      </c>
      <c r="H79" s="749">
        <v>199680</v>
      </c>
      <c r="I79" s="749">
        <v>199680</v>
      </c>
      <c r="J79" s="749" t="s">
        <v>736</v>
      </c>
      <c r="K79" s="749" t="s">
        <v>737</v>
      </c>
      <c r="L79" s="752">
        <v>362.89</v>
      </c>
      <c r="M79" s="752">
        <v>1</v>
      </c>
      <c r="N79" s="753">
        <v>362.89</v>
      </c>
    </row>
    <row r="80" spans="1:14" ht="14.4" customHeight="1" x14ac:dyDescent="0.3">
      <c r="A80" s="747" t="s">
        <v>579</v>
      </c>
      <c r="B80" s="748" t="s">
        <v>580</v>
      </c>
      <c r="C80" s="749" t="s">
        <v>592</v>
      </c>
      <c r="D80" s="750" t="s">
        <v>593</v>
      </c>
      <c r="E80" s="751">
        <v>50113001</v>
      </c>
      <c r="F80" s="750" t="s">
        <v>603</v>
      </c>
      <c r="G80" s="749" t="s">
        <v>604</v>
      </c>
      <c r="H80" s="749">
        <v>187076</v>
      </c>
      <c r="I80" s="749">
        <v>87076</v>
      </c>
      <c r="J80" s="749" t="s">
        <v>738</v>
      </c>
      <c r="K80" s="749" t="s">
        <v>739</v>
      </c>
      <c r="L80" s="752">
        <v>133.51</v>
      </c>
      <c r="M80" s="752">
        <v>1</v>
      </c>
      <c r="N80" s="753">
        <v>133.51</v>
      </c>
    </row>
    <row r="81" spans="1:14" ht="14.4" customHeight="1" x14ac:dyDescent="0.3">
      <c r="A81" s="747" t="s">
        <v>579</v>
      </c>
      <c r="B81" s="748" t="s">
        <v>580</v>
      </c>
      <c r="C81" s="749" t="s">
        <v>592</v>
      </c>
      <c r="D81" s="750" t="s">
        <v>593</v>
      </c>
      <c r="E81" s="751">
        <v>50113001</v>
      </c>
      <c r="F81" s="750" t="s">
        <v>603</v>
      </c>
      <c r="G81" s="749" t="s">
        <v>604</v>
      </c>
      <c r="H81" s="749">
        <v>157586</v>
      </c>
      <c r="I81" s="749">
        <v>57586</v>
      </c>
      <c r="J81" s="749" t="s">
        <v>740</v>
      </c>
      <c r="K81" s="749" t="s">
        <v>741</v>
      </c>
      <c r="L81" s="752">
        <v>73.710000000000008</v>
      </c>
      <c r="M81" s="752">
        <v>1</v>
      </c>
      <c r="N81" s="753">
        <v>73.710000000000008</v>
      </c>
    </row>
    <row r="82" spans="1:14" ht="14.4" customHeight="1" x14ac:dyDescent="0.3">
      <c r="A82" s="747" t="s">
        <v>579</v>
      </c>
      <c r="B82" s="748" t="s">
        <v>580</v>
      </c>
      <c r="C82" s="749" t="s">
        <v>592</v>
      </c>
      <c r="D82" s="750" t="s">
        <v>593</v>
      </c>
      <c r="E82" s="751">
        <v>50113001</v>
      </c>
      <c r="F82" s="750" t="s">
        <v>603</v>
      </c>
      <c r="G82" s="749" t="s">
        <v>604</v>
      </c>
      <c r="H82" s="749">
        <v>846413</v>
      </c>
      <c r="I82" s="749">
        <v>57585</v>
      </c>
      <c r="J82" s="749" t="s">
        <v>742</v>
      </c>
      <c r="K82" s="749" t="s">
        <v>743</v>
      </c>
      <c r="L82" s="752">
        <v>134.21</v>
      </c>
      <c r="M82" s="752">
        <v>1</v>
      </c>
      <c r="N82" s="753">
        <v>134.21</v>
      </c>
    </row>
    <row r="83" spans="1:14" ht="14.4" customHeight="1" x14ac:dyDescent="0.3">
      <c r="A83" s="747" t="s">
        <v>579</v>
      </c>
      <c r="B83" s="748" t="s">
        <v>580</v>
      </c>
      <c r="C83" s="749" t="s">
        <v>592</v>
      </c>
      <c r="D83" s="750" t="s">
        <v>593</v>
      </c>
      <c r="E83" s="751">
        <v>50113001</v>
      </c>
      <c r="F83" s="750" t="s">
        <v>603</v>
      </c>
      <c r="G83" s="749" t="s">
        <v>604</v>
      </c>
      <c r="H83" s="749">
        <v>129740</v>
      </c>
      <c r="I83" s="749">
        <v>29740</v>
      </c>
      <c r="J83" s="749" t="s">
        <v>744</v>
      </c>
      <c r="K83" s="749" t="s">
        <v>696</v>
      </c>
      <c r="L83" s="752">
        <v>743.08999999999992</v>
      </c>
      <c r="M83" s="752">
        <v>1</v>
      </c>
      <c r="N83" s="753">
        <v>743.08999999999992</v>
      </c>
    </row>
    <row r="84" spans="1:14" ht="14.4" customHeight="1" x14ac:dyDescent="0.3">
      <c r="A84" s="747" t="s">
        <v>579</v>
      </c>
      <c r="B84" s="748" t="s">
        <v>580</v>
      </c>
      <c r="C84" s="749" t="s">
        <v>592</v>
      </c>
      <c r="D84" s="750" t="s">
        <v>593</v>
      </c>
      <c r="E84" s="751">
        <v>50113001</v>
      </c>
      <c r="F84" s="750" t="s">
        <v>603</v>
      </c>
      <c r="G84" s="749" t="s">
        <v>604</v>
      </c>
      <c r="H84" s="749">
        <v>214904</v>
      </c>
      <c r="I84" s="749">
        <v>214904</v>
      </c>
      <c r="J84" s="749" t="s">
        <v>745</v>
      </c>
      <c r="K84" s="749" t="s">
        <v>746</v>
      </c>
      <c r="L84" s="752">
        <v>64.790000000000006</v>
      </c>
      <c r="M84" s="752">
        <v>1</v>
      </c>
      <c r="N84" s="753">
        <v>64.790000000000006</v>
      </c>
    </row>
    <row r="85" spans="1:14" ht="14.4" customHeight="1" x14ac:dyDescent="0.3">
      <c r="A85" s="747" t="s">
        <v>579</v>
      </c>
      <c r="B85" s="748" t="s">
        <v>580</v>
      </c>
      <c r="C85" s="749" t="s">
        <v>592</v>
      </c>
      <c r="D85" s="750" t="s">
        <v>593</v>
      </c>
      <c r="E85" s="751">
        <v>50113001</v>
      </c>
      <c r="F85" s="750" t="s">
        <v>603</v>
      </c>
      <c r="G85" s="749" t="s">
        <v>604</v>
      </c>
      <c r="H85" s="749">
        <v>214906</v>
      </c>
      <c r="I85" s="749">
        <v>214906</v>
      </c>
      <c r="J85" s="749" t="s">
        <v>747</v>
      </c>
      <c r="K85" s="749" t="s">
        <v>748</v>
      </c>
      <c r="L85" s="752">
        <v>88.63</v>
      </c>
      <c r="M85" s="752">
        <v>1</v>
      </c>
      <c r="N85" s="753">
        <v>88.63</v>
      </c>
    </row>
    <row r="86" spans="1:14" ht="14.4" customHeight="1" x14ac:dyDescent="0.3">
      <c r="A86" s="747" t="s">
        <v>579</v>
      </c>
      <c r="B86" s="748" t="s">
        <v>580</v>
      </c>
      <c r="C86" s="749" t="s">
        <v>592</v>
      </c>
      <c r="D86" s="750" t="s">
        <v>593</v>
      </c>
      <c r="E86" s="751">
        <v>50113001</v>
      </c>
      <c r="F86" s="750" t="s">
        <v>603</v>
      </c>
      <c r="G86" s="749" t="s">
        <v>613</v>
      </c>
      <c r="H86" s="749">
        <v>169191</v>
      </c>
      <c r="I86" s="749">
        <v>69191</v>
      </c>
      <c r="J86" s="749" t="s">
        <v>749</v>
      </c>
      <c r="K86" s="749" t="s">
        <v>750</v>
      </c>
      <c r="L86" s="752">
        <v>94.27500000000002</v>
      </c>
      <c r="M86" s="752">
        <v>2</v>
      </c>
      <c r="N86" s="753">
        <v>188.55000000000004</v>
      </c>
    </row>
    <row r="87" spans="1:14" ht="14.4" customHeight="1" x14ac:dyDescent="0.3">
      <c r="A87" s="747" t="s">
        <v>579</v>
      </c>
      <c r="B87" s="748" t="s">
        <v>580</v>
      </c>
      <c r="C87" s="749" t="s">
        <v>592</v>
      </c>
      <c r="D87" s="750" t="s">
        <v>593</v>
      </c>
      <c r="E87" s="751">
        <v>50113001</v>
      </c>
      <c r="F87" s="750" t="s">
        <v>603</v>
      </c>
      <c r="G87" s="749" t="s">
        <v>613</v>
      </c>
      <c r="H87" s="749">
        <v>146692</v>
      </c>
      <c r="I87" s="749">
        <v>46692</v>
      </c>
      <c r="J87" s="749" t="s">
        <v>751</v>
      </c>
      <c r="K87" s="749" t="s">
        <v>752</v>
      </c>
      <c r="L87" s="752">
        <v>77.75</v>
      </c>
      <c r="M87" s="752">
        <v>1</v>
      </c>
      <c r="N87" s="753">
        <v>77.75</v>
      </c>
    </row>
    <row r="88" spans="1:14" ht="14.4" customHeight="1" x14ac:dyDescent="0.3">
      <c r="A88" s="747" t="s">
        <v>579</v>
      </c>
      <c r="B88" s="748" t="s">
        <v>580</v>
      </c>
      <c r="C88" s="749" t="s">
        <v>592</v>
      </c>
      <c r="D88" s="750" t="s">
        <v>593</v>
      </c>
      <c r="E88" s="751">
        <v>50113001</v>
      </c>
      <c r="F88" s="750" t="s">
        <v>603</v>
      </c>
      <c r="G88" s="749" t="s">
        <v>613</v>
      </c>
      <c r="H88" s="749">
        <v>147454</v>
      </c>
      <c r="I88" s="749">
        <v>147454</v>
      </c>
      <c r="J88" s="749" t="s">
        <v>753</v>
      </c>
      <c r="K88" s="749" t="s">
        <v>754</v>
      </c>
      <c r="L88" s="752">
        <v>92.2</v>
      </c>
      <c r="M88" s="752">
        <v>1</v>
      </c>
      <c r="N88" s="753">
        <v>92.2</v>
      </c>
    </row>
    <row r="89" spans="1:14" ht="14.4" customHeight="1" x14ac:dyDescent="0.3">
      <c r="A89" s="747" t="s">
        <v>579</v>
      </c>
      <c r="B89" s="748" t="s">
        <v>580</v>
      </c>
      <c r="C89" s="749" t="s">
        <v>592</v>
      </c>
      <c r="D89" s="750" t="s">
        <v>593</v>
      </c>
      <c r="E89" s="751">
        <v>50113001</v>
      </c>
      <c r="F89" s="750" t="s">
        <v>603</v>
      </c>
      <c r="G89" s="749" t="s">
        <v>604</v>
      </c>
      <c r="H89" s="749">
        <v>116462</v>
      </c>
      <c r="I89" s="749">
        <v>16462</v>
      </c>
      <c r="J89" s="749" t="s">
        <v>755</v>
      </c>
      <c r="K89" s="749" t="s">
        <v>756</v>
      </c>
      <c r="L89" s="752">
        <v>134</v>
      </c>
      <c r="M89" s="752">
        <v>1</v>
      </c>
      <c r="N89" s="753">
        <v>134</v>
      </c>
    </row>
    <row r="90" spans="1:14" ht="14.4" customHeight="1" x14ac:dyDescent="0.3">
      <c r="A90" s="747" t="s">
        <v>579</v>
      </c>
      <c r="B90" s="748" t="s">
        <v>580</v>
      </c>
      <c r="C90" s="749" t="s">
        <v>592</v>
      </c>
      <c r="D90" s="750" t="s">
        <v>593</v>
      </c>
      <c r="E90" s="751">
        <v>50113001</v>
      </c>
      <c r="F90" s="750" t="s">
        <v>603</v>
      </c>
      <c r="G90" s="749" t="s">
        <v>604</v>
      </c>
      <c r="H90" s="749">
        <v>116287</v>
      </c>
      <c r="I90" s="749">
        <v>16287</v>
      </c>
      <c r="J90" s="749" t="s">
        <v>757</v>
      </c>
      <c r="K90" s="749" t="s">
        <v>758</v>
      </c>
      <c r="L90" s="752">
        <v>159.58000000000001</v>
      </c>
      <c r="M90" s="752">
        <v>4</v>
      </c>
      <c r="N90" s="753">
        <v>638.32000000000005</v>
      </c>
    </row>
    <row r="91" spans="1:14" ht="14.4" customHeight="1" x14ac:dyDescent="0.3">
      <c r="A91" s="747" t="s">
        <v>579</v>
      </c>
      <c r="B91" s="748" t="s">
        <v>580</v>
      </c>
      <c r="C91" s="749" t="s">
        <v>592</v>
      </c>
      <c r="D91" s="750" t="s">
        <v>593</v>
      </c>
      <c r="E91" s="751">
        <v>50113001</v>
      </c>
      <c r="F91" s="750" t="s">
        <v>603</v>
      </c>
      <c r="G91" s="749" t="s">
        <v>604</v>
      </c>
      <c r="H91" s="749">
        <v>173497</v>
      </c>
      <c r="I91" s="749">
        <v>173497</v>
      </c>
      <c r="J91" s="749" t="s">
        <v>759</v>
      </c>
      <c r="K91" s="749" t="s">
        <v>760</v>
      </c>
      <c r="L91" s="752">
        <v>139.85</v>
      </c>
      <c r="M91" s="752">
        <v>4</v>
      </c>
      <c r="N91" s="753">
        <v>559.4</v>
      </c>
    </row>
    <row r="92" spans="1:14" ht="14.4" customHeight="1" x14ac:dyDescent="0.3">
      <c r="A92" s="747" t="s">
        <v>579</v>
      </c>
      <c r="B92" s="748" t="s">
        <v>580</v>
      </c>
      <c r="C92" s="749" t="s">
        <v>592</v>
      </c>
      <c r="D92" s="750" t="s">
        <v>593</v>
      </c>
      <c r="E92" s="751">
        <v>50113001</v>
      </c>
      <c r="F92" s="750" t="s">
        <v>603</v>
      </c>
      <c r="G92" s="749" t="s">
        <v>604</v>
      </c>
      <c r="H92" s="749">
        <v>201703</v>
      </c>
      <c r="I92" s="749">
        <v>201703</v>
      </c>
      <c r="J92" s="749" t="s">
        <v>761</v>
      </c>
      <c r="K92" s="749" t="s">
        <v>762</v>
      </c>
      <c r="L92" s="752">
        <v>49.4</v>
      </c>
      <c r="M92" s="752">
        <v>1</v>
      </c>
      <c r="N92" s="753">
        <v>49.4</v>
      </c>
    </row>
    <row r="93" spans="1:14" ht="14.4" customHeight="1" x14ac:dyDescent="0.3">
      <c r="A93" s="747" t="s">
        <v>579</v>
      </c>
      <c r="B93" s="748" t="s">
        <v>580</v>
      </c>
      <c r="C93" s="749" t="s">
        <v>592</v>
      </c>
      <c r="D93" s="750" t="s">
        <v>593</v>
      </c>
      <c r="E93" s="751">
        <v>50113001</v>
      </c>
      <c r="F93" s="750" t="s">
        <v>603</v>
      </c>
      <c r="G93" s="749" t="s">
        <v>613</v>
      </c>
      <c r="H93" s="749">
        <v>114439</v>
      </c>
      <c r="I93" s="749">
        <v>14439</v>
      </c>
      <c r="J93" s="749" t="s">
        <v>763</v>
      </c>
      <c r="K93" s="749" t="s">
        <v>764</v>
      </c>
      <c r="L93" s="752">
        <v>74.510000000000005</v>
      </c>
      <c r="M93" s="752">
        <v>1</v>
      </c>
      <c r="N93" s="753">
        <v>74.510000000000005</v>
      </c>
    </row>
    <row r="94" spans="1:14" ht="14.4" customHeight="1" x14ac:dyDescent="0.3">
      <c r="A94" s="747" t="s">
        <v>579</v>
      </c>
      <c r="B94" s="748" t="s">
        <v>580</v>
      </c>
      <c r="C94" s="749" t="s">
        <v>592</v>
      </c>
      <c r="D94" s="750" t="s">
        <v>593</v>
      </c>
      <c r="E94" s="751">
        <v>50113001</v>
      </c>
      <c r="F94" s="750" t="s">
        <v>603</v>
      </c>
      <c r="G94" s="749" t="s">
        <v>613</v>
      </c>
      <c r="H94" s="749">
        <v>149195</v>
      </c>
      <c r="I94" s="749">
        <v>49195</v>
      </c>
      <c r="J94" s="749" t="s">
        <v>763</v>
      </c>
      <c r="K94" s="749" t="s">
        <v>765</v>
      </c>
      <c r="L94" s="752">
        <v>225.24</v>
      </c>
      <c r="M94" s="752">
        <v>1</v>
      </c>
      <c r="N94" s="753">
        <v>225.24</v>
      </c>
    </row>
    <row r="95" spans="1:14" ht="14.4" customHeight="1" x14ac:dyDescent="0.3">
      <c r="A95" s="747" t="s">
        <v>579</v>
      </c>
      <c r="B95" s="748" t="s">
        <v>580</v>
      </c>
      <c r="C95" s="749" t="s">
        <v>592</v>
      </c>
      <c r="D95" s="750" t="s">
        <v>593</v>
      </c>
      <c r="E95" s="751">
        <v>50113001</v>
      </c>
      <c r="F95" s="750" t="s">
        <v>603</v>
      </c>
      <c r="G95" s="749" t="s">
        <v>604</v>
      </c>
      <c r="H95" s="749">
        <v>216978</v>
      </c>
      <c r="I95" s="749">
        <v>216978</v>
      </c>
      <c r="J95" s="749" t="s">
        <v>766</v>
      </c>
      <c r="K95" s="749" t="s">
        <v>767</v>
      </c>
      <c r="L95" s="752">
        <v>291.94000000000005</v>
      </c>
      <c r="M95" s="752">
        <v>1</v>
      </c>
      <c r="N95" s="753">
        <v>291.94000000000005</v>
      </c>
    </row>
    <row r="96" spans="1:14" ht="14.4" customHeight="1" x14ac:dyDescent="0.3">
      <c r="A96" s="747" t="s">
        <v>579</v>
      </c>
      <c r="B96" s="748" t="s">
        <v>580</v>
      </c>
      <c r="C96" s="749" t="s">
        <v>592</v>
      </c>
      <c r="D96" s="750" t="s">
        <v>593</v>
      </c>
      <c r="E96" s="751">
        <v>50113001</v>
      </c>
      <c r="F96" s="750" t="s">
        <v>603</v>
      </c>
      <c r="G96" s="749" t="s">
        <v>613</v>
      </c>
      <c r="H96" s="749">
        <v>213477</v>
      </c>
      <c r="I96" s="749">
        <v>213477</v>
      </c>
      <c r="J96" s="749" t="s">
        <v>768</v>
      </c>
      <c r="K96" s="749" t="s">
        <v>769</v>
      </c>
      <c r="L96" s="752">
        <v>3300</v>
      </c>
      <c r="M96" s="752">
        <v>28</v>
      </c>
      <c r="N96" s="753">
        <v>92400</v>
      </c>
    </row>
    <row r="97" spans="1:14" ht="14.4" customHeight="1" x14ac:dyDescent="0.3">
      <c r="A97" s="747" t="s">
        <v>579</v>
      </c>
      <c r="B97" s="748" t="s">
        <v>580</v>
      </c>
      <c r="C97" s="749" t="s">
        <v>592</v>
      </c>
      <c r="D97" s="750" t="s">
        <v>593</v>
      </c>
      <c r="E97" s="751">
        <v>50113001</v>
      </c>
      <c r="F97" s="750" t="s">
        <v>603</v>
      </c>
      <c r="G97" s="749" t="s">
        <v>613</v>
      </c>
      <c r="H97" s="749">
        <v>213489</v>
      </c>
      <c r="I97" s="749">
        <v>213489</v>
      </c>
      <c r="J97" s="749" t="s">
        <v>770</v>
      </c>
      <c r="K97" s="749" t="s">
        <v>771</v>
      </c>
      <c r="L97" s="752">
        <v>630.66</v>
      </c>
      <c r="M97" s="752">
        <v>18</v>
      </c>
      <c r="N97" s="753">
        <v>11351.88</v>
      </c>
    </row>
    <row r="98" spans="1:14" ht="14.4" customHeight="1" x14ac:dyDescent="0.3">
      <c r="A98" s="747" t="s">
        <v>579</v>
      </c>
      <c r="B98" s="748" t="s">
        <v>580</v>
      </c>
      <c r="C98" s="749" t="s">
        <v>592</v>
      </c>
      <c r="D98" s="750" t="s">
        <v>593</v>
      </c>
      <c r="E98" s="751">
        <v>50113001</v>
      </c>
      <c r="F98" s="750" t="s">
        <v>603</v>
      </c>
      <c r="G98" s="749" t="s">
        <v>613</v>
      </c>
      <c r="H98" s="749">
        <v>213494</v>
      </c>
      <c r="I98" s="749">
        <v>213494</v>
      </c>
      <c r="J98" s="749" t="s">
        <v>770</v>
      </c>
      <c r="K98" s="749" t="s">
        <v>772</v>
      </c>
      <c r="L98" s="752">
        <v>408.95</v>
      </c>
      <c r="M98" s="752">
        <v>4</v>
      </c>
      <c r="N98" s="753">
        <v>1635.8</v>
      </c>
    </row>
    <row r="99" spans="1:14" ht="14.4" customHeight="1" x14ac:dyDescent="0.3">
      <c r="A99" s="747" t="s">
        <v>579</v>
      </c>
      <c r="B99" s="748" t="s">
        <v>580</v>
      </c>
      <c r="C99" s="749" t="s">
        <v>592</v>
      </c>
      <c r="D99" s="750" t="s">
        <v>593</v>
      </c>
      <c r="E99" s="751">
        <v>50113001</v>
      </c>
      <c r="F99" s="750" t="s">
        <v>603</v>
      </c>
      <c r="G99" s="749" t="s">
        <v>613</v>
      </c>
      <c r="H99" s="749">
        <v>156807</v>
      </c>
      <c r="I99" s="749">
        <v>56807</v>
      </c>
      <c r="J99" s="749" t="s">
        <v>773</v>
      </c>
      <c r="K99" s="749" t="s">
        <v>774</v>
      </c>
      <c r="L99" s="752">
        <v>57.77000000000001</v>
      </c>
      <c r="M99" s="752">
        <v>2</v>
      </c>
      <c r="N99" s="753">
        <v>115.54000000000002</v>
      </c>
    </row>
    <row r="100" spans="1:14" ht="14.4" customHeight="1" x14ac:dyDescent="0.3">
      <c r="A100" s="747" t="s">
        <v>579</v>
      </c>
      <c r="B100" s="748" t="s">
        <v>580</v>
      </c>
      <c r="C100" s="749" t="s">
        <v>592</v>
      </c>
      <c r="D100" s="750" t="s">
        <v>593</v>
      </c>
      <c r="E100" s="751">
        <v>50113001</v>
      </c>
      <c r="F100" s="750" t="s">
        <v>603</v>
      </c>
      <c r="G100" s="749" t="s">
        <v>613</v>
      </c>
      <c r="H100" s="749">
        <v>156808</v>
      </c>
      <c r="I100" s="749">
        <v>56808</v>
      </c>
      <c r="J100" s="749" t="s">
        <v>773</v>
      </c>
      <c r="K100" s="749" t="s">
        <v>775</v>
      </c>
      <c r="L100" s="752">
        <v>92.77</v>
      </c>
      <c r="M100" s="752">
        <v>1</v>
      </c>
      <c r="N100" s="753">
        <v>92.77</v>
      </c>
    </row>
    <row r="101" spans="1:14" ht="14.4" customHeight="1" x14ac:dyDescent="0.3">
      <c r="A101" s="747" t="s">
        <v>579</v>
      </c>
      <c r="B101" s="748" t="s">
        <v>580</v>
      </c>
      <c r="C101" s="749" t="s">
        <v>592</v>
      </c>
      <c r="D101" s="750" t="s">
        <v>593</v>
      </c>
      <c r="E101" s="751">
        <v>50113001</v>
      </c>
      <c r="F101" s="750" t="s">
        <v>603</v>
      </c>
      <c r="G101" s="749" t="s">
        <v>613</v>
      </c>
      <c r="H101" s="749">
        <v>156804</v>
      </c>
      <c r="I101" s="749">
        <v>56804</v>
      </c>
      <c r="J101" s="749" t="s">
        <v>776</v>
      </c>
      <c r="K101" s="749" t="s">
        <v>777</v>
      </c>
      <c r="L101" s="752">
        <v>31.546666666666663</v>
      </c>
      <c r="M101" s="752">
        <v>3</v>
      </c>
      <c r="N101" s="753">
        <v>94.639999999999986</v>
      </c>
    </row>
    <row r="102" spans="1:14" ht="14.4" customHeight="1" x14ac:dyDescent="0.3">
      <c r="A102" s="747" t="s">
        <v>579</v>
      </c>
      <c r="B102" s="748" t="s">
        <v>580</v>
      </c>
      <c r="C102" s="749" t="s">
        <v>592</v>
      </c>
      <c r="D102" s="750" t="s">
        <v>593</v>
      </c>
      <c r="E102" s="751">
        <v>50113001</v>
      </c>
      <c r="F102" s="750" t="s">
        <v>603</v>
      </c>
      <c r="G102" s="749" t="s">
        <v>613</v>
      </c>
      <c r="H102" s="749">
        <v>214036</v>
      </c>
      <c r="I102" s="749">
        <v>214036</v>
      </c>
      <c r="J102" s="749" t="s">
        <v>778</v>
      </c>
      <c r="K102" s="749" t="s">
        <v>779</v>
      </c>
      <c r="L102" s="752">
        <v>40.39</v>
      </c>
      <c r="M102" s="752">
        <v>5</v>
      </c>
      <c r="N102" s="753">
        <v>201.95000000000002</v>
      </c>
    </row>
    <row r="103" spans="1:14" ht="14.4" customHeight="1" x14ac:dyDescent="0.3">
      <c r="A103" s="747" t="s">
        <v>579</v>
      </c>
      <c r="B103" s="748" t="s">
        <v>580</v>
      </c>
      <c r="C103" s="749" t="s">
        <v>592</v>
      </c>
      <c r="D103" s="750" t="s">
        <v>593</v>
      </c>
      <c r="E103" s="751">
        <v>50113001</v>
      </c>
      <c r="F103" s="750" t="s">
        <v>603</v>
      </c>
      <c r="G103" s="749" t="s">
        <v>604</v>
      </c>
      <c r="H103" s="749">
        <v>31915</v>
      </c>
      <c r="I103" s="749">
        <v>31915</v>
      </c>
      <c r="J103" s="749" t="s">
        <v>780</v>
      </c>
      <c r="K103" s="749" t="s">
        <v>781</v>
      </c>
      <c r="L103" s="752">
        <v>173.69</v>
      </c>
      <c r="M103" s="752">
        <v>10</v>
      </c>
      <c r="N103" s="753">
        <v>1736.9</v>
      </c>
    </row>
    <row r="104" spans="1:14" ht="14.4" customHeight="1" x14ac:dyDescent="0.3">
      <c r="A104" s="747" t="s">
        <v>579</v>
      </c>
      <c r="B104" s="748" t="s">
        <v>580</v>
      </c>
      <c r="C104" s="749" t="s">
        <v>592</v>
      </c>
      <c r="D104" s="750" t="s">
        <v>593</v>
      </c>
      <c r="E104" s="751">
        <v>50113001</v>
      </c>
      <c r="F104" s="750" t="s">
        <v>603</v>
      </c>
      <c r="G104" s="749" t="s">
        <v>604</v>
      </c>
      <c r="H104" s="749">
        <v>47244</v>
      </c>
      <c r="I104" s="749">
        <v>47244</v>
      </c>
      <c r="J104" s="749" t="s">
        <v>782</v>
      </c>
      <c r="K104" s="749" t="s">
        <v>781</v>
      </c>
      <c r="L104" s="752">
        <v>143</v>
      </c>
      <c r="M104" s="752">
        <v>2</v>
      </c>
      <c r="N104" s="753">
        <v>286</v>
      </c>
    </row>
    <row r="105" spans="1:14" ht="14.4" customHeight="1" x14ac:dyDescent="0.3">
      <c r="A105" s="747" t="s">
        <v>579</v>
      </c>
      <c r="B105" s="748" t="s">
        <v>580</v>
      </c>
      <c r="C105" s="749" t="s">
        <v>592</v>
      </c>
      <c r="D105" s="750" t="s">
        <v>593</v>
      </c>
      <c r="E105" s="751">
        <v>50113001</v>
      </c>
      <c r="F105" s="750" t="s">
        <v>603</v>
      </c>
      <c r="G105" s="749" t="s">
        <v>604</v>
      </c>
      <c r="H105" s="749">
        <v>194234</v>
      </c>
      <c r="I105" s="749">
        <v>94234</v>
      </c>
      <c r="J105" s="749" t="s">
        <v>783</v>
      </c>
      <c r="K105" s="749" t="s">
        <v>784</v>
      </c>
      <c r="L105" s="752">
        <v>68.766666666666666</v>
      </c>
      <c r="M105" s="752">
        <v>3</v>
      </c>
      <c r="N105" s="753">
        <v>206.3</v>
      </c>
    </row>
    <row r="106" spans="1:14" ht="14.4" customHeight="1" x14ac:dyDescent="0.3">
      <c r="A106" s="747" t="s">
        <v>579</v>
      </c>
      <c r="B106" s="748" t="s">
        <v>580</v>
      </c>
      <c r="C106" s="749" t="s">
        <v>592</v>
      </c>
      <c r="D106" s="750" t="s">
        <v>593</v>
      </c>
      <c r="E106" s="751">
        <v>50113001</v>
      </c>
      <c r="F106" s="750" t="s">
        <v>603</v>
      </c>
      <c r="G106" s="749" t="s">
        <v>604</v>
      </c>
      <c r="H106" s="749">
        <v>158249</v>
      </c>
      <c r="I106" s="749">
        <v>58249</v>
      </c>
      <c r="J106" s="749" t="s">
        <v>785</v>
      </c>
      <c r="K106" s="749" t="s">
        <v>581</v>
      </c>
      <c r="L106" s="752">
        <v>202.43999999999997</v>
      </c>
      <c r="M106" s="752">
        <v>1</v>
      </c>
      <c r="N106" s="753">
        <v>202.43999999999997</v>
      </c>
    </row>
    <row r="107" spans="1:14" ht="14.4" customHeight="1" x14ac:dyDescent="0.3">
      <c r="A107" s="747" t="s">
        <v>579</v>
      </c>
      <c r="B107" s="748" t="s">
        <v>580</v>
      </c>
      <c r="C107" s="749" t="s">
        <v>592</v>
      </c>
      <c r="D107" s="750" t="s">
        <v>593</v>
      </c>
      <c r="E107" s="751">
        <v>50113001</v>
      </c>
      <c r="F107" s="750" t="s">
        <v>603</v>
      </c>
      <c r="G107" s="749" t="s">
        <v>604</v>
      </c>
      <c r="H107" s="749">
        <v>215605</v>
      </c>
      <c r="I107" s="749">
        <v>215605</v>
      </c>
      <c r="J107" s="749" t="s">
        <v>786</v>
      </c>
      <c r="K107" s="749" t="s">
        <v>787</v>
      </c>
      <c r="L107" s="752">
        <v>28.282244897959178</v>
      </c>
      <c r="M107" s="752">
        <v>98</v>
      </c>
      <c r="N107" s="753">
        <v>2771.6599999999994</v>
      </c>
    </row>
    <row r="108" spans="1:14" ht="14.4" customHeight="1" x14ac:dyDescent="0.3">
      <c r="A108" s="747" t="s">
        <v>579</v>
      </c>
      <c r="B108" s="748" t="s">
        <v>580</v>
      </c>
      <c r="C108" s="749" t="s">
        <v>592</v>
      </c>
      <c r="D108" s="750" t="s">
        <v>593</v>
      </c>
      <c r="E108" s="751">
        <v>50113001</v>
      </c>
      <c r="F108" s="750" t="s">
        <v>603</v>
      </c>
      <c r="G108" s="749" t="s">
        <v>604</v>
      </c>
      <c r="H108" s="749">
        <v>193746</v>
      </c>
      <c r="I108" s="749">
        <v>93746</v>
      </c>
      <c r="J108" s="749" t="s">
        <v>788</v>
      </c>
      <c r="K108" s="749" t="s">
        <v>789</v>
      </c>
      <c r="L108" s="752">
        <v>369.18657142857148</v>
      </c>
      <c r="M108" s="752">
        <v>7</v>
      </c>
      <c r="N108" s="753">
        <v>2584.3060000000005</v>
      </c>
    </row>
    <row r="109" spans="1:14" ht="14.4" customHeight="1" x14ac:dyDescent="0.3">
      <c r="A109" s="747" t="s">
        <v>579</v>
      </c>
      <c r="B109" s="748" t="s">
        <v>580</v>
      </c>
      <c r="C109" s="749" t="s">
        <v>592</v>
      </c>
      <c r="D109" s="750" t="s">
        <v>593</v>
      </c>
      <c r="E109" s="751">
        <v>50113001</v>
      </c>
      <c r="F109" s="750" t="s">
        <v>603</v>
      </c>
      <c r="G109" s="749" t="s">
        <v>613</v>
      </c>
      <c r="H109" s="749">
        <v>100308</v>
      </c>
      <c r="I109" s="749">
        <v>100308</v>
      </c>
      <c r="J109" s="749" t="s">
        <v>790</v>
      </c>
      <c r="K109" s="749" t="s">
        <v>791</v>
      </c>
      <c r="L109" s="752">
        <v>68.37</v>
      </c>
      <c r="M109" s="752">
        <v>2</v>
      </c>
      <c r="N109" s="753">
        <v>136.74</v>
      </c>
    </row>
    <row r="110" spans="1:14" ht="14.4" customHeight="1" x14ac:dyDescent="0.3">
      <c r="A110" s="747" t="s">
        <v>579</v>
      </c>
      <c r="B110" s="748" t="s">
        <v>580</v>
      </c>
      <c r="C110" s="749" t="s">
        <v>592</v>
      </c>
      <c r="D110" s="750" t="s">
        <v>593</v>
      </c>
      <c r="E110" s="751">
        <v>50113001</v>
      </c>
      <c r="F110" s="750" t="s">
        <v>603</v>
      </c>
      <c r="G110" s="749" t="s">
        <v>613</v>
      </c>
      <c r="H110" s="749">
        <v>845593</v>
      </c>
      <c r="I110" s="749">
        <v>100304</v>
      </c>
      <c r="J110" s="749" t="s">
        <v>790</v>
      </c>
      <c r="K110" s="749" t="s">
        <v>792</v>
      </c>
      <c r="L110" s="752">
        <v>56.602499999999992</v>
      </c>
      <c r="M110" s="752">
        <v>4</v>
      </c>
      <c r="N110" s="753">
        <v>226.40999999999997</v>
      </c>
    </row>
    <row r="111" spans="1:14" ht="14.4" customHeight="1" x14ac:dyDescent="0.3">
      <c r="A111" s="747" t="s">
        <v>579</v>
      </c>
      <c r="B111" s="748" t="s">
        <v>580</v>
      </c>
      <c r="C111" s="749" t="s">
        <v>592</v>
      </c>
      <c r="D111" s="750" t="s">
        <v>593</v>
      </c>
      <c r="E111" s="751">
        <v>50113001</v>
      </c>
      <c r="F111" s="750" t="s">
        <v>603</v>
      </c>
      <c r="G111" s="749" t="s">
        <v>604</v>
      </c>
      <c r="H111" s="749">
        <v>214337</v>
      </c>
      <c r="I111" s="749">
        <v>214337</v>
      </c>
      <c r="J111" s="749" t="s">
        <v>793</v>
      </c>
      <c r="K111" s="749" t="s">
        <v>794</v>
      </c>
      <c r="L111" s="752">
        <v>215.17999999999989</v>
      </c>
      <c r="M111" s="752">
        <v>2</v>
      </c>
      <c r="N111" s="753">
        <v>430.35999999999979</v>
      </c>
    </row>
    <row r="112" spans="1:14" ht="14.4" customHeight="1" x14ac:dyDescent="0.3">
      <c r="A112" s="747" t="s">
        <v>579</v>
      </c>
      <c r="B112" s="748" t="s">
        <v>580</v>
      </c>
      <c r="C112" s="749" t="s">
        <v>592</v>
      </c>
      <c r="D112" s="750" t="s">
        <v>593</v>
      </c>
      <c r="E112" s="751">
        <v>50113001</v>
      </c>
      <c r="F112" s="750" t="s">
        <v>603</v>
      </c>
      <c r="G112" s="749" t="s">
        <v>604</v>
      </c>
      <c r="H112" s="749">
        <v>214355</v>
      </c>
      <c r="I112" s="749">
        <v>214355</v>
      </c>
      <c r="J112" s="749" t="s">
        <v>795</v>
      </c>
      <c r="K112" s="749" t="s">
        <v>794</v>
      </c>
      <c r="L112" s="752">
        <v>231.56750000000002</v>
      </c>
      <c r="M112" s="752">
        <v>8</v>
      </c>
      <c r="N112" s="753">
        <v>1852.5400000000002</v>
      </c>
    </row>
    <row r="113" spans="1:14" ht="14.4" customHeight="1" x14ac:dyDescent="0.3">
      <c r="A113" s="747" t="s">
        <v>579</v>
      </c>
      <c r="B113" s="748" t="s">
        <v>580</v>
      </c>
      <c r="C113" s="749" t="s">
        <v>592</v>
      </c>
      <c r="D113" s="750" t="s">
        <v>593</v>
      </c>
      <c r="E113" s="751">
        <v>50113001</v>
      </c>
      <c r="F113" s="750" t="s">
        <v>603</v>
      </c>
      <c r="G113" s="749" t="s">
        <v>604</v>
      </c>
      <c r="H113" s="749">
        <v>216572</v>
      </c>
      <c r="I113" s="749">
        <v>216572</v>
      </c>
      <c r="J113" s="749" t="s">
        <v>796</v>
      </c>
      <c r="K113" s="749" t="s">
        <v>797</v>
      </c>
      <c r="L113" s="752">
        <v>36.282448979591841</v>
      </c>
      <c r="M113" s="752">
        <v>49</v>
      </c>
      <c r="N113" s="753">
        <v>1777.8400000000004</v>
      </c>
    </row>
    <row r="114" spans="1:14" ht="14.4" customHeight="1" x14ac:dyDescent="0.3">
      <c r="A114" s="747" t="s">
        <v>579</v>
      </c>
      <c r="B114" s="748" t="s">
        <v>580</v>
      </c>
      <c r="C114" s="749" t="s">
        <v>592</v>
      </c>
      <c r="D114" s="750" t="s">
        <v>593</v>
      </c>
      <c r="E114" s="751">
        <v>50113001</v>
      </c>
      <c r="F114" s="750" t="s">
        <v>603</v>
      </c>
      <c r="G114" s="749" t="s">
        <v>604</v>
      </c>
      <c r="H114" s="749">
        <v>51366</v>
      </c>
      <c r="I114" s="749">
        <v>51366</v>
      </c>
      <c r="J114" s="749" t="s">
        <v>798</v>
      </c>
      <c r="K114" s="749" t="s">
        <v>799</v>
      </c>
      <c r="L114" s="752">
        <v>171.6</v>
      </c>
      <c r="M114" s="752">
        <v>115</v>
      </c>
      <c r="N114" s="753">
        <v>19734</v>
      </c>
    </row>
    <row r="115" spans="1:14" ht="14.4" customHeight="1" x14ac:dyDescent="0.3">
      <c r="A115" s="747" t="s">
        <v>579</v>
      </c>
      <c r="B115" s="748" t="s">
        <v>580</v>
      </c>
      <c r="C115" s="749" t="s">
        <v>592</v>
      </c>
      <c r="D115" s="750" t="s">
        <v>593</v>
      </c>
      <c r="E115" s="751">
        <v>50113001</v>
      </c>
      <c r="F115" s="750" t="s">
        <v>603</v>
      </c>
      <c r="G115" s="749" t="s">
        <v>604</v>
      </c>
      <c r="H115" s="749">
        <v>51367</v>
      </c>
      <c r="I115" s="749">
        <v>51367</v>
      </c>
      <c r="J115" s="749" t="s">
        <v>798</v>
      </c>
      <c r="K115" s="749" t="s">
        <v>800</v>
      </c>
      <c r="L115" s="752">
        <v>92.950000000000017</v>
      </c>
      <c r="M115" s="752">
        <v>33</v>
      </c>
      <c r="N115" s="753">
        <v>3067.3500000000004</v>
      </c>
    </row>
    <row r="116" spans="1:14" ht="14.4" customHeight="1" x14ac:dyDescent="0.3">
      <c r="A116" s="747" t="s">
        <v>579</v>
      </c>
      <c r="B116" s="748" t="s">
        <v>580</v>
      </c>
      <c r="C116" s="749" t="s">
        <v>592</v>
      </c>
      <c r="D116" s="750" t="s">
        <v>593</v>
      </c>
      <c r="E116" s="751">
        <v>50113001</v>
      </c>
      <c r="F116" s="750" t="s">
        <v>603</v>
      </c>
      <c r="G116" s="749" t="s">
        <v>604</v>
      </c>
      <c r="H116" s="749">
        <v>51383</v>
      </c>
      <c r="I116" s="749">
        <v>51383</v>
      </c>
      <c r="J116" s="749" t="s">
        <v>798</v>
      </c>
      <c r="K116" s="749" t="s">
        <v>801</v>
      </c>
      <c r="L116" s="752">
        <v>93.5</v>
      </c>
      <c r="M116" s="752">
        <v>20</v>
      </c>
      <c r="N116" s="753">
        <v>1870</v>
      </c>
    </row>
    <row r="117" spans="1:14" ht="14.4" customHeight="1" x14ac:dyDescent="0.3">
      <c r="A117" s="747" t="s">
        <v>579</v>
      </c>
      <c r="B117" s="748" t="s">
        <v>580</v>
      </c>
      <c r="C117" s="749" t="s">
        <v>592</v>
      </c>
      <c r="D117" s="750" t="s">
        <v>593</v>
      </c>
      <c r="E117" s="751">
        <v>50113001</v>
      </c>
      <c r="F117" s="750" t="s">
        <v>603</v>
      </c>
      <c r="G117" s="749" t="s">
        <v>604</v>
      </c>
      <c r="H117" s="749">
        <v>116467</v>
      </c>
      <c r="I117" s="749">
        <v>16467</v>
      </c>
      <c r="J117" s="749" t="s">
        <v>802</v>
      </c>
      <c r="K117" s="749" t="s">
        <v>803</v>
      </c>
      <c r="L117" s="752">
        <v>58.36999999999999</v>
      </c>
      <c r="M117" s="752">
        <v>1</v>
      </c>
      <c r="N117" s="753">
        <v>58.36999999999999</v>
      </c>
    </row>
    <row r="118" spans="1:14" ht="14.4" customHeight="1" x14ac:dyDescent="0.3">
      <c r="A118" s="747" t="s">
        <v>579</v>
      </c>
      <c r="B118" s="748" t="s">
        <v>580</v>
      </c>
      <c r="C118" s="749" t="s">
        <v>592</v>
      </c>
      <c r="D118" s="750" t="s">
        <v>593</v>
      </c>
      <c r="E118" s="751">
        <v>50113001</v>
      </c>
      <c r="F118" s="750" t="s">
        <v>603</v>
      </c>
      <c r="G118" s="749" t="s">
        <v>604</v>
      </c>
      <c r="H118" s="749">
        <v>187299</v>
      </c>
      <c r="I118" s="749">
        <v>87299</v>
      </c>
      <c r="J118" s="749" t="s">
        <v>804</v>
      </c>
      <c r="K118" s="749" t="s">
        <v>805</v>
      </c>
      <c r="L118" s="752">
        <v>1013.7700000000001</v>
      </c>
      <c r="M118" s="752">
        <v>3</v>
      </c>
      <c r="N118" s="753">
        <v>3041.3100000000004</v>
      </c>
    </row>
    <row r="119" spans="1:14" ht="14.4" customHeight="1" x14ac:dyDescent="0.3">
      <c r="A119" s="747" t="s">
        <v>579</v>
      </c>
      <c r="B119" s="748" t="s">
        <v>580</v>
      </c>
      <c r="C119" s="749" t="s">
        <v>592</v>
      </c>
      <c r="D119" s="750" t="s">
        <v>593</v>
      </c>
      <c r="E119" s="751">
        <v>50113001</v>
      </c>
      <c r="F119" s="750" t="s">
        <v>603</v>
      </c>
      <c r="G119" s="749" t="s">
        <v>604</v>
      </c>
      <c r="H119" s="749">
        <v>191877</v>
      </c>
      <c r="I119" s="749">
        <v>191877</v>
      </c>
      <c r="J119" s="749" t="s">
        <v>806</v>
      </c>
      <c r="K119" s="749" t="s">
        <v>667</v>
      </c>
      <c r="L119" s="752">
        <v>46.66</v>
      </c>
      <c r="M119" s="752">
        <v>3</v>
      </c>
      <c r="N119" s="753">
        <v>139.97999999999999</v>
      </c>
    </row>
    <row r="120" spans="1:14" ht="14.4" customHeight="1" x14ac:dyDescent="0.3">
      <c r="A120" s="747" t="s">
        <v>579</v>
      </c>
      <c r="B120" s="748" t="s">
        <v>580</v>
      </c>
      <c r="C120" s="749" t="s">
        <v>592</v>
      </c>
      <c r="D120" s="750" t="s">
        <v>593</v>
      </c>
      <c r="E120" s="751">
        <v>50113001</v>
      </c>
      <c r="F120" s="750" t="s">
        <v>603</v>
      </c>
      <c r="G120" s="749" t="s">
        <v>604</v>
      </c>
      <c r="H120" s="749">
        <v>193723</v>
      </c>
      <c r="I120" s="749">
        <v>93723</v>
      </c>
      <c r="J120" s="749" t="s">
        <v>807</v>
      </c>
      <c r="K120" s="749" t="s">
        <v>808</v>
      </c>
      <c r="L120" s="752">
        <v>40.275000000000006</v>
      </c>
      <c r="M120" s="752">
        <v>6</v>
      </c>
      <c r="N120" s="753">
        <v>241.65000000000003</v>
      </c>
    </row>
    <row r="121" spans="1:14" ht="14.4" customHeight="1" x14ac:dyDescent="0.3">
      <c r="A121" s="747" t="s">
        <v>579</v>
      </c>
      <c r="B121" s="748" t="s">
        <v>580</v>
      </c>
      <c r="C121" s="749" t="s">
        <v>592</v>
      </c>
      <c r="D121" s="750" t="s">
        <v>593</v>
      </c>
      <c r="E121" s="751">
        <v>50113001</v>
      </c>
      <c r="F121" s="750" t="s">
        <v>603</v>
      </c>
      <c r="G121" s="749" t="s">
        <v>604</v>
      </c>
      <c r="H121" s="749">
        <v>152266</v>
      </c>
      <c r="I121" s="749">
        <v>52266</v>
      </c>
      <c r="J121" s="749" t="s">
        <v>809</v>
      </c>
      <c r="K121" s="749" t="s">
        <v>654</v>
      </c>
      <c r="L121" s="752">
        <v>40.61</v>
      </c>
      <c r="M121" s="752">
        <v>1</v>
      </c>
      <c r="N121" s="753">
        <v>40.61</v>
      </c>
    </row>
    <row r="122" spans="1:14" ht="14.4" customHeight="1" x14ac:dyDescent="0.3">
      <c r="A122" s="747" t="s">
        <v>579</v>
      </c>
      <c r="B122" s="748" t="s">
        <v>580</v>
      </c>
      <c r="C122" s="749" t="s">
        <v>592</v>
      </c>
      <c r="D122" s="750" t="s">
        <v>593</v>
      </c>
      <c r="E122" s="751">
        <v>50113001</v>
      </c>
      <c r="F122" s="750" t="s">
        <v>603</v>
      </c>
      <c r="G122" s="749" t="s">
        <v>604</v>
      </c>
      <c r="H122" s="749">
        <v>114926</v>
      </c>
      <c r="I122" s="749">
        <v>14926</v>
      </c>
      <c r="J122" s="749" t="s">
        <v>810</v>
      </c>
      <c r="K122" s="749" t="s">
        <v>811</v>
      </c>
      <c r="L122" s="752">
        <v>104.63000000000002</v>
      </c>
      <c r="M122" s="752">
        <v>1</v>
      </c>
      <c r="N122" s="753">
        <v>104.63000000000002</v>
      </c>
    </row>
    <row r="123" spans="1:14" ht="14.4" customHeight="1" x14ac:dyDescent="0.3">
      <c r="A123" s="747" t="s">
        <v>579</v>
      </c>
      <c r="B123" s="748" t="s">
        <v>580</v>
      </c>
      <c r="C123" s="749" t="s">
        <v>592</v>
      </c>
      <c r="D123" s="750" t="s">
        <v>593</v>
      </c>
      <c r="E123" s="751">
        <v>50113001</v>
      </c>
      <c r="F123" s="750" t="s">
        <v>603</v>
      </c>
      <c r="G123" s="749" t="s">
        <v>604</v>
      </c>
      <c r="H123" s="749">
        <v>208466</v>
      </c>
      <c r="I123" s="749">
        <v>208466</v>
      </c>
      <c r="J123" s="749" t="s">
        <v>812</v>
      </c>
      <c r="K123" s="749" t="s">
        <v>813</v>
      </c>
      <c r="L123" s="752">
        <v>792.77</v>
      </c>
      <c r="M123" s="752">
        <v>3</v>
      </c>
      <c r="N123" s="753">
        <v>2378.31</v>
      </c>
    </row>
    <row r="124" spans="1:14" ht="14.4" customHeight="1" x14ac:dyDescent="0.3">
      <c r="A124" s="747" t="s">
        <v>579</v>
      </c>
      <c r="B124" s="748" t="s">
        <v>580</v>
      </c>
      <c r="C124" s="749" t="s">
        <v>592</v>
      </c>
      <c r="D124" s="750" t="s">
        <v>593</v>
      </c>
      <c r="E124" s="751">
        <v>50113001</v>
      </c>
      <c r="F124" s="750" t="s">
        <v>603</v>
      </c>
      <c r="G124" s="749" t="s">
        <v>604</v>
      </c>
      <c r="H124" s="749">
        <v>208465</v>
      </c>
      <c r="I124" s="749">
        <v>208465</v>
      </c>
      <c r="J124" s="749" t="s">
        <v>814</v>
      </c>
      <c r="K124" s="749" t="s">
        <v>815</v>
      </c>
      <c r="L124" s="752">
        <v>2234.6499999999996</v>
      </c>
      <c r="M124" s="752">
        <v>2</v>
      </c>
      <c r="N124" s="753">
        <v>4469.2999999999993</v>
      </c>
    </row>
    <row r="125" spans="1:14" ht="14.4" customHeight="1" x14ac:dyDescent="0.3">
      <c r="A125" s="747" t="s">
        <v>579</v>
      </c>
      <c r="B125" s="748" t="s">
        <v>580</v>
      </c>
      <c r="C125" s="749" t="s">
        <v>592</v>
      </c>
      <c r="D125" s="750" t="s">
        <v>593</v>
      </c>
      <c r="E125" s="751">
        <v>50113001</v>
      </c>
      <c r="F125" s="750" t="s">
        <v>603</v>
      </c>
      <c r="G125" s="749" t="s">
        <v>613</v>
      </c>
      <c r="H125" s="749">
        <v>215964</v>
      </c>
      <c r="I125" s="749">
        <v>215964</v>
      </c>
      <c r="J125" s="749" t="s">
        <v>816</v>
      </c>
      <c r="K125" s="749" t="s">
        <v>817</v>
      </c>
      <c r="L125" s="752">
        <v>162.83000000000004</v>
      </c>
      <c r="M125" s="752">
        <v>1</v>
      </c>
      <c r="N125" s="753">
        <v>162.83000000000004</v>
      </c>
    </row>
    <row r="126" spans="1:14" ht="14.4" customHeight="1" x14ac:dyDescent="0.3">
      <c r="A126" s="747" t="s">
        <v>579</v>
      </c>
      <c r="B126" s="748" t="s">
        <v>580</v>
      </c>
      <c r="C126" s="749" t="s">
        <v>592</v>
      </c>
      <c r="D126" s="750" t="s">
        <v>593</v>
      </c>
      <c r="E126" s="751">
        <v>50113001</v>
      </c>
      <c r="F126" s="750" t="s">
        <v>603</v>
      </c>
      <c r="G126" s="749" t="s">
        <v>604</v>
      </c>
      <c r="H126" s="749">
        <v>101674</v>
      </c>
      <c r="I126" s="749">
        <v>1674</v>
      </c>
      <c r="J126" s="749" t="s">
        <v>818</v>
      </c>
      <c r="K126" s="749" t="s">
        <v>581</v>
      </c>
      <c r="L126" s="752">
        <v>88.580000000000013</v>
      </c>
      <c r="M126" s="752">
        <v>2</v>
      </c>
      <c r="N126" s="753">
        <v>177.16000000000003</v>
      </c>
    </row>
    <row r="127" spans="1:14" ht="14.4" customHeight="1" x14ac:dyDescent="0.3">
      <c r="A127" s="747" t="s">
        <v>579</v>
      </c>
      <c r="B127" s="748" t="s">
        <v>580</v>
      </c>
      <c r="C127" s="749" t="s">
        <v>592</v>
      </c>
      <c r="D127" s="750" t="s">
        <v>593</v>
      </c>
      <c r="E127" s="751">
        <v>50113001</v>
      </c>
      <c r="F127" s="750" t="s">
        <v>603</v>
      </c>
      <c r="G127" s="749" t="s">
        <v>604</v>
      </c>
      <c r="H127" s="749">
        <v>117189</v>
      </c>
      <c r="I127" s="749">
        <v>17189</v>
      </c>
      <c r="J127" s="749" t="s">
        <v>819</v>
      </c>
      <c r="K127" s="749" t="s">
        <v>820</v>
      </c>
      <c r="L127" s="752">
        <v>55.88000000000001</v>
      </c>
      <c r="M127" s="752">
        <v>1</v>
      </c>
      <c r="N127" s="753">
        <v>55.88000000000001</v>
      </c>
    </row>
    <row r="128" spans="1:14" ht="14.4" customHeight="1" x14ac:dyDescent="0.3">
      <c r="A128" s="747" t="s">
        <v>579</v>
      </c>
      <c r="B128" s="748" t="s">
        <v>580</v>
      </c>
      <c r="C128" s="749" t="s">
        <v>592</v>
      </c>
      <c r="D128" s="750" t="s">
        <v>593</v>
      </c>
      <c r="E128" s="751">
        <v>50113001</v>
      </c>
      <c r="F128" s="750" t="s">
        <v>603</v>
      </c>
      <c r="G128" s="749" t="s">
        <v>604</v>
      </c>
      <c r="H128" s="749">
        <v>107678</v>
      </c>
      <c r="I128" s="749">
        <v>107678</v>
      </c>
      <c r="J128" s="749" t="s">
        <v>821</v>
      </c>
      <c r="K128" s="749" t="s">
        <v>822</v>
      </c>
      <c r="L128" s="752">
        <v>459.8</v>
      </c>
      <c r="M128" s="752">
        <v>2</v>
      </c>
      <c r="N128" s="753">
        <v>919.6</v>
      </c>
    </row>
    <row r="129" spans="1:14" ht="14.4" customHeight="1" x14ac:dyDescent="0.3">
      <c r="A129" s="747" t="s">
        <v>579</v>
      </c>
      <c r="B129" s="748" t="s">
        <v>580</v>
      </c>
      <c r="C129" s="749" t="s">
        <v>592</v>
      </c>
      <c r="D129" s="750" t="s">
        <v>593</v>
      </c>
      <c r="E129" s="751">
        <v>50113001</v>
      </c>
      <c r="F129" s="750" t="s">
        <v>603</v>
      </c>
      <c r="G129" s="749" t="s">
        <v>604</v>
      </c>
      <c r="H129" s="749">
        <v>100720</v>
      </c>
      <c r="I129" s="749">
        <v>720</v>
      </c>
      <c r="J129" s="749" t="s">
        <v>823</v>
      </c>
      <c r="K129" s="749" t="s">
        <v>824</v>
      </c>
      <c r="L129" s="752">
        <v>78.634999999999977</v>
      </c>
      <c r="M129" s="752">
        <v>8</v>
      </c>
      <c r="N129" s="753">
        <v>629.07999999999981</v>
      </c>
    </row>
    <row r="130" spans="1:14" ht="14.4" customHeight="1" x14ac:dyDescent="0.3">
      <c r="A130" s="747" t="s">
        <v>579</v>
      </c>
      <c r="B130" s="748" t="s">
        <v>580</v>
      </c>
      <c r="C130" s="749" t="s">
        <v>592</v>
      </c>
      <c r="D130" s="750" t="s">
        <v>593</v>
      </c>
      <c r="E130" s="751">
        <v>50113001</v>
      </c>
      <c r="F130" s="750" t="s">
        <v>603</v>
      </c>
      <c r="G130" s="749" t="s">
        <v>604</v>
      </c>
      <c r="H130" s="749">
        <v>900881</v>
      </c>
      <c r="I130" s="749">
        <v>0</v>
      </c>
      <c r="J130" s="749" t="s">
        <v>825</v>
      </c>
      <c r="K130" s="749" t="s">
        <v>581</v>
      </c>
      <c r="L130" s="752">
        <v>129.84714908116104</v>
      </c>
      <c r="M130" s="752">
        <v>13</v>
      </c>
      <c r="N130" s="753">
        <v>1688.0129380550936</v>
      </c>
    </row>
    <row r="131" spans="1:14" ht="14.4" customHeight="1" x14ac:dyDescent="0.3">
      <c r="A131" s="747" t="s">
        <v>579</v>
      </c>
      <c r="B131" s="748" t="s">
        <v>580</v>
      </c>
      <c r="C131" s="749" t="s">
        <v>592</v>
      </c>
      <c r="D131" s="750" t="s">
        <v>593</v>
      </c>
      <c r="E131" s="751">
        <v>50113001</v>
      </c>
      <c r="F131" s="750" t="s">
        <v>603</v>
      </c>
      <c r="G131" s="749" t="s">
        <v>604</v>
      </c>
      <c r="H131" s="749">
        <v>900513</v>
      </c>
      <c r="I131" s="749">
        <v>0</v>
      </c>
      <c r="J131" s="749" t="s">
        <v>826</v>
      </c>
      <c r="K131" s="749" t="s">
        <v>581</v>
      </c>
      <c r="L131" s="752">
        <v>75.054855028959395</v>
      </c>
      <c r="M131" s="752">
        <v>10</v>
      </c>
      <c r="N131" s="753">
        <v>750.548550289594</v>
      </c>
    </row>
    <row r="132" spans="1:14" ht="14.4" customHeight="1" x14ac:dyDescent="0.3">
      <c r="A132" s="747" t="s">
        <v>579</v>
      </c>
      <c r="B132" s="748" t="s">
        <v>580</v>
      </c>
      <c r="C132" s="749" t="s">
        <v>592</v>
      </c>
      <c r="D132" s="750" t="s">
        <v>593</v>
      </c>
      <c r="E132" s="751">
        <v>50113001</v>
      </c>
      <c r="F132" s="750" t="s">
        <v>603</v>
      </c>
      <c r="G132" s="749" t="s">
        <v>604</v>
      </c>
      <c r="H132" s="749">
        <v>911930</v>
      </c>
      <c r="I132" s="749">
        <v>0</v>
      </c>
      <c r="J132" s="749" t="s">
        <v>827</v>
      </c>
      <c r="K132" s="749" t="s">
        <v>581</v>
      </c>
      <c r="L132" s="752">
        <v>37.44170476019535</v>
      </c>
      <c r="M132" s="752">
        <v>1</v>
      </c>
      <c r="N132" s="753">
        <v>37.44170476019535</v>
      </c>
    </row>
    <row r="133" spans="1:14" ht="14.4" customHeight="1" x14ac:dyDescent="0.3">
      <c r="A133" s="747" t="s">
        <v>579</v>
      </c>
      <c r="B133" s="748" t="s">
        <v>580</v>
      </c>
      <c r="C133" s="749" t="s">
        <v>592</v>
      </c>
      <c r="D133" s="750" t="s">
        <v>593</v>
      </c>
      <c r="E133" s="751">
        <v>50113001</v>
      </c>
      <c r="F133" s="750" t="s">
        <v>603</v>
      </c>
      <c r="G133" s="749" t="s">
        <v>604</v>
      </c>
      <c r="H133" s="749">
        <v>500979</v>
      </c>
      <c r="I133" s="749">
        <v>0</v>
      </c>
      <c r="J133" s="749" t="s">
        <v>828</v>
      </c>
      <c r="K133" s="749" t="s">
        <v>581</v>
      </c>
      <c r="L133" s="752">
        <v>54.662237441629117</v>
      </c>
      <c r="M133" s="752">
        <v>9</v>
      </c>
      <c r="N133" s="753">
        <v>491.96013697466202</v>
      </c>
    </row>
    <row r="134" spans="1:14" ht="14.4" customHeight="1" x14ac:dyDescent="0.3">
      <c r="A134" s="747" t="s">
        <v>579</v>
      </c>
      <c r="B134" s="748" t="s">
        <v>580</v>
      </c>
      <c r="C134" s="749" t="s">
        <v>592</v>
      </c>
      <c r="D134" s="750" t="s">
        <v>593</v>
      </c>
      <c r="E134" s="751">
        <v>50113001</v>
      </c>
      <c r="F134" s="750" t="s">
        <v>603</v>
      </c>
      <c r="G134" s="749" t="s">
        <v>604</v>
      </c>
      <c r="H134" s="749">
        <v>900321</v>
      </c>
      <c r="I134" s="749">
        <v>0</v>
      </c>
      <c r="J134" s="749" t="s">
        <v>829</v>
      </c>
      <c r="K134" s="749" t="s">
        <v>581</v>
      </c>
      <c r="L134" s="752">
        <v>100.63975660762642</v>
      </c>
      <c r="M134" s="752">
        <v>5</v>
      </c>
      <c r="N134" s="753">
        <v>503.19878303813215</v>
      </c>
    </row>
    <row r="135" spans="1:14" ht="14.4" customHeight="1" x14ac:dyDescent="0.3">
      <c r="A135" s="747" t="s">
        <v>579</v>
      </c>
      <c r="B135" s="748" t="s">
        <v>580</v>
      </c>
      <c r="C135" s="749" t="s">
        <v>592</v>
      </c>
      <c r="D135" s="750" t="s">
        <v>593</v>
      </c>
      <c r="E135" s="751">
        <v>50113001</v>
      </c>
      <c r="F135" s="750" t="s">
        <v>603</v>
      </c>
      <c r="G135" s="749" t="s">
        <v>604</v>
      </c>
      <c r="H135" s="749">
        <v>501065</v>
      </c>
      <c r="I135" s="749">
        <v>0</v>
      </c>
      <c r="J135" s="749" t="s">
        <v>830</v>
      </c>
      <c r="K135" s="749" t="s">
        <v>581</v>
      </c>
      <c r="L135" s="752">
        <v>227.78</v>
      </c>
      <c r="M135" s="752">
        <v>1</v>
      </c>
      <c r="N135" s="753">
        <v>227.78</v>
      </c>
    </row>
    <row r="136" spans="1:14" ht="14.4" customHeight="1" x14ac:dyDescent="0.3">
      <c r="A136" s="747" t="s">
        <v>579</v>
      </c>
      <c r="B136" s="748" t="s">
        <v>580</v>
      </c>
      <c r="C136" s="749" t="s">
        <v>592</v>
      </c>
      <c r="D136" s="750" t="s">
        <v>593</v>
      </c>
      <c r="E136" s="751">
        <v>50113001</v>
      </c>
      <c r="F136" s="750" t="s">
        <v>603</v>
      </c>
      <c r="G136" s="749" t="s">
        <v>604</v>
      </c>
      <c r="H136" s="749">
        <v>900520</v>
      </c>
      <c r="I136" s="749">
        <v>0</v>
      </c>
      <c r="J136" s="749" t="s">
        <v>831</v>
      </c>
      <c r="K136" s="749" t="s">
        <v>832</v>
      </c>
      <c r="L136" s="752">
        <v>65.68105951053461</v>
      </c>
      <c r="M136" s="752">
        <v>10</v>
      </c>
      <c r="N136" s="753">
        <v>656.81059510534612</v>
      </c>
    </row>
    <row r="137" spans="1:14" ht="14.4" customHeight="1" x14ac:dyDescent="0.3">
      <c r="A137" s="747" t="s">
        <v>579</v>
      </c>
      <c r="B137" s="748" t="s">
        <v>580</v>
      </c>
      <c r="C137" s="749" t="s">
        <v>592</v>
      </c>
      <c r="D137" s="750" t="s">
        <v>593</v>
      </c>
      <c r="E137" s="751">
        <v>50113001</v>
      </c>
      <c r="F137" s="750" t="s">
        <v>603</v>
      </c>
      <c r="G137" s="749" t="s">
        <v>604</v>
      </c>
      <c r="H137" s="749">
        <v>900007</v>
      </c>
      <c r="I137" s="749">
        <v>0</v>
      </c>
      <c r="J137" s="749" t="s">
        <v>833</v>
      </c>
      <c r="K137" s="749" t="s">
        <v>581</v>
      </c>
      <c r="L137" s="752">
        <v>59.741525032349159</v>
      </c>
      <c r="M137" s="752">
        <v>2</v>
      </c>
      <c r="N137" s="753">
        <v>119.48305006469832</v>
      </c>
    </row>
    <row r="138" spans="1:14" ht="14.4" customHeight="1" x14ac:dyDescent="0.3">
      <c r="A138" s="747" t="s">
        <v>579</v>
      </c>
      <c r="B138" s="748" t="s">
        <v>580</v>
      </c>
      <c r="C138" s="749" t="s">
        <v>592</v>
      </c>
      <c r="D138" s="750" t="s">
        <v>593</v>
      </c>
      <c r="E138" s="751">
        <v>50113001</v>
      </c>
      <c r="F138" s="750" t="s">
        <v>603</v>
      </c>
      <c r="G138" s="749" t="s">
        <v>604</v>
      </c>
      <c r="H138" s="749">
        <v>498367</v>
      </c>
      <c r="I138" s="749">
        <v>0</v>
      </c>
      <c r="J138" s="749" t="s">
        <v>834</v>
      </c>
      <c r="K138" s="749" t="s">
        <v>581</v>
      </c>
      <c r="L138" s="752">
        <v>164.17794091314403</v>
      </c>
      <c r="M138" s="752">
        <v>4</v>
      </c>
      <c r="N138" s="753">
        <v>656.71176365257611</v>
      </c>
    </row>
    <row r="139" spans="1:14" ht="14.4" customHeight="1" x14ac:dyDescent="0.3">
      <c r="A139" s="747" t="s">
        <v>579</v>
      </c>
      <c r="B139" s="748" t="s">
        <v>580</v>
      </c>
      <c r="C139" s="749" t="s">
        <v>592</v>
      </c>
      <c r="D139" s="750" t="s">
        <v>593</v>
      </c>
      <c r="E139" s="751">
        <v>50113001</v>
      </c>
      <c r="F139" s="750" t="s">
        <v>603</v>
      </c>
      <c r="G139" s="749" t="s">
        <v>604</v>
      </c>
      <c r="H139" s="749">
        <v>921326</v>
      </c>
      <c r="I139" s="749">
        <v>0</v>
      </c>
      <c r="J139" s="749" t="s">
        <v>835</v>
      </c>
      <c r="K139" s="749" t="s">
        <v>581</v>
      </c>
      <c r="L139" s="752">
        <v>152.74718764858255</v>
      </c>
      <c r="M139" s="752">
        <v>1</v>
      </c>
      <c r="N139" s="753">
        <v>152.74718764858255</v>
      </c>
    </row>
    <row r="140" spans="1:14" ht="14.4" customHeight="1" x14ac:dyDescent="0.3">
      <c r="A140" s="747" t="s">
        <v>579</v>
      </c>
      <c r="B140" s="748" t="s">
        <v>580</v>
      </c>
      <c r="C140" s="749" t="s">
        <v>592</v>
      </c>
      <c r="D140" s="750" t="s">
        <v>593</v>
      </c>
      <c r="E140" s="751">
        <v>50113001</v>
      </c>
      <c r="F140" s="750" t="s">
        <v>603</v>
      </c>
      <c r="G140" s="749" t="s">
        <v>604</v>
      </c>
      <c r="H140" s="749">
        <v>921319</v>
      </c>
      <c r="I140" s="749">
        <v>0</v>
      </c>
      <c r="J140" s="749" t="s">
        <v>836</v>
      </c>
      <c r="K140" s="749" t="s">
        <v>581</v>
      </c>
      <c r="L140" s="752">
        <v>503.72862808836413</v>
      </c>
      <c r="M140" s="752">
        <v>3</v>
      </c>
      <c r="N140" s="753">
        <v>1511.1858842650925</v>
      </c>
    </row>
    <row r="141" spans="1:14" ht="14.4" customHeight="1" x14ac:dyDescent="0.3">
      <c r="A141" s="747" t="s">
        <v>579</v>
      </c>
      <c r="B141" s="748" t="s">
        <v>580</v>
      </c>
      <c r="C141" s="749" t="s">
        <v>592</v>
      </c>
      <c r="D141" s="750" t="s">
        <v>593</v>
      </c>
      <c r="E141" s="751">
        <v>50113001</v>
      </c>
      <c r="F141" s="750" t="s">
        <v>603</v>
      </c>
      <c r="G141" s="749" t="s">
        <v>604</v>
      </c>
      <c r="H141" s="749">
        <v>990927</v>
      </c>
      <c r="I141" s="749">
        <v>0</v>
      </c>
      <c r="J141" s="749" t="s">
        <v>837</v>
      </c>
      <c r="K141" s="749" t="s">
        <v>581</v>
      </c>
      <c r="L141" s="752">
        <v>139.92999999999998</v>
      </c>
      <c r="M141" s="752">
        <v>6</v>
      </c>
      <c r="N141" s="753">
        <v>839.57999999999993</v>
      </c>
    </row>
    <row r="142" spans="1:14" ht="14.4" customHeight="1" x14ac:dyDescent="0.3">
      <c r="A142" s="747" t="s">
        <v>579</v>
      </c>
      <c r="B142" s="748" t="s">
        <v>580</v>
      </c>
      <c r="C142" s="749" t="s">
        <v>592</v>
      </c>
      <c r="D142" s="750" t="s">
        <v>593</v>
      </c>
      <c r="E142" s="751">
        <v>50113001</v>
      </c>
      <c r="F142" s="750" t="s">
        <v>603</v>
      </c>
      <c r="G142" s="749" t="s">
        <v>604</v>
      </c>
      <c r="H142" s="749">
        <v>840220</v>
      </c>
      <c r="I142" s="749">
        <v>0</v>
      </c>
      <c r="J142" s="749" t="s">
        <v>838</v>
      </c>
      <c r="K142" s="749" t="s">
        <v>581</v>
      </c>
      <c r="L142" s="752">
        <v>214.08</v>
      </c>
      <c r="M142" s="752">
        <v>1</v>
      </c>
      <c r="N142" s="753">
        <v>214.08</v>
      </c>
    </row>
    <row r="143" spans="1:14" ht="14.4" customHeight="1" x14ac:dyDescent="0.3">
      <c r="A143" s="747" t="s">
        <v>579</v>
      </c>
      <c r="B143" s="748" t="s">
        <v>580</v>
      </c>
      <c r="C143" s="749" t="s">
        <v>592</v>
      </c>
      <c r="D143" s="750" t="s">
        <v>593</v>
      </c>
      <c r="E143" s="751">
        <v>50113001</v>
      </c>
      <c r="F143" s="750" t="s">
        <v>603</v>
      </c>
      <c r="G143" s="749" t="s">
        <v>604</v>
      </c>
      <c r="H143" s="749">
        <v>127506</v>
      </c>
      <c r="I143" s="749">
        <v>27506</v>
      </c>
      <c r="J143" s="749" t="s">
        <v>839</v>
      </c>
      <c r="K143" s="749" t="s">
        <v>840</v>
      </c>
      <c r="L143" s="752">
        <v>788.99</v>
      </c>
      <c r="M143" s="752">
        <v>1</v>
      </c>
      <c r="N143" s="753">
        <v>788.99</v>
      </c>
    </row>
    <row r="144" spans="1:14" ht="14.4" customHeight="1" x14ac:dyDescent="0.3">
      <c r="A144" s="747" t="s">
        <v>579</v>
      </c>
      <c r="B144" s="748" t="s">
        <v>580</v>
      </c>
      <c r="C144" s="749" t="s">
        <v>592</v>
      </c>
      <c r="D144" s="750" t="s">
        <v>593</v>
      </c>
      <c r="E144" s="751">
        <v>50113001</v>
      </c>
      <c r="F144" s="750" t="s">
        <v>603</v>
      </c>
      <c r="G144" s="749" t="s">
        <v>604</v>
      </c>
      <c r="H144" s="749">
        <v>127953</v>
      </c>
      <c r="I144" s="749">
        <v>27953</v>
      </c>
      <c r="J144" s="749" t="s">
        <v>841</v>
      </c>
      <c r="K144" s="749" t="s">
        <v>842</v>
      </c>
      <c r="L144" s="752">
        <v>1085.03</v>
      </c>
      <c r="M144" s="752">
        <v>2</v>
      </c>
      <c r="N144" s="753">
        <v>2170.06</v>
      </c>
    </row>
    <row r="145" spans="1:14" ht="14.4" customHeight="1" x14ac:dyDescent="0.3">
      <c r="A145" s="747" t="s">
        <v>579</v>
      </c>
      <c r="B145" s="748" t="s">
        <v>580</v>
      </c>
      <c r="C145" s="749" t="s">
        <v>592</v>
      </c>
      <c r="D145" s="750" t="s">
        <v>593</v>
      </c>
      <c r="E145" s="751">
        <v>50113001</v>
      </c>
      <c r="F145" s="750" t="s">
        <v>603</v>
      </c>
      <c r="G145" s="749" t="s">
        <v>613</v>
      </c>
      <c r="H145" s="749">
        <v>187427</v>
      </c>
      <c r="I145" s="749">
        <v>187427</v>
      </c>
      <c r="J145" s="749" t="s">
        <v>843</v>
      </c>
      <c r="K145" s="749" t="s">
        <v>844</v>
      </c>
      <c r="L145" s="752">
        <v>62.669999999999995</v>
      </c>
      <c r="M145" s="752">
        <v>1</v>
      </c>
      <c r="N145" s="753">
        <v>62.669999999999995</v>
      </c>
    </row>
    <row r="146" spans="1:14" ht="14.4" customHeight="1" x14ac:dyDescent="0.3">
      <c r="A146" s="747" t="s">
        <v>579</v>
      </c>
      <c r="B146" s="748" t="s">
        <v>580</v>
      </c>
      <c r="C146" s="749" t="s">
        <v>592</v>
      </c>
      <c r="D146" s="750" t="s">
        <v>593</v>
      </c>
      <c r="E146" s="751">
        <v>50113001</v>
      </c>
      <c r="F146" s="750" t="s">
        <v>603</v>
      </c>
      <c r="G146" s="749" t="s">
        <v>613</v>
      </c>
      <c r="H146" s="749">
        <v>128148</v>
      </c>
      <c r="I146" s="749">
        <v>28148</v>
      </c>
      <c r="J146" s="749" t="s">
        <v>845</v>
      </c>
      <c r="K146" s="749" t="s">
        <v>615</v>
      </c>
      <c r="L146" s="752">
        <v>1045.81</v>
      </c>
      <c r="M146" s="752">
        <v>2</v>
      </c>
      <c r="N146" s="753">
        <v>2091.62</v>
      </c>
    </row>
    <row r="147" spans="1:14" ht="14.4" customHeight="1" x14ac:dyDescent="0.3">
      <c r="A147" s="747" t="s">
        <v>579</v>
      </c>
      <c r="B147" s="748" t="s">
        <v>580</v>
      </c>
      <c r="C147" s="749" t="s">
        <v>592</v>
      </c>
      <c r="D147" s="750" t="s">
        <v>593</v>
      </c>
      <c r="E147" s="751">
        <v>50113001</v>
      </c>
      <c r="F147" s="750" t="s">
        <v>603</v>
      </c>
      <c r="G147" s="749" t="s">
        <v>604</v>
      </c>
      <c r="H147" s="749">
        <v>191929</v>
      </c>
      <c r="I147" s="749">
        <v>191929</v>
      </c>
      <c r="J147" s="749" t="s">
        <v>846</v>
      </c>
      <c r="K147" s="749" t="s">
        <v>847</v>
      </c>
      <c r="L147" s="752">
        <v>85.769999999999953</v>
      </c>
      <c r="M147" s="752">
        <v>1</v>
      </c>
      <c r="N147" s="753">
        <v>85.769999999999953</v>
      </c>
    </row>
    <row r="148" spans="1:14" ht="14.4" customHeight="1" x14ac:dyDescent="0.3">
      <c r="A148" s="747" t="s">
        <v>579</v>
      </c>
      <c r="B148" s="748" t="s">
        <v>580</v>
      </c>
      <c r="C148" s="749" t="s">
        <v>592</v>
      </c>
      <c r="D148" s="750" t="s">
        <v>593</v>
      </c>
      <c r="E148" s="751">
        <v>50113001</v>
      </c>
      <c r="F148" s="750" t="s">
        <v>603</v>
      </c>
      <c r="G148" s="749" t="s">
        <v>604</v>
      </c>
      <c r="H148" s="749">
        <v>188217</v>
      </c>
      <c r="I148" s="749">
        <v>88217</v>
      </c>
      <c r="J148" s="749" t="s">
        <v>848</v>
      </c>
      <c r="K148" s="749" t="s">
        <v>849</v>
      </c>
      <c r="L148" s="752">
        <v>127.21000000000001</v>
      </c>
      <c r="M148" s="752">
        <v>7</v>
      </c>
      <c r="N148" s="753">
        <v>890.47</v>
      </c>
    </row>
    <row r="149" spans="1:14" ht="14.4" customHeight="1" x14ac:dyDescent="0.3">
      <c r="A149" s="747" t="s">
        <v>579</v>
      </c>
      <c r="B149" s="748" t="s">
        <v>580</v>
      </c>
      <c r="C149" s="749" t="s">
        <v>592</v>
      </c>
      <c r="D149" s="750" t="s">
        <v>593</v>
      </c>
      <c r="E149" s="751">
        <v>50113001</v>
      </c>
      <c r="F149" s="750" t="s">
        <v>603</v>
      </c>
      <c r="G149" s="749" t="s">
        <v>604</v>
      </c>
      <c r="H149" s="749">
        <v>188219</v>
      </c>
      <c r="I149" s="749">
        <v>88219</v>
      </c>
      <c r="J149" s="749" t="s">
        <v>850</v>
      </c>
      <c r="K149" s="749" t="s">
        <v>851</v>
      </c>
      <c r="L149" s="752">
        <v>141.55333333333331</v>
      </c>
      <c r="M149" s="752">
        <v>6</v>
      </c>
      <c r="N149" s="753">
        <v>849.31999999999994</v>
      </c>
    </row>
    <row r="150" spans="1:14" ht="14.4" customHeight="1" x14ac:dyDescent="0.3">
      <c r="A150" s="747" t="s">
        <v>579</v>
      </c>
      <c r="B150" s="748" t="s">
        <v>580</v>
      </c>
      <c r="C150" s="749" t="s">
        <v>592</v>
      </c>
      <c r="D150" s="750" t="s">
        <v>593</v>
      </c>
      <c r="E150" s="751">
        <v>50113001</v>
      </c>
      <c r="F150" s="750" t="s">
        <v>603</v>
      </c>
      <c r="G150" s="749" t="s">
        <v>604</v>
      </c>
      <c r="H150" s="749">
        <v>218233</v>
      </c>
      <c r="I150" s="749">
        <v>218233</v>
      </c>
      <c r="J150" s="749" t="s">
        <v>852</v>
      </c>
      <c r="K150" s="749" t="s">
        <v>853</v>
      </c>
      <c r="L150" s="752">
        <v>60.21</v>
      </c>
      <c r="M150" s="752">
        <v>2</v>
      </c>
      <c r="N150" s="753">
        <v>120.42</v>
      </c>
    </row>
    <row r="151" spans="1:14" ht="14.4" customHeight="1" x14ac:dyDescent="0.3">
      <c r="A151" s="747" t="s">
        <v>579</v>
      </c>
      <c r="B151" s="748" t="s">
        <v>580</v>
      </c>
      <c r="C151" s="749" t="s">
        <v>592</v>
      </c>
      <c r="D151" s="750" t="s">
        <v>593</v>
      </c>
      <c r="E151" s="751">
        <v>50113001</v>
      </c>
      <c r="F151" s="750" t="s">
        <v>603</v>
      </c>
      <c r="G151" s="749" t="s">
        <v>613</v>
      </c>
      <c r="H151" s="749">
        <v>149909</v>
      </c>
      <c r="I151" s="749">
        <v>49909</v>
      </c>
      <c r="J151" s="749" t="s">
        <v>854</v>
      </c>
      <c r="K151" s="749" t="s">
        <v>855</v>
      </c>
      <c r="L151" s="752">
        <v>27.836666666666662</v>
      </c>
      <c r="M151" s="752">
        <v>3</v>
      </c>
      <c r="N151" s="753">
        <v>83.509999999999991</v>
      </c>
    </row>
    <row r="152" spans="1:14" ht="14.4" customHeight="1" x14ac:dyDescent="0.3">
      <c r="A152" s="747" t="s">
        <v>579</v>
      </c>
      <c r="B152" s="748" t="s">
        <v>580</v>
      </c>
      <c r="C152" s="749" t="s">
        <v>592</v>
      </c>
      <c r="D152" s="750" t="s">
        <v>593</v>
      </c>
      <c r="E152" s="751">
        <v>50113001</v>
      </c>
      <c r="F152" s="750" t="s">
        <v>603</v>
      </c>
      <c r="G152" s="749" t="s">
        <v>613</v>
      </c>
      <c r="H152" s="749">
        <v>149910</v>
      </c>
      <c r="I152" s="749">
        <v>49910</v>
      </c>
      <c r="J152" s="749" t="s">
        <v>854</v>
      </c>
      <c r="K152" s="749" t="s">
        <v>856</v>
      </c>
      <c r="L152" s="752">
        <v>98.11</v>
      </c>
      <c r="M152" s="752">
        <v>1</v>
      </c>
      <c r="N152" s="753">
        <v>98.11</v>
      </c>
    </row>
    <row r="153" spans="1:14" ht="14.4" customHeight="1" x14ac:dyDescent="0.3">
      <c r="A153" s="747" t="s">
        <v>579</v>
      </c>
      <c r="B153" s="748" t="s">
        <v>580</v>
      </c>
      <c r="C153" s="749" t="s">
        <v>592</v>
      </c>
      <c r="D153" s="750" t="s">
        <v>593</v>
      </c>
      <c r="E153" s="751">
        <v>50113001</v>
      </c>
      <c r="F153" s="750" t="s">
        <v>603</v>
      </c>
      <c r="G153" s="749" t="s">
        <v>604</v>
      </c>
      <c r="H153" s="749">
        <v>192853</v>
      </c>
      <c r="I153" s="749">
        <v>192853</v>
      </c>
      <c r="J153" s="749" t="s">
        <v>857</v>
      </c>
      <c r="K153" s="749" t="s">
        <v>858</v>
      </c>
      <c r="L153" s="752">
        <v>107.91666666666669</v>
      </c>
      <c r="M153" s="752">
        <v>6</v>
      </c>
      <c r="N153" s="753">
        <v>647.50000000000011</v>
      </c>
    </row>
    <row r="154" spans="1:14" ht="14.4" customHeight="1" x14ac:dyDescent="0.3">
      <c r="A154" s="747" t="s">
        <v>579</v>
      </c>
      <c r="B154" s="748" t="s">
        <v>580</v>
      </c>
      <c r="C154" s="749" t="s">
        <v>592</v>
      </c>
      <c r="D154" s="750" t="s">
        <v>593</v>
      </c>
      <c r="E154" s="751">
        <v>50113001</v>
      </c>
      <c r="F154" s="750" t="s">
        <v>603</v>
      </c>
      <c r="G154" s="749" t="s">
        <v>613</v>
      </c>
      <c r="H154" s="749">
        <v>844554</v>
      </c>
      <c r="I154" s="749">
        <v>114065</v>
      </c>
      <c r="J154" s="749" t="s">
        <v>859</v>
      </c>
      <c r="K154" s="749" t="s">
        <v>860</v>
      </c>
      <c r="L154" s="752">
        <v>18.289999999999996</v>
      </c>
      <c r="M154" s="752">
        <v>1</v>
      </c>
      <c r="N154" s="753">
        <v>18.289999999999996</v>
      </c>
    </row>
    <row r="155" spans="1:14" ht="14.4" customHeight="1" x14ac:dyDescent="0.3">
      <c r="A155" s="747" t="s">
        <v>579</v>
      </c>
      <c r="B155" s="748" t="s">
        <v>580</v>
      </c>
      <c r="C155" s="749" t="s">
        <v>592</v>
      </c>
      <c r="D155" s="750" t="s">
        <v>593</v>
      </c>
      <c r="E155" s="751">
        <v>50113001</v>
      </c>
      <c r="F155" s="750" t="s">
        <v>603</v>
      </c>
      <c r="G155" s="749" t="s">
        <v>613</v>
      </c>
      <c r="H155" s="749">
        <v>115316</v>
      </c>
      <c r="I155" s="749">
        <v>15316</v>
      </c>
      <c r="J155" s="749" t="s">
        <v>861</v>
      </c>
      <c r="K155" s="749" t="s">
        <v>713</v>
      </c>
      <c r="L155" s="752">
        <v>19.010000000000002</v>
      </c>
      <c r="M155" s="752">
        <v>1</v>
      </c>
      <c r="N155" s="753">
        <v>19.010000000000002</v>
      </c>
    </row>
    <row r="156" spans="1:14" ht="14.4" customHeight="1" x14ac:dyDescent="0.3">
      <c r="A156" s="747" t="s">
        <v>579</v>
      </c>
      <c r="B156" s="748" t="s">
        <v>580</v>
      </c>
      <c r="C156" s="749" t="s">
        <v>592</v>
      </c>
      <c r="D156" s="750" t="s">
        <v>593</v>
      </c>
      <c r="E156" s="751">
        <v>50113001</v>
      </c>
      <c r="F156" s="750" t="s">
        <v>603</v>
      </c>
      <c r="G156" s="749" t="s">
        <v>604</v>
      </c>
      <c r="H156" s="749">
        <v>67558</v>
      </c>
      <c r="I156" s="749">
        <v>67558</v>
      </c>
      <c r="J156" s="749" t="s">
        <v>862</v>
      </c>
      <c r="K156" s="749" t="s">
        <v>863</v>
      </c>
      <c r="L156" s="752">
        <v>27.49</v>
      </c>
      <c r="M156" s="752">
        <v>2</v>
      </c>
      <c r="N156" s="753">
        <v>54.98</v>
      </c>
    </row>
    <row r="157" spans="1:14" ht="14.4" customHeight="1" x14ac:dyDescent="0.3">
      <c r="A157" s="747" t="s">
        <v>579</v>
      </c>
      <c r="B157" s="748" t="s">
        <v>580</v>
      </c>
      <c r="C157" s="749" t="s">
        <v>592</v>
      </c>
      <c r="D157" s="750" t="s">
        <v>593</v>
      </c>
      <c r="E157" s="751">
        <v>50113001</v>
      </c>
      <c r="F157" s="750" t="s">
        <v>603</v>
      </c>
      <c r="G157" s="749" t="s">
        <v>604</v>
      </c>
      <c r="H157" s="749">
        <v>209947</v>
      </c>
      <c r="I157" s="749">
        <v>209947</v>
      </c>
      <c r="J157" s="749" t="s">
        <v>864</v>
      </c>
      <c r="K157" s="749" t="s">
        <v>865</v>
      </c>
      <c r="L157" s="752">
        <v>61.699999999999982</v>
      </c>
      <c r="M157" s="752">
        <v>1</v>
      </c>
      <c r="N157" s="753">
        <v>61.699999999999982</v>
      </c>
    </row>
    <row r="158" spans="1:14" ht="14.4" customHeight="1" x14ac:dyDescent="0.3">
      <c r="A158" s="747" t="s">
        <v>579</v>
      </c>
      <c r="B158" s="748" t="s">
        <v>580</v>
      </c>
      <c r="C158" s="749" t="s">
        <v>592</v>
      </c>
      <c r="D158" s="750" t="s">
        <v>593</v>
      </c>
      <c r="E158" s="751">
        <v>50113001</v>
      </c>
      <c r="F158" s="750" t="s">
        <v>603</v>
      </c>
      <c r="G158" s="749" t="s">
        <v>604</v>
      </c>
      <c r="H158" s="749">
        <v>117992</v>
      </c>
      <c r="I158" s="749">
        <v>17992</v>
      </c>
      <c r="J158" s="749" t="s">
        <v>866</v>
      </c>
      <c r="K158" s="749" t="s">
        <v>867</v>
      </c>
      <c r="L158" s="752">
        <v>93.296249999999986</v>
      </c>
      <c r="M158" s="752">
        <v>16</v>
      </c>
      <c r="N158" s="753">
        <v>1492.7399999999998</v>
      </c>
    </row>
    <row r="159" spans="1:14" ht="14.4" customHeight="1" x14ac:dyDescent="0.3">
      <c r="A159" s="747" t="s">
        <v>579</v>
      </c>
      <c r="B159" s="748" t="s">
        <v>580</v>
      </c>
      <c r="C159" s="749" t="s">
        <v>592</v>
      </c>
      <c r="D159" s="750" t="s">
        <v>593</v>
      </c>
      <c r="E159" s="751">
        <v>50113001</v>
      </c>
      <c r="F159" s="750" t="s">
        <v>603</v>
      </c>
      <c r="G159" s="749" t="s">
        <v>604</v>
      </c>
      <c r="H159" s="749">
        <v>100498</v>
      </c>
      <c r="I159" s="749">
        <v>498</v>
      </c>
      <c r="J159" s="749" t="s">
        <v>868</v>
      </c>
      <c r="K159" s="749" t="s">
        <v>869</v>
      </c>
      <c r="L159" s="752">
        <v>104.23363636363636</v>
      </c>
      <c r="M159" s="752">
        <v>11</v>
      </c>
      <c r="N159" s="753">
        <v>1146.57</v>
      </c>
    </row>
    <row r="160" spans="1:14" ht="14.4" customHeight="1" x14ac:dyDescent="0.3">
      <c r="A160" s="747" t="s">
        <v>579</v>
      </c>
      <c r="B160" s="748" t="s">
        <v>580</v>
      </c>
      <c r="C160" s="749" t="s">
        <v>592</v>
      </c>
      <c r="D160" s="750" t="s">
        <v>593</v>
      </c>
      <c r="E160" s="751">
        <v>50113001</v>
      </c>
      <c r="F160" s="750" t="s">
        <v>603</v>
      </c>
      <c r="G160" s="749" t="s">
        <v>604</v>
      </c>
      <c r="H160" s="749">
        <v>215978</v>
      </c>
      <c r="I160" s="749">
        <v>215978</v>
      </c>
      <c r="J160" s="749" t="s">
        <v>870</v>
      </c>
      <c r="K160" s="749" t="s">
        <v>871</v>
      </c>
      <c r="L160" s="752">
        <v>120.73888888888889</v>
      </c>
      <c r="M160" s="752">
        <v>9</v>
      </c>
      <c r="N160" s="753">
        <v>1086.6500000000001</v>
      </c>
    </row>
    <row r="161" spans="1:14" ht="14.4" customHeight="1" x14ac:dyDescent="0.3">
      <c r="A161" s="747" t="s">
        <v>579</v>
      </c>
      <c r="B161" s="748" t="s">
        <v>580</v>
      </c>
      <c r="C161" s="749" t="s">
        <v>592</v>
      </c>
      <c r="D161" s="750" t="s">
        <v>593</v>
      </c>
      <c r="E161" s="751">
        <v>50113001</v>
      </c>
      <c r="F161" s="750" t="s">
        <v>603</v>
      </c>
      <c r="G161" s="749" t="s">
        <v>604</v>
      </c>
      <c r="H161" s="749">
        <v>102439</v>
      </c>
      <c r="I161" s="749">
        <v>2439</v>
      </c>
      <c r="J161" s="749" t="s">
        <v>872</v>
      </c>
      <c r="K161" s="749" t="s">
        <v>873</v>
      </c>
      <c r="L161" s="752">
        <v>285.08000000000004</v>
      </c>
      <c r="M161" s="752">
        <v>3</v>
      </c>
      <c r="N161" s="753">
        <v>855.24000000000012</v>
      </c>
    </row>
    <row r="162" spans="1:14" ht="14.4" customHeight="1" x14ac:dyDescent="0.3">
      <c r="A162" s="747" t="s">
        <v>579</v>
      </c>
      <c r="B162" s="748" t="s">
        <v>580</v>
      </c>
      <c r="C162" s="749" t="s">
        <v>592</v>
      </c>
      <c r="D162" s="750" t="s">
        <v>593</v>
      </c>
      <c r="E162" s="751">
        <v>50113001</v>
      </c>
      <c r="F162" s="750" t="s">
        <v>603</v>
      </c>
      <c r="G162" s="749" t="s">
        <v>604</v>
      </c>
      <c r="H162" s="749">
        <v>225168</v>
      </c>
      <c r="I162" s="749">
        <v>225168</v>
      </c>
      <c r="J162" s="749" t="s">
        <v>874</v>
      </c>
      <c r="K162" s="749" t="s">
        <v>875</v>
      </c>
      <c r="L162" s="752">
        <v>63.54</v>
      </c>
      <c r="M162" s="752">
        <v>1</v>
      </c>
      <c r="N162" s="753">
        <v>63.54</v>
      </c>
    </row>
    <row r="163" spans="1:14" ht="14.4" customHeight="1" x14ac:dyDescent="0.3">
      <c r="A163" s="747" t="s">
        <v>579</v>
      </c>
      <c r="B163" s="748" t="s">
        <v>580</v>
      </c>
      <c r="C163" s="749" t="s">
        <v>592</v>
      </c>
      <c r="D163" s="750" t="s">
        <v>593</v>
      </c>
      <c r="E163" s="751">
        <v>50113001</v>
      </c>
      <c r="F163" s="750" t="s">
        <v>603</v>
      </c>
      <c r="G163" s="749" t="s">
        <v>604</v>
      </c>
      <c r="H163" s="749">
        <v>225169</v>
      </c>
      <c r="I163" s="749">
        <v>225169</v>
      </c>
      <c r="J163" s="749" t="s">
        <v>874</v>
      </c>
      <c r="K163" s="749" t="s">
        <v>876</v>
      </c>
      <c r="L163" s="752">
        <v>44.45</v>
      </c>
      <c r="M163" s="752">
        <v>1</v>
      </c>
      <c r="N163" s="753">
        <v>44.45</v>
      </c>
    </row>
    <row r="164" spans="1:14" ht="14.4" customHeight="1" x14ac:dyDescent="0.3">
      <c r="A164" s="747" t="s">
        <v>579</v>
      </c>
      <c r="B164" s="748" t="s">
        <v>580</v>
      </c>
      <c r="C164" s="749" t="s">
        <v>592</v>
      </c>
      <c r="D164" s="750" t="s">
        <v>593</v>
      </c>
      <c r="E164" s="751">
        <v>50113001</v>
      </c>
      <c r="F164" s="750" t="s">
        <v>603</v>
      </c>
      <c r="G164" s="749" t="s">
        <v>604</v>
      </c>
      <c r="H164" s="749">
        <v>100502</v>
      </c>
      <c r="I164" s="749">
        <v>502</v>
      </c>
      <c r="J164" s="749" t="s">
        <v>877</v>
      </c>
      <c r="K164" s="749" t="s">
        <v>878</v>
      </c>
      <c r="L164" s="752">
        <v>238.67333333333329</v>
      </c>
      <c r="M164" s="752">
        <v>3</v>
      </c>
      <c r="N164" s="753">
        <v>716.01999999999987</v>
      </c>
    </row>
    <row r="165" spans="1:14" ht="14.4" customHeight="1" x14ac:dyDescent="0.3">
      <c r="A165" s="747" t="s">
        <v>579</v>
      </c>
      <c r="B165" s="748" t="s">
        <v>580</v>
      </c>
      <c r="C165" s="749" t="s">
        <v>592</v>
      </c>
      <c r="D165" s="750" t="s">
        <v>593</v>
      </c>
      <c r="E165" s="751">
        <v>50113001</v>
      </c>
      <c r="F165" s="750" t="s">
        <v>603</v>
      </c>
      <c r="G165" s="749" t="s">
        <v>604</v>
      </c>
      <c r="H165" s="749">
        <v>196190</v>
      </c>
      <c r="I165" s="749">
        <v>96190</v>
      </c>
      <c r="J165" s="749" t="s">
        <v>879</v>
      </c>
      <c r="K165" s="749" t="s">
        <v>727</v>
      </c>
      <c r="L165" s="752">
        <v>52.67</v>
      </c>
      <c r="M165" s="752">
        <v>1</v>
      </c>
      <c r="N165" s="753">
        <v>52.67</v>
      </c>
    </row>
    <row r="166" spans="1:14" ht="14.4" customHeight="1" x14ac:dyDescent="0.3">
      <c r="A166" s="747" t="s">
        <v>579</v>
      </c>
      <c r="B166" s="748" t="s">
        <v>580</v>
      </c>
      <c r="C166" s="749" t="s">
        <v>592</v>
      </c>
      <c r="D166" s="750" t="s">
        <v>593</v>
      </c>
      <c r="E166" s="751">
        <v>50113001</v>
      </c>
      <c r="F166" s="750" t="s">
        <v>603</v>
      </c>
      <c r="G166" s="749" t="s">
        <v>604</v>
      </c>
      <c r="H166" s="749">
        <v>223159</v>
      </c>
      <c r="I166" s="749">
        <v>223159</v>
      </c>
      <c r="J166" s="749" t="s">
        <v>880</v>
      </c>
      <c r="K166" s="749" t="s">
        <v>881</v>
      </c>
      <c r="L166" s="752">
        <v>72.920000000000016</v>
      </c>
      <c r="M166" s="752">
        <v>3</v>
      </c>
      <c r="N166" s="753">
        <v>218.76000000000005</v>
      </c>
    </row>
    <row r="167" spans="1:14" ht="14.4" customHeight="1" x14ac:dyDescent="0.3">
      <c r="A167" s="747" t="s">
        <v>579</v>
      </c>
      <c r="B167" s="748" t="s">
        <v>580</v>
      </c>
      <c r="C167" s="749" t="s">
        <v>592</v>
      </c>
      <c r="D167" s="750" t="s">
        <v>593</v>
      </c>
      <c r="E167" s="751">
        <v>50113001</v>
      </c>
      <c r="F167" s="750" t="s">
        <v>603</v>
      </c>
      <c r="G167" s="749" t="s">
        <v>604</v>
      </c>
      <c r="H167" s="749">
        <v>157525</v>
      </c>
      <c r="I167" s="749">
        <v>57525</v>
      </c>
      <c r="J167" s="749" t="s">
        <v>882</v>
      </c>
      <c r="K167" s="749" t="s">
        <v>883</v>
      </c>
      <c r="L167" s="752">
        <v>97.53000000000003</v>
      </c>
      <c r="M167" s="752">
        <v>2</v>
      </c>
      <c r="N167" s="753">
        <v>195.06000000000006</v>
      </c>
    </row>
    <row r="168" spans="1:14" ht="14.4" customHeight="1" x14ac:dyDescent="0.3">
      <c r="A168" s="747" t="s">
        <v>579</v>
      </c>
      <c r="B168" s="748" t="s">
        <v>580</v>
      </c>
      <c r="C168" s="749" t="s">
        <v>592</v>
      </c>
      <c r="D168" s="750" t="s">
        <v>593</v>
      </c>
      <c r="E168" s="751">
        <v>50113001</v>
      </c>
      <c r="F168" s="750" t="s">
        <v>603</v>
      </c>
      <c r="G168" s="749" t="s">
        <v>604</v>
      </c>
      <c r="H168" s="749">
        <v>109414</v>
      </c>
      <c r="I168" s="749">
        <v>119687</v>
      </c>
      <c r="J168" s="749" t="s">
        <v>884</v>
      </c>
      <c r="K168" s="749" t="s">
        <v>885</v>
      </c>
      <c r="L168" s="752">
        <v>61.779999999999973</v>
      </c>
      <c r="M168" s="752">
        <v>1</v>
      </c>
      <c r="N168" s="753">
        <v>61.779999999999973</v>
      </c>
    </row>
    <row r="169" spans="1:14" ht="14.4" customHeight="1" x14ac:dyDescent="0.3">
      <c r="A169" s="747" t="s">
        <v>579</v>
      </c>
      <c r="B169" s="748" t="s">
        <v>580</v>
      </c>
      <c r="C169" s="749" t="s">
        <v>592</v>
      </c>
      <c r="D169" s="750" t="s">
        <v>593</v>
      </c>
      <c r="E169" s="751">
        <v>50113001</v>
      </c>
      <c r="F169" s="750" t="s">
        <v>603</v>
      </c>
      <c r="G169" s="749" t="s">
        <v>604</v>
      </c>
      <c r="H169" s="749">
        <v>171031</v>
      </c>
      <c r="I169" s="749">
        <v>171031</v>
      </c>
      <c r="J169" s="749" t="s">
        <v>886</v>
      </c>
      <c r="K169" s="749" t="s">
        <v>887</v>
      </c>
      <c r="L169" s="752">
        <v>84.14</v>
      </c>
      <c r="M169" s="752">
        <v>1</v>
      </c>
      <c r="N169" s="753">
        <v>84.14</v>
      </c>
    </row>
    <row r="170" spans="1:14" ht="14.4" customHeight="1" x14ac:dyDescent="0.3">
      <c r="A170" s="747" t="s">
        <v>579</v>
      </c>
      <c r="B170" s="748" t="s">
        <v>580</v>
      </c>
      <c r="C170" s="749" t="s">
        <v>592</v>
      </c>
      <c r="D170" s="750" t="s">
        <v>593</v>
      </c>
      <c r="E170" s="751">
        <v>50113001</v>
      </c>
      <c r="F170" s="750" t="s">
        <v>603</v>
      </c>
      <c r="G170" s="749" t="s">
        <v>604</v>
      </c>
      <c r="H170" s="749">
        <v>100513</v>
      </c>
      <c r="I170" s="749">
        <v>513</v>
      </c>
      <c r="J170" s="749" t="s">
        <v>888</v>
      </c>
      <c r="K170" s="749" t="s">
        <v>869</v>
      </c>
      <c r="L170" s="752">
        <v>56.780000000000015</v>
      </c>
      <c r="M170" s="752">
        <v>4</v>
      </c>
      <c r="N170" s="753">
        <v>227.12000000000006</v>
      </c>
    </row>
    <row r="171" spans="1:14" ht="14.4" customHeight="1" x14ac:dyDescent="0.3">
      <c r="A171" s="747" t="s">
        <v>579</v>
      </c>
      <c r="B171" s="748" t="s">
        <v>580</v>
      </c>
      <c r="C171" s="749" t="s">
        <v>592</v>
      </c>
      <c r="D171" s="750" t="s">
        <v>593</v>
      </c>
      <c r="E171" s="751">
        <v>50113001</v>
      </c>
      <c r="F171" s="750" t="s">
        <v>603</v>
      </c>
      <c r="G171" s="749" t="s">
        <v>604</v>
      </c>
      <c r="H171" s="749">
        <v>100527</v>
      </c>
      <c r="I171" s="749">
        <v>527</v>
      </c>
      <c r="J171" s="749" t="s">
        <v>889</v>
      </c>
      <c r="K171" s="749" t="s">
        <v>890</v>
      </c>
      <c r="L171" s="752">
        <v>136.54999999999998</v>
      </c>
      <c r="M171" s="752">
        <v>1</v>
      </c>
      <c r="N171" s="753">
        <v>136.54999999999998</v>
      </c>
    </row>
    <row r="172" spans="1:14" ht="14.4" customHeight="1" x14ac:dyDescent="0.3">
      <c r="A172" s="747" t="s">
        <v>579</v>
      </c>
      <c r="B172" s="748" t="s">
        <v>580</v>
      </c>
      <c r="C172" s="749" t="s">
        <v>592</v>
      </c>
      <c r="D172" s="750" t="s">
        <v>593</v>
      </c>
      <c r="E172" s="751">
        <v>50113001</v>
      </c>
      <c r="F172" s="750" t="s">
        <v>603</v>
      </c>
      <c r="G172" s="749" t="s">
        <v>613</v>
      </c>
      <c r="H172" s="749">
        <v>112572</v>
      </c>
      <c r="I172" s="749">
        <v>112572</v>
      </c>
      <c r="J172" s="749" t="s">
        <v>891</v>
      </c>
      <c r="K172" s="749" t="s">
        <v>892</v>
      </c>
      <c r="L172" s="752">
        <v>64.859999999999957</v>
      </c>
      <c r="M172" s="752">
        <v>1</v>
      </c>
      <c r="N172" s="753">
        <v>64.859999999999957</v>
      </c>
    </row>
    <row r="173" spans="1:14" ht="14.4" customHeight="1" x14ac:dyDescent="0.3">
      <c r="A173" s="747" t="s">
        <v>579</v>
      </c>
      <c r="B173" s="748" t="s">
        <v>580</v>
      </c>
      <c r="C173" s="749" t="s">
        <v>592</v>
      </c>
      <c r="D173" s="750" t="s">
        <v>593</v>
      </c>
      <c r="E173" s="751">
        <v>50113001</v>
      </c>
      <c r="F173" s="750" t="s">
        <v>603</v>
      </c>
      <c r="G173" s="749" t="s">
        <v>604</v>
      </c>
      <c r="H173" s="749">
        <v>110086</v>
      </c>
      <c r="I173" s="749">
        <v>10086</v>
      </c>
      <c r="J173" s="749" t="s">
        <v>893</v>
      </c>
      <c r="K173" s="749" t="s">
        <v>894</v>
      </c>
      <c r="L173" s="752">
        <v>1592.8</v>
      </c>
      <c r="M173" s="752">
        <v>24</v>
      </c>
      <c r="N173" s="753">
        <v>38227.199999999997</v>
      </c>
    </row>
    <row r="174" spans="1:14" ht="14.4" customHeight="1" x14ac:dyDescent="0.3">
      <c r="A174" s="747" t="s">
        <v>579</v>
      </c>
      <c r="B174" s="748" t="s">
        <v>580</v>
      </c>
      <c r="C174" s="749" t="s">
        <v>592</v>
      </c>
      <c r="D174" s="750" t="s">
        <v>593</v>
      </c>
      <c r="E174" s="751">
        <v>50113001</v>
      </c>
      <c r="F174" s="750" t="s">
        <v>603</v>
      </c>
      <c r="G174" s="749" t="s">
        <v>613</v>
      </c>
      <c r="H174" s="749">
        <v>106618</v>
      </c>
      <c r="I174" s="749">
        <v>6618</v>
      </c>
      <c r="J174" s="749" t="s">
        <v>895</v>
      </c>
      <c r="K174" s="749" t="s">
        <v>896</v>
      </c>
      <c r="L174" s="752">
        <v>19.590000000000003</v>
      </c>
      <c r="M174" s="752">
        <v>2</v>
      </c>
      <c r="N174" s="753">
        <v>39.180000000000007</v>
      </c>
    </row>
    <row r="175" spans="1:14" ht="14.4" customHeight="1" x14ac:dyDescent="0.3">
      <c r="A175" s="747" t="s">
        <v>579</v>
      </c>
      <c r="B175" s="748" t="s">
        <v>580</v>
      </c>
      <c r="C175" s="749" t="s">
        <v>592</v>
      </c>
      <c r="D175" s="750" t="s">
        <v>593</v>
      </c>
      <c r="E175" s="751">
        <v>50113001</v>
      </c>
      <c r="F175" s="750" t="s">
        <v>603</v>
      </c>
      <c r="G175" s="749" t="s">
        <v>604</v>
      </c>
      <c r="H175" s="749">
        <v>184398</v>
      </c>
      <c r="I175" s="749">
        <v>84398</v>
      </c>
      <c r="J175" s="749" t="s">
        <v>897</v>
      </c>
      <c r="K175" s="749" t="s">
        <v>898</v>
      </c>
      <c r="L175" s="752">
        <v>411.92999999999995</v>
      </c>
      <c r="M175" s="752">
        <v>1</v>
      </c>
      <c r="N175" s="753">
        <v>411.92999999999995</v>
      </c>
    </row>
    <row r="176" spans="1:14" ht="14.4" customHeight="1" x14ac:dyDescent="0.3">
      <c r="A176" s="747" t="s">
        <v>579</v>
      </c>
      <c r="B176" s="748" t="s">
        <v>580</v>
      </c>
      <c r="C176" s="749" t="s">
        <v>592</v>
      </c>
      <c r="D176" s="750" t="s">
        <v>593</v>
      </c>
      <c r="E176" s="751">
        <v>50113001</v>
      </c>
      <c r="F176" s="750" t="s">
        <v>603</v>
      </c>
      <c r="G176" s="749" t="s">
        <v>604</v>
      </c>
      <c r="H176" s="749">
        <v>184399</v>
      </c>
      <c r="I176" s="749">
        <v>84399</v>
      </c>
      <c r="J176" s="749" t="s">
        <v>899</v>
      </c>
      <c r="K176" s="749" t="s">
        <v>900</v>
      </c>
      <c r="L176" s="752">
        <v>255.61666666666667</v>
      </c>
      <c r="M176" s="752">
        <v>3</v>
      </c>
      <c r="N176" s="753">
        <v>766.85</v>
      </c>
    </row>
    <row r="177" spans="1:14" ht="14.4" customHeight="1" x14ac:dyDescent="0.3">
      <c r="A177" s="747" t="s">
        <v>579</v>
      </c>
      <c r="B177" s="748" t="s">
        <v>580</v>
      </c>
      <c r="C177" s="749" t="s">
        <v>592</v>
      </c>
      <c r="D177" s="750" t="s">
        <v>593</v>
      </c>
      <c r="E177" s="751">
        <v>50113001</v>
      </c>
      <c r="F177" s="750" t="s">
        <v>603</v>
      </c>
      <c r="G177" s="749" t="s">
        <v>613</v>
      </c>
      <c r="H177" s="749">
        <v>849187</v>
      </c>
      <c r="I177" s="749">
        <v>111902</v>
      </c>
      <c r="J177" s="749" t="s">
        <v>901</v>
      </c>
      <c r="K177" s="749" t="s">
        <v>902</v>
      </c>
      <c r="L177" s="752">
        <v>32.33</v>
      </c>
      <c r="M177" s="752">
        <v>1</v>
      </c>
      <c r="N177" s="753">
        <v>32.33</v>
      </c>
    </row>
    <row r="178" spans="1:14" ht="14.4" customHeight="1" x14ac:dyDescent="0.3">
      <c r="A178" s="747" t="s">
        <v>579</v>
      </c>
      <c r="B178" s="748" t="s">
        <v>580</v>
      </c>
      <c r="C178" s="749" t="s">
        <v>592</v>
      </c>
      <c r="D178" s="750" t="s">
        <v>593</v>
      </c>
      <c r="E178" s="751">
        <v>50113001</v>
      </c>
      <c r="F178" s="750" t="s">
        <v>603</v>
      </c>
      <c r="G178" s="749" t="s">
        <v>604</v>
      </c>
      <c r="H178" s="749">
        <v>988466</v>
      </c>
      <c r="I178" s="749">
        <v>192729</v>
      </c>
      <c r="J178" s="749" t="s">
        <v>903</v>
      </c>
      <c r="K178" s="749" t="s">
        <v>904</v>
      </c>
      <c r="L178" s="752">
        <v>54.1</v>
      </c>
      <c r="M178" s="752">
        <v>6</v>
      </c>
      <c r="N178" s="753">
        <v>324.60000000000002</v>
      </c>
    </row>
    <row r="179" spans="1:14" ht="14.4" customHeight="1" x14ac:dyDescent="0.3">
      <c r="A179" s="747" t="s">
        <v>579</v>
      </c>
      <c r="B179" s="748" t="s">
        <v>580</v>
      </c>
      <c r="C179" s="749" t="s">
        <v>592</v>
      </c>
      <c r="D179" s="750" t="s">
        <v>593</v>
      </c>
      <c r="E179" s="751">
        <v>50113001</v>
      </c>
      <c r="F179" s="750" t="s">
        <v>603</v>
      </c>
      <c r="G179" s="749" t="s">
        <v>613</v>
      </c>
      <c r="H179" s="749">
        <v>155823</v>
      </c>
      <c r="I179" s="749">
        <v>55823</v>
      </c>
      <c r="J179" s="749" t="s">
        <v>905</v>
      </c>
      <c r="K179" s="749" t="s">
        <v>906</v>
      </c>
      <c r="L179" s="752">
        <v>33.470000000000006</v>
      </c>
      <c r="M179" s="752">
        <v>260</v>
      </c>
      <c r="N179" s="753">
        <v>8702.2000000000007</v>
      </c>
    </row>
    <row r="180" spans="1:14" ht="14.4" customHeight="1" x14ac:dyDescent="0.3">
      <c r="A180" s="747" t="s">
        <v>579</v>
      </c>
      <c r="B180" s="748" t="s">
        <v>580</v>
      </c>
      <c r="C180" s="749" t="s">
        <v>592</v>
      </c>
      <c r="D180" s="750" t="s">
        <v>593</v>
      </c>
      <c r="E180" s="751">
        <v>50113001</v>
      </c>
      <c r="F180" s="750" t="s">
        <v>603</v>
      </c>
      <c r="G180" s="749" t="s">
        <v>613</v>
      </c>
      <c r="H180" s="749">
        <v>155824</v>
      </c>
      <c r="I180" s="749">
        <v>55824</v>
      </c>
      <c r="J180" s="749" t="s">
        <v>905</v>
      </c>
      <c r="K180" s="749" t="s">
        <v>907</v>
      </c>
      <c r="L180" s="752">
        <v>50.673658536585371</v>
      </c>
      <c r="M180" s="752">
        <v>123</v>
      </c>
      <c r="N180" s="753">
        <v>6232.8600000000006</v>
      </c>
    </row>
    <row r="181" spans="1:14" ht="14.4" customHeight="1" x14ac:dyDescent="0.3">
      <c r="A181" s="747" t="s">
        <v>579</v>
      </c>
      <c r="B181" s="748" t="s">
        <v>580</v>
      </c>
      <c r="C181" s="749" t="s">
        <v>592</v>
      </c>
      <c r="D181" s="750" t="s">
        <v>593</v>
      </c>
      <c r="E181" s="751">
        <v>50113001</v>
      </c>
      <c r="F181" s="750" t="s">
        <v>603</v>
      </c>
      <c r="G181" s="749" t="s">
        <v>613</v>
      </c>
      <c r="H181" s="749">
        <v>126789</v>
      </c>
      <c r="I181" s="749">
        <v>26789</v>
      </c>
      <c r="J181" s="749" t="s">
        <v>908</v>
      </c>
      <c r="K181" s="749" t="s">
        <v>615</v>
      </c>
      <c r="L181" s="752">
        <v>671.91</v>
      </c>
      <c r="M181" s="752">
        <v>1</v>
      </c>
      <c r="N181" s="753">
        <v>671.91</v>
      </c>
    </row>
    <row r="182" spans="1:14" ht="14.4" customHeight="1" x14ac:dyDescent="0.3">
      <c r="A182" s="747" t="s">
        <v>579</v>
      </c>
      <c r="B182" s="748" t="s">
        <v>580</v>
      </c>
      <c r="C182" s="749" t="s">
        <v>592</v>
      </c>
      <c r="D182" s="750" t="s">
        <v>593</v>
      </c>
      <c r="E182" s="751">
        <v>50113001</v>
      </c>
      <c r="F182" s="750" t="s">
        <v>603</v>
      </c>
      <c r="G182" s="749" t="s">
        <v>613</v>
      </c>
      <c r="H182" s="749">
        <v>990180</v>
      </c>
      <c r="I182" s="749">
        <v>500764</v>
      </c>
      <c r="J182" s="749" t="s">
        <v>909</v>
      </c>
      <c r="K182" s="749" t="s">
        <v>910</v>
      </c>
      <c r="L182" s="752">
        <v>554.11</v>
      </c>
      <c r="M182" s="752">
        <v>1</v>
      </c>
      <c r="N182" s="753">
        <v>554.11</v>
      </c>
    </row>
    <row r="183" spans="1:14" ht="14.4" customHeight="1" x14ac:dyDescent="0.3">
      <c r="A183" s="747" t="s">
        <v>579</v>
      </c>
      <c r="B183" s="748" t="s">
        <v>580</v>
      </c>
      <c r="C183" s="749" t="s">
        <v>592</v>
      </c>
      <c r="D183" s="750" t="s">
        <v>593</v>
      </c>
      <c r="E183" s="751">
        <v>50113001</v>
      </c>
      <c r="F183" s="750" t="s">
        <v>603</v>
      </c>
      <c r="G183" s="749" t="s">
        <v>613</v>
      </c>
      <c r="H183" s="749">
        <v>111635</v>
      </c>
      <c r="I183" s="749">
        <v>11635</v>
      </c>
      <c r="J183" s="749" t="s">
        <v>911</v>
      </c>
      <c r="K183" s="749" t="s">
        <v>912</v>
      </c>
      <c r="L183" s="752">
        <v>339.56000000000006</v>
      </c>
      <c r="M183" s="752">
        <v>2</v>
      </c>
      <c r="N183" s="753">
        <v>679.12000000000012</v>
      </c>
    </row>
    <row r="184" spans="1:14" ht="14.4" customHeight="1" x14ac:dyDescent="0.3">
      <c r="A184" s="747" t="s">
        <v>579</v>
      </c>
      <c r="B184" s="748" t="s">
        <v>580</v>
      </c>
      <c r="C184" s="749" t="s">
        <v>592</v>
      </c>
      <c r="D184" s="750" t="s">
        <v>593</v>
      </c>
      <c r="E184" s="751">
        <v>50113001</v>
      </c>
      <c r="F184" s="750" t="s">
        <v>603</v>
      </c>
      <c r="G184" s="749" t="s">
        <v>604</v>
      </c>
      <c r="H184" s="749">
        <v>100876</v>
      </c>
      <c r="I184" s="749">
        <v>876</v>
      </c>
      <c r="J184" s="749" t="s">
        <v>913</v>
      </c>
      <c r="K184" s="749" t="s">
        <v>914</v>
      </c>
      <c r="L184" s="752">
        <v>66.260000000000019</v>
      </c>
      <c r="M184" s="752">
        <v>1</v>
      </c>
      <c r="N184" s="753">
        <v>66.260000000000019</v>
      </c>
    </row>
    <row r="185" spans="1:14" ht="14.4" customHeight="1" x14ac:dyDescent="0.3">
      <c r="A185" s="747" t="s">
        <v>579</v>
      </c>
      <c r="B185" s="748" t="s">
        <v>580</v>
      </c>
      <c r="C185" s="749" t="s">
        <v>592</v>
      </c>
      <c r="D185" s="750" t="s">
        <v>593</v>
      </c>
      <c r="E185" s="751">
        <v>50113001</v>
      </c>
      <c r="F185" s="750" t="s">
        <v>603</v>
      </c>
      <c r="G185" s="749" t="s">
        <v>604</v>
      </c>
      <c r="H185" s="749">
        <v>200863</v>
      </c>
      <c r="I185" s="749">
        <v>200863</v>
      </c>
      <c r="J185" s="749" t="s">
        <v>913</v>
      </c>
      <c r="K185" s="749" t="s">
        <v>915</v>
      </c>
      <c r="L185" s="752">
        <v>85.64</v>
      </c>
      <c r="M185" s="752">
        <v>3</v>
      </c>
      <c r="N185" s="753">
        <v>256.92</v>
      </c>
    </row>
    <row r="186" spans="1:14" ht="14.4" customHeight="1" x14ac:dyDescent="0.3">
      <c r="A186" s="747" t="s">
        <v>579</v>
      </c>
      <c r="B186" s="748" t="s">
        <v>580</v>
      </c>
      <c r="C186" s="749" t="s">
        <v>592</v>
      </c>
      <c r="D186" s="750" t="s">
        <v>593</v>
      </c>
      <c r="E186" s="751">
        <v>50113001</v>
      </c>
      <c r="F186" s="750" t="s">
        <v>603</v>
      </c>
      <c r="G186" s="749" t="s">
        <v>604</v>
      </c>
      <c r="H186" s="749">
        <v>844547</v>
      </c>
      <c r="I186" s="749">
        <v>107143</v>
      </c>
      <c r="J186" s="749" t="s">
        <v>916</v>
      </c>
      <c r="K186" s="749" t="s">
        <v>917</v>
      </c>
      <c r="L186" s="752">
        <v>57.18</v>
      </c>
      <c r="M186" s="752">
        <v>2</v>
      </c>
      <c r="N186" s="753">
        <v>114.36</v>
      </c>
    </row>
    <row r="187" spans="1:14" ht="14.4" customHeight="1" x14ac:dyDescent="0.3">
      <c r="A187" s="747" t="s">
        <v>579</v>
      </c>
      <c r="B187" s="748" t="s">
        <v>580</v>
      </c>
      <c r="C187" s="749" t="s">
        <v>592</v>
      </c>
      <c r="D187" s="750" t="s">
        <v>593</v>
      </c>
      <c r="E187" s="751">
        <v>50113001</v>
      </c>
      <c r="F187" s="750" t="s">
        <v>603</v>
      </c>
      <c r="G187" s="749" t="s">
        <v>604</v>
      </c>
      <c r="H187" s="749">
        <v>101940</v>
      </c>
      <c r="I187" s="749">
        <v>1940</v>
      </c>
      <c r="J187" s="749" t="s">
        <v>918</v>
      </c>
      <c r="K187" s="749" t="s">
        <v>919</v>
      </c>
      <c r="L187" s="752">
        <v>34.850000000000009</v>
      </c>
      <c r="M187" s="752">
        <v>1</v>
      </c>
      <c r="N187" s="753">
        <v>34.850000000000009</v>
      </c>
    </row>
    <row r="188" spans="1:14" ht="14.4" customHeight="1" x14ac:dyDescent="0.3">
      <c r="A188" s="747" t="s">
        <v>579</v>
      </c>
      <c r="B188" s="748" t="s">
        <v>580</v>
      </c>
      <c r="C188" s="749" t="s">
        <v>592</v>
      </c>
      <c r="D188" s="750" t="s">
        <v>593</v>
      </c>
      <c r="E188" s="751">
        <v>50113001</v>
      </c>
      <c r="F188" s="750" t="s">
        <v>603</v>
      </c>
      <c r="G188" s="749" t="s">
        <v>604</v>
      </c>
      <c r="H188" s="749">
        <v>102420</v>
      </c>
      <c r="I188" s="749">
        <v>2420</v>
      </c>
      <c r="J188" s="749" t="s">
        <v>920</v>
      </c>
      <c r="K188" s="749" t="s">
        <v>921</v>
      </c>
      <c r="L188" s="752">
        <v>105.07000000000002</v>
      </c>
      <c r="M188" s="752">
        <v>1</v>
      </c>
      <c r="N188" s="753">
        <v>105.07000000000002</v>
      </c>
    </row>
    <row r="189" spans="1:14" ht="14.4" customHeight="1" x14ac:dyDescent="0.3">
      <c r="A189" s="747" t="s">
        <v>579</v>
      </c>
      <c r="B189" s="748" t="s">
        <v>580</v>
      </c>
      <c r="C189" s="749" t="s">
        <v>592</v>
      </c>
      <c r="D189" s="750" t="s">
        <v>593</v>
      </c>
      <c r="E189" s="751">
        <v>50113001</v>
      </c>
      <c r="F189" s="750" t="s">
        <v>603</v>
      </c>
      <c r="G189" s="749" t="s">
        <v>613</v>
      </c>
      <c r="H189" s="749">
        <v>850729</v>
      </c>
      <c r="I189" s="749">
        <v>157875</v>
      </c>
      <c r="J189" s="749" t="s">
        <v>922</v>
      </c>
      <c r="K189" s="749" t="s">
        <v>923</v>
      </c>
      <c r="L189" s="752">
        <v>225.5</v>
      </c>
      <c r="M189" s="752">
        <v>96</v>
      </c>
      <c r="N189" s="753">
        <v>21648</v>
      </c>
    </row>
    <row r="190" spans="1:14" ht="14.4" customHeight="1" x14ac:dyDescent="0.3">
      <c r="A190" s="747" t="s">
        <v>579</v>
      </c>
      <c r="B190" s="748" t="s">
        <v>580</v>
      </c>
      <c r="C190" s="749" t="s">
        <v>592</v>
      </c>
      <c r="D190" s="750" t="s">
        <v>593</v>
      </c>
      <c r="E190" s="751">
        <v>50113001</v>
      </c>
      <c r="F190" s="750" t="s">
        <v>603</v>
      </c>
      <c r="G190" s="749" t="s">
        <v>604</v>
      </c>
      <c r="H190" s="749">
        <v>849941</v>
      </c>
      <c r="I190" s="749">
        <v>162142</v>
      </c>
      <c r="J190" s="749" t="s">
        <v>924</v>
      </c>
      <c r="K190" s="749" t="s">
        <v>925</v>
      </c>
      <c r="L190" s="752">
        <v>29.724999999999994</v>
      </c>
      <c r="M190" s="752">
        <v>4</v>
      </c>
      <c r="N190" s="753">
        <v>118.89999999999998</v>
      </c>
    </row>
    <row r="191" spans="1:14" ht="14.4" customHeight="1" x14ac:dyDescent="0.3">
      <c r="A191" s="747" t="s">
        <v>579</v>
      </c>
      <c r="B191" s="748" t="s">
        <v>580</v>
      </c>
      <c r="C191" s="749" t="s">
        <v>592</v>
      </c>
      <c r="D191" s="750" t="s">
        <v>593</v>
      </c>
      <c r="E191" s="751">
        <v>50113001</v>
      </c>
      <c r="F191" s="750" t="s">
        <v>603</v>
      </c>
      <c r="G191" s="749" t="s">
        <v>604</v>
      </c>
      <c r="H191" s="749">
        <v>130229</v>
      </c>
      <c r="I191" s="749">
        <v>30229</v>
      </c>
      <c r="J191" s="749" t="s">
        <v>926</v>
      </c>
      <c r="K191" s="749" t="s">
        <v>927</v>
      </c>
      <c r="L191" s="752">
        <v>148.89999999999998</v>
      </c>
      <c r="M191" s="752">
        <v>4</v>
      </c>
      <c r="N191" s="753">
        <v>595.59999999999991</v>
      </c>
    </row>
    <row r="192" spans="1:14" ht="14.4" customHeight="1" x14ac:dyDescent="0.3">
      <c r="A192" s="747" t="s">
        <v>579</v>
      </c>
      <c r="B192" s="748" t="s">
        <v>580</v>
      </c>
      <c r="C192" s="749" t="s">
        <v>592</v>
      </c>
      <c r="D192" s="750" t="s">
        <v>593</v>
      </c>
      <c r="E192" s="751">
        <v>50113001</v>
      </c>
      <c r="F192" s="750" t="s">
        <v>603</v>
      </c>
      <c r="G192" s="749" t="s">
        <v>604</v>
      </c>
      <c r="H192" s="749">
        <v>203215</v>
      </c>
      <c r="I192" s="749">
        <v>203215</v>
      </c>
      <c r="J192" s="749" t="s">
        <v>928</v>
      </c>
      <c r="K192" s="749" t="s">
        <v>929</v>
      </c>
      <c r="L192" s="752">
        <v>98.739999999999966</v>
      </c>
      <c r="M192" s="752">
        <v>2</v>
      </c>
      <c r="N192" s="753">
        <v>197.47999999999993</v>
      </c>
    </row>
    <row r="193" spans="1:14" ht="14.4" customHeight="1" x14ac:dyDescent="0.3">
      <c r="A193" s="747" t="s">
        <v>579</v>
      </c>
      <c r="B193" s="748" t="s">
        <v>580</v>
      </c>
      <c r="C193" s="749" t="s">
        <v>592</v>
      </c>
      <c r="D193" s="750" t="s">
        <v>593</v>
      </c>
      <c r="E193" s="751">
        <v>50113001</v>
      </c>
      <c r="F193" s="750" t="s">
        <v>603</v>
      </c>
      <c r="G193" s="749" t="s">
        <v>604</v>
      </c>
      <c r="H193" s="749">
        <v>100269</v>
      </c>
      <c r="I193" s="749">
        <v>269</v>
      </c>
      <c r="J193" s="749" t="s">
        <v>930</v>
      </c>
      <c r="K193" s="749" t="s">
        <v>931</v>
      </c>
      <c r="L193" s="752">
        <v>40.650000000000006</v>
      </c>
      <c r="M193" s="752">
        <v>6</v>
      </c>
      <c r="N193" s="753">
        <v>243.90000000000003</v>
      </c>
    </row>
    <row r="194" spans="1:14" ht="14.4" customHeight="1" x14ac:dyDescent="0.3">
      <c r="A194" s="747" t="s">
        <v>579</v>
      </c>
      <c r="B194" s="748" t="s">
        <v>580</v>
      </c>
      <c r="C194" s="749" t="s">
        <v>592</v>
      </c>
      <c r="D194" s="750" t="s">
        <v>593</v>
      </c>
      <c r="E194" s="751">
        <v>50113001</v>
      </c>
      <c r="F194" s="750" t="s">
        <v>603</v>
      </c>
      <c r="G194" s="749" t="s">
        <v>581</v>
      </c>
      <c r="H194" s="749">
        <v>211472</v>
      </c>
      <c r="I194" s="749">
        <v>211472</v>
      </c>
      <c r="J194" s="749" t="s">
        <v>932</v>
      </c>
      <c r="K194" s="749" t="s">
        <v>933</v>
      </c>
      <c r="L194" s="752">
        <v>226.17</v>
      </c>
      <c r="M194" s="752">
        <v>1</v>
      </c>
      <c r="N194" s="753">
        <v>226.17</v>
      </c>
    </row>
    <row r="195" spans="1:14" ht="14.4" customHeight="1" x14ac:dyDescent="0.3">
      <c r="A195" s="747" t="s">
        <v>579</v>
      </c>
      <c r="B195" s="748" t="s">
        <v>580</v>
      </c>
      <c r="C195" s="749" t="s">
        <v>592</v>
      </c>
      <c r="D195" s="750" t="s">
        <v>593</v>
      </c>
      <c r="E195" s="751">
        <v>50113001</v>
      </c>
      <c r="F195" s="750" t="s">
        <v>603</v>
      </c>
      <c r="G195" s="749" t="s">
        <v>581</v>
      </c>
      <c r="H195" s="749">
        <v>992654</v>
      </c>
      <c r="I195" s="749">
        <v>211462</v>
      </c>
      <c r="J195" s="749" t="s">
        <v>934</v>
      </c>
      <c r="K195" s="749" t="s">
        <v>933</v>
      </c>
      <c r="L195" s="752">
        <v>111.28000000000003</v>
      </c>
      <c r="M195" s="752">
        <v>1</v>
      </c>
      <c r="N195" s="753">
        <v>111.28000000000003</v>
      </c>
    </row>
    <row r="196" spans="1:14" ht="14.4" customHeight="1" x14ac:dyDescent="0.3">
      <c r="A196" s="747" t="s">
        <v>579</v>
      </c>
      <c r="B196" s="748" t="s">
        <v>580</v>
      </c>
      <c r="C196" s="749" t="s">
        <v>592</v>
      </c>
      <c r="D196" s="750" t="s">
        <v>593</v>
      </c>
      <c r="E196" s="751">
        <v>50113001</v>
      </c>
      <c r="F196" s="750" t="s">
        <v>603</v>
      </c>
      <c r="G196" s="749" t="s">
        <v>613</v>
      </c>
      <c r="H196" s="749">
        <v>846823</v>
      </c>
      <c r="I196" s="749">
        <v>124101</v>
      </c>
      <c r="J196" s="749" t="s">
        <v>935</v>
      </c>
      <c r="K196" s="749" t="s">
        <v>707</v>
      </c>
      <c r="L196" s="752">
        <v>185.26000000000002</v>
      </c>
      <c r="M196" s="752">
        <v>1</v>
      </c>
      <c r="N196" s="753">
        <v>185.26000000000002</v>
      </c>
    </row>
    <row r="197" spans="1:14" ht="14.4" customHeight="1" x14ac:dyDescent="0.3">
      <c r="A197" s="747" t="s">
        <v>579</v>
      </c>
      <c r="B197" s="748" t="s">
        <v>580</v>
      </c>
      <c r="C197" s="749" t="s">
        <v>592</v>
      </c>
      <c r="D197" s="750" t="s">
        <v>593</v>
      </c>
      <c r="E197" s="751">
        <v>50113001</v>
      </c>
      <c r="F197" s="750" t="s">
        <v>603</v>
      </c>
      <c r="G197" s="749" t="s">
        <v>613</v>
      </c>
      <c r="H197" s="749">
        <v>846824</v>
      </c>
      <c r="I197" s="749">
        <v>124087</v>
      </c>
      <c r="J197" s="749" t="s">
        <v>936</v>
      </c>
      <c r="K197" s="749" t="s">
        <v>707</v>
      </c>
      <c r="L197" s="752">
        <v>158.97999999999999</v>
      </c>
      <c r="M197" s="752">
        <v>2</v>
      </c>
      <c r="N197" s="753">
        <v>317.95999999999998</v>
      </c>
    </row>
    <row r="198" spans="1:14" ht="14.4" customHeight="1" x14ac:dyDescent="0.3">
      <c r="A198" s="747" t="s">
        <v>579</v>
      </c>
      <c r="B198" s="748" t="s">
        <v>580</v>
      </c>
      <c r="C198" s="749" t="s">
        <v>592</v>
      </c>
      <c r="D198" s="750" t="s">
        <v>593</v>
      </c>
      <c r="E198" s="751">
        <v>50113001</v>
      </c>
      <c r="F198" s="750" t="s">
        <v>603</v>
      </c>
      <c r="G198" s="749" t="s">
        <v>613</v>
      </c>
      <c r="H198" s="749">
        <v>844651</v>
      </c>
      <c r="I198" s="749">
        <v>101205</v>
      </c>
      <c r="J198" s="749" t="s">
        <v>937</v>
      </c>
      <c r="K198" s="749" t="s">
        <v>665</v>
      </c>
      <c r="L198" s="752">
        <v>86.090000000000046</v>
      </c>
      <c r="M198" s="752">
        <v>1</v>
      </c>
      <c r="N198" s="753">
        <v>86.090000000000046</v>
      </c>
    </row>
    <row r="199" spans="1:14" ht="14.4" customHeight="1" x14ac:dyDescent="0.3">
      <c r="A199" s="747" t="s">
        <v>579</v>
      </c>
      <c r="B199" s="748" t="s">
        <v>580</v>
      </c>
      <c r="C199" s="749" t="s">
        <v>592</v>
      </c>
      <c r="D199" s="750" t="s">
        <v>593</v>
      </c>
      <c r="E199" s="751">
        <v>50113001</v>
      </c>
      <c r="F199" s="750" t="s">
        <v>603</v>
      </c>
      <c r="G199" s="749" t="s">
        <v>613</v>
      </c>
      <c r="H199" s="749">
        <v>845220</v>
      </c>
      <c r="I199" s="749">
        <v>101211</v>
      </c>
      <c r="J199" s="749" t="s">
        <v>937</v>
      </c>
      <c r="K199" s="749" t="s">
        <v>692</v>
      </c>
      <c r="L199" s="752">
        <v>219.59</v>
      </c>
      <c r="M199" s="752">
        <v>1</v>
      </c>
      <c r="N199" s="753">
        <v>219.59</v>
      </c>
    </row>
    <row r="200" spans="1:14" ht="14.4" customHeight="1" x14ac:dyDescent="0.3">
      <c r="A200" s="747" t="s">
        <v>579</v>
      </c>
      <c r="B200" s="748" t="s">
        <v>580</v>
      </c>
      <c r="C200" s="749" t="s">
        <v>592</v>
      </c>
      <c r="D200" s="750" t="s">
        <v>593</v>
      </c>
      <c r="E200" s="751">
        <v>50113001</v>
      </c>
      <c r="F200" s="750" t="s">
        <v>603</v>
      </c>
      <c r="G200" s="749" t="s">
        <v>613</v>
      </c>
      <c r="H200" s="749">
        <v>849831</v>
      </c>
      <c r="I200" s="749">
        <v>162008</v>
      </c>
      <c r="J200" s="749" t="s">
        <v>938</v>
      </c>
      <c r="K200" s="749" t="s">
        <v>713</v>
      </c>
      <c r="L200" s="752">
        <v>170.83999999999997</v>
      </c>
      <c r="M200" s="752">
        <v>1</v>
      </c>
      <c r="N200" s="753">
        <v>170.83999999999997</v>
      </c>
    </row>
    <row r="201" spans="1:14" ht="14.4" customHeight="1" x14ac:dyDescent="0.3">
      <c r="A201" s="747" t="s">
        <v>579</v>
      </c>
      <c r="B201" s="748" t="s">
        <v>580</v>
      </c>
      <c r="C201" s="749" t="s">
        <v>592</v>
      </c>
      <c r="D201" s="750" t="s">
        <v>593</v>
      </c>
      <c r="E201" s="751">
        <v>50113001</v>
      </c>
      <c r="F201" s="750" t="s">
        <v>603</v>
      </c>
      <c r="G201" s="749" t="s">
        <v>613</v>
      </c>
      <c r="H201" s="749">
        <v>844738</v>
      </c>
      <c r="I201" s="749">
        <v>101227</v>
      </c>
      <c r="J201" s="749" t="s">
        <v>939</v>
      </c>
      <c r="K201" s="749" t="s">
        <v>940</v>
      </c>
      <c r="L201" s="752">
        <v>162.79</v>
      </c>
      <c r="M201" s="752">
        <v>1</v>
      </c>
      <c r="N201" s="753">
        <v>162.79</v>
      </c>
    </row>
    <row r="202" spans="1:14" ht="14.4" customHeight="1" x14ac:dyDescent="0.3">
      <c r="A202" s="747" t="s">
        <v>579</v>
      </c>
      <c r="B202" s="748" t="s">
        <v>580</v>
      </c>
      <c r="C202" s="749" t="s">
        <v>592</v>
      </c>
      <c r="D202" s="750" t="s">
        <v>593</v>
      </c>
      <c r="E202" s="751">
        <v>50113001</v>
      </c>
      <c r="F202" s="750" t="s">
        <v>603</v>
      </c>
      <c r="G202" s="749" t="s">
        <v>604</v>
      </c>
      <c r="H202" s="749">
        <v>177047</v>
      </c>
      <c r="I202" s="749">
        <v>77047</v>
      </c>
      <c r="J202" s="749" t="s">
        <v>941</v>
      </c>
      <c r="K202" s="749" t="s">
        <v>942</v>
      </c>
      <c r="L202" s="752">
        <v>117.96000000000002</v>
      </c>
      <c r="M202" s="752">
        <v>1</v>
      </c>
      <c r="N202" s="753">
        <v>117.96000000000002</v>
      </c>
    </row>
    <row r="203" spans="1:14" ht="14.4" customHeight="1" x14ac:dyDescent="0.3">
      <c r="A203" s="747" t="s">
        <v>579</v>
      </c>
      <c r="B203" s="748" t="s">
        <v>580</v>
      </c>
      <c r="C203" s="749" t="s">
        <v>592</v>
      </c>
      <c r="D203" s="750" t="s">
        <v>593</v>
      </c>
      <c r="E203" s="751">
        <v>50113001</v>
      </c>
      <c r="F203" s="750" t="s">
        <v>603</v>
      </c>
      <c r="G203" s="749" t="s">
        <v>604</v>
      </c>
      <c r="H203" s="749">
        <v>117679</v>
      </c>
      <c r="I203" s="749">
        <v>224840</v>
      </c>
      <c r="J203" s="749" t="s">
        <v>943</v>
      </c>
      <c r="K203" s="749" t="s">
        <v>944</v>
      </c>
      <c r="L203" s="752">
        <v>127.12</v>
      </c>
      <c r="M203" s="752">
        <v>1</v>
      </c>
      <c r="N203" s="753">
        <v>127.12</v>
      </c>
    </row>
    <row r="204" spans="1:14" ht="14.4" customHeight="1" x14ac:dyDescent="0.3">
      <c r="A204" s="747" t="s">
        <v>579</v>
      </c>
      <c r="B204" s="748" t="s">
        <v>580</v>
      </c>
      <c r="C204" s="749" t="s">
        <v>592</v>
      </c>
      <c r="D204" s="750" t="s">
        <v>593</v>
      </c>
      <c r="E204" s="751">
        <v>50113001</v>
      </c>
      <c r="F204" s="750" t="s">
        <v>603</v>
      </c>
      <c r="G204" s="749" t="s">
        <v>613</v>
      </c>
      <c r="H204" s="749">
        <v>844243</v>
      </c>
      <c r="I204" s="749">
        <v>112561</v>
      </c>
      <c r="J204" s="749" t="s">
        <v>945</v>
      </c>
      <c r="K204" s="749" t="s">
        <v>946</v>
      </c>
      <c r="L204" s="752">
        <v>52.47</v>
      </c>
      <c r="M204" s="752">
        <v>2</v>
      </c>
      <c r="N204" s="753">
        <v>104.94</v>
      </c>
    </row>
    <row r="205" spans="1:14" ht="14.4" customHeight="1" x14ac:dyDescent="0.3">
      <c r="A205" s="747" t="s">
        <v>579</v>
      </c>
      <c r="B205" s="748" t="s">
        <v>580</v>
      </c>
      <c r="C205" s="749" t="s">
        <v>592</v>
      </c>
      <c r="D205" s="750" t="s">
        <v>593</v>
      </c>
      <c r="E205" s="751">
        <v>50113001</v>
      </c>
      <c r="F205" s="750" t="s">
        <v>603</v>
      </c>
      <c r="G205" s="749" t="s">
        <v>604</v>
      </c>
      <c r="H205" s="749">
        <v>159358</v>
      </c>
      <c r="I205" s="749">
        <v>59358</v>
      </c>
      <c r="J205" s="749" t="s">
        <v>947</v>
      </c>
      <c r="K205" s="749" t="s">
        <v>948</v>
      </c>
      <c r="L205" s="752">
        <v>326.47999999999985</v>
      </c>
      <c r="M205" s="752">
        <v>22</v>
      </c>
      <c r="N205" s="753">
        <v>7182.5599999999968</v>
      </c>
    </row>
    <row r="206" spans="1:14" ht="14.4" customHeight="1" x14ac:dyDescent="0.3">
      <c r="A206" s="747" t="s">
        <v>579</v>
      </c>
      <c r="B206" s="748" t="s">
        <v>580</v>
      </c>
      <c r="C206" s="749" t="s">
        <v>592</v>
      </c>
      <c r="D206" s="750" t="s">
        <v>593</v>
      </c>
      <c r="E206" s="751">
        <v>50113001</v>
      </c>
      <c r="F206" s="750" t="s">
        <v>603</v>
      </c>
      <c r="G206" s="749" t="s">
        <v>604</v>
      </c>
      <c r="H206" s="749">
        <v>114958</v>
      </c>
      <c r="I206" s="749">
        <v>14958</v>
      </c>
      <c r="J206" s="749" t="s">
        <v>949</v>
      </c>
      <c r="K206" s="749" t="s">
        <v>950</v>
      </c>
      <c r="L206" s="752">
        <v>32.889999999999979</v>
      </c>
      <c r="M206" s="752">
        <v>1</v>
      </c>
      <c r="N206" s="753">
        <v>32.889999999999979</v>
      </c>
    </row>
    <row r="207" spans="1:14" ht="14.4" customHeight="1" x14ac:dyDescent="0.3">
      <c r="A207" s="747" t="s">
        <v>579</v>
      </c>
      <c r="B207" s="748" t="s">
        <v>580</v>
      </c>
      <c r="C207" s="749" t="s">
        <v>592</v>
      </c>
      <c r="D207" s="750" t="s">
        <v>593</v>
      </c>
      <c r="E207" s="751">
        <v>50113001</v>
      </c>
      <c r="F207" s="750" t="s">
        <v>603</v>
      </c>
      <c r="G207" s="749" t="s">
        <v>604</v>
      </c>
      <c r="H207" s="749">
        <v>114937</v>
      </c>
      <c r="I207" s="749">
        <v>14937</v>
      </c>
      <c r="J207" s="749" t="s">
        <v>951</v>
      </c>
      <c r="K207" s="749" t="s">
        <v>952</v>
      </c>
      <c r="L207" s="752">
        <v>79.680000000000021</v>
      </c>
      <c r="M207" s="752">
        <v>1</v>
      </c>
      <c r="N207" s="753">
        <v>79.680000000000021</v>
      </c>
    </row>
    <row r="208" spans="1:14" ht="14.4" customHeight="1" x14ac:dyDescent="0.3">
      <c r="A208" s="747" t="s">
        <v>579</v>
      </c>
      <c r="B208" s="748" t="s">
        <v>580</v>
      </c>
      <c r="C208" s="749" t="s">
        <v>592</v>
      </c>
      <c r="D208" s="750" t="s">
        <v>593</v>
      </c>
      <c r="E208" s="751">
        <v>50113001</v>
      </c>
      <c r="F208" s="750" t="s">
        <v>603</v>
      </c>
      <c r="G208" s="749" t="s">
        <v>604</v>
      </c>
      <c r="H208" s="749">
        <v>840138</v>
      </c>
      <c r="I208" s="749">
        <v>58160</v>
      </c>
      <c r="J208" s="749" t="s">
        <v>953</v>
      </c>
      <c r="K208" s="749" t="s">
        <v>954</v>
      </c>
      <c r="L208" s="752">
        <v>55.02</v>
      </c>
      <c r="M208" s="752">
        <v>1</v>
      </c>
      <c r="N208" s="753">
        <v>55.02</v>
      </c>
    </row>
    <row r="209" spans="1:14" ht="14.4" customHeight="1" x14ac:dyDescent="0.3">
      <c r="A209" s="747" t="s">
        <v>579</v>
      </c>
      <c r="B209" s="748" t="s">
        <v>580</v>
      </c>
      <c r="C209" s="749" t="s">
        <v>592</v>
      </c>
      <c r="D209" s="750" t="s">
        <v>593</v>
      </c>
      <c r="E209" s="751">
        <v>50113001</v>
      </c>
      <c r="F209" s="750" t="s">
        <v>603</v>
      </c>
      <c r="G209" s="749" t="s">
        <v>604</v>
      </c>
      <c r="H209" s="749">
        <v>218094</v>
      </c>
      <c r="I209" s="749">
        <v>218094</v>
      </c>
      <c r="J209" s="749" t="s">
        <v>955</v>
      </c>
      <c r="K209" s="749" t="s">
        <v>956</v>
      </c>
      <c r="L209" s="752">
        <v>109.63625000000003</v>
      </c>
      <c r="M209" s="752">
        <v>8</v>
      </c>
      <c r="N209" s="753">
        <v>877.09000000000026</v>
      </c>
    </row>
    <row r="210" spans="1:14" ht="14.4" customHeight="1" x14ac:dyDescent="0.3">
      <c r="A210" s="747" t="s">
        <v>579</v>
      </c>
      <c r="B210" s="748" t="s">
        <v>580</v>
      </c>
      <c r="C210" s="749" t="s">
        <v>592</v>
      </c>
      <c r="D210" s="750" t="s">
        <v>593</v>
      </c>
      <c r="E210" s="751">
        <v>50113001</v>
      </c>
      <c r="F210" s="750" t="s">
        <v>603</v>
      </c>
      <c r="G210" s="749" t="s">
        <v>613</v>
      </c>
      <c r="H210" s="749">
        <v>109709</v>
      </c>
      <c r="I210" s="749">
        <v>9709</v>
      </c>
      <c r="J210" s="749" t="s">
        <v>957</v>
      </c>
      <c r="K210" s="749" t="s">
        <v>958</v>
      </c>
      <c r="L210" s="752">
        <v>74.473636363636373</v>
      </c>
      <c r="M210" s="752">
        <v>11</v>
      </c>
      <c r="N210" s="753">
        <v>819.21</v>
      </c>
    </row>
    <row r="211" spans="1:14" ht="14.4" customHeight="1" x14ac:dyDescent="0.3">
      <c r="A211" s="747" t="s">
        <v>579</v>
      </c>
      <c r="B211" s="748" t="s">
        <v>580</v>
      </c>
      <c r="C211" s="749" t="s">
        <v>592</v>
      </c>
      <c r="D211" s="750" t="s">
        <v>593</v>
      </c>
      <c r="E211" s="751">
        <v>50113001</v>
      </c>
      <c r="F211" s="750" t="s">
        <v>603</v>
      </c>
      <c r="G211" s="749" t="s">
        <v>604</v>
      </c>
      <c r="H211" s="749">
        <v>848866</v>
      </c>
      <c r="I211" s="749">
        <v>119654</v>
      </c>
      <c r="J211" s="749" t="s">
        <v>959</v>
      </c>
      <c r="K211" s="749" t="s">
        <v>960</v>
      </c>
      <c r="L211" s="752">
        <v>254.17</v>
      </c>
      <c r="M211" s="752">
        <v>2</v>
      </c>
      <c r="N211" s="753">
        <v>508.34</v>
      </c>
    </row>
    <row r="212" spans="1:14" ht="14.4" customHeight="1" x14ac:dyDescent="0.3">
      <c r="A212" s="747" t="s">
        <v>579</v>
      </c>
      <c r="B212" s="748" t="s">
        <v>580</v>
      </c>
      <c r="C212" s="749" t="s">
        <v>592</v>
      </c>
      <c r="D212" s="750" t="s">
        <v>593</v>
      </c>
      <c r="E212" s="751">
        <v>50113001</v>
      </c>
      <c r="F212" s="750" t="s">
        <v>603</v>
      </c>
      <c r="G212" s="749" t="s">
        <v>604</v>
      </c>
      <c r="H212" s="749">
        <v>115518</v>
      </c>
      <c r="I212" s="749">
        <v>187418</v>
      </c>
      <c r="J212" s="749" t="s">
        <v>961</v>
      </c>
      <c r="K212" s="749" t="s">
        <v>962</v>
      </c>
      <c r="L212" s="752">
        <v>62.47</v>
      </c>
      <c r="M212" s="752">
        <v>1</v>
      </c>
      <c r="N212" s="753">
        <v>62.47</v>
      </c>
    </row>
    <row r="213" spans="1:14" ht="14.4" customHeight="1" x14ac:dyDescent="0.3">
      <c r="A213" s="747" t="s">
        <v>579</v>
      </c>
      <c r="B213" s="748" t="s">
        <v>580</v>
      </c>
      <c r="C213" s="749" t="s">
        <v>592</v>
      </c>
      <c r="D213" s="750" t="s">
        <v>593</v>
      </c>
      <c r="E213" s="751">
        <v>50113001</v>
      </c>
      <c r="F213" s="750" t="s">
        <v>603</v>
      </c>
      <c r="G213" s="749" t="s">
        <v>613</v>
      </c>
      <c r="H213" s="749">
        <v>849266</v>
      </c>
      <c r="I213" s="749">
        <v>162444</v>
      </c>
      <c r="J213" s="749" t="s">
        <v>963</v>
      </c>
      <c r="K213" s="749" t="s">
        <v>964</v>
      </c>
      <c r="L213" s="752">
        <v>82.12</v>
      </c>
      <c r="M213" s="752">
        <v>3</v>
      </c>
      <c r="N213" s="753">
        <v>246.36</v>
      </c>
    </row>
    <row r="214" spans="1:14" ht="14.4" customHeight="1" x14ac:dyDescent="0.3">
      <c r="A214" s="747" t="s">
        <v>579</v>
      </c>
      <c r="B214" s="748" t="s">
        <v>580</v>
      </c>
      <c r="C214" s="749" t="s">
        <v>592</v>
      </c>
      <c r="D214" s="750" t="s">
        <v>593</v>
      </c>
      <c r="E214" s="751">
        <v>50113001</v>
      </c>
      <c r="F214" s="750" t="s">
        <v>603</v>
      </c>
      <c r="G214" s="749" t="s">
        <v>604</v>
      </c>
      <c r="H214" s="749">
        <v>102159</v>
      </c>
      <c r="I214" s="749">
        <v>2159</v>
      </c>
      <c r="J214" s="749" t="s">
        <v>965</v>
      </c>
      <c r="K214" s="749" t="s">
        <v>966</v>
      </c>
      <c r="L214" s="752">
        <v>134.01000000000002</v>
      </c>
      <c r="M214" s="752">
        <v>1</v>
      </c>
      <c r="N214" s="753">
        <v>134.01000000000002</v>
      </c>
    </row>
    <row r="215" spans="1:14" ht="14.4" customHeight="1" x14ac:dyDescent="0.3">
      <c r="A215" s="747" t="s">
        <v>579</v>
      </c>
      <c r="B215" s="748" t="s">
        <v>580</v>
      </c>
      <c r="C215" s="749" t="s">
        <v>592</v>
      </c>
      <c r="D215" s="750" t="s">
        <v>593</v>
      </c>
      <c r="E215" s="751">
        <v>50113001</v>
      </c>
      <c r="F215" s="750" t="s">
        <v>603</v>
      </c>
      <c r="G215" s="749" t="s">
        <v>604</v>
      </c>
      <c r="H215" s="749">
        <v>103688</v>
      </c>
      <c r="I215" s="749">
        <v>3688</v>
      </c>
      <c r="J215" s="749" t="s">
        <v>967</v>
      </c>
      <c r="K215" s="749" t="s">
        <v>968</v>
      </c>
      <c r="L215" s="752">
        <v>51.16</v>
      </c>
      <c r="M215" s="752">
        <v>4</v>
      </c>
      <c r="N215" s="753">
        <v>204.64</v>
      </c>
    </row>
    <row r="216" spans="1:14" ht="14.4" customHeight="1" x14ac:dyDescent="0.3">
      <c r="A216" s="747" t="s">
        <v>579</v>
      </c>
      <c r="B216" s="748" t="s">
        <v>580</v>
      </c>
      <c r="C216" s="749" t="s">
        <v>592</v>
      </c>
      <c r="D216" s="750" t="s">
        <v>593</v>
      </c>
      <c r="E216" s="751">
        <v>50113001</v>
      </c>
      <c r="F216" s="750" t="s">
        <v>603</v>
      </c>
      <c r="G216" s="749" t="s">
        <v>604</v>
      </c>
      <c r="H216" s="749">
        <v>225261</v>
      </c>
      <c r="I216" s="749">
        <v>225261</v>
      </c>
      <c r="J216" s="749" t="s">
        <v>969</v>
      </c>
      <c r="K216" s="749" t="s">
        <v>970</v>
      </c>
      <c r="L216" s="752">
        <v>57.929999999999971</v>
      </c>
      <c r="M216" s="752">
        <v>5</v>
      </c>
      <c r="N216" s="753">
        <v>289.64999999999986</v>
      </c>
    </row>
    <row r="217" spans="1:14" ht="14.4" customHeight="1" x14ac:dyDescent="0.3">
      <c r="A217" s="747" t="s">
        <v>579</v>
      </c>
      <c r="B217" s="748" t="s">
        <v>580</v>
      </c>
      <c r="C217" s="749" t="s">
        <v>592</v>
      </c>
      <c r="D217" s="750" t="s">
        <v>593</v>
      </c>
      <c r="E217" s="751">
        <v>50113001</v>
      </c>
      <c r="F217" s="750" t="s">
        <v>603</v>
      </c>
      <c r="G217" s="749" t="s">
        <v>604</v>
      </c>
      <c r="H217" s="749">
        <v>100610</v>
      </c>
      <c r="I217" s="749">
        <v>610</v>
      </c>
      <c r="J217" s="749" t="s">
        <v>971</v>
      </c>
      <c r="K217" s="749" t="s">
        <v>972</v>
      </c>
      <c r="L217" s="752">
        <v>72.500000000000014</v>
      </c>
      <c r="M217" s="752">
        <v>6</v>
      </c>
      <c r="N217" s="753">
        <v>435.00000000000006</v>
      </c>
    </row>
    <row r="218" spans="1:14" ht="14.4" customHeight="1" x14ac:dyDescent="0.3">
      <c r="A218" s="747" t="s">
        <v>579</v>
      </c>
      <c r="B218" s="748" t="s">
        <v>580</v>
      </c>
      <c r="C218" s="749" t="s">
        <v>592</v>
      </c>
      <c r="D218" s="750" t="s">
        <v>593</v>
      </c>
      <c r="E218" s="751">
        <v>50113001</v>
      </c>
      <c r="F218" s="750" t="s">
        <v>603</v>
      </c>
      <c r="G218" s="749" t="s">
        <v>604</v>
      </c>
      <c r="H218" s="749">
        <v>184360</v>
      </c>
      <c r="I218" s="749">
        <v>84360</v>
      </c>
      <c r="J218" s="749" t="s">
        <v>973</v>
      </c>
      <c r="K218" s="749" t="s">
        <v>974</v>
      </c>
      <c r="L218" s="752">
        <v>149.67999999999995</v>
      </c>
      <c r="M218" s="752">
        <v>1</v>
      </c>
      <c r="N218" s="753">
        <v>149.67999999999995</v>
      </c>
    </row>
    <row r="219" spans="1:14" ht="14.4" customHeight="1" x14ac:dyDescent="0.3">
      <c r="A219" s="747" t="s">
        <v>579</v>
      </c>
      <c r="B219" s="748" t="s">
        <v>580</v>
      </c>
      <c r="C219" s="749" t="s">
        <v>592</v>
      </c>
      <c r="D219" s="750" t="s">
        <v>593</v>
      </c>
      <c r="E219" s="751">
        <v>50113001</v>
      </c>
      <c r="F219" s="750" t="s">
        <v>603</v>
      </c>
      <c r="G219" s="749" t="s">
        <v>604</v>
      </c>
      <c r="H219" s="749">
        <v>148578</v>
      </c>
      <c r="I219" s="749">
        <v>48578</v>
      </c>
      <c r="J219" s="749" t="s">
        <v>975</v>
      </c>
      <c r="K219" s="749" t="s">
        <v>976</v>
      </c>
      <c r="L219" s="752">
        <v>54.97999999999999</v>
      </c>
      <c r="M219" s="752">
        <v>3</v>
      </c>
      <c r="N219" s="753">
        <v>164.93999999999997</v>
      </c>
    </row>
    <row r="220" spans="1:14" ht="14.4" customHeight="1" x14ac:dyDescent="0.3">
      <c r="A220" s="747" t="s">
        <v>579</v>
      </c>
      <c r="B220" s="748" t="s">
        <v>580</v>
      </c>
      <c r="C220" s="749" t="s">
        <v>592</v>
      </c>
      <c r="D220" s="750" t="s">
        <v>593</v>
      </c>
      <c r="E220" s="751">
        <v>50113001</v>
      </c>
      <c r="F220" s="750" t="s">
        <v>603</v>
      </c>
      <c r="G220" s="749" t="s">
        <v>604</v>
      </c>
      <c r="H220" s="749">
        <v>848632</v>
      </c>
      <c r="I220" s="749">
        <v>125315</v>
      </c>
      <c r="J220" s="749" t="s">
        <v>975</v>
      </c>
      <c r="K220" s="749" t="s">
        <v>977</v>
      </c>
      <c r="L220" s="752">
        <v>58.2</v>
      </c>
      <c r="M220" s="752">
        <v>4</v>
      </c>
      <c r="N220" s="753">
        <v>232.8</v>
      </c>
    </row>
    <row r="221" spans="1:14" ht="14.4" customHeight="1" x14ac:dyDescent="0.3">
      <c r="A221" s="747" t="s">
        <v>579</v>
      </c>
      <c r="B221" s="748" t="s">
        <v>580</v>
      </c>
      <c r="C221" s="749" t="s">
        <v>592</v>
      </c>
      <c r="D221" s="750" t="s">
        <v>593</v>
      </c>
      <c r="E221" s="751">
        <v>50113001</v>
      </c>
      <c r="F221" s="750" t="s">
        <v>603</v>
      </c>
      <c r="G221" s="749" t="s">
        <v>604</v>
      </c>
      <c r="H221" s="749">
        <v>114479</v>
      </c>
      <c r="I221" s="749">
        <v>14479</v>
      </c>
      <c r="J221" s="749" t="s">
        <v>978</v>
      </c>
      <c r="K221" s="749" t="s">
        <v>979</v>
      </c>
      <c r="L221" s="752">
        <v>64.79000000000002</v>
      </c>
      <c r="M221" s="752">
        <v>1</v>
      </c>
      <c r="N221" s="753">
        <v>64.79000000000002</v>
      </c>
    </row>
    <row r="222" spans="1:14" ht="14.4" customHeight="1" x14ac:dyDescent="0.3">
      <c r="A222" s="747" t="s">
        <v>579</v>
      </c>
      <c r="B222" s="748" t="s">
        <v>580</v>
      </c>
      <c r="C222" s="749" t="s">
        <v>592</v>
      </c>
      <c r="D222" s="750" t="s">
        <v>593</v>
      </c>
      <c r="E222" s="751">
        <v>50113001</v>
      </c>
      <c r="F222" s="750" t="s">
        <v>603</v>
      </c>
      <c r="G222" s="749" t="s">
        <v>604</v>
      </c>
      <c r="H222" s="749">
        <v>225172</v>
      </c>
      <c r="I222" s="749">
        <v>225172</v>
      </c>
      <c r="J222" s="749" t="s">
        <v>978</v>
      </c>
      <c r="K222" s="749" t="s">
        <v>980</v>
      </c>
      <c r="L222" s="752">
        <v>58.769999999999989</v>
      </c>
      <c r="M222" s="752">
        <v>1</v>
      </c>
      <c r="N222" s="753">
        <v>58.769999999999989</v>
      </c>
    </row>
    <row r="223" spans="1:14" ht="14.4" customHeight="1" x14ac:dyDescent="0.3">
      <c r="A223" s="747" t="s">
        <v>579</v>
      </c>
      <c r="B223" s="748" t="s">
        <v>580</v>
      </c>
      <c r="C223" s="749" t="s">
        <v>592</v>
      </c>
      <c r="D223" s="750" t="s">
        <v>593</v>
      </c>
      <c r="E223" s="751">
        <v>50113001</v>
      </c>
      <c r="F223" s="750" t="s">
        <v>603</v>
      </c>
      <c r="G223" s="749" t="s">
        <v>604</v>
      </c>
      <c r="H223" s="749">
        <v>109844</v>
      </c>
      <c r="I223" s="749">
        <v>9844</v>
      </c>
      <c r="J223" s="749" t="s">
        <v>981</v>
      </c>
      <c r="K223" s="749" t="s">
        <v>982</v>
      </c>
      <c r="L223" s="752">
        <v>73.11</v>
      </c>
      <c r="M223" s="752">
        <v>1</v>
      </c>
      <c r="N223" s="753">
        <v>73.11</v>
      </c>
    </row>
    <row r="224" spans="1:14" ht="14.4" customHeight="1" x14ac:dyDescent="0.3">
      <c r="A224" s="747" t="s">
        <v>579</v>
      </c>
      <c r="B224" s="748" t="s">
        <v>580</v>
      </c>
      <c r="C224" s="749" t="s">
        <v>592</v>
      </c>
      <c r="D224" s="750" t="s">
        <v>593</v>
      </c>
      <c r="E224" s="751">
        <v>50113001</v>
      </c>
      <c r="F224" s="750" t="s">
        <v>603</v>
      </c>
      <c r="G224" s="749" t="s">
        <v>604</v>
      </c>
      <c r="H224" s="749">
        <v>109847</v>
      </c>
      <c r="I224" s="749">
        <v>9847</v>
      </c>
      <c r="J224" s="749" t="s">
        <v>981</v>
      </c>
      <c r="K224" s="749" t="s">
        <v>983</v>
      </c>
      <c r="L224" s="752">
        <v>40.669999999999995</v>
      </c>
      <c r="M224" s="752">
        <v>2</v>
      </c>
      <c r="N224" s="753">
        <v>81.339999999999989</v>
      </c>
    </row>
    <row r="225" spans="1:14" ht="14.4" customHeight="1" x14ac:dyDescent="0.3">
      <c r="A225" s="747" t="s">
        <v>579</v>
      </c>
      <c r="B225" s="748" t="s">
        <v>580</v>
      </c>
      <c r="C225" s="749" t="s">
        <v>592</v>
      </c>
      <c r="D225" s="750" t="s">
        <v>593</v>
      </c>
      <c r="E225" s="751">
        <v>50113001</v>
      </c>
      <c r="F225" s="750" t="s">
        <v>603</v>
      </c>
      <c r="G225" s="749" t="s">
        <v>604</v>
      </c>
      <c r="H225" s="749">
        <v>191836</v>
      </c>
      <c r="I225" s="749">
        <v>91836</v>
      </c>
      <c r="J225" s="749" t="s">
        <v>981</v>
      </c>
      <c r="K225" s="749" t="s">
        <v>984</v>
      </c>
      <c r="L225" s="752">
        <v>44.66</v>
      </c>
      <c r="M225" s="752">
        <v>2</v>
      </c>
      <c r="N225" s="753">
        <v>89.32</v>
      </c>
    </row>
    <row r="226" spans="1:14" ht="14.4" customHeight="1" x14ac:dyDescent="0.3">
      <c r="A226" s="747" t="s">
        <v>579</v>
      </c>
      <c r="B226" s="748" t="s">
        <v>580</v>
      </c>
      <c r="C226" s="749" t="s">
        <v>592</v>
      </c>
      <c r="D226" s="750" t="s">
        <v>593</v>
      </c>
      <c r="E226" s="751">
        <v>50113001</v>
      </c>
      <c r="F226" s="750" t="s">
        <v>603</v>
      </c>
      <c r="G226" s="749" t="s">
        <v>604</v>
      </c>
      <c r="H226" s="749">
        <v>132086</v>
      </c>
      <c r="I226" s="749">
        <v>32086</v>
      </c>
      <c r="J226" s="749" t="s">
        <v>985</v>
      </c>
      <c r="K226" s="749" t="s">
        <v>986</v>
      </c>
      <c r="L226" s="752">
        <v>19.310000000000002</v>
      </c>
      <c r="M226" s="752">
        <v>2</v>
      </c>
      <c r="N226" s="753">
        <v>38.620000000000005</v>
      </c>
    </row>
    <row r="227" spans="1:14" ht="14.4" customHeight="1" x14ac:dyDescent="0.3">
      <c r="A227" s="747" t="s">
        <v>579</v>
      </c>
      <c r="B227" s="748" t="s">
        <v>580</v>
      </c>
      <c r="C227" s="749" t="s">
        <v>592</v>
      </c>
      <c r="D227" s="750" t="s">
        <v>593</v>
      </c>
      <c r="E227" s="751">
        <v>50113001</v>
      </c>
      <c r="F227" s="750" t="s">
        <v>603</v>
      </c>
      <c r="G227" s="749" t="s">
        <v>604</v>
      </c>
      <c r="H227" s="749">
        <v>132090</v>
      </c>
      <c r="I227" s="749">
        <v>32090</v>
      </c>
      <c r="J227" s="749" t="s">
        <v>987</v>
      </c>
      <c r="K227" s="749" t="s">
        <v>988</v>
      </c>
      <c r="L227" s="752">
        <v>27.36</v>
      </c>
      <c r="M227" s="752">
        <v>2</v>
      </c>
      <c r="N227" s="753">
        <v>54.72</v>
      </c>
    </row>
    <row r="228" spans="1:14" ht="14.4" customHeight="1" x14ac:dyDescent="0.3">
      <c r="A228" s="747" t="s">
        <v>579</v>
      </c>
      <c r="B228" s="748" t="s">
        <v>580</v>
      </c>
      <c r="C228" s="749" t="s">
        <v>592</v>
      </c>
      <c r="D228" s="750" t="s">
        <v>593</v>
      </c>
      <c r="E228" s="751">
        <v>50113001</v>
      </c>
      <c r="F228" s="750" t="s">
        <v>603</v>
      </c>
      <c r="G228" s="749" t="s">
        <v>604</v>
      </c>
      <c r="H228" s="749">
        <v>159672</v>
      </c>
      <c r="I228" s="749">
        <v>59672</v>
      </c>
      <c r="J228" s="749" t="s">
        <v>989</v>
      </c>
      <c r="K228" s="749" t="s">
        <v>990</v>
      </c>
      <c r="L228" s="752">
        <v>47.03</v>
      </c>
      <c r="M228" s="752">
        <v>2</v>
      </c>
      <c r="N228" s="753">
        <v>94.06</v>
      </c>
    </row>
    <row r="229" spans="1:14" ht="14.4" customHeight="1" x14ac:dyDescent="0.3">
      <c r="A229" s="747" t="s">
        <v>579</v>
      </c>
      <c r="B229" s="748" t="s">
        <v>580</v>
      </c>
      <c r="C229" s="749" t="s">
        <v>592</v>
      </c>
      <c r="D229" s="750" t="s">
        <v>593</v>
      </c>
      <c r="E229" s="751">
        <v>50113001</v>
      </c>
      <c r="F229" s="750" t="s">
        <v>603</v>
      </c>
      <c r="G229" s="749" t="s">
        <v>604</v>
      </c>
      <c r="H229" s="749">
        <v>850072</v>
      </c>
      <c r="I229" s="749">
        <v>162502</v>
      </c>
      <c r="J229" s="749" t="s">
        <v>991</v>
      </c>
      <c r="K229" s="749" t="s">
        <v>992</v>
      </c>
      <c r="L229" s="752">
        <v>56.09999999999998</v>
      </c>
      <c r="M229" s="752">
        <v>1</v>
      </c>
      <c r="N229" s="753">
        <v>56.09999999999998</v>
      </c>
    </row>
    <row r="230" spans="1:14" ht="14.4" customHeight="1" x14ac:dyDescent="0.3">
      <c r="A230" s="747" t="s">
        <v>579</v>
      </c>
      <c r="B230" s="748" t="s">
        <v>580</v>
      </c>
      <c r="C230" s="749" t="s">
        <v>592</v>
      </c>
      <c r="D230" s="750" t="s">
        <v>593</v>
      </c>
      <c r="E230" s="751">
        <v>50113001</v>
      </c>
      <c r="F230" s="750" t="s">
        <v>603</v>
      </c>
      <c r="G230" s="749" t="s">
        <v>613</v>
      </c>
      <c r="H230" s="749">
        <v>190973</v>
      </c>
      <c r="I230" s="749">
        <v>190973</v>
      </c>
      <c r="J230" s="749" t="s">
        <v>993</v>
      </c>
      <c r="K230" s="749" t="s">
        <v>713</v>
      </c>
      <c r="L230" s="752">
        <v>224.37</v>
      </c>
      <c r="M230" s="752">
        <v>1</v>
      </c>
      <c r="N230" s="753">
        <v>224.37</v>
      </c>
    </row>
    <row r="231" spans="1:14" ht="14.4" customHeight="1" x14ac:dyDescent="0.3">
      <c r="A231" s="747" t="s">
        <v>579</v>
      </c>
      <c r="B231" s="748" t="s">
        <v>580</v>
      </c>
      <c r="C231" s="749" t="s">
        <v>592</v>
      </c>
      <c r="D231" s="750" t="s">
        <v>593</v>
      </c>
      <c r="E231" s="751">
        <v>50113001</v>
      </c>
      <c r="F231" s="750" t="s">
        <v>603</v>
      </c>
      <c r="G231" s="749" t="s">
        <v>613</v>
      </c>
      <c r="H231" s="749">
        <v>190958</v>
      </c>
      <c r="I231" s="749">
        <v>190958</v>
      </c>
      <c r="J231" s="749" t="s">
        <v>994</v>
      </c>
      <c r="K231" s="749" t="s">
        <v>713</v>
      </c>
      <c r="L231" s="752">
        <v>140.72</v>
      </c>
      <c r="M231" s="752">
        <v>2</v>
      </c>
      <c r="N231" s="753">
        <v>281.44</v>
      </c>
    </row>
    <row r="232" spans="1:14" ht="14.4" customHeight="1" x14ac:dyDescent="0.3">
      <c r="A232" s="747" t="s">
        <v>579</v>
      </c>
      <c r="B232" s="748" t="s">
        <v>580</v>
      </c>
      <c r="C232" s="749" t="s">
        <v>592</v>
      </c>
      <c r="D232" s="750" t="s">
        <v>593</v>
      </c>
      <c r="E232" s="751">
        <v>50113001</v>
      </c>
      <c r="F232" s="750" t="s">
        <v>603</v>
      </c>
      <c r="G232" s="749" t="s">
        <v>613</v>
      </c>
      <c r="H232" s="749">
        <v>150311</v>
      </c>
      <c r="I232" s="749">
        <v>50311</v>
      </c>
      <c r="J232" s="749" t="s">
        <v>995</v>
      </c>
      <c r="K232" s="749" t="s">
        <v>996</v>
      </c>
      <c r="L232" s="752">
        <v>103.55499999999998</v>
      </c>
      <c r="M232" s="752">
        <v>2</v>
      </c>
      <c r="N232" s="753">
        <v>207.10999999999996</v>
      </c>
    </row>
    <row r="233" spans="1:14" ht="14.4" customHeight="1" x14ac:dyDescent="0.3">
      <c r="A233" s="747" t="s">
        <v>579</v>
      </c>
      <c r="B233" s="748" t="s">
        <v>580</v>
      </c>
      <c r="C233" s="749" t="s">
        <v>592</v>
      </c>
      <c r="D233" s="750" t="s">
        <v>593</v>
      </c>
      <c r="E233" s="751">
        <v>50113001</v>
      </c>
      <c r="F233" s="750" t="s">
        <v>603</v>
      </c>
      <c r="G233" s="749" t="s">
        <v>613</v>
      </c>
      <c r="H233" s="749">
        <v>150316</v>
      </c>
      <c r="I233" s="749">
        <v>50316</v>
      </c>
      <c r="J233" s="749" t="s">
        <v>997</v>
      </c>
      <c r="K233" s="749" t="s">
        <v>619</v>
      </c>
      <c r="L233" s="752">
        <v>69.393333333333331</v>
      </c>
      <c r="M233" s="752">
        <v>3</v>
      </c>
      <c r="N233" s="753">
        <v>208.18</v>
      </c>
    </row>
    <row r="234" spans="1:14" ht="14.4" customHeight="1" x14ac:dyDescent="0.3">
      <c r="A234" s="747" t="s">
        <v>579</v>
      </c>
      <c r="B234" s="748" t="s">
        <v>580</v>
      </c>
      <c r="C234" s="749" t="s">
        <v>592</v>
      </c>
      <c r="D234" s="750" t="s">
        <v>593</v>
      </c>
      <c r="E234" s="751">
        <v>50113001</v>
      </c>
      <c r="F234" s="750" t="s">
        <v>603</v>
      </c>
      <c r="G234" s="749" t="s">
        <v>613</v>
      </c>
      <c r="H234" s="749">
        <v>150318</v>
      </c>
      <c r="I234" s="749">
        <v>50318</v>
      </c>
      <c r="J234" s="749" t="s">
        <v>997</v>
      </c>
      <c r="K234" s="749" t="s">
        <v>998</v>
      </c>
      <c r="L234" s="752">
        <v>209.31000000000006</v>
      </c>
      <c r="M234" s="752">
        <v>2</v>
      </c>
      <c r="N234" s="753">
        <v>418.62000000000012</v>
      </c>
    </row>
    <row r="235" spans="1:14" ht="14.4" customHeight="1" x14ac:dyDescent="0.3">
      <c r="A235" s="747" t="s">
        <v>579</v>
      </c>
      <c r="B235" s="748" t="s">
        <v>580</v>
      </c>
      <c r="C235" s="749" t="s">
        <v>592</v>
      </c>
      <c r="D235" s="750" t="s">
        <v>593</v>
      </c>
      <c r="E235" s="751">
        <v>50113001</v>
      </c>
      <c r="F235" s="750" t="s">
        <v>603</v>
      </c>
      <c r="G235" s="749" t="s">
        <v>613</v>
      </c>
      <c r="H235" s="749">
        <v>115562</v>
      </c>
      <c r="I235" s="749">
        <v>115562</v>
      </c>
      <c r="J235" s="749" t="s">
        <v>999</v>
      </c>
      <c r="K235" s="749" t="s">
        <v>1000</v>
      </c>
      <c r="L235" s="752">
        <v>131.05000000000004</v>
      </c>
      <c r="M235" s="752">
        <v>1</v>
      </c>
      <c r="N235" s="753">
        <v>131.05000000000004</v>
      </c>
    </row>
    <row r="236" spans="1:14" ht="14.4" customHeight="1" x14ac:dyDescent="0.3">
      <c r="A236" s="747" t="s">
        <v>579</v>
      </c>
      <c r="B236" s="748" t="s">
        <v>580</v>
      </c>
      <c r="C236" s="749" t="s">
        <v>592</v>
      </c>
      <c r="D236" s="750" t="s">
        <v>593</v>
      </c>
      <c r="E236" s="751">
        <v>50113001</v>
      </c>
      <c r="F236" s="750" t="s">
        <v>603</v>
      </c>
      <c r="G236" s="749" t="s">
        <v>613</v>
      </c>
      <c r="H236" s="749">
        <v>131934</v>
      </c>
      <c r="I236" s="749">
        <v>31934</v>
      </c>
      <c r="J236" s="749" t="s">
        <v>1001</v>
      </c>
      <c r="K236" s="749" t="s">
        <v>1002</v>
      </c>
      <c r="L236" s="752">
        <v>49.820000000000014</v>
      </c>
      <c r="M236" s="752">
        <v>1</v>
      </c>
      <c r="N236" s="753">
        <v>49.820000000000014</v>
      </c>
    </row>
    <row r="237" spans="1:14" ht="14.4" customHeight="1" x14ac:dyDescent="0.3">
      <c r="A237" s="747" t="s">
        <v>579</v>
      </c>
      <c r="B237" s="748" t="s">
        <v>580</v>
      </c>
      <c r="C237" s="749" t="s">
        <v>592</v>
      </c>
      <c r="D237" s="750" t="s">
        <v>593</v>
      </c>
      <c r="E237" s="751">
        <v>50113001</v>
      </c>
      <c r="F237" s="750" t="s">
        <v>603</v>
      </c>
      <c r="G237" s="749" t="s">
        <v>613</v>
      </c>
      <c r="H237" s="749">
        <v>201082</v>
      </c>
      <c r="I237" s="749">
        <v>201082</v>
      </c>
      <c r="J237" s="749" t="s">
        <v>1003</v>
      </c>
      <c r="K237" s="749" t="s">
        <v>1004</v>
      </c>
      <c r="L237" s="752">
        <v>77.240000000000023</v>
      </c>
      <c r="M237" s="752">
        <v>1</v>
      </c>
      <c r="N237" s="753">
        <v>77.240000000000023</v>
      </c>
    </row>
    <row r="238" spans="1:14" ht="14.4" customHeight="1" x14ac:dyDescent="0.3">
      <c r="A238" s="747" t="s">
        <v>579</v>
      </c>
      <c r="B238" s="748" t="s">
        <v>580</v>
      </c>
      <c r="C238" s="749" t="s">
        <v>592</v>
      </c>
      <c r="D238" s="750" t="s">
        <v>593</v>
      </c>
      <c r="E238" s="751">
        <v>50113001</v>
      </c>
      <c r="F238" s="750" t="s">
        <v>603</v>
      </c>
      <c r="G238" s="749" t="s">
        <v>604</v>
      </c>
      <c r="H238" s="749">
        <v>188385</v>
      </c>
      <c r="I238" s="749">
        <v>188385</v>
      </c>
      <c r="J238" s="749" t="s">
        <v>1005</v>
      </c>
      <c r="K238" s="749" t="s">
        <v>1006</v>
      </c>
      <c r="L238" s="752">
        <v>64.390000000000015</v>
      </c>
      <c r="M238" s="752">
        <v>1</v>
      </c>
      <c r="N238" s="753">
        <v>64.390000000000015</v>
      </c>
    </row>
    <row r="239" spans="1:14" ht="14.4" customHeight="1" x14ac:dyDescent="0.3">
      <c r="A239" s="747" t="s">
        <v>579</v>
      </c>
      <c r="B239" s="748" t="s">
        <v>580</v>
      </c>
      <c r="C239" s="749" t="s">
        <v>592</v>
      </c>
      <c r="D239" s="750" t="s">
        <v>593</v>
      </c>
      <c r="E239" s="751">
        <v>50113001</v>
      </c>
      <c r="F239" s="750" t="s">
        <v>603</v>
      </c>
      <c r="G239" s="749" t="s">
        <v>604</v>
      </c>
      <c r="H239" s="749">
        <v>148673</v>
      </c>
      <c r="I239" s="749">
        <v>148673</v>
      </c>
      <c r="J239" s="749" t="s">
        <v>1007</v>
      </c>
      <c r="K239" s="749" t="s">
        <v>902</v>
      </c>
      <c r="L239" s="752">
        <v>146.30000000000001</v>
      </c>
      <c r="M239" s="752">
        <v>1</v>
      </c>
      <c r="N239" s="753">
        <v>146.30000000000001</v>
      </c>
    </row>
    <row r="240" spans="1:14" ht="14.4" customHeight="1" x14ac:dyDescent="0.3">
      <c r="A240" s="747" t="s">
        <v>579</v>
      </c>
      <c r="B240" s="748" t="s">
        <v>580</v>
      </c>
      <c r="C240" s="749" t="s">
        <v>592</v>
      </c>
      <c r="D240" s="750" t="s">
        <v>593</v>
      </c>
      <c r="E240" s="751">
        <v>50113001</v>
      </c>
      <c r="F240" s="750" t="s">
        <v>603</v>
      </c>
      <c r="G240" s="749" t="s">
        <v>604</v>
      </c>
      <c r="H240" s="749">
        <v>173198</v>
      </c>
      <c r="I240" s="749">
        <v>173198</v>
      </c>
      <c r="J240" s="749" t="s">
        <v>1008</v>
      </c>
      <c r="K240" s="749" t="s">
        <v>1009</v>
      </c>
      <c r="L240" s="752">
        <v>359.01</v>
      </c>
      <c r="M240" s="752">
        <v>1</v>
      </c>
      <c r="N240" s="753">
        <v>359.01</v>
      </c>
    </row>
    <row r="241" spans="1:14" ht="14.4" customHeight="1" x14ac:dyDescent="0.3">
      <c r="A241" s="747" t="s">
        <v>579</v>
      </c>
      <c r="B241" s="748" t="s">
        <v>580</v>
      </c>
      <c r="C241" s="749" t="s">
        <v>592</v>
      </c>
      <c r="D241" s="750" t="s">
        <v>593</v>
      </c>
      <c r="E241" s="751">
        <v>50113001</v>
      </c>
      <c r="F241" s="750" t="s">
        <v>603</v>
      </c>
      <c r="G241" s="749" t="s">
        <v>613</v>
      </c>
      <c r="H241" s="749">
        <v>166030</v>
      </c>
      <c r="I241" s="749">
        <v>66030</v>
      </c>
      <c r="J241" s="749" t="s">
        <v>1010</v>
      </c>
      <c r="K241" s="749" t="s">
        <v>1011</v>
      </c>
      <c r="L241" s="752">
        <v>29.865200000000005</v>
      </c>
      <c r="M241" s="752">
        <v>25</v>
      </c>
      <c r="N241" s="753">
        <v>746.63000000000011</v>
      </c>
    </row>
    <row r="242" spans="1:14" ht="14.4" customHeight="1" x14ac:dyDescent="0.3">
      <c r="A242" s="747" t="s">
        <v>579</v>
      </c>
      <c r="B242" s="748" t="s">
        <v>580</v>
      </c>
      <c r="C242" s="749" t="s">
        <v>592</v>
      </c>
      <c r="D242" s="750" t="s">
        <v>593</v>
      </c>
      <c r="E242" s="751">
        <v>50113001</v>
      </c>
      <c r="F242" s="750" t="s">
        <v>603</v>
      </c>
      <c r="G242" s="749" t="s">
        <v>613</v>
      </c>
      <c r="H242" s="749">
        <v>987473</v>
      </c>
      <c r="I242" s="749">
        <v>146894</v>
      </c>
      <c r="J242" s="749" t="s">
        <v>1012</v>
      </c>
      <c r="K242" s="749" t="s">
        <v>1013</v>
      </c>
      <c r="L242" s="752">
        <v>22.00988235294118</v>
      </c>
      <c r="M242" s="752">
        <v>51</v>
      </c>
      <c r="N242" s="753">
        <v>1122.5040000000001</v>
      </c>
    </row>
    <row r="243" spans="1:14" ht="14.4" customHeight="1" x14ac:dyDescent="0.3">
      <c r="A243" s="747" t="s">
        <v>579</v>
      </c>
      <c r="B243" s="748" t="s">
        <v>580</v>
      </c>
      <c r="C243" s="749" t="s">
        <v>592</v>
      </c>
      <c r="D243" s="750" t="s">
        <v>593</v>
      </c>
      <c r="E243" s="751">
        <v>50113001</v>
      </c>
      <c r="F243" s="750" t="s">
        <v>603</v>
      </c>
      <c r="G243" s="749" t="s">
        <v>613</v>
      </c>
      <c r="H243" s="749">
        <v>145214</v>
      </c>
      <c r="I243" s="749">
        <v>45214</v>
      </c>
      <c r="J243" s="749" t="s">
        <v>1014</v>
      </c>
      <c r="K243" s="749" t="s">
        <v>950</v>
      </c>
      <c r="L243" s="752">
        <v>62.29</v>
      </c>
      <c r="M243" s="752">
        <v>2</v>
      </c>
      <c r="N243" s="753">
        <v>124.58</v>
      </c>
    </row>
    <row r="244" spans="1:14" ht="14.4" customHeight="1" x14ac:dyDescent="0.3">
      <c r="A244" s="747" t="s">
        <v>579</v>
      </c>
      <c r="B244" s="748" t="s">
        <v>580</v>
      </c>
      <c r="C244" s="749" t="s">
        <v>592</v>
      </c>
      <c r="D244" s="750" t="s">
        <v>593</v>
      </c>
      <c r="E244" s="751">
        <v>50113001</v>
      </c>
      <c r="F244" s="750" t="s">
        <v>603</v>
      </c>
      <c r="G244" s="749" t="s">
        <v>613</v>
      </c>
      <c r="H244" s="749">
        <v>849578</v>
      </c>
      <c r="I244" s="749">
        <v>149480</v>
      </c>
      <c r="J244" s="749" t="s">
        <v>1015</v>
      </c>
      <c r="K244" s="749" t="s">
        <v>1016</v>
      </c>
      <c r="L244" s="752">
        <v>69.55000000000004</v>
      </c>
      <c r="M244" s="752">
        <v>1</v>
      </c>
      <c r="N244" s="753">
        <v>69.55000000000004</v>
      </c>
    </row>
    <row r="245" spans="1:14" ht="14.4" customHeight="1" x14ac:dyDescent="0.3">
      <c r="A245" s="747" t="s">
        <v>579</v>
      </c>
      <c r="B245" s="748" t="s">
        <v>580</v>
      </c>
      <c r="C245" s="749" t="s">
        <v>592</v>
      </c>
      <c r="D245" s="750" t="s">
        <v>593</v>
      </c>
      <c r="E245" s="751">
        <v>50113002</v>
      </c>
      <c r="F245" s="750" t="s">
        <v>1017</v>
      </c>
      <c r="G245" s="749" t="s">
        <v>604</v>
      </c>
      <c r="H245" s="749">
        <v>103414</v>
      </c>
      <c r="I245" s="749">
        <v>3414</v>
      </c>
      <c r="J245" s="749" t="s">
        <v>1018</v>
      </c>
      <c r="K245" s="749" t="s">
        <v>1019</v>
      </c>
      <c r="L245" s="752">
        <v>2443.19</v>
      </c>
      <c r="M245" s="752">
        <v>1</v>
      </c>
      <c r="N245" s="753">
        <v>2443.19</v>
      </c>
    </row>
    <row r="246" spans="1:14" ht="14.4" customHeight="1" x14ac:dyDescent="0.3">
      <c r="A246" s="747" t="s">
        <v>579</v>
      </c>
      <c r="B246" s="748" t="s">
        <v>580</v>
      </c>
      <c r="C246" s="749" t="s">
        <v>592</v>
      </c>
      <c r="D246" s="750" t="s">
        <v>593</v>
      </c>
      <c r="E246" s="751">
        <v>50113006</v>
      </c>
      <c r="F246" s="750" t="s">
        <v>1020</v>
      </c>
      <c r="G246" s="749" t="s">
        <v>613</v>
      </c>
      <c r="H246" s="749">
        <v>217109</v>
      </c>
      <c r="I246" s="749">
        <v>217109</v>
      </c>
      <c r="J246" s="749" t="s">
        <v>1021</v>
      </c>
      <c r="K246" s="749" t="s">
        <v>1022</v>
      </c>
      <c r="L246" s="752">
        <v>164.73</v>
      </c>
      <c r="M246" s="752">
        <v>1</v>
      </c>
      <c r="N246" s="753">
        <v>164.73</v>
      </c>
    </row>
    <row r="247" spans="1:14" ht="14.4" customHeight="1" x14ac:dyDescent="0.3">
      <c r="A247" s="747" t="s">
        <v>579</v>
      </c>
      <c r="B247" s="748" t="s">
        <v>580</v>
      </c>
      <c r="C247" s="749" t="s">
        <v>592</v>
      </c>
      <c r="D247" s="750" t="s">
        <v>593</v>
      </c>
      <c r="E247" s="751">
        <v>50113006</v>
      </c>
      <c r="F247" s="750" t="s">
        <v>1020</v>
      </c>
      <c r="G247" s="749" t="s">
        <v>604</v>
      </c>
      <c r="H247" s="749">
        <v>989753</v>
      </c>
      <c r="I247" s="749">
        <v>0</v>
      </c>
      <c r="J247" s="749" t="s">
        <v>1023</v>
      </c>
      <c r="K247" s="749" t="s">
        <v>1024</v>
      </c>
      <c r="L247" s="752">
        <v>217.81600000000003</v>
      </c>
      <c r="M247" s="752">
        <v>5</v>
      </c>
      <c r="N247" s="753">
        <v>1089.0800000000002</v>
      </c>
    </row>
    <row r="248" spans="1:14" ht="14.4" customHeight="1" x14ac:dyDescent="0.3">
      <c r="A248" s="747" t="s">
        <v>579</v>
      </c>
      <c r="B248" s="748" t="s">
        <v>580</v>
      </c>
      <c r="C248" s="749" t="s">
        <v>592</v>
      </c>
      <c r="D248" s="750" t="s">
        <v>593</v>
      </c>
      <c r="E248" s="751">
        <v>50113006</v>
      </c>
      <c r="F248" s="750" t="s">
        <v>1020</v>
      </c>
      <c r="G248" s="749" t="s">
        <v>613</v>
      </c>
      <c r="H248" s="749">
        <v>33742</v>
      </c>
      <c r="I248" s="749">
        <v>33742</v>
      </c>
      <c r="J248" s="749" t="s">
        <v>1025</v>
      </c>
      <c r="K248" s="749" t="s">
        <v>1026</v>
      </c>
      <c r="L248" s="752">
        <v>131.25</v>
      </c>
      <c r="M248" s="752">
        <v>9</v>
      </c>
      <c r="N248" s="753">
        <v>1181.25</v>
      </c>
    </row>
    <row r="249" spans="1:14" ht="14.4" customHeight="1" x14ac:dyDescent="0.3">
      <c r="A249" s="747" t="s">
        <v>579</v>
      </c>
      <c r="B249" s="748" t="s">
        <v>580</v>
      </c>
      <c r="C249" s="749" t="s">
        <v>592</v>
      </c>
      <c r="D249" s="750" t="s">
        <v>593</v>
      </c>
      <c r="E249" s="751">
        <v>50113006</v>
      </c>
      <c r="F249" s="750" t="s">
        <v>1020</v>
      </c>
      <c r="G249" s="749" t="s">
        <v>613</v>
      </c>
      <c r="H249" s="749">
        <v>846764</v>
      </c>
      <c r="I249" s="749">
        <v>33418</v>
      </c>
      <c r="J249" s="749" t="s">
        <v>1027</v>
      </c>
      <c r="K249" s="749" t="s">
        <v>1026</v>
      </c>
      <c r="L249" s="752">
        <v>135.6</v>
      </c>
      <c r="M249" s="752">
        <v>2</v>
      </c>
      <c r="N249" s="753">
        <v>271.2</v>
      </c>
    </row>
    <row r="250" spans="1:14" ht="14.4" customHeight="1" x14ac:dyDescent="0.3">
      <c r="A250" s="747" t="s">
        <v>579</v>
      </c>
      <c r="B250" s="748" t="s">
        <v>580</v>
      </c>
      <c r="C250" s="749" t="s">
        <v>592</v>
      </c>
      <c r="D250" s="750" t="s">
        <v>593</v>
      </c>
      <c r="E250" s="751">
        <v>50113008</v>
      </c>
      <c r="F250" s="750" t="s">
        <v>1028</v>
      </c>
      <c r="G250" s="749"/>
      <c r="H250" s="749"/>
      <c r="I250" s="749">
        <v>62464</v>
      </c>
      <c r="J250" s="749" t="s">
        <v>1029</v>
      </c>
      <c r="K250" s="749" t="s">
        <v>1030</v>
      </c>
      <c r="L250" s="752">
        <v>9157.759765625</v>
      </c>
      <c r="M250" s="752">
        <v>4</v>
      </c>
      <c r="N250" s="753">
        <v>36631.0390625</v>
      </c>
    </row>
    <row r="251" spans="1:14" ht="14.4" customHeight="1" x14ac:dyDescent="0.3">
      <c r="A251" s="747" t="s">
        <v>579</v>
      </c>
      <c r="B251" s="748" t="s">
        <v>580</v>
      </c>
      <c r="C251" s="749" t="s">
        <v>592</v>
      </c>
      <c r="D251" s="750" t="s">
        <v>593</v>
      </c>
      <c r="E251" s="751">
        <v>50113008</v>
      </c>
      <c r="F251" s="750" t="s">
        <v>1028</v>
      </c>
      <c r="G251" s="749"/>
      <c r="H251" s="749"/>
      <c r="I251" s="749">
        <v>6480</v>
      </c>
      <c r="J251" s="749" t="s">
        <v>1031</v>
      </c>
      <c r="K251" s="749" t="s">
        <v>1032</v>
      </c>
      <c r="L251" s="752">
        <v>4305.39990234375</v>
      </c>
      <c r="M251" s="752">
        <v>1</v>
      </c>
      <c r="N251" s="753">
        <v>4305.39990234375</v>
      </c>
    </row>
    <row r="252" spans="1:14" ht="14.4" customHeight="1" x14ac:dyDescent="0.3">
      <c r="A252" s="747" t="s">
        <v>579</v>
      </c>
      <c r="B252" s="748" t="s">
        <v>580</v>
      </c>
      <c r="C252" s="749" t="s">
        <v>592</v>
      </c>
      <c r="D252" s="750" t="s">
        <v>593</v>
      </c>
      <c r="E252" s="751">
        <v>50113008</v>
      </c>
      <c r="F252" s="750" t="s">
        <v>1028</v>
      </c>
      <c r="G252" s="749"/>
      <c r="H252" s="749"/>
      <c r="I252" s="749">
        <v>212531</v>
      </c>
      <c r="J252" s="749" t="s">
        <v>1031</v>
      </c>
      <c r="K252" s="749" t="s">
        <v>1033</v>
      </c>
      <c r="L252" s="752">
        <v>8610.800048828125</v>
      </c>
      <c r="M252" s="752">
        <v>4</v>
      </c>
      <c r="N252" s="753">
        <v>34443.2001953125</v>
      </c>
    </row>
    <row r="253" spans="1:14" ht="14.4" customHeight="1" x14ac:dyDescent="0.3">
      <c r="A253" s="747" t="s">
        <v>579</v>
      </c>
      <c r="B253" s="748" t="s">
        <v>580</v>
      </c>
      <c r="C253" s="749" t="s">
        <v>592</v>
      </c>
      <c r="D253" s="750" t="s">
        <v>593</v>
      </c>
      <c r="E253" s="751">
        <v>50113008</v>
      </c>
      <c r="F253" s="750" t="s">
        <v>1028</v>
      </c>
      <c r="G253" s="749"/>
      <c r="H253" s="749"/>
      <c r="I253" s="749">
        <v>214076</v>
      </c>
      <c r="J253" s="749" t="s">
        <v>1034</v>
      </c>
      <c r="K253" s="749" t="s">
        <v>1035</v>
      </c>
      <c r="L253" s="752">
        <v>657.1400146484375</v>
      </c>
      <c r="M253" s="752">
        <v>18</v>
      </c>
      <c r="N253" s="753">
        <v>11828.520263671875</v>
      </c>
    </row>
    <row r="254" spans="1:14" ht="14.4" customHeight="1" x14ac:dyDescent="0.3">
      <c r="A254" s="747" t="s">
        <v>579</v>
      </c>
      <c r="B254" s="748" t="s">
        <v>580</v>
      </c>
      <c r="C254" s="749" t="s">
        <v>592</v>
      </c>
      <c r="D254" s="750" t="s">
        <v>593</v>
      </c>
      <c r="E254" s="751">
        <v>50113013</v>
      </c>
      <c r="F254" s="750" t="s">
        <v>1036</v>
      </c>
      <c r="G254" s="749" t="s">
        <v>613</v>
      </c>
      <c r="H254" s="749">
        <v>185525</v>
      </c>
      <c r="I254" s="749">
        <v>85525</v>
      </c>
      <c r="J254" s="749" t="s">
        <v>1037</v>
      </c>
      <c r="K254" s="749" t="s">
        <v>1038</v>
      </c>
      <c r="L254" s="752">
        <v>110.72846153846156</v>
      </c>
      <c r="M254" s="752">
        <v>13</v>
      </c>
      <c r="N254" s="753">
        <v>1439.4700000000003</v>
      </c>
    </row>
    <row r="255" spans="1:14" ht="14.4" customHeight="1" x14ac:dyDescent="0.3">
      <c r="A255" s="747" t="s">
        <v>579</v>
      </c>
      <c r="B255" s="748" t="s">
        <v>580</v>
      </c>
      <c r="C255" s="749" t="s">
        <v>592</v>
      </c>
      <c r="D255" s="750" t="s">
        <v>593</v>
      </c>
      <c r="E255" s="751">
        <v>50113013</v>
      </c>
      <c r="F255" s="750" t="s">
        <v>1036</v>
      </c>
      <c r="G255" s="749" t="s">
        <v>613</v>
      </c>
      <c r="H255" s="749">
        <v>203097</v>
      </c>
      <c r="I255" s="749">
        <v>203097</v>
      </c>
      <c r="J255" s="749" t="s">
        <v>1039</v>
      </c>
      <c r="K255" s="749" t="s">
        <v>1040</v>
      </c>
      <c r="L255" s="752">
        <v>166.02642857142857</v>
      </c>
      <c r="M255" s="752">
        <v>14</v>
      </c>
      <c r="N255" s="753">
        <v>2324.37</v>
      </c>
    </row>
    <row r="256" spans="1:14" ht="14.4" customHeight="1" x14ac:dyDescent="0.3">
      <c r="A256" s="747" t="s">
        <v>579</v>
      </c>
      <c r="B256" s="748" t="s">
        <v>580</v>
      </c>
      <c r="C256" s="749" t="s">
        <v>592</v>
      </c>
      <c r="D256" s="750" t="s">
        <v>593</v>
      </c>
      <c r="E256" s="751">
        <v>50113013</v>
      </c>
      <c r="F256" s="750" t="s">
        <v>1036</v>
      </c>
      <c r="G256" s="749" t="s">
        <v>604</v>
      </c>
      <c r="H256" s="749">
        <v>172972</v>
      </c>
      <c r="I256" s="749">
        <v>72972</v>
      </c>
      <c r="J256" s="749" t="s">
        <v>1041</v>
      </c>
      <c r="K256" s="749" t="s">
        <v>1042</v>
      </c>
      <c r="L256" s="752">
        <v>181.65000000000006</v>
      </c>
      <c r="M256" s="752">
        <v>81.2</v>
      </c>
      <c r="N256" s="753">
        <v>14749.980000000005</v>
      </c>
    </row>
    <row r="257" spans="1:14" ht="14.4" customHeight="1" x14ac:dyDescent="0.3">
      <c r="A257" s="747" t="s">
        <v>579</v>
      </c>
      <c r="B257" s="748" t="s">
        <v>580</v>
      </c>
      <c r="C257" s="749" t="s">
        <v>592</v>
      </c>
      <c r="D257" s="750" t="s">
        <v>593</v>
      </c>
      <c r="E257" s="751">
        <v>50113013</v>
      </c>
      <c r="F257" s="750" t="s">
        <v>1036</v>
      </c>
      <c r="G257" s="749" t="s">
        <v>613</v>
      </c>
      <c r="H257" s="749">
        <v>183817</v>
      </c>
      <c r="I257" s="749">
        <v>183817</v>
      </c>
      <c r="J257" s="749" t="s">
        <v>1043</v>
      </c>
      <c r="K257" s="749" t="s">
        <v>1044</v>
      </c>
      <c r="L257" s="752">
        <v>918.5</v>
      </c>
      <c r="M257" s="752">
        <v>2</v>
      </c>
      <c r="N257" s="753">
        <v>1837</v>
      </c>
    </row>
    <row r="258" spans="1:14" ht="14.4" customHeight="1" x14ac:dyDescent="0.3">
      <c r="A258" s="747" t="s">
        <v>579</v>
      </c>
      <c r="B258" s="748" t="s">
        <v>580</v>
      </c>
      <c r="C258" s="749" t="s">
        <v>592</v>
      </c>
      <c r="D258" s="750" t="s">
        <v>593</v>
      </c>
      <c r="E258" s="751">
        <v>50113013</v>
      </c>
      <c r="F258" s="750" t="s">
        <v>1036</v>
      </c>
      <c r="G258" s="749" t="s">
        <v>613</v>
      </c>
      <c r="H258" s="749">
        <v>183812</v>
      </c>
      <c r="I258" s="749">
        <v>183812</v>
      </c>
      <c r="J258" s="749" t="s">
        <v>1045</v>
      </c>
      <c r="K258" s="749" t="s">
        <v>1046</v>
      </c>
      <c r="L258" s="752">
        <v>539</v>
      </c>
      <c r="M258" s="752">
        <v>2</v>
      </c>
      <c r="N258" s="753">
        <v>1078</v>
      </c>
    </row>
    <row r="259" spans="1:14" ht="14.4" customHeight="1" x14ac:dyDescent="0.3">
      <c r="A259" s="747" t="s">
        <v>579</v>
      </c>
      <c r="B259" s="748" t="s">
        <v>580</v>
      </c>
      <c r="C259" s="749" t="s">
        <v>592</v>
      </c>
      <c r="D259" s="750" t="s">
        <v>593</v>
      </c>
      <c r="E259" s="751">
        <v>50113013</v>
      </c>
      <c r="F259" s="750" t="s">
        <v>1036</v>
      </c>
      <c r="G259" s="749" t="s">
        <v>604</v>
      </c>
      <c r="H259" s="749">
        <v>164831</v>
      </c>
      <c r="I259" s="749">
        <v>64831</v>
      </c>
      <c r="J259" s="749" t="s">
        <v>1047</v>
      </c>
      <c r="K259" s="749" t="s">
        <v>1048</v>
      </c>
      <c r="L259" s="752">
        <v>198.88</v>
      </c>
      <c r="M259" s="752">
        <v>6.5</v>
      </c>
      <c r="N259" s="753">
        <v>1292.72</v>
      </c>
    </row>
    <row r="260" spans="1:14" ht="14.4" customHeight="1" x14ac:dyDescent="0.3">
      <c r="A260" s="747" t="s">
        <v>579</v>
      </c>
      <c r="B260" s="748" t="s">
        <v>580</v>
      </c>
      <c r="C260" s="749" t="s">
        <v>592</v>
      </c>
      <c r="D260" s="750" t="s">
        <v>593</v>
      </c>
      <c r="E260" s="751">
        <v>50113013</v>
      </c>
      <c r="F260" s="750" t="s">
        <v>1036</v>
      </c>
      <c r="G260" s="749" t="s">
        <v>604</v>
      </c>
      <c r="H260" s="749">
        <v>183926</v>
      </c>
      <c r="I260" s="749">
        <v>183926</v>
      </c>
      <c r="J260" s="749" t="s">
        <v>1049</v>
      </c>
      <c r="K260" s="749" t="s">
        <v>1044</v>
      </c>
      <c r="L260" s="752">
        <v>133.70188976377977</v>
      </c>
      <c r="M260" s="752">
        <v>76.199999999999662</v>
      </c>
      <c r="N260" s="753">
        <v>10188.083999999973</v>
      </c>
    </row>
    <row r="261" spans="1:14" ht="14.4" customHeight="1" x14ac:dyDescent="0.3">
      <c r="A261" s="747" t="s">
        <v>579</v>
      </c>
      <c r="B261" s="748" t="s">
        <v>580</v>
      </c>
      <c r="C261" s="749" t="s">
        <v>592</v>
      </c>
      <c r="D261" s="750" t="s">
        <v>593</v>
      </c>
      <c r="E261" s="751">
        <v>50113013</v>
      </c>
      <c r="F261" s="750" t="s">
        <v>1036</v>
      </c>
      <c r="G261" s="749" t="s">
        <v>604</v>
      </c>
      <c r="H261" s="749">
        <v>117171</v>
      </c>
      <c r="I261" s="749">
        <v>17171</v>
      </c>
      <c r="J261" s="749" t="s">
        <v>1050</v>
      </c>
      <c r="K261" s="749" t="s">
        <v>1051</v>
      </c>
      <c r="L261" s="752">
        <v>72.92</v>
      </c>
      <c r="M261" s="752">
        <v>1</v>
      </c>
      <c r="N261" s="753">
        <v>72.92</v>
      </c>
    </row>
    <row r="262" spans="1:14" ht="14.4" customHeight="1" x14ac:dyDescent="0.3">
      <c r="A262" s="747" t="s">
        <v>579</v>
      </c>
      <c r="B262" s="748" t="s">
        <v>580</v>
      </c>
      <c r="C262" s="749" t="s">
        <v>592</v>
      </c>
      <c r="D262" s="750" t="s">
        <v>593</v>
      </c>
      <c r="E262" s="751">
        <v>50113013</v>
      </c>
      <c r="F262" s="750" t="s">
        <v>1036</v>
      </c>
      <c r="G262" s="749" t="s">
        <v>604</v>
      </c>
      <c r="H262" s="749">
        <v>111706</v>
      </c>
      <c r="I262" s="749">
        <v>11706</v>
      </c>
      <c r="J262" s="749" t="s">
        <v>1052</v>
      </c>
      <c r="K262" s="749" t="s">
        <v>1053</v>
      </c>
      <c r="L262" s="752">
        <v>229.51999999999998</v>
      </c>
      <c r="M262" s="752">
        <v>4</v>
      </c>
      <c r="N262" s="753">
        <v>918.07999999999993</v>
      </c>
    </row>
    <row r="263" spans="1:14" ht="14.4" customHeight="1" x14ac:dyDescent="0.3">
      <c r="A263" s="747" t="s">
        <v>579</v>
      </c>
      <c r="B263" s="748" t="s">
        <v>580</v>
      </c>
      <c r="C263" s="749" t="s">
        <v>592</v>
      </c>
      <c r="D263" s="750" t="s">
        <v>593</v>
      </c>
      <c r="E263" s="751">
        <v>50113013</v>
      </c>
      <c r="F263" s="750" t="s">
        <v>1036</v>
      </c>
      <c r="G263" s="749" t="s">
        <v>604</v>
      </c>
      <c r="H263" s="749">
        <v>131656</v>
      </c>
      <c r="I263" s="749">
        <v>131656</v>
      </c>
      <c r="J263" s="749" t="s">
        <v>1054</v>
      </c>
      <c r="K263" s="749" t="s">
        <v>1055</v>
      </c>
      <c r="L263" s="752">
        <v>517</v>
      </c>
      <c r="M263" s="752">
        <v>4.8</v>
      </c>
      <c r="N263" s="753">
        <v>2481.6</v>
      </c>
    </row>
    <row r="264" spans="1:14" ht="14.4" customHeight="1" x14ac:dyDescent="0.3">
      <c r="A264" s="747" t="s">
        <v>579</v>
      </c>
      <c r="B264" s="748" t="s">
        <v>580</v>
      </c>
      <c r="C264" s="749" t="s">
        <v>592</v>
      </c>
      <c r="D264" s="750" t="s">
        <v>593</v>
      </c>
      <c r="E264" s="751">
        <v>50113013</v>
      </c>
      <c r="F264" s="750" t="s">
        <v>1036</v>
      </c>
      <c r="G264" s="749" t="s">
        <v>604</v>
      </c>
      <c r="H264" s="749">
        <v>115658</v>
      </c>
      <c r="I264" s="749">
        <v>15658</v>
      </c>
      <c r="J264" s="749" t="s">
        <v>1056</v>
      </c>
      <c r="K264" s="749" t="s">
        <v>1057</v>
      </c>
      <c r="L264" s="752">
        <v>58.309999999999995</v>
      </c>
      <c r="M264" s="752">
        <v>6</v>
      </c>
      <c r="N264" s="753">
        <v>349.85999999999996</v>
      </c>
    </row>
    <row r="265" spans="1:14" ht="14.4" customHeight="1" x14ac:dyDescent="0.3">
      <c r="A265" s="747" t="s">
        <v>579</v>
      </c>
      <c r="B265" s="748" t="s">
        <v>580</v>
      </c>
      <c r="C265" s="749" t="s">
        <v>592</v>
      </c>
      <c r="D265" s="750" t="s">
        <v>593</v>
      </c>
      <c r="E265" s="751">
        <v>50113013</v>
      </c>
      <c r="F265" s="750" t="s">
        <v>1036</v>
      </c>
      <c r="G265" s="749" t="s">
        <v>604</v>
      </c>
      <c r="H265" s="749">
        <v>194453</v>
      </c>
      <c r="I265" s="749">
        <v>94453</v>
      </c>
      <c r="J265" s="749" t="s">
        <v>1058</v>
      </c>
      <c r="K265" s="749" t="s">
        <v>1059</v>
      </c>
      <c r="L265" s="752">
        <v>53.736666666666657</v>
      </c>
      <c r="M265" s="752">
        <v>6</v>
      </c>
      <c r="N265" s="753">
        <v>322.41999999999996</v>
      </c>
    </row>
    <row r="266" spans="1:14" ht="14.4" customHeight="1" x14ac:dyDescent="0.3">
      <c r="A266" s="747" t="s">
        <v>579</v>
      </c>
      <c r="B266" s="748" t="s">
        <v>580</v>
      </c>
      <c r="C266" s="749" t="s">
        <v>592</v>
      </c>
      <c r="D266" s="750" t="s">
        <v>593</v>
      </c>
      <c r="E266" s="751">
        <v>50113013</v>
      </c>
      <c r="F266" s="750" t="s">
        <v>1036</v>
      </c>
      <c r="G266" s="749" t="s">
        <v>604</v>
      </c>
      <c r="H266" s="749">
        <v>196039</v>
      </c>
      <c r="I266" s="749">
        <v>96039</v>
      </c>
      <c r="J266" s="749" t="s">
        <v>1060</v>
      </c>
      <c r="K266" s="749" t="s">
        <v>1061</v>
      </c>
      <c r="L266" s="752">
        <v>82.9</v>
      </c>
      <c r="M266" s="752">
        <v>9</v>
      </c>
      <c r="N266" s="753">
        <v>746.1</v>
      </c>
    </row>
    <row r="267" spans="1:14" ht="14.4" customHeight="1" x14ac:dyDescent="0.3">
      <c r="A267" s="747" t="s">
        <v>579</v>
      </c>
      <c r="B267" s="748" t="s">
        <v>580</v>
      </c>
      <c r="C267" s="749" t="s">
        <v>592</v>
      </c>
      <c r="D267" s="750" t="s">
        <v>593</v>
      </c>
      <c r="E267" s="751">
        <v>50113013</v>
      </c>
      <c r="F267" s="750" t="s">
        <v>1036</v>
      </c>
      <c r="G267" s="749" t="s">
        <v>604</v>
      </c>
      <c r="H267" s="749">
        <v>162187</v>
      </c>
      <c r="I267" s="749">
        <v>162187</v>
      </c>
      <c r="J267" s="749" t="s">
        <v>1062</v>
      </c>
      <c r="K267" s="749" t="s">
        <v>1063</v>
      </c>
      <c r="L267" s="752">
        <v>286</v>
      </c>
      <c r="M267" s="752">
        <v>9.6</v>
      </c>
      <c r="N267" s="753">
        <v>2745.6</v>
      </c>
    </row>
    <row r="268" spans="1:14" ht="14.4" customHeight="1" x14ac:dyDescent="0.3">
      <c r="A268" s="747" t="s">
        <v>579</v>
      </c>
      <c r="B268" s="748" t="s">
        <v>580</v>
      </c>
      <c r="C268" s="749" t="s">
        <v>592</v>
      </c>
      <c r="D268" s="750" t="s">
        <v>593</v>
      </c>
      <c r="E268" s="751">
        <v>50113013</v>
      </c>
      <c r="F268" s="750" t="s">
        <v>1036</v>
      </c>
      <c r="G268" s="749" t="s">
        <v>613</v>
      </c>
      <c r="H268" s="749">
        <v>849655</v>
      </c>
      <c r="I268" s="749">
        <v>129836</v>
      </c>
      <c r="J268" s="749" t="s">
        <v>1064</v>
      </c>
      <c r="K268" s="749" t="s">
        <v>1065</v>
      </c>
      <c r="L268" s="752">
        <v>262.90000000000026</v>
      </c>
      <c r="M268" s="752">
        <v>53.59999999999998</v>
      </c>
      <c r="N268" s="753">
        <v>14091.44000000001</v>
      </c>
    </row>
    <row r="269" spans="1:14" ht="14.4" customHeight="1" x14ac:dyDescent="0.3">
      <c r="A269" s="747" t="s">
        <v>579</v>
      </c>
      <c r="B269" s="748" t="s">
        <v>580</v>
      </c>
      <c r="C269" s="749" t="s">
        <v>592</v>
      </c>
      <c r="D269" s="750" t="s">
        <v>593</v>
      </c>
      <c r="E269" s="751">
        <v>50113013</v>
      </c>
      <c r="F269" s="750" t="s">
        <v>1036</v>
      </c>
      <c r="G269" s="749" t="s">
        <v>613</v>
      </c>
      <c r="H269" s="749">
        <v>849887</v>
      </c>
      <c r="I269" s="749">
        <v>129834</v>
      </c>
      <c r="J269" s="749" t="s">
        <v>1066</v>
      </c>
      <c r="K269" s="749" t="s">
        <v>581</v>
      </c>
      <c r="L269" s="752">
        <v>153.99999999999997</v>
      </c>
      <c r="M269" s="752">
        <v>13.8</v>
      </c>
      <c r="N269" s="753">
        <v>2125.1999999999998</v>
      </c>
    </row>
    <row r="270" spans="1:14" ht="14.4" customHeight="1" x14ac:dyDescent="0.3">
      <c r="A270" s="747" t="s">
        <v>579</v>
      </c>
      <c r="B270" s="748" t="s">
        <v>580</v>
      </c>
      <c r="C270" s="749" t="s">
        <v>592</v>
      </c>
      <c r="D270" s="750" t="s">
        <v>593</v>
      </c>
      <c r="E270" s="751">
        <v>50113013</v>
      </c>
      <c r="F270" s="750" t="s">
        <v>1036</v>
      </c>
      <c r="G270" s="749" t="s">
        <v>604</v>
      </c>
      <c r="H270" s="749">
        <v>218400</v>
      </c>
      <c r="I270" s="749">
        <v>218400</v>
      </c>
      <c r="J270" s="749" t="s">
        <v>1067</v>
      </c>
      <c r="K270" s="749" t="s">
        <v>1068</v>
      </c>
      <c r="L270" s="752">
        <v>612.89</v>
      </c>
      <c r="M270" s="752">
        <v>8.4</v>
      </c>
      <c r="N270" s="753">
        <v>5148.2759999999998</v>
      </c>
    </row>
    <row r="271" spans="1:14" ht="14.4" customHeight="1" x14ac:dyDescent="0.3">
      <c r="A271" s="747" t="s">
        <v>579</v>
      </c>
      <c r="B271" s="748" t="s">
        <v>580</v>
      </c>
      <c r="C271" s="749" t="s">
        <v>592</v>
      </c>
      <c r="D271" s="750" t="s">
        <v>593</v>
      </c>
      <c r="E271" s="751">
        <v>50113013</v>
      </c>
      <c r="F271" s="750" t="s">
        <v>1036</v>
      </c>
      <c r="G271" s="749" t="s">
        <v>604</v>
      </c>
      <c r="H271" s="749">
        <v>844576</v>
      </c>
      <c r="I271" s="749">
        <v>100339</v>
      </c>
      <c r="J271" s="749" t="s">
        <v>1069</v>
      </c>
      <c r="K271" s="749" t="s">
        <v>1070</v>
      </c>
      <c r="L271" s="752">
        <v>97.602000000000018</v>
      </c>
      <c r="M271" s="752">
        <v>10</v>
      </c>
      <c r="N271" s="753">
        <v>976.02000000000021</v>
      </c>
    </row>
    <row r="272" spans="1:14" ht="14.4" customHeight="1" x14ac:dyDescent="0.3">
      <c r="A272" s="747" t="s">
        <v>579</v>
      </c>
      <c r="B272" s="748" t="s">
        <v>580</v>
      </c>
      <c r="C272" s="749" t="s">
        <v>592</v>
      </c>
      <c r="D272" s="750" t="s">
        <v>593</v>
      </c>
      <c r="E272" s="751">
        <v>50113013</v>
      </c>
      <c r="F272" s="750" t="s">
        <v>1036</v>
      </c>
      <c r="G272" s="749" t="s">
        <v>581</v>
      </c>
      <c r="H272" s="749">
        <v>202911</v>
      </c>
      <c r="I272" s="749">
        <v>202911</v>
      </c>
      <c r="J272" s="749" t="s">
        <v>1071</v>
      </c>
      <c r="K272" s="749" t="s">
        <v>1072</v>
      </c>
      <c r="L272" s="752">
        <v>6271.75</v>
      </c>
      <c r="M272" s="752">
        <v>0.6</v>
      </c>
      <c r="N272" s="753">
        <v>3763.0499999999997</v>
      </c>
    </row>
    <row r="273" spans="1:14" ht="14.4" customHeight="1" x14ac:dyDescent="0.3">
      <c r="A273" s="747" t="s">
        <v>579</v>
      </c>
      <c r="B273" s="748" t="s">
        <v>580</v>
      </c>
      <c r="C273" s="749" t="s">
        <v>592</v>
      </c>
      <c r="D273" s="750" t="s">
        <v>593</v>
      </c>
      <c r="E273" s="751">
        <v>50113013</v>
      </c>
      <c r="F273" s="750" t="s">
        <v>1036</v>
      </c>
      <c r="G273" s="749" t="s">
        <v>604</v>
      </c>
      <c r="H273" s="749">
        <v>104013</v>
      </c>
      <c r="I273" s="749">
        <v>4013</v>
      </c>
      <c r="J273" s="749" t="s">
        <v>1073</v>
      </c>
      <c r="K273" s="749" t="s">
        <v>1074</v>
      </c>
      <c r="L273" s="752">
        <v>92.564999999999998</v>
      </c>
      <c r="M273" s="752">
        <v>2</v>
      </c>
      <c r="N273" s="753">
        <v>185.13</v>
      </c>
    </row>
    <row r="274" spans="1:14" ht="14.4" customHeight="1" x14ac:dyDescent="0.3">
      <c r="A274" s="747" t="s">
        <v>579</v>
      </c>
      <c r="B274" s="748" t="s">
        <v>580</v>
      </c>
      <c r="C274" s="749" t="s">
        <v>592</v>
      </c>
      <c r="D274" s="750" t="s">
        <v>593</v>
      </c>
      <c r="E274" s="751">
        <v>50113013</v>
      </c>
      <c r="F274" s="750" t="s">
        <v>1036</v>
      </c>
      <c r="G274" s="749" t="s">
        <v>604</v>
      </c>
      <c r="H274" s="749">
        <v>101066</v>
      </c>
      <c r="I274" s="749">
        <v>1066</v>
      </c>
      <c r="J274" s="749" t="s">
        <v>1075</v>
      </c>
      <c r="K274" s="749" t="s">
        <v>1076</v>
      </c>
      <c r="L274" s="752">
        <v>57.42</v>
      </c>
      <c r="M274" s="752">
        <v>5</v>
      </c>
      <c r="N274" s="753">
        <v>287.10000000000002</v>
      </c>
    </row>
    <row r="275" spans="1:14" ht="14.4" customHeight="1" x14ac:dyDescent="0.3">
      <c r="A275" s="747" t="s">
        <v>579</v>
      </c>
      <c r="B275" s="748" t="s">
        <v>580</v>
      </c>
      <c r="C275" s="749" t="s">
        <v>592</v>
      </c>
      <c r="D275" s="750" t="s">
        <v>593</v>
      </c>
      <c r="E275" s="751">
        <v>50113013</v>
      </c>
      <c r="F275" s="750" t="s">
        <v>1036</v>
      </c>
      <c r="G275" s="749" t="s">
        <v>604</v>
      </c>
      <c r="H275" s="749">
        <v>148261</v>
      </c>
      <c r="I275" s="749">
        <v>48261</v>
      </c>
      <c r="J275" s="749" t="s">
        <v>1075</v>
      </c>
      <c r="K275" s="749" t="s">
        <v>1077</v>
      </c>
      <c r="L275" s="752">
        <v>68.990000000000009</v>
      </c>
      <c r="M275" s="752">
        <v>1</v>
      </c>
      <c r="N275" s="753">
        <v>68.990000000000009</v>
      </c>
    </row>
    <row r="276" spans="1:14" ht="14.4" customHeight="1" x14ac:dyDescent="0.3">
      <c r="A276" s="747" t="s">
        <v>579</v>
      </c>
      <c r="B276" s="748" t="s">
        <v>580</v>
      </c>
      <c r="C276" s="749" t="s">
        <v>592</v>
      </c>
      <c r="D276" s="750" t="s">
        <v>593</v>
      </c>
      <c r="E276" s="751">
        <v>50113013</v>
      </c>
      <c r="F276" s="750" t="s">
        <v>1036</v>
      </c>
      <c r="G276" s="749" t="s">
        <v>604</v>
      </c>
      <c r="H276" s="749">
        <v>208820</v>
      </c>
      <c r="I276" s="749">
        <v>208820</v>
      </c>
      <c r="J276" s="749" t="s">
        <v>1078</v>
      </c>
      <c r="K276" s="749" t="s">
        <v>1079</v>
      </c>
      <c r="L276" s="752">
        <v>1936.22</v>
      </c>
      <c r="M276" s="752">
        <v>1</v>
      </c>
      <c r="N276" s="753">
        <v>1936.22</v>
      </c>
    </row>
    <row r="277" spans="1:14" ht="14.4" customHeight="1" x14ac:dyDescent="0.3">
      <c r="A277" s="747" t="s">
        <v>579</v>
      </c>
      <c r="B277" s="748" t="s">
        <v>580</v>
      </c>
      <c r="C277" s="749" t="s">
        <v>592</v>
      </c>
      <c r="D277" s="750" t="s">
        <v>593</v>
      </c>
      <c r="E277" s="751">
        <v>50113013</v>
      </c>
      <c r="F277" s="750" t="s">
        <v>1036</v>
      </c>
      <c r="G277" s="749" t="s">
        <v>604</v>
      </c>
      <c r="H277" s="749">
        <v>216199</v>
      </c>
      <c r="I277" s="749">
        <v>216199</v>
      </c>
      <c r="J277" s="749" t="s">
        <v>1080</v>
      </c>
      <c r="K277" s="749" t="s">
        <v>1081</v>
      </c>
      <c r="L277" s="752">
        <v>99.903999999999996</v>
      </c>
      <c r="M277" s="752">
        <v>5</v>
      </c>
      <c r="N277" s="753">
        <v>499.52</v>
      </c>
    </row>
    <row r="278" spans="1:14" ht="14.4" customHeight="1" x14ac:dyDescent="0.3">
      <c r="A278" s="747" t="s">
        <v>579</v>
      </c>
      <c r="B278" s="748" t="s">
        <v>580</v>
      </c>
      <c r="C278" s="749" t="s">
        <v>592</v>
      </c>
      <c r="D278" s="750" t="s">
        <v>593</v>
      </c>
      <c r="E278" s="751">
        <v>50113013</v>
      </c>
      <c r="F278" s="750" t="s">
        <v>1036</v>
      </c>
      <c r="G278" s="749" t="s">
        <v>581</v>
      </c>
      <c r="H278" s="749">
        <v>172540</v>
      </c>
      <c r="I278" s="749">
        <v>172540</v>
      </c>
      <c r="J278" s="749" t="s">
        <v>1082</v>
      </c>
      <c r="K278" s="749" t="s">
        <v>1083</v>
      </c>
      <c r="L278" s="752">
        <v>6287.4168965517238</v>
      </c>
      <c r="M278" s="752">
        <v>2.9</v>
      </c>
      <c r="N278" s="753">
        <v>18233.508999999998</v>
      </c>
    </row>
    <row r="279" spans="1:14" ht="14.4" customHeight="1" x14ac:dyDescent="0.3">
      <c r="A279" s="747" t="s">
        <v>579</v>
      </c>
      <c r="B279" s="748" t="s">
        <v>580</v>
      </c>
      <c r="C279" s="749" t="s">
        <v>592</v>
      </c>
      <c r="D279" s="750" t="s">
        <v>593</v>
      </c>
      <c r="E279" s="751">
        <v>50113013</v>
      </c>
      <c r="F279" s="750" t="s">
        <v>1036</v>
      </c>
      <c r="G279" s="749" t="s">
        <v>604</v>
      </c>
      <c r="H279" s="749">
        <v>187199</v>
      </c>
      <c r="I279" s="749">
        <v>87199</v>
      </c>
      <c r="J279" s="749" t="s">
        <v>1084</v>
      </c>
      <c r="K279" s="749" t="s">
        <v>1085</v>
      </c>
      <c r="L279" s="752">
        <v>220.98999999999995</v>
      </c>
      <c r="M279" s="752">
        <v>32</v>
      </c>
      <c r="N279" s="753">
        <v>7071.6799999999985</v>
      </c>
    </row>
    <row r="280" spans="1:14" ht="14.4" customHeight="1" x14ac:dyDescent="0.3">
      <c r="A280" s="747" t="s">
        <v>579</v>
      </c>
      <c r="B280" s="748" t="s">
        <v>580</v>
      </c>
      <c r="C280" s="749" t="s">
        <v>592</v>
      </c>
      <c r="D280" s="750" t="s">
        <v>593</v>
      </c>
      <c r="E280" s="751">
        <v>50113013</v>
      </c>
      <c r="F280" s="750" t="s">
        <v>1036</v>
      </c>
      <c r="G280" s="749" t="s">
        <v>613</v>
      </c>
      <c r="H280" s="749">
        <v>111592</v>
      </c>
      <c r="I280" s="749">
        <v>11592</v>
      </c>
      <c r="J280" s="749" t="s">
        <v>1086</v>
      </c>
      <c r="K280" s="749" t="s">
        <v>1087</v>
      </c>
      <c r="L280" s="752">
        <v>379.55440000000004</v>
      </c>
      <c r="M280" s="752">
        <v>12.5</v>
      </c>
      <c r="N280" s="753">
        <v>4744.43</v>
      </c>
    </row>
    <row r="281" spans="1:14" ht="14.4" customHeight="1" x14ac:dyDescent="0.3">
      <c r="A281" s="747" t="s">
        <v>579</v>
      </c>
      <c r="B281" s="748" t="s">
        <v>580</v>
      </c>
      <c r="C281" s="749" t="s">
        <v>592</v>
      </c>
      <c r="D281" s="750" t="s">
        <v>593</v>
      </c>
      <c r="E281" s="751">
        <v>50113013</v>
      </c>
      <c r="F281" s="750" t="s">
        <v>1036</v>
      </c>
      <c r="G281" s="749" t="s">
        <v>604</v>
      </c>
      <c r="H281" s="749">
        <v>225543</v>
      </c>
      <c r="I281" s="749">
        <v>225543</v>
      </c>
      <c r="J281" s="749" t="s">
        <v>1088</v>
      </c>
      <c r="K281" s="749" t="s">
        <v>1089</v>
      </c>
      <c r="L281" s="752">
        <v>391.10999999999996</v>
      </c>
      <c r="M281" s="752">
        <v>4</v>
      </c>
      <c r="N281" s="753">
        <v>1564.4399999999998</v>
      </c>
    </row>
    <row r="282" spans="1:14" ht="14.4" customHeight="1" x14ac:dyDescent="0.3">
      <c r="A282" s="747" t="s">
        <v>579</v>
      </c>
      <c r="B282" s="748" t="s">
        <v>580</v>
      </c>
      <c r="C282" s="749" t="s">
        <v>592</v>
      </c>
      <c r="D282" s="750" t="s">
        <v>593</v>
      </c>
      <c r="E282" s="751">
        <v>50113013</v>
      </c>
      <c r="F282" s="750" t="s">
        <v>1036</v>
      </c>
      <c r="G282" s="749" t="s">
        <v>604</v>
      </c>
      <c r="H282" s="749">
        <v>207116</v>
      </c>
      <c r="I282" s="749">
        <v>207116</v>
      </c>
      <c r="J282" s="749" t="s">
        <v>1090</v>
      </c>
      <c r="K282" s="749" t="s">
        <v>1091</v>
      </c>
      <c r="L282" s="752">
        <v>419.52</v>
      </c>
      <c r="M282" s="752">
        <v>6</v>
      </c>
      <c r="N282" s="753">
        <v>2517.12</v>
      </c>
    </row>
    <row r="283" spans="1:14" ht="14.4" customHeight="1" x14ac:dyDescent="0.3">
      <c r="A283" s="747" t="s">
        <v>579</v>
      </c>
      <c r="B283" s="748" t="s">
        <v>580</v>
      </c>
      <c r="C283" s="749" t="s">
        <v>592</v>
      </c>
      <c r="D283" s="750" t="s">
        <v>593</v>
      </c>
      <c r="E283" s="751">
        <v>50113013</v>
      </c>
      <c r="F283" s="750" t="s">
        <v>1036</v>
      </c>
      <c r="G283" s="749" t="s">
        <v>604</v>
      </c>
      <c r="H283" s="749">
        <v>101076</v>
      </c>
      <c r="I283" s="749">
        <v>1076</v>
      </c>
      <c r="J283" s="749" t="s">
        <v>1092</v>
      </c>
      <c r="K283" s="749" t="s">
        <v>914</v>
      </c>
      <c r="L283" s="752">
        <v>78.426000000000016</v>
      </c>
      <c r="M283" s="752">
        <v>5</v>
      </c>
      <c r="N283" s="753">
        <v>392.13000000000011</v>
      </c>
    </row>
    <row r="284" spans="1:14" ht="14.4" customHeight="1" x14ac:dyDescent="0.3">
      <c r="A284" s="747" t="s">
        <v>579</v>
      </c>
      <c r="B284" s="748" t="s">
        <v>580</v>
      </c>
      <c r="C284" s="749" t="s">
        <v>592</v>
      </c>
      <c r="D284" s="750" t="s">
        <v>593</v>
      </c>
      <c r="E284" s="751">
        <v>50113013</v>
      </c>
      <c r="F284" s="750" t="s">
        <v>1036</v>
      </c>
      <c r="G284" s="749" t="s">
        <v>613</v>
      </c>
      <c r="H284" s="749">
        <v>113453</v>
      </c>
      <c r="I284" s="749">
        <v>113453</v>
      </c>
      <c r="J284" s="749" t="s">
        <v>1093</v>
      </c>
      <c r="K284" s="749" t="s">
        <v>1094</v>
      </c>
      <c r="L284" s="752">
        <v>458.7</v>
      </c>
      <c r="M284" s="752">
        <v>13.3</v>
      </c>
      <c r="N284" s="753">
        <v>6100.71</v>
      </c>
    </row>
    <row r="285" spans="1:14" ht="14.4" customHeight="1" x14ac:dyDescent="0.3">
      <c r="A285" s="747" t="s">
        <v>579</v>
      </c>
      <c r="B285" s="748" t="s">
        <v>580</v>
      </c>
      <c r="C285" s="749" t="s">
        <v>592</v>
      </c>
      <c r="D285" s="750" t="s">
        <v>593</v>
      </c>
      <c r="E285" s="751">
        <v>50113013</v>
      </c>
      <c r="F285" s="750" t="s">
        <v>1036</v>
      </c>
      <c r="G285" s="749" t="s">
        <v>581</v>
      </c>
      <c r="H285" s="749">
        <v>141263</v>
      </c>
      <c r="I285" s="749">
        <v>141263</v>
      </c>
      <c r="J285" s="749" t="s">
        <v>1095</v>
      </c>
      <c r="K285" s="749" t="s">
        <v>1096</v>
      </c>
      <c r="L285" s="752">
        <v>161.67000000000004</v>
      </c>
      <c r="M285" s="752">
        <v>53</v>
      </c>
      <c r="N285" s="753">
        <v>8568.510000000002</v>
      </c>
    </row>
    <row r="286" spans="1:14" ht="14.4" customHeight="1" x14ac:dyDescent="0.3">
      <c r="A286" s="747" t="s">
        <v>579</v>
      </c>
      <c r="B286" s="748" t="s">
        <v>580</v>
      </c>
      <c r="C286" s="749" t="s">
        <v>592</v>
      </c>
      <c r="D286" s="750" t="s">
        <v>593</v>
      </c>
      <c r="E286" s="751">
        <v>50113013</v>
      </c>
      <c r="F286" s="750" t="s">
        <v>1036</v>
      </c>
      <c r="G286" s="749" t="s">
        <v>581</v>
      </c>
      <c r="H286" s="749">
        <v>201030</v>
      </c>
      <c r="I286" s="749">
        <v>201030</v>
      </c>
      <c r="J286" s="749" t="s">
        <v>1097</v>
      </c>
      <c r="K286" s="749" t="s">
        <v>1098</v>
      </c>
      <c r="L286" s="752">
        <v>26.610000000000003</v>
      </c>
      <c r="M286" s="752">
        <v>40</v>
      </c>
      <c r="N286" s="753">
        <v>1064.4000000000001</v>
      </c>
    </row>
    <row r="287" spans="1:14" ht="14.4" customHeight="1" x14ac:dyDescent="0.3">
      <c r="A287" s="747" t="s">
        <v>579</v>
      </c>
      <c r="B287" s="748" t="s">
        <v>580</v>
      </c>
      <c r="C287" s="749" t="s">
        <v>592</v>
      </c>
      <c r="D287" s="750" t="s">
        <v>593</v>
      </c>
      <c r="E287" s="751">
        <v>50113013</v>
      </c>
      <c r="F287" s="750" t="s">
        <v>1036</v>
      </c>
      <c r="G287" s="749" t="s">
        <v>604</v>
      </c>
      <c r="H287" s="749">
        <v>106264</v>
      </c>
      <c r="I287" s="749">
        <v>6264</v>
      </c>
      <c r="J287" s="749" t="s">
        <v>1099</v>
      </c>
      <c r="K287" s="749" t="s">
        <v>1100</v>
      </c>
      <c r="L287" s="752">
        <v>31.484000000000009</v>
      </c>
      <c r="M287" s="752">
        <v>5</v>
      </c>
      <c r="N287" s="753">
        <v>157.42000000000004</v>
      </c>
    </row>
    <row r="288" spans="1:14" ht="14.4" customHeight="1" x14ac:dyDescent="0.3">
      <c r="A288" s="747" t="s">
        <v>579</v>
      </c>
      <c r="B288" s="748" t="s">
        <v>580</v>
      </c>
      <c r="C288" s="749" t="s">
        <v>592</v>
      </c>
      <c r="D288" s="750" t="s">
        <v>593</v>
      </c>
      <c r="E288" s="751">
        <v>50113013</v>
      </c>
      <c r="F288" s="750" t="s">
        <v>1036</v>
      </c>
      <c r="G288" s="749" t="s">
        <v>613</v>
      </c>
      <c r="H288" s="749">
        <v>126127</v>
      </c>
      <c r="I288" s="749">
        <v>26127</v>
      </c>
      <c r="J288" s="749" t="s">
        <v>1101</v>
      </c>
      <c r="K288" s="749" t="s">
        <v>1102</v>
      </c>
      <c r="L288" s="752">
        <v>12178.08</v>
      </c>
      <c r="M288" s="752">
        <v>7</v>
      </c>
      <c r="N288" s="753">
        <v>85246.56</v>
      </c>
    </row>
    <row r="289" spans="1:14" ht="14.4" customHeight="1" x14ac:dyDescent="0.3">
      <c r="A289" s="747" t="s">
        <v>579</v>
      </c>
      <c r="B289" s="748" t="s">
        <v>580</v>
      </c>
      <c r="C289" s="749" t="s">
        <v>592</v>
      </c>
      <c r="D289" s="750" t="s">
        <v>593</v>
      </c>
      <c r="E289" s="751">
        <v>50113013</v>
      </c>
      <c r="F289" s="750" t="s">
        <v>1036</v>
      </c>
      <c r="G289" s="749" t="s">
        <v>604</v>
      </c>
      <c r="H289" s="749">
        <v>116600</v>
      </c>
      <c r="I289" s="749">
        <v>16600</v>
      </c>
      <c r="J289" s="749" t="s">
        <v>1103</v>
      </c>
      <c r="K289" s="749" t="s">
        <v>1104</v>
      </c>
      <c r="L289" s="752">
        <v>24.706387665198235</v>
      </c>
      <c r="M289" s="752">
        <v>681</v>
      </c>
      <c r="N289" s="753">
        <v>16825.05</v>
      </c>
    </row>
    <row r="290" spans="1:14" ht="14.4" customHeight="1" x14ac:dyDescent="0.3">
      <c r="A290" s="747" t="s">
        <v>579</v>
      </c>
      <c r="B290" s="748" t="s">
        <v>580</v>
      </c>
      <c r="C290" s="749" t="s">
        <v>592</v>
      </c>
      <c r="D290" s="750" t="s">
        <v>593</v>
      </c>
      <c r="E290" s="751">
        <v>50113013</v>
      </c>
      <c r="F290" s="750" t="s">
        <v>1036</v>
      </c>
      <c r="G290" s="749" t="s">
        <v>604</v>
      </c>
      <c r="H290" s="749">
        <v>117149</v>
      </c>
      <c r="I290" s="749">
        <v>17149</v>
      </c>
      <c r="J290" s="749" t="s">
        <v>1103</v>
      </c>
      <c r="K290" s="749" t="s">
        <v>1105</v>
      </c>
      <c r="L290" s="752">
        <v>163.32390243902441</v>
      </c>
      <c r="M290" s="752">
        <v>41</v>
      </c>
      <c r="N290" s="753">
        <v>6696.2800000000007</v>
      </c>
    </row>
    <row r="291" spans="1:14" ht="14.4" customHeight="1" x14ac:dyDescent="0.3">
      <c r="A291" s="747" t="s">
        <v>579</v>
      </c>
      <c r="B291" s="748" t="s">
        <v>580</v>
      </c>
      <c r="C291" s="749" t="s">
        <v>592</v>
      </c>
      <c r="D291" s="750" t="s">
        <v>593</v>
      </c>
      <c r="E291" s="751">
        <v>50113013</v>
      </c>
      <c r="F291" s="750" t="s">
        <v>1036</v>
      </c>
      <c r="G291" s="749" t="s">
        <v>613</v>
      </c>
      <c r="H291" s="749">
        <v>166269</v>
      </c>
      <c r="I291" s="749">
        <v>166269</v>
      </c>
      <c r="J291" s="749" t="s">
        <v>1106</v>
      </c>
      <c r="K291" s="749" t="s">
        <v>1107</v>
      </c>
      <c r="L291" s="752">
        <v>52.88</v>
      </c>
      <c r="M291" s="752">
        <v>30</v>
      </c>
      <c r="N291" s="753">
        <v>1586.4</v>
      </c>
    </row>
    <row r="292" spans="1:14" ht="14.4" customHeight="1" x14ac:dyDescent="0.3">
      <c r="A292" s="747" t="s">
        <v>579</v>
      </c>
      <c r="B292" s="748" t="s">
        <v>580</v>
      </c>
      <c r="C292" s="749" t="s">
        <v>592</v>
      </c>
      <c r="D292" s="750" t="s">
        <v>593</v>
      </c>
      <c r="E292" s="751">
        <v>50113013</v>
      </c>
      <c r="F292" s="750" t="s">
        <v>1036</v>
      </c>
      <c r="G292" s="749" t="s">
        <v>604</v>
      </c>
      <c r="H292" s="749">
        <v>201967</v>
      </c>
      <c r="I292" s="749">
        <v>201967</v>
      </c>
      <c r="J292" s="749" t="s">
        <v>1108</v>
      </c>
      <c r="K292" s="749" t="s">
        <v>1109</v>
      </c>
      <c r="L292" s="752">
        <v>291.46999999999991</v>
      </c>
      <c r="M292" s="752">
        <v>10.199999999999998</v>
      </c>
      <c r="N292" s="753">
        <v>2972.9939999999983</v>
      </c>
    </row>
    <row r="293" spans="1:14" ht="14.4" customHeight="1" x14ac:dyDescent="0.3">
      <c r="A293" s="747" t="s">
        <v>579</v>
      </c>
      <c r="B293" s="748" t="s">
        <v>580</v>
      </c>
      <c r="C293" s="749" t="s">
        <v>592</v>
      </c>
      <c r="D293" s="750" t="s">
        <v>593</v>
      </c>
      <c r="E293" s="751">
        <v>50113013</v>
      </c>
      <c r="F293" s="750" t="s">
        <v>1036</v>
      </c>
      <c r="G293" s="749" t="s">
        <v>613</v>
      </c>
      <c r="H293" s="749">
        <v>118547</v>
      </c>
      <c r="I293" s="749">
        <v>18547</v>
      </c>
      <c r="J293" s="749" t="s">
        <v>1110</v>
      </c>
      <c r="K293" s="749" t="s">
        <v>1111</v>
      </c>
      <c r="L293" s="752">
        <v>123.49000000000001</v>
      </c>
      <c r="M293" s="752">
        <v>5</v>
      </c>
      <c r="N293" s="753">
        <v>617.45000000000005</v>
      </c>
    </row>
    <row r="294" spans="1:14" ht="14.4" customHeight="1" x14ac:dyDescent="0.3">
      <c r="A294" s="747" t="s">
        <v>579</v>
      </c>
      <c r="B294" s="748" t="s">
        <v>580</v>
      </c>
      <c r="C294" s="749" t="s">
        <v>592</v>
      </c>
      <c r="D294" s="750" t="s">
        <v>593</v>
      </c>
      <c r="E294" s="751">
        <v>50113013</v>
      </c>
      <c r="F294" s="750" t="s">
        <v>1036</v>
      </c>
      <c r="G294" s="749" t="s">
        <v>613</v>
      </c>
      <c r="H294" s="749">
        <v>850455</v>
      </c>
      <c r="I294" s="749">
        <v>169033</v>
      </c>
      <c r="J294" s="749" t="s">
        <v>1112</v>
      </c>
      <c r="K294" s="749" t="s">
        <v>1113</v>
      </c>
      <c r="L294" s="752">
        <v>204.16999999999993</v>
      </c>
      <c r="M294" s="752">
        <v>7</v>
      </c>
      <c r="N294" s="753">
        <v>1429.1899999999996</v>
      </c>
    </row>
    <row r="295" spans="1:14" ht="14.4" customHeight="1" x14ac:dyDescent="0.3">
      <c r="A295" s="747" t="s">
        <v>579</v>
      </c>
      <c r="B295" s="748" t="s">
        <v>580</v>
      </c>
      <c r="C295" s="749" t="s">
        <v>592</v>
      </c>
      <c r="D295" s="750" t="s">
        <v>593</v>
      </c>
      <c r="E295" s="751">
        <v>50113013</v>
      </c>
      <c r="F295" s="750" t="s">
        <v>1036</v>
      </c>
      <c r="G295" s="749" t="s">
        <v>604</v>
      </c>
      <c r="H295" s="749">
        <v>210993</v>
      </c>
      <c r="I295" s="749">
        <v>210993</v>
      </c>
      <c r="J295" s="749" t="s">
        <v>1114</v>
      </c>
      <c r="K295" s="749" t="s">
        <v>1115</v>
      </c>
      <c r="L295" s="752">
        <v>21994.240000000002</v>
      </c>
      <c r="M295" s="752">
        <v>3</v>
      </c>
      <c r="N295" s="753">
        <v>65982.720000000001</v>
      </c>
    </row>
    <row r="296" spans="1:14" ht="14.4" customHeight="1" x14ac:dyDescent="0.3">
      <c r="A296" s="747" t="s">
        <v>579</v>
      </c>
      <c r="B296" s="748" t="s">
        <v>580</v>
      </c>
      <c r="C296" s="749" t="s">
        <v>592</v>
      </c>
      <c r="D296" s="750" t="s">
        <v>593</v>
      </c>
      <c r="E296" s="751">
        <v>50113013</v>
      </c>
      <c r="F296" s="750" t="s">
        <v>1036</v>
      </c>
      <c r="G296" s="749" t="s">
        <v>613</v>
      </c>
      <c r="H296" s="749">
        <v>103708</v>
      </c>
      <c r="I296" s="749">
        <v>3708</v>
      </c>
      <c r="J296" s="749" t="s">
        <v>1116</v>
      </c>
      <c r="K296" s="749" t="s">
        <v>1117</v>
      </c>
      <c r="L296" s="752">
        <v>1128.73</v>
      </c>
      <c r="M296" s="752">
        <v>1.6</v>
      </c>
      <c r="N296" s="753">
        <v>1805.9680000000001</v>
      </c>
    </row>
    <row r="297" spans="1:14" ht="14.4" customHeight="1" x14ac:dyDescent="0.3">
      <c r="A297" s="747" t="s">
        <v>579</v>
      </c>
      <c r="B297" s="748" t="s">
        <v>580</v>
      </c>
      <c r="C297" s="749" t="s">
        <v>592</v>
      </c>
      <c r="D297" s="750" t="s">
        <v>593</v>
      </c>
      <c r="E297" s="751">
        <v>50113014</v>
      </c>
      <c r="F297" s="750" t="s">
        <v>1118</v>
      </c>
      <c r="G297" s="749" t="s">
        <v>604</v>
      </c>
      <c r="H297" s="749">
        <v>113798</v>
      </c>
      <c r="I297" s="749">
        <v>13798</v>
      </c>
      <c r="J297" s="749" t="s">
        <v>1119</v>
      </c>
      <c r="K297" s="749" t="s">
        <v>1120</v>
      </c>
      <c r="L297" s="752">
        <v>105.68000000000005</v>
      </c>
      <c r="M297" s="752">
        <v>2</v>
      </c>
      <c r="N297" s="753">
        <v>211.3600000000001</v>
      </c>
    </row>
    <row r="298" spans="1:14" ht="14.4" customHeight="1" x14ac:dyDescent="0.3">
      <c r="A298" s="747" t="s">
        <v>579</v>
      </c>
      <c r="B298" s="748" t="s">
        <v>580</v>
      </c>
      <c r="C298" s="749" t="s">
        <v>597</v>
      </c>
      <c r="D298" s="750" t="s">
        <v>598</v>
      </c>
      <c r="E298" s="751">
        <v>50113001</v>
      </c>
      <c r="F298" s="750" t="s">
        <v>603</v>
      </c>
      <c r="G298" s="749" t="s">
        <v>604</v>
      </c>
      <c r="H298" s="749">
        <v>196610</v>
      </c>
      <c r="I298" s="749">
        <v>96610</v>
      </c>
      <c r="J298" s="749" t="s">
        <v>1121</v>
      </c>
      <c r="K298" s="749" t="s">
        <v>1122</v>
      </c>
      <c r="L298" s="752">
        <v>46.390000000000008</v>
      </c>
      <c r="M298" s="752">
        <v>1</v>
      </c>
      <c r="N298" s="753">
        <v>46.390000000000008</v>
      </c>
    </row>
    <row r="299" spans="1:14" ht="14.4" customHeight="1" x14ac:dyDescent="0.3">
      <c r="A299" s="747" t="s">
        <v>579</v>
      </c>
      <c r="B299" s="748" t="s">
        <v>580</v>
      </c>
      <c r="C299" s="749" t="s">
        <v>597</v>
      </c>
      <c r="D299" s="750" t="s">
        <v>598</v>
      </c>
      <c r="E299" s="751">
        <v>50113001</v>
      </c>
      <c r="F299" s="750" t="s">
        <v>603</v>
      </c>
      <c r="G299" s="749" t="s">
        <v>604</v>
      </c>
      <c r="H299" s="749">
        <v>156926</v>
      </c>
      <c r="I299" s="749">
        <v>56926</v>
      </c>
      <c r="J299" s="749" t="s">
        <v>1123</v>
      </c>
      <c r="K299" s="749" t="s">
        <v>1124</v>
      </c>
      <c r="L299" s="752">
        <v>48.4</v>
      </c>
      <c r="M299" s="752">
        <v>6</v>
      </c>
      <c r="N299" s="753">
        <v>290.39999999999998</v>
      </c>
    </row>
    <row r="300" spans="1:14" ht="14.4" customHeight="1" x14ac:dyDescent="0.3">
      <c r="A300" s="747" t="s">
        <v>579</v>
      </c>
      <c r="B300" s="748" t="s">
        <v>580</v>
      </c>
      <c r="C300" s="749" t="s">
        <v>597</v>
      </c>
      <c r="D300" s="750" t="s">
        <v>598</v>
      </c>
      <c r="E300" s="751">
        <v>50113001</v>
      </c>
      <c r="F300" s="750" t="s">
        <v>603</v>
      </c>
      <c r="G300" s="749" t="s">
        <v>604</v>
      </c>
      <c r="H300" s="749">
        <v>162320</v>
      </c>
      <c r="I300" s="749">
        <v>62320</v>
      </c>
      <c r="J300" s="749" t="s">
        <v>655</v>
      </c>
      <c r="K300" s="749" t="s">
        <v>656</v>
      </c>
      <c r="L300" s="752">
        <v>74.350000000000009</v>
      </c>
      <c r="M300" s="752">
        <v>5</v>
      </c>
      <c r="N300" s="753">
        <v>371.75000000000006</v>
      </c>
    </row>
    <row r="301" spans="1:14" ht="14.4" customHeight="1" x14ac:dyDescent="0.3">
      <c r="A301" s="747" t="s">
        <v>579</v>
      </c>
      <c r="B301" s="748" t="s">
        <v>580</v>
      </c>
      <c r="C301" s="749" t="s">
        <v>597</v>
      </c>
      <c r="D301" s="750" t="s">
        <v>598</v>
      </c>
      <c r="E301" s="751">
        <v>50113001</v>
      </c>
      <c r="F301" s="750" t="s">
        <v>603</v>
      </c>
      <c r="G301" s="749" t="s">
        <v>613</v>
      </c>
      <c r="H301" s="749">
        <v>190044</v>
      </c>
      <c r="I301" s="749">
        <v>90044</v>
      </c>
      <c r="J301" s="749" t="s">
        <v>1125</v>
      </c>
      <c r="K301" s="749" t="s">
        <v>1126</v>
      </c>
      <c r="L301" s="752">
        <v>30.200909090909086</v>
      </c>
      <c r="M301" s="752">
        <v>66</v>
      </c>
      <c r="N301" s="753">
        <v>1993.2599999999998</v>
      </c>
    </row>
    <row r="302" spans="1:14" ht="14.4" customHeight="1" x14ac:dyDescent="0.3">
      <c r="A302" s="747" t="s">
        <v>579</v>
      </c>
      <c r="B302" s="748" t="s">
        <v>580</v>
      </c>
      <c r="C302" s="749" t="s">
        <v>597</v>
      </c>
      <c r="D302" s="750" t="s">
        <v>598</v>
      </c>
      <c r="E302" s="751">
        <v>50113001</v>
      </c>
      <c r="F302" s="750" t="s">
        <v>603</v>
      </c>
      <c r="G302" s="749" t="s">
        <v>604</v>
      </c>
      <c r="H302" s="749">
        <v>920200</v>
      </c>
      <c r="I302" s="749">
        <v>15877</v>
      </c>
      <c r="J302" s="749" t="s">
        <v>1127</v>
      </c>
      <c r="K302" s="749" t="s">
        <v>581</v>
      </c>
      <c r="L302" s="752">
        <v>252.97801004571267</v>
      </c>
      <c r="M302" s="752">
        <v>7</v>
      </c>
      <c r="N302" s="753">
        <v>1770.8460703199887</v>
      </c>
    </row>
    <row r="303" spans="1:14" ht="14.4" customHeight="1" x14ac:dyDescent="0.3">
      <c r="A303" s="747" t="s">
        <v>579</v>
      </c>
      <c r="B303" s="748" t="s">
        <v>580</v>
      </c>
      <c r="C303" s="749" t="s">
        <v>597</v>
      </c>
      <c r="D303" s="750" t="s">
        <v>598</v>
      </c>
      <c r="E303" s="751">
        <v>50113001</v>
      </c>
      <c r="F303" s="750" t="s">
        <v>603</v>
      </c>
      <c r="G303" s="749" t="s">
        <v>604</v>
      </c>
      <c r="H303" s="749">
        <v>4269</v>
      </c>
      <c r="I303" s="749">
        <v>4269</v>
      </c>
      <c r="J303" s="749" t="s">
        <v>1128</v>
      </c>
      <c r="K303" s="749" t="s">
        <v>1129</v>
      </c>
      <c r="L303" s="752">
        <v>116.11999999999999</v>
      </c>
      <c r="M303" s="752">
        <v>1</v>
      </c>
      <c r="N303" s="753">
        <v>116.11999999999999</v>
      </c>
    </row>
    <row r="304" spans="1:14" ht="14.4" customHeight="1" x14ac:dyDescent="0.3">
      <c r="A304" s="747" t="s">
        <v>579</v>
      </c>
      <c r="B304" s="748" t="s">
        <v>580</v>
      </c>
      <c r="C304" s="749" t="s">
        <v>597</v>
      </c>
      <c r="D304" s="750" t="s">
        <v>598</v>
      </c>
      <c r="E304" s="751">
        <v>50113001</v>
      </c>
      <c r="F304" s="750" t="s">
        <v>603</v>
      </c>
      <c r="G304" s="749" t="s">
        <v>604</v>
      </c>
      <c r="H304" s="749">
        <v>900881</v>
      </c>
      <c r="I304" s="749">
        <v>0</v>
      </c>
      <c r="J304" s="749" t="s">
        <v>825</v>
      </c>
      <c r="K304" s="749" t="s">
        <v>581</v>
      </c>
      <c r="L304" s="752">
        <v>128.79461469994476</v>
      </c>
      <c r="M304" s="752">
        <v>18</v>
      </c>
      <c r="N304" s="753">
        <v>2318.3030645990057</v>
      </c>
    </row>
    <row r="305" spans="1:14" ht="14.4" customHeight="1" x14ac:dyDescent="0.3">
      <c r="A305" s="747" t="s">
        <v>579</v>
      </c>
      <c r="B305" s="748" t="s">
        <v>580</v>
      </c>
      <c r="C305" s="749" t="s">
        <v>597</v>
      </c>
      <c r="D305" s="750" t="s">
        <v>598</v>
      </c>
      <c r="E305" s="751">
        <v>50113001</v>
      </c>
      <c r="F305" s="750" t="s">
        <v>603</v>
      </c>
      <c r="G305" s="749" t="s">
        <v>604</v>
      </c>
      <c r="H305" s="749">
        <v>900441</v>
      </c>
      <c r="I305" s="749">
        <v>0</v>
      </c>
      <c r="J305" s="749" t="s">
        <v>1130</v>
      </c>
      <c r="K305" s="749" t="s">
        <v>1131</v>
      </c>
      <c r="L305" s="752">
        <v>191.75496388779268</v>
      </c>
      <c r="M305" s="752">
        <v>1</v>
      </c>
      <c r="N305" s="753">
        <v>191.75496388779268</v>
      </c>
    </row>
    <row r="306" spans="1:14" ht="14.4" customHeight="1" x14ac:dyDescent="0.3">
      <c r="A306" s="747" t="s">
        <v>579</v>
      </c>
      <c r="B306" s="748" t="s">
        <v>580</v>
      </c>
      <c r="C306" s="749" t="s">
        <v>597</v>
      </c>
      <c r="D306" s="750" t="s">
        <v>598</v>
      </c>
      <c r="E306" s="751">
        <v>50113001</v>
      </c>
      <c r="F306" s="750" t="s">
        <v>603</v>
      </c>
      <c r="G306" s="749" t="s">
        <v>604</v>
      </c>
      <c r="H306" s="749">
        <v>500989</v>
      </c>
      <c r="I306" s="749">
        <v>0</v>
      </c>
      <c r="J306" s="749" t="s">
        <v>1132</v>
      </c>
      <c r="K306" s="749" t="s">
        <v>581</v>
      </c>
      <c r="L306" s="752">
        <v>65.029000123561261</v>
      </c>
      <c r="M306" s="752">
        <v>3</v>
      </c>
      <c r="N306" s="753">
        <v>195.08700037068377</v>
      </c>
    </row>
    <row r="307" spans="1:14" ht="14.4" customHeight="1" x14ac:dyDescent="0.3">
      <c r="A307" s="747" t="s">
        <v>579</v>
      </c>
      <c r="B307" s="748" t="s">
        <v>580</v>
      </c>
      <c r="C307" s="749" t="s">
        <v>597</v>
      </c>
      <c r="D307" s="750" t="s">
        <v>598</v>
      </c>
      <c r="E307" s="751">
        <v>50113001</v>
      </c>
      <c r="F307" s="750" t="s">
        <v>603</v>
      </c>
      <c r="G307" s="749" t="s">
        <v>604</v>
      </c>
      <c r="H307" s="749">
        <v>500979</v>
      </c>
      <c r="I307" s="749">
        <v>0</v>
      </c>
      <c r="J307" s="749" t="s">
        <v>828</v>
      </c>
      <c r="K307" s="749" t="s">
        <v>581</v>
      </c>
      <c r="L307" s="752">
        <v>54.582093035276102</v>
      </c>
      <c r="M307" s="752">
        <v>15</v>
      </c>
      <c r="N307" s="753">
        <v>818.73139552914154</v>
      </c>
    </row>
    <row r="308" spans="1:14" ht="14.4" customHeight="1" x14ac:dyDescent="0.3">
      <c r="A308" s="747" t="s">
        <v>579</v>
      </c>
      <c r="B308" s="748" t="s">
        <v>580</v>
      </c>
      <c r="C308" s="749" t="s">
        <v>597</v>
      </c>
      <c r="D308" s="750" t="s">
        <v>598</v>
      </c>
      <c r="E308" s="751">
        <v>50113001</v>
      </c>
      <c r="F308" s="750" t="s">
        <v>603</v>
      </c>
      <c r="G308" s="749" t="s">
        <v>604</v>
      </c>
      <c r="H308" s="749">
        <v>920117</v>
      </c>
      <c r="I308" s="749">
        <v>0</v>
      </c>
      <c r="J308" s="749" t="s">
        <v>1133</v>
      </c>
      <c r="K308" s="749" t="s">
        <v>1134</v>
      </c>
      <c r="L308" s="752">
        <v>62.073810941662693</v>
      </c>
      <c r="M308" s="752">
        <v>1</v>
      </c>
      <c r="N308" s="753">
        <v>62.073810941662693</v>
      </c>
    </row>
    <row r="309" spans="1:14" ht="14.4" customHeight="1" x14ac:dyDescent="0.3">
      <c r="A309" s="747" t="s">
        <v>579</v>
      </c>
      <c r="B309" s="748" t="s">
        <v>580</v>
      </c>
      <c r="C309" s="749" t="s">
        <v>597</v>
      </c>
      <c r="D309" s="750" t="s">
        <v>598</v>
      </c>
      <c r="E309" s="751">
        <v>50113001</v>
      </c>
      <c r="F309" s="750" t="s">
        <v>603</v>
      </c>
      <c r="G309" s="749" t="s">
        <v>604</v>
      </c>
      <c r="H309" s="749">
        <v>900014</v>
      </c>
      <c r="I309" s="749">
        <v>0</v>
      </c>
      <c r="J309" s="749" t="s">
        <v>1135</v>
      </c>
      <c r="K309" s="749" t="s">
        <v>581</v>
      </c>
      <c r="L309" s="752">
        <v>86.693676451278336</v>
      </c>
      <c r="M309" s="752">
        <v>6</v>
      </c>
      <c r="N309" s="753">
        <v>520.16205870766998</v>
      </c>
    </row>
    <row r="310" spans="1:14" ht="14.4" customHeight="1" x14ac:dyDescent="0.3">
      <c r="A310" s="747" t="s">
        <v>579</v>
      </c>
      <c r="B310" s="748" t="s">
        <v>580</v>
      </c>
      <c r="C310" s="749" t="s">
        <v>597</v>
      </c>
      <c r="D310" s="750" t="s">
        <v>598</v>
      </c>
      <c r="E310" s="751">
        <v>50113001</v>
      </c>
      <c r="F310" s="750" t="s">
        <v>603</v>
      </c>
      <c r="G310" s="749" t="s">
        <v>604</v>
      </c>
      <c r="H310" s="749">
        <v>900406</v>
      </c>
      <c r="I310" s="749">
        <v>0</v>
      </c>
      <c r="J310" s="749" t="s">
        <v>1136</v>
      </c>
      <c r="K310" s="749" t="s">
        <v>581</v>
      </c>
      <c r="L310" s="752">
        <v>63.013670822671301</v>
      </c>
      <c r="M310" s="752">
        <v>4</v>
      </c>
      <c r="N310" s="753">
        <v>252.0546832906852</v>
      </c>
    </row>
    <row r="311" spans="1:14" ht="14.4" customHeight="1" x14ac:dyDescent="0.3">
      <c r="A311" s="747" t="s">
        <v>579</v>
      </c>
      <c r="B311" s="748" t="s">
        <v>580</v>
      </c>
      <c r="C311" s="749" t="s">
        <v>597</v>
      </c>
      <c r="D311" s="750" t="s">
        <v>598</v>
      </c>
      <c r="E311" s="751">
        <v>50113001</v>
      </c>
      <c r="F311" s="750" t="s">
        <v>603</v>
      </c>
      <c r="G311" s="749" t="s">
        <v>604</v>
      </c>
      <c r="H311" s="749">
        <v>921459</v>
      </c>
      <c r="I311" s="749">
        <v>0</v>
      </c>
      <c r="J311" s="749" t="s">
        <v>1137</v>
      </c>
      <c r="K311" s="749" t="s">
        <v>581</v>
      </c>
      <c r="L311" s="752">
        <v>393.79099175112026</v>
      </c>
      <c r="M311" s="752">
        <v>2</v>
      </c>
      <c r="N311" s="753">
        <v>787.58198350224052</v>
      </c>
    </row>
    <row r="312" spans="1:14" ht="14.4" customHeight="1" x14ac:dyDescent="0.3">
      <c r="A312" s="747" t="s">
        <v>579</v>
      </c>
      <c r="B312" s="748" t="s">
        <v>580</v>
      </c>
      <c r="C312" s="749" t="s">
        <v>597</v>
      </c>
      <c r="D312" s="750" t="s">
        <v>598</v>
      </c>
      <c r="E312" s="751">
        <v>50113001</v>
      </c>
      <c r="F312" s="750" t="s">
        <v>603</v>
      </c>
      <c r="G312" s="749" t="s">
        <v>604</v>
      </c>
      <c r="H312" s="749">
        <v>102439</v>
      </c>
      <c r="I312" s="749">
        <v>2439</v>
      </c>
      <c r="J312" s="749" t="s">
        <v>872</v>
      </c>
      <c r="K312" s="749" t="s">
        <v>873</v>
      </c>
      <c r="L312" s="752">
        <v>285.08000000000004</v>
      </c>
      <c r="M312" s="752">
        <v>1</v>
      </c>
      <c r="N312" s="753">
        <v>285.08000000000004</v>
      </c>
    </row>
    <row r="313" spans="1:14" ht="14.4" customHeight="1" x14ac:dyDescent="0.3">
      <c r="A313" s="747" t="s">
        <v>579</v>
      </c>
      <c r="B313" s="748" t="s">
        <v>580</v>
      </c>
      <c r="C313" s="749" t="s">
        <v>597</v>
      </c>
      <c r="D313" s="750" t="s">
        <v>598</v>
      </c>
      <c r="E313" s="751">
        <v>50113001</v>
      </c>
      <c r="F313" s="750" t="s">
        <v>603</v>
      </c>
      <c r="G313" s="749" t="s">
        <v>604</v>
      </c>
      <c r="H313" s="749">
        <v>100502</v>
      </c>
      <c r="I313" s="749">
        <v>502</v>
      </c>
      <c r="J313" s="749" t="s">
        <v>877</v>
      </c>
      <c r="K313" s="749" t="s">
        <v>878</v>
      </c>
      <c r="L313" s="752">
        <v>238.66299999999995</v>
      </c>
      <c r="M313" s="752">
        <v>40</v>
      </c>
      <c r="N313" s="753">
        <v>9546.5199999999986</v>
      </c>
    </row>
    <row r="314" spans="1:14" ht="14.4" customHeight="1" x14ac:dyDescent="0.3">
      <c r="A314" s="747" t="s">
        <v>579</v>
      </c>
      <c r="B314" s="748" t="s">
        <v>580</v>
      </c>
      <c r="C314" s="749" t="s">
        <v>597</v>
      </c>
      <c r="D314" s="750" t="s">
        <v>598</v>
      </c>
      <c r="E314" s="751">
        <v>50113001</v>
      </c>
      <c r="F314" s="750" t="s">
        <v>603</v>
      </c>
      <c r="G314" s="749" t="s">
        <v>604</v>
      </c>
      <c r="H314" s="749">
        <v>102684</v>
      </c>
      <c r="I314" s="749">
        <v>2684</v>
      </c>
      <c r="J314" s="749" t="s">
        <v>877</v>
      </c>
      <c r="K314" s="749" t="s">
        <v>1138</v>
      </c>
      <c r="L314" s="752">
        <v>73.790000000000006</v>
      </c>
      <c r="M314" s="752">
        <v>1</v>
      </c>
      <c r="N314" s="753">
        <v>73.790000000000006</v>
      </c>
    </row>
    <row r="315" spans="1:14" ht="14.4" customHeight="1" x14ac:dyDescent="0.3">
      <c r="A315" s="747" t="s">
        <v>579</v>
      </c>
      <c r="B315" s="748" t="s">
        <v>580</v>
      </c>
      <c r="C315" s="749" t="s">
        <v>597</v>
      </c>
      <c r="D315" s="750" t="s">
        <v>598</v>
      </c>
      <c r="E315" s="751">
        <v>50113001</v>
      </c>
      <c r="F315" s="750" t="s">
        <v>603</v>
      </c>
      <c r="G315" s="749" t="s">
        <v>613</v>
      </c>
      <c r="H315" s="749">
        <v>131934</v>
      </c>
      <c r="I315" s="749">
        <v>31934</v>
      </c>
      <c r="J315" s="749" t="s">
        <v>1001</v>
      </c>
      <c r="K315" s="749" t="s">
        <v>1002</v>
      </c>
      <c r="L315" s="752">
        <v>49.820000000000029</v>
      </c>
      <c r="M315" s="752">
        <v>1</v>
      </c>
      <c r="N315" s="753">
        <v>49.820000000000029</v>
      </c>
    </row>
    <row r="316" spans="1:14" ht="14.4" customHeight="1" x14ac:dyDescent="0.3">
      <c r="A316" s="747" t="s">
        <v>579</v>
      </c>
      <c r="B316" s="748" t="s">
        <v>580</v>
      </c>
      <c r="C316" s="749" t="s">
        <v>597</v>
      </c>
      <c r="D316" s="750" t="s">
        <v>598</v>
      </c>
      <c r="E316" s="751">
        <v>50113001</v>
      </c>
      <c r="F316" s="750" t="s">
        <v>603</v>
      </c>
      <c r="G316" s="749" t="s">
        <v>613</v>
      </c>
      <c r="H316" s="749">
        <v>158380</v>
      </c>
      <c r="I316" s="749">
        <v>58380</v>
      </c>
      <c r="J316" s="749" t="s">
        <v>1139</v>
      </c>
      <c r="K316" s="749" t="s">
        <v>1140</v>
      </c>
      <c r="L316" s="752">
        <v>0</v>
      </c>
      <c r="M316" s="752">
        <v>0</v>
      </c>
      <c r="N316" s="753">
        <v>0</v>
      </c>
    </row>
    <row r="317" spans="1:14" ht="14.4" customHeight="1" x14ac:dyDescent="0.3">
      <c r="A317" s="747" t="s">
        <v>579</v>
      </c>
      <c r="B317" s="748" t="s">
        <v>580</v>
      </c>
      <c r="C317" s="749" t="s">
        <v>600</v>
      </c>
      <c r="D317" s="750" t="s">
        <v>601</v>
      </c>
      <c r="E317" s="751">
        <v>50113001</v>
      </c>
      <c r="F317" s="750" t="s">
        <v>603</v>
      </c>
      <c r="G317" s="749" t="s">
        <v>604</v>
      </c>
      <c r="H317" s="749">
        <v>846758</v>
      </c>
      <c r="I317" s="749">
        <v>103387</v>
      </c>
      <c r="J317" s="749" t="s">
        <v>607</v>
      </c>
      <c r="K317" s="749" t="s">
        <v>608</v>
      </c>
      <c r="L317" s="752">
        <v>72.402142857142863</v>
      </c>
      <c r="M317" s="752">
        <v>14</v>
      </c>
      <c r="N317" s="753">
        <v>1013.6300000000001</v>
      </c>
    </row>
    <row r="318" spans="1:14" ht="14.4" customHeight="1" x14ac:dyDescent="0.3">
      <c r="A318" s="747" t="s">
        <v>579</v>
      </c>
      <c r="B318" s="748" t="s">
        <v>580</v>
      </c>
      <c r="C318" s="749" t="s">
        <v>600</v>
      </c>
      <c r="D318" s="750" t="s">
        <v>601</v>
      </c>
      <c r="E318" s="751">
        <v>50113001</v>
      </c>
      <c r="F318" s="750" t="s">
        <v>603</v>
      </c>
      <c r="G318" s="749" t="s">
        <v>604</v>
      </c>
      <c r="H318" s="749">
        <v>175939</v>
      </c>
      <c r="I318" s="749">
        <v>75939</v>
      </c>
      <c r="J318" s="749" t="s">
        <v>1141</v>
      </c>
      <c r="K318" s="749" t="s">
        <v>1142</v>
      </c>
      <c r="L318" s="752">
        <v>107.92</v>
      </c>
      <c r="M318" s="752">
        <v>1</v>
      </c>
      <c r="N318" s="753">
        <v>107.92</v>
      </c>
    </row>
    <row r="319" spans="1:14" ht="14.4" customHeight="1" x14ac:dyDescent="0.3">
      <c r="A319" s="747" t="s">
        <v>579</v>
      </c>
      <c r="B319" s="748" t="s">
        <v>580</v>
      </c>
      <c r="C319" s="749" t="s">
        <v>600</v>
      </c>
      <c r="D319" s="750" t="s">
        <v>601</v>
      </c>
      <c r="E319" s="751">
        <v>50113001</v>
      </c>
      <c r="F319" s="750" t="s">
        <v>603</v>
      </c>
      <c r="G319" s="749" t="s">
        <v>604</v>
      </c>
      <c r="H319" s="749">
        <v>176064</v>
      </c>
      <c r="I319" s="749">
        <v>76064</v>
      </c>
      <c r="J319" s="749" t="s">
        <v>611</v>
      </c>
      <c r="K319" s="749" t="s">
        <v>612</v>
      </c>
      <c r="L319" s="752">
        <v>83.949999999999989</v>
      </c>
      <c r="M319" s="752">
        <v>2</v>
      </c>
      <c r="N319" s="753">
        <v>167.89999999999998</v>
      </c>
    </row>
    <row r="320" spans="1:14" ht="14.4" customHeight="1" x14ac:dyDescent="0.3">
      <c r="A320" s="747" t="s">
        <v>579</v>
      </c>
      <c r="B320" s="748" t="s">
        <v>580</v>
      </c>
      <c r="C320" s="749" t="s">
        <v>600</v>
      </c>
      <c r="D320" s="750" t="s">
        <v>601</v>
      </c>
      <c r="E320" s="751">
        <v>50113001</v>
      </c>
      <c r="F320" s="750" t="s">
        <v>603</v>
      </c>
      <c r="G320" s="749" t="s">
        <v>604</v>
      </c>
      <c r="H320" s="749">
        <v>100362</v>
      </c>
      <c r="I320" s="749">
        <v>362</v>
      </c>
      <c r="J320" s="749" t="s">
        <v>616</v>
      </c>
      <c r="K320" s="749" t="s">
        <v>617</v>
      </c>
      <c r="L320" s="752">
        <v>86.43</v>
      </c>
      <c r="M320" s="752">
        <v>2</v>
      </c>
      <c r="N320" s="753">
        <v>172.86</v>
      </c>
    </row>
    <row r="321" spans="1:14" ht="14.4" customHeight="1" x14ac:dyDescent="0.3">
      <c r="A321" s="747" t="s">
        <v>579</v>
      </c>
      <c r="B321" s="748" t="s">
        <v>580</v>
      </c>
      <c r="C321" s="749" t="s">
        <v>600</v>
      </c>
      <c r="D321" s="750" t="s">
        <v>601</v>
      </c>
      <c r="E321" s="751">
        <v>50113001</v>
      </c>
      <c r="F321" s="750" t="s">
        <v>603</v>
      </c>
      <c r="G321" s="749" t="s">
        <v>604</v>
      </c>
      <c r="H321" s="749">
        <v>845008</v>
      </c>
      <c r="I321" s="749">
        <v>107806</v>
      </c>
      <c r="J321" s="749" t="s">
        <v>618</v>
      </c>
      <c r="K321" s="749" t="s">
        <v>619</v>
      </c>
      <c r="L321" s="752">
        <v>65.156190476190474</v>
      </c>
      <c r="M321" s="752">
        <v>21</v>
      </c>
      <c r="N321" s="753">
        <v>1368.28</v>
      </c>
    </row>
    <row r="322" spans="1:14" ht="14.4" customHeight="1" x14ac:dyDescent="0.3">
      <c r="A322" s="747" t="s">
        <v>579</v>
      </c>
      <c r="B322" s="748" t="s">
        <v>580</v>
      </c>
      <c r="C322" s="749" t="s">
        <v>600</v>
      </c>
      <c r="D322" s="750" t="s">
        <v>601</v>
      </c>
      <c r="E322" s="751">
        <v>50113001</v>
      </c>
      <c r="F322" s="750" t="s">
        <v>603</v>
      </c>
      <c r="G322" s="749" t="s">
        <v>613</v>
      </c>
      <c r="H322" s="749">
        <v>102954</v>
      </c>
      <c r="I322" s="749">
        <v>2954</v>
      </c>
      <c r="J322" s="749" t="s">
        <v>1143</v>
      </c>
      <c r="K322" s="749" t="s">
        <v>676</v>
      </c>
      <c r="L322" s="752">
        <v>14.999999999999996</v>
      </c>
      <c r="M322" s="752">
        <v>2</v>
      </c>
      <c r="N322" s="753">
        <v>29.999999999999993</v>
      </c>
    </row>
    <row r="323" spans="1:14" ht="14.4" customHeight="1" x14ac:dyDescent="0.3">
      <c r="A323" s="747" t="s">
        <v>579</v>
      </c>
      <c r="B323" s="748" t="s">
        <v>580</v>
      </c>
      <c r="C323" s="749" t="s">
        <v>600</v>
      </c>
      <c r="D323" s="750" t="s">
        <v>601</v>
      </c>
      <c r="E323" s="751">
        <v>50113001</v>
      </c>
      <c r="F323" s="750" t="s">
        <v>603</v>
      </c>
      <c r="G323" s="749" t="s">
        <v>604</v>
      </c>
      <c r="H323" s="749">
        <v>176954</v>
      </c>
      <c r="I323" s="749">
        <v>176954</v>
      </c>
      <c r="J323" s="749" t="s">
        <v>624</v>
      </c>
      <c r="K323" s="749" t="s">
        <v>625</v>
      </c>
      <c r="L323" s="752">
        <v>95.22999999999999</v>
      </c>
      <c r="M323" s="752">
        <v>1</v>
      </c>
      <c r="N323" s="753">
        <v>95.22999999999999</v>
      </c>
    </row>
    <row r="324" spans="1:14" ht="14.4" customHeight="1" x14ac:dyDescent="0.3">
      <c r="A324" s="747" t="s">
        <v>579</v>
      </c>
      <c r="B324" s="748" t="s">
        <v>580</v>
      </c>
      <c r="C324" s="749" t="s">
        <v>600</v>
      </c>
      <c r="D324" s="750" t="s">
        <v>601</v>
      </c>
      <c r="E324" s="751">
        <v>50113001</v>
      </c>
      <c r="F324" s="750" t="s">
        <v>603</v>
      </c>
      <c r="G324" s="749" t="s">
        <v>604</v>
      </c>
      <c r="H324" s="749">
        <v>167547</v>
      </c>
      <c r="I324" s="749">
        <v>67547</v>
      </c>
      <c r="J324" s="749" t="s">
        <v>626</v>
      </c>
      <c r="K324" s="749" t="s">
        <v>627</v>
      </c>
      <c r="L324" s="752">
        <v>47.187741935483871</v>
      </c>
      <c r="M324" s="752">
        <v>62</v>
      </c>
      <c r="N324" s="753">
        <v>2925.64</v>
      </c>
    </row>
    <row r="325" spans="1:14" ht="14.4" customHeight="1" x14ac:dyDescent="0.3">
      <c r="A325" s="747" t="s">
        <v>579</v>
      </c>
      <c r="B325" s="748" t="s">
        <v>580</v>
      </c>
      <c r="C325" s="749" t="s">
        <v>600</v>
      </c>
      <c r="D325" s="750" t="s">
        <v>601</v>
      </c>
      <c r="E325" s="751">
        <v>50113001</v>
      </c>
      <c r="F325" s="750" t="s">
        <v>603</v>
      </c>
      <c r="G325" s="749" t="s">
        <v>613</v>
      </c>
      <c r="H325" s="749">
        <v>127260</v>
      </c>
      <c r="I325" s="749">
        <v>127260</v>
      </c>
      <c r="J325" s="749" t="s">
        <v>628</v>
      </c>
      <c r="K325" s="749" t="s">
        <v>629</v>
      </c>
      <c r="L325" s="752">
        <v>16.039999999999996</v>
      </c>
      <c r="M325" s="752">
        <v>2</v>
      </c>
      <c r="N325" s="753">
        <v>32.079999999999991</v>
      </c>
    </row>
    <row r="326" spans="1:14" ht="14.4" customHeight="1" x14ac:dyDescent="0.3">
      <c r="A326" s="747" t="s">
        <v>579</v>
      </c>
      <c r="B326" s="748" t="s">
        <v>580</v>
      </c>
      <c r="C326" s="749" t="s">
        <v>600</v>
      </c>
      <c r="D326" s="750" t="s">
        <v>601</v>
      </c>
      <c r="E326" s="751">
        <v>50113001</v>
      </c>
      <c r="F326" s="750" t="s">
        <v>603</v>
      </c>
      <c r="G326" s="749" t="s">
        <v>604</v>
      </c>
      <c r="H326" s="749">
        <v>194916</v>
      </c>
      <c r="I326" s="749">
        <v>94916</v>
      </c>
      <c r="J326" s="749" t="s">
        <v>1144</v>
      </c>
      <c r="K326" s="749" t="s">
        <v>1145</v>
      </c>
      <c r="L326" s="752">
        <v>84.190909090909088</v>
      </c>
      <c r="M326" s="752">
        <v>22</v>
      </c>
      <c r="N326" s="753">
        <v>1852.2</v>
      </c>
    </row>
    <row r="327" spans="1:14" ht="14.4" customHeight="1" x14ac:dyDescent="0.3">
      <c r="A327" s="747" t="s">
        <v>579</v>
      </c>
      <c r="B327" s="748" t="s">
        <v>580</v>
      </c>
      <c r="C327" s="749" t="s">
        <v>600</v>
      </c>
      <c r="D327" s="750" t="s">
        <v>601</v>
      </c>
      <c r="E327" s="751">
        <v>50113001</v>
      </c>
      <c r="F327" s="750" t="s">
        <v>603</v>
      </c>
      <c r="G327" s="749" t="s">
        <v>604</v>
      </c>
      <c r="H327" s="749">
        <v>988727</v>
      </c>
      <c r="I327" s="749">
        <v>192247</v>
      </c>
      <c r="J327" s="749" t="s">
        <v>1146</v>
      </c>
      <c r="K327" s="749" t="s">
        <v>1147</v>
      </c>
      <c r="L327" s="752">
        <v>74.396666666666675</v>
      </c>
      <c r="M327" s="752">
        <v>3</v>
      </c>
      <c r="N327" s="753">
        <v>223.19000000000003</v>
      </c>
    </row>
    <row r="328" spans="1:14" ht="14.4" customHeight="1" x14ac:dyDescent="0.3">
      <c r="A328" s="747" t="s">
        <v>579</v>
      </c>
      <c r="B328" s="748" t="s">
        <v>580</v>
      </c>
      <c r="C328" s="749" t="s">
        <v>600</v>
      </c>
      <c r="D328" s="750" t="s">
        <v>601</v>
      </c>
      <c r="E328" s="751">
        <v>50113001</v>
      </c>
      <c r="F328" s="750" t="s">
        <v>603</v>
      </c>
      <c r="G328" s="749" t="s">
        <v>604</v>
      </c>
      <c r="H328" s="749">
        <v>188518</v>
      </c>
      <c r="I328" s="749">
        <v>88518</v>
      </c>
      <c r="J328" s="749" t="s">
        <v>1148</v>
      </c>
      <c r="K328" s="749" t="s">
        <v>1149</v>
      </c>
      <c r="L328" s="752">
        <v>37.790000000000013</v>
      </c>
      <c r="M328" s="752">
        <v>1</v>
      </c>
      <c r="N328" s="753">
        <v>37.790000000000013</v>
      </c>
    </row>
    <row r="329" spans="1:14" ht="14.4" customHeight="1" x14ac:dyDescent="0.3">
      <c r="A329" s="747" t="s">
        <v>579</v>
      </c>
      <c r="B329" s="748" t="s">
        <v>580</v>
      </c>
      <c r="C329" s="749" t="s">
        <v>600</v>
      </c>
      <c r="D329" s="750" t="s">
        <v>601</v>
      </c>
      <c r="E329" s="751">
        <v>50113001</v>
      </c>
      <c r="F329" s="750" t="s">
        <v>603</v>
      </c>
      <c r="G329" s="749" t="s">
        <v>604</v>
      </c>
      <c r="H329" s="749">
        <v>158668</v>
      </c>
      <c r="I329" s="749">
        <v>158668</v>
      </c>
      <c r="J329" s="749" t="s">
        <v>1150</v>
      </c>
      <c r="K329" s="749" t="s">
        <v>1151</v>
      </c>
      <c r="L329" s="752">
        <v>71.81</v>
      </c>
      <c r="M329" s="752">
        <v>10</v>
      </c>
      <c r="N329" s="753">
        <v>718.1</v>
      </c>
    </row>
    <row r="330" spans="1:14" ht="14.4" customHeight="1" x14ac:dyDescent="0.3">
      <c r="A330" s="747" t="s">
        <v>579</v>
      </c>
      <c r="B330" s="748" t="s">
        <v>580</v>
      </c>
      <c r="C330" s="749" t="s">
        <v>600</v>
      </c>
      <c r="D330" s="750" t="s">
        <v>601</v>
      </c>
      <c r="E330" s="751">
        <v>50113001</v>
      </c>
      <c r="F330" s="750" t="s">
        <v>603</v>
      </c>
      <c r="G330" s="749" t="s">
        <v>604</v>
      </c>
      <c r="H330" s="749">
        <v>199295</v>
      </c>
      <c r="I330" s="749">
        <v>99295</v>
      </c>
      <c r="J330" s="749" t="s">
        <v>636</v>
      </c>
      <c r="K330" s="749" t="s">
        <v>1152</v>
      </c>
      <c r="L330" s="752">
        <v>26.099999999999998</v>
      </c>
      <c r="M330" s="752">
        <v>2</v>
      </c>
      <c r="N330" s="753">
        <v>52.199999999999996</v>
      </c>
    </row>
    <row r="331" spans="1:14" ht="14.4" customHeight="1" x14ac:dyDescent="0.3">
      <c r="A331" s="747" t="s">
        <v>579</v>
      </c>
      <c r="B331" s="748" t="s">
        <v>580</v>
      </c>
      <c r="C331" s="749" t="s">
        <v>600</v>
      </c>
      <c r="D331" s="750" t="s">
        <v>601</v>
      </c>
      <c r="E331" s="751">
        <v>50113001</v>
      </c>
      <c r="F331" s="750" t="s">
        <v>603</v>
      </c>
      <c r="G331" s="749" t="s">
        <v>604</v>
      </c>
      <c r="H331" s="749">
        <v>196610</v>
      </c>
      <c r="I331" s="749">
        <v>96610</v>
      </c>
      <c r="J331" s="749" t="s">
        <v>1121</v>
      </c>
      <c r="K331" s="749" t="s">
        <v>1122</v>
      </c>
      <c r="L331" s="752">
        <v>45.930000000000007</v>
      </c>
      <c r="M331" s="752">
        <v>3</v>
      </c>
      <c r="N331" s="753">
        <v>137.79000000000002</v>
      </c>
    </row>
    <row r="332" spans="1:14" ht="14.4" customHeight="1" x14ac:dyDescent="0.3">
      <c r="A332" s="747" t="s">
        <v>579</v>
      </c>
      <c r="B332" s="748" t="s">
        <v>580</v>
      </c>
      <c r="C332" s="749" t="s">
        <v>600</v>
      </c>
      <c r="D332" s="750" t="s">
        <v>601</v>
      </c>
      <c r="E332" s="751">
        <v>50113001</v>
      </c>
      <c r="F332" s="750" t="s">
        <v>603</v>
      </c>
      <c r="G332" s="749" t="s">
        <v>604</v>
      </c>
      <c r="H332" s="749">
        <v>110555</v>
      </c>
      <c r="I332" s="749">
        <v>10555</v>
      </c>
      <c r="J332" s="749" t="s">
        <v>1123</v>
      </c>
      <c r="K332" s="749" t="s">
        <v>1153</v>
      </c>
      <c r="L332" s="752">
        <v>254.9799989415319</v>
      </c>
      <c r="M332" s="752">
        <v>14</v>
      </c>
      <c r="N332" s="753">
        <v>3569.7199851814466</v>
      </c>
    </row>
    <row r="333" spans="1:14" ht="14.4" customHeight="1" x14ac:dyDescent="0.3">
      <c r="A333" s="747" t="s">
        <v>579</v>
      </c>
      <c r="B333" s="748" t="s">
        <v>580</v>
      </c>
      <c r="C333" s="749" t="s">
        <v>600</v>
      </c>
      <c r="D333" s="750" t="s">
        <v>601</v>
      </c>
      <c r="E333" s="751">
        <v>50113001</v>
      </c>
      <c r="F333" s="750" t="s">
        <v>603</v>
      </c>
      <c r="G333" s="749" t="s">
        <v>604</v>
      </c>
      <c r="H333" s="749">
        <v>187825</v>
      </c>
      <c r="I333" s="749">
        <v>87825</v>
      </c>
      <c r="J333" s="749" t="s">
        <v>1154</v>
      </c>
      <c r="K333" s="749" t="s">
        <v>1155</v>
      </c>
      <c r="L333" s="752">
        <v>80.370000000000019</v>
      </c>
      <c r="M333" s="752">
        <v>5</v>
      </c>
      <c r="N333" s="753">
        <v>401.85000000000008</v>
      </c>
    </row>
    <row r="334" spans="1:14" ht="14.4" customHeight="1" x14ac:dyDescent="0.3">
      <c r="A334" s="747" t="s">
        <v>579</v>
      </c>
      <c r="B334" s="748" t="s">
        <v>580</v>
      </c>
      <c r="C334" s="749" t="s">
        <v>600</v>
      </c>
      <c r="D334" s="750" t="s">
        <v>601</v>
      </c>
      <c r="E334" s="751">
        <v>50113001</v>
      </c>
      <c r="F334" s="750" t="s">
        <v>603</v>
      </c>
      <c r="G334" s="749" t="s">
        <v>604</v>
      </c>
      <c r="H334" s="749">
        <v>196303</v>
      </c>
      <c r="I334" s="749">
        <v>96303</v>
      </c>
      <c r="J334" s="749" t="s">
        <v>643</v>
      </c>
      <c r="K334" s="749" t="s">
        <v>644</v>
      </c>
      <c r="L334" s="752">
        <v>41.000000000000007</v>
      </c>
      <c r="M334" s="752">
        <v>2</v>
      </c>
      <c r="N334" s="753">
        <v>82.000000000000014</v>
      </c>
    </row>
    <row r="335" spans="1:14" ht="14.4" customHeight="1" x14ac:dyDescent="0.3">
      <c r="A335" s="747" t="s">
        <v>579</v>
      </c>
      <c r="B335" s="748" t="s">
        <v>580</v>
      </c>
      <c r="C335" s="749" t="s">
        <v>600</v>
      </c>
      <c r="D335" s="750" t="s">
        <v>601</v>
      </c>
      <c r="E335" s="751">
        <v>50113001</v>
      </c>
      <c r="F335" s="750" t="s">
        <v>603</v>
      </c>
      <c r="G335" s="749" t="s">
        <v>613</v>
      </c>
      <c r="H335" s="749">
        <v>112891</v>
      </c>
      <c r="I335" s="749">
        <v>12891</v>
      </c>
      <c r="J335" s="749" t="s">
        <v>647</v>
      </c>
      <c r="K335" s="749" t="s">
        <v>649</v>
      </c>
      <c r="L335" s="752">
        <v>58.330000000000013</v>
      </c>
      <c r="M335" s="752">
        <v>2</v>
      </c>
      <c r="N335" s="753">
        <v>116.66000000000003</v>
      </c>
    </row>
    <row r="336" spans="1:14" ht="14.4" customHeight="1" x14ac:dyDescent="0.3">
      <c r="A336" s="747" t="s">
        <v>579</v>
      </c>
      <c r="B336" s="748" t="s">
        <v>580</v>
      </c>
      <c r="C336" s="749" t="s">
        <v>600</v>
      </c>
      <c r="D336" s="750" t="s">
        <v>601</v>
      </c>
      <c r="E336" s="751">
        <v>50113001</v>
      </c>
      <c r="F336" s="750" t="s">
        <v>603</v>
      </c>
      <c r="G336" s="749" t="s">
        <v>613</v>
      </c>
      <c r="H336" s="749">
        <v>112892</v>
      </c>
      <c r="I336" s="749">
        <v>12892</v>
      </c>
      <c r="J336" s="749" t="s">
        <v>647</v>
      </c>
      <c r="K336" s="749" t="s">
        <v>650</v>
      </c>
      <c r="L336" s="752">
        <v>104.33999999999999</v>
      </c>
      <c r="M336" s="752">
        <v>10</v>
      </c>
      <c r="N336" s="753">
        <v>1043.3999999999999</v>
      </c>
    </row>
    <row r="337" spans="1:14" ht="14.4" customHeight="1" x14ac:dyDescent="0.3">
      <c r="A337" s="747" t="s">
        <v>579</v>
      </c>
      <c r="B337" s="748" t="s">
        <v>580</v>
      </c>
      <c r="C337" s="749" t="s">
        <v>600</v>
      </c>
      <c r="D337" s="750" t="s">
        <v>601</v>
      </c>
      <c r="E337" s="751">
        <v>50113001</v>
      </c>
      <c r="F337" s="750" t="s">
        <v>603</v>
      </c>
      <c r="G337" s="749" t="s">
        <v>604</v>
      </c>
      <c r="H337" s="749">
        <v>176496</v>
      </c>
      <c r="I337" s="749">
        <v>76496</v>
      </c>
      <c r="J337" s="749" t="s">
        <v>1156</v>
      </c>
      <c r="K337" s="749" t="s">
        <v>1157</v>
      </c>
      <c r="L337" s="752">
        <v>125.43000000000002</v>
      </c>
      <c r="M337" s="752">
        <v>6</v>
      </c>
      <c r="N337" s="753">
        <v>752.58000000000015</v>
      </c>
    </row>
    <row r="338" spans="1:14" ht="14.4" customHeight="1" x14ac:dyDescent="0.3">
      <c r="A338" s="747" t="s">
        <v>579</v>
      </c>
      <c r="B338" s="748" t="s">
        <v>580</v>
      </c>
      <c r="C338" s="749" t="s">
        <v>600</v>
      </c>
      <c r="D338" s="750" t="s">
        <v>601</v>
      </c>
      <c r="E338" s="751">
        <v>50113001</v>
      </c>
      <c r="F338" s="750" t="s">
        <v>603</v>
      </c>
      <c r="G338" s="749" t="s">
        <v>604</v>
      </c>
      <c r="H338" s="749">
        <v>162320</v>
      </c>
      <c r="I338" s="749">
        <v>62320</v>
      </c>
      <c r="J338" s="749" t="s">
        <v>655</v>
      </c>
      <c r="K338" s="749" t="s">
        <v>656</v>
      </c>
      <c r="L338" s="752">
        <v>74.349999999999994</v>
      </c>
      <c r="M338" s="752">
        <v>2</v>
      </c>
      <c r="N338" s="753">
        <v>148.69999999999999</v>
      </c>
    </row>
    <row r="339" spans="1:14" ht="14.4" customHeight="1" x14ac:dyDescent="0.3">
      <c r="A339" s="747" t="s">
        <v>579</v>
      </c>
      <c r="B339" s="748" t="s">
        <v>580</v>
      </c>
      <c r="C339" s="749" t="s">
        <v>600</v>
      </c>
      <c r="D339" s="750" t="s">
        <v>601</v>
      </c>
      <c r="E339" s="751">
        <v>50113001</v>
      </c>
      <c r="F339" s="750" t="s">
        <v>603</v>
      </c>
      <c r="G339" s="749" t="s">
        <v>613</v>
      </c>
      <c r="H339" s="749">
        <v>183974</v>
      </c>
      <c r="I339" s="749">
        <v>83974</v>
      </c>
      <c r="J339" s="749" t="s">
        <v>1158</v>
      </c>
      <c r="K339" s="749" t="s">
        <v>1159</v>
      </c>
      <c r="L339" s="752">
        <v>88.45</v>
      </c>
      <c r="M339" s="752">
        <v>2</v>
      </c>
      <c r="N339" s="753">
        <v>176.9</v>
      </c>
    </row>
    <row r="340" spans="1:14" ht="14.4" customHeight="1" x14ac:dyDescent="0.3">
      <c r="A340" s="747" t="s">
        <v>579</v>
      </c>
      <c r="B340" s="748" t="s">
        <v>580</v>
      </c>
      <c r="C340" s="749" t="s">
        <v>600</v>
      </c>
      <c r="D340" s="750" t="s">
        <v>601</v>
      </c>
      <c r="E340" s="751">
        <v>50113001</v>
      </c>
      <c r="F340" s="750" t="s">
        <v>603</v>
      </c>
      <c r="G340" s="749" t="s">
        <v>604</v>
      </c>
      <c r="H340" s="749">
        <v>845329</v>
      </c>
      <c r="I340" s="749">
        <v>0</v>
      </c>
      <c r="J340" s="749" t="s">
        <v>663</v>
      </c>
      <c r="K340" s="749" t="s">
        <v>581</v>
      </c>
      <c r="L340" s="752">
        <v>178.41</v>
      </c>
      <c r="M340" s="752">
        <v>4</v>
      </c>
      <c r="N340" s="753">
        <v>713.64</v>
      </c>
    </row>
    <row r="341" spans="1:14" ht="14.4" customHeight="1" x14ac:dyDescent="0.3">
      <c r="A341" s="747" t="s">
        <v>579</v>
      </c>
      <c r="B341" s="748" t="s">
        <v>580</v>
      </c>
      <c r="C341" s="749" t="s">
        <v>600</v>
      </c>
      <c r="D341" s="750" t="s">
        <v>601</v>
      </c>
      <c r="E341" s="751">
        <v>50113001</v>
      </c>
      <c r="F341" s="750" t="s">
        <v>603</v>
      </c>
      <c r="G341" s="749" t="s">
        <v>604</v>
      </c>
      <c r="H341" s="749">
        <v>203954</v>
      </c>
      <c r="I341" s="749">
        <v>203954</v>
      </c>
      <c r="J341" s="749" t="s">
        <v>1052</v>
      </c>
      <c r="K341" s="749" t="s">
        <v>1160</v>
      </c>
      <c r="L341" s="752">
        <v>92.410000000000096</v>
      </c>
      <c r="M341" s="752">
        <v>3</v>
      </c>
      <c r="N341" s="753">
        <v>277.2300000000003</v>
      </c>
    </row>
    <row r="342" spans="1:14" ht="14.4" customHeight="1" x14ac:dyDescent="0.3">
      <c r="A342" s="747" t="s">
        <v>579</v>
      </c>
      <c r="B342" s="748" t="s">
        <v>580</v>
      </c>
      <c r="C342" s="749" t="s">
        <v>600</v>
      </c>
      <c r="D342" s="750" t="s">
        <v>601</v>
      </c>
      <c r="E342" s="751">
        <v>50113001</v>
      </c>
      <c r="F342" s="750" t="s">
        <v>603</v>
      </c>
      <c r="G342" s="749" t="s">
        <v>613</v>
      </c>
      <c r="H342" s="749">
        <v>992572</v>
      </c>
      <c r="I342" s="749">
        <v>158711</v>
      </c>
      <c r="J342" s="749" t="s">
        <v>1161</v>
      </c>
      <c r="K342" s="749" t="s">
        <v>1162</v>
      </c>
      <c r="L342" s="752">
        <v>52.279999999999973</v>
      </c>
      <c r="M342" s="752">
        <v>1</v>
      </c>
      <c r="N342" s="753">
        <v>52.279999999999973</v>
      </c>
    </row>
    <row r="343" spans="1:14" ht="14.4" customHeight="1" x14ac:dyDescent="0.3">
      <c r="A343" s="747" t="s">
        <v>579</v>
      </c>
      <c r="B343" s="748" t="s">
        <v>580</v>
      </c>
      <c r="C343" s="749" t="s">
        <v>600</v>
      </c>
      <c r="D343" s="750" t="s">
        <v>601</v>
      </c>
      <c r="E343" s="751">
        <v>50113001</v>
      </c>
      <c r="F343" s="750" t="s">
        <v>603</v>
      </c>
      <c r="G343" s="749" t="s">
        <v>613</v>
      </c>
      <c r="H343" s="749">
        <v>158692</v>
      </c>
      <c r="I343" s="749">
        <v>158692</v>
      </c>
      <c r="J343" s="749" t="s">
        <v>664</v>
      </c>
      <c r="K343" s="749" t="s">
        <v>665</v>
      </c>
      <c r="L343" s="752">
        <v>26.14</v>
      </c>
      <c r="M343" s="752">
        <v>1</v>
      </c>
      <c r="N343" s="753">
        <v>26.14</v>
      </c>
    </row>
    <row r="344" spans="1:14" ht="14.4" customHeight="1" x14ac:dyDescent="0.3">
      <c r="A344" s="747" t="s">
        <v>579</v>
      </c>
      <c r="B344" s="748" t="s">
        <v>580</v>
      </c>
      <c r="C344" s="749" t="s">
        <v>600</v>
      </c>
      <c r="D344" s="750" t="s">
        <v>601</v>
      </c>
      <c r="E344" s="751">
        <v>50113001</v>
      </c>
      <c r="F344" s="750" t="s">
        <v>603</v>
      </c>
      <c r="G344" s="749" t="s">
        <v>604</v>
      </c>
      <c r="H344" s="749">
        <v>199466</v>
      </c>
      <c r="I344" s="749">
        <v>199466</v>
      </c>
      <c r="J344" s="749" t="s">
        <v>1163</v>
      </c>
      <c r="K344" s="749" t="s">
        <v>1164</v>
      </c>
      <c r="L344" s="752">
        <v>112.52</v>
      </c>
      <c r="M344" s="752">
        <v>1</v>
      </c>
      <c r="N344" s="753">
        <v>112.52</v>
      </c>
    </row>
    <row r="345" spans="1:14" ht="14.4" customHeight="1" x14ac:dyDescent="0.3">
      <c r="A345" s="747" t="s">
        <v>579</v>
      </c>
      <c r="B345" s="748" t="s">
        <v>580</v>
      </c>
      <c r="C345" s="749" t="s">
        <v>600</v>
      </c>
      <c r="D345" s="750" t="s">
        <v>601</v>
      </c>
      <c r="E345" s="751">
        <v>50113001</v>
      </c>
      <c r="F345" s="750" t="s">
        <v>603</v>
      </c>
      <c r="G345" s="749" t="s">
        <v>604</v>
      </c>
      <c r="H345" s="749">
        <v>137275</v>
      </c>
      <c r="I345" s="749">
        <v>137275</v>
      </c>
      <c r="J345" s="749" t="s">
        <v>1165</v>
      </c>
      <c r="K345" s="749" t="s">
        <v>1166</v>
      </c>
      <c r="L345" s="752">
        <v>1055.8900000000001</v>
      </c>
      <c r="M345" s="752">
        <v>1</v>
      </c>
      <c r="N345" s="753">
        <v>1055.8900000000001</v>
      </c>
    </row>
    <row r="346" spans="1:14" ht="14.4" customHeight="1" x14ac:dyDescent="0.3">
      <c r="A346" s="747" t="s">
        <v>579</v>
      </c>
      <c r="B346" s="748" t="s">
        <v>580</v>
      </c>
      <c r="C346" s="749" t="s">
        <v>600</v>
      </c>
      <c r="D346" s="750" t="s">
        <v>601</v>
      </c>
      <c r="E346" s="751">
        <v>50113001</v>
      </c>
      <c r="F346" s="750" t="s">
        <v>603</v>
      </c>
      <c r="G346" s="749" t="s">
        <v>604</v>
      </c>
      <c r="H346" s="749">
        <v>218177</v>
      </c>
      <c r="I346" s="749">
        <v>218177</v>
      </c>
      <c r="J346" s="749" t="s">
        <v>1167</v>
      </c>
      <c r="K346" s="749" t="s">
        <v>1168</v>
      </c>
      <c r="L346" s="752">
        <v>20.200000000000003</v>
      </c>
      <c r="M346" s="752">
        <v>1</v>
      </c>
      <c r="N346" s="753">
        <v>20.200000000000003</v>
      </c>
    </row>
    <row r="347" spans="1:14" ht="14.4" customHeight="1" x14ac:dyDescent="0.3">
      <c r="A347" s="747" t="s">
        <v>579</v>
      </c>
      <c r="B347" s="748" t="s">
        <v>580</v>
      </c>
      <c r="C347" s="749" t="s">
        <v>600</v>
      </c>
      <c r="D347" s="750" t="s">
        <v>601</v>
      </c>
      <c r="E347" s="751">
        <v>50113001</v>
      </c>
      <c r="F347" s="750" t="s">
        <v>603</v>
      </c>
      <c r="G347" s="749" t="s">
        <v>604</v>
      </c>
      <c r="H347" s="749">
        <v>188356</v>
      </c>
      <c r="I347" s="749">
        <v>88356</v>
      </c>
      <c r="J347" s="749" t="s">
        <v>673</v>
      </c>
      <c r="K347" s="749" t="s">
        <v>674</v>
      </c>
      <c r="L347" s="752">
        <v>96.030000000000015</v>
      </c>
      <c r="M347" s="752">
        <v>1</v>
      </c>
      <c r="N347" s="753">
        <v>96.030000000000015</v>
      </c>
    </row>
    <row r="348" spans="1:14" ht="14.4" customHeight="1" x14ac:dyDescent="0.3">
      <c r="A348" s="747" t="s">
        <v>579</v>
      </c>
      <c r="B348" s="748" t="s">
        <v>580</v>
      </c>
      <c r="C348" s="749" t="s">
        <v>600</v>
      </c>
      <c r="D348" s="750" t="s">
        <v>601</v>
      </c>
      <c r="E348" s="751">
        <v>50113001</v>
      </c>
      <c r="F348" s="750" t="s">
        <v>603</v>
      </c>
      <c r="G348" s="749" t="s">
        <v>604</v>
      </c>
      <c r="H348" s="749">
        <v>178277</v>
      </c>
      <c r="I348" s="749">
        <v>78277</v>
      </c>
      <c r="J348" s="749" t="s">
        <v>677</v>
      </c>
      <c r="K348" s="749" t="s">
        <v>679</v>
      </c>
      <c r="L348" s="752">
        <v>37.160000000000004</v>
      </c>
      <c r="M348" s="752">
        <v>5</v>
      </c>
      <c r="N348" s="753">
        <v>185.8</v>
      </c>
    </row>
    <row r="349" spans="1:14" ht="14.4" customHeight="1" x14ac:dyDescent="0.3">
      <c r="A349" s="747" t="s">
        <v>579</v>
      </c>
      <c r="B349" s="748" t="s">
        <v>580</v>
      </c>
      <c r="C349" s="749" t="s">
        <v>600</v>
      </c>
      <c r="D349" s="750" t="s">
        <v>601</v>
      </c>
      <c r="E349" s="751">
        <v>50113001</v>
      </c>
      <c r="F349" s="750" t="s">
        <v>603</v>
      </c>
      <c r="G349" s="749" t="s">
        <v>613</v>
      </c>
      <c r="H349" s="749">
        <v>214427</v>
      </c>
      <c r="I349" s="749">
        <v>214427</v>
      </c>
      <c r="J349" s="749" t="s">
        <v>687</v>
      </c>
      <c r="K349" s="749" t="s">
        <v>688</v>
      </c>
      <c r="L349" s="752">
        <v>16.56639344262295</v>
      </c>
      <c r="M349" s="752">
        <v>305</v>
      </c>
      <c r="N349" s="753">
        <v>5052.75</v>
      </c>
    </row>
    <row r="350" spans="1:14" ht="14.4" customHeight="1" x14ac:dyDescent="0.3">
      <c r="A350" s="747" t="s">
        <v>579</v>
      </c>
      <c r="B350" s="748" t="s">
        <v>580</v>
      </c>
      <c r="C350" s="749" t="s">
        <v>600</v>
      </c>
      <c r="D350" s="750" t="s">
        <v>601</v>
      </c>
      <c r="E350" s="751">
        <v>50113001</v>
      </c>
      <c r="F350" s="750" t="s">
        <v>603</v>
      </c>
      <c r="G350" s="749" t="s">
        <v>613</v>
      </c>
      <c r="H350" s="749">
        <v>113767</v>
      </c>
      <c r="I350" s="749">
        <v>13767</v>
      </c>
      <c r="J350" s="749" t="s">
        <v>1169</v>
      </c>
      <c r="K350" s="749" t="s">
        <v>1170</v>
      </c>
      <c r="L350" s="752">
        <v>44.66</v>
      </c>
      <c r="M350" s="752">
        <v>1</v>
      </c>
      <c r="N350" s="753">
        <v>44.66</v>
      </c>
    </row>
    <row r="351" spans="1:14" ht="14.4" customHeight="1" x14ac:dyDescent="0.3">
      <c r="A351" s="747" t="s">
        <v>579</v>
      </c>
      <c r="B351" s="748" t="s">
        <v>580</v>
      </c>
      <c r="C351" s="749" t="s">
        <v>600</v>
      </c>
      <c r="D351" s="750" t="s">
        <v>601</v>
      </c>
      <c r="E351" s="751">
        <v>50113001</v>
      </c>
      <c r="F351" s="750" t="s">
        <v>603</v>
      </c>
      <c r="G351" s="749" t="s">
        <v>613</v>
      </c>
      <c r="H351" s="749">
        <v>848765</v>
      </c>
      <c r="I351" s="749">
        <v>107938</v>
      </c>
      <c r="J351" s="749" t="s">
        <v>1169</v>
      </c>
      <c r="K351" s="749" t="s">
        <v>1171</v>
      </c>
      <c r="L351" s="752">
        <v>128.44499999999999</v>
      </c>
      <c r="M351" s="752">
        <v>2</v>
      </c>
      <c r="N351" s="753">
        <v>256.89</v>
      </c>
    </row>
    <row r="352" spans="1:14" ht="14.4" customHeight="1" x14ac:dyDescent="0.3">
      <c r="A352" s="747" t="s">
        <v>579</v>
      </c>
      <c r="B352" s="748" t="s">
        <v>580</v>
      </c>
      <c r="C352" s="749" t="s">
        <v>600</v>
      </c>
      <c r="D352" s="750" t="s">
        <v>601</v>
      </c>
      <c r="E352" s="751">
        <v>50113001</v>
      </c>
      <c r="F352" s="750" t="s">
        <v>603</v>
      </c>
      <c r="G352" s="749" t="s">
        <v>604</v>
      </c>
      <c r="H352" s="749">
        <v>193105</v>
      </c>
      <c r="I352" s="749">
        <v>93105</v>
      </c>
      <c r="J352" s="749" t="s">
        <v>693</v>
      </c>
      <c r="K352" s="749" t="s">
        <v>694</v>
      </c>
      <c r="L352" s="752">
        <v>208.59</v>
      </c>
      <c r="M352" s="752">
        <v>1</v>
      </c>
      <c r="N352" s="753">
        <v>208.59</v>
      </c>
    </row>
    <row r="353" spans="1:14" ht="14.4" customHeight="1" x14ac:dyDescent="0.3">
      <c r="A353" s="747" t="s">
        <v>579</v>
      </c>
      <c r="B353" s="748" t="s">
        <v>580</v>
      </c>
      <c r="C353" s="749" t="s">
        <v>600</v>
      </c>
      <c r="D353" s="750" t="s">
        <v>601</v>
      </c>
      <c r="E353" s="751">
        <v>50113001</v>
      </c>
      <c r="F353" s="750" t="s">
        <v>603</v>
      </c>
      <c r="G353" s="749" t="s">
        <v>613</v>
      </c>
      <c r="H353" s="749">
        <v>847134</v>
      </c>
      <c r="I353" s="749">
        <v>151050</v>
      </c>
      <c r="J353" s="749" t="s">
        <v>1172</v>
      </c>
      <c r="K353" s="749" t="s">
        <v>1173</v>
      </c>
      <c r="L353" s="752">
        <v>501.82</v>
      </c>
      <c r="M353" s="752">
        <v>3</v>
      </c>
      <c r="N353" s="753">
        <v>1505.46</v>
      </c>
    </row>
    <row r="354" spans="1:14" ht="14.4" customHeight="1" x14ac:dyDescent="0.3">
      <c r="A354" s="747" t="s">
        <v>579</v>
      </c>
      <c r="B354" s="748" t="s">
        <v>580</v>
      </c>
      <c r="C354" s="749" t="s">
        <v>600</v>
      </c>
      <c r="D354" s="750" t="s">
        <v>601</v>
      </c>
      <c r="E354" s="751">
        <v>50113001</v>
      </c>
      <c r="F354" s="750" t="s">
        <v>603</v>
      </c>
      <c r="G354" s="749" t="s">
        <v>613</v>
      </c>
      <c r="H354" s="749">
        <v>192587</v>
      </c>
      <c r="I354" s="749">
        <v>92587</v>
      </c>
      <c r="J354" s="749" t="s">
        <v>1174</v>
      </c>
      <c r="K354" s="749" t="s">
        <v>1175</v>
      </c>
      <c r="L354" s="752">
        <v>58.250000000000014</v>
      </c>
      <c r="M354" s="752">
        <v>1</v>
      </c>
      <c r="N354" s="753">
        <v>58.250000000000014</v>
      </c>
    </row>
    <row r="355" spans="1:14" ht="14.4" customHeight="1" x14ac:dyDescent="0.3">
      <c r="A355" s="747" t="s">
        <v>579</v>
      </c>
      <c r="B355" s="748" t="s">
        <v>580</v>
      </c>
      <c r="C355" s="749" t="s">
        <v>600</v>
      </c>
      <c r="D355" s="750" t="s">
        <v>601</v>
      </c>
      <c r="E355" s="751">
        <v>50113001</v>
      </c>
      <c r="F355" s="750" t="s">
        <v>603</v>
      </c>
      <c r="G355" s="749" t="s">
        <v>604</v>
      </c>
      <c r="H355" s="749">
        <v>114075</v>
      </c>
      <c r="I355" s="749">
        <v>14075</v>
      </c>
      <c r="J355" s="749" t="s">
        <v>695</v>
      </c>
      <c r="K355" s="749" t="s">
        <v>696</v>
      </c>
      <c r="L355" s="752">
        <v>294.94999999999993</v>
      </c>
      <c r="M355" s="752">
        <v>2</v>
      </c>
      <c r="N355" s="753">
        <v>589.89999999999986</v>
      </c>
    </row>
    <row r="356" spans="1:14" ht="14.4" customHeight="1" x14ac:dyDescent="0.3">
      <c r="A356" s="747" t="s">
        <v>579</v>
      </c>
      <c r="B356" s="748" t="s">
        <v>580</v>
      </c>
      <c r="C356" s="749" t="s">
        <v>600</v>
      </c>
      <c r="D356" s="750" t="s">
        <v>601</v>
      </c>
      <c r="E356" s="751">
        <v>50113001</v>
      </c>
      <c r="F356" s="750" t="s">
        <v>603</v>
      </c>
      <c r="G356" s="749" t="s">
        <v>604</v>
      </c>
      <c r="H356" s="749">
        <v>184090</v>
      </c>
      <c r="I356" s="749">
        <v>84090</v>
      </c>
      <c r="J356" s="749" t="s">
        <v>698</v>
      </c>
      <c r="K356" s="749" t="s">
        <v>699</v>
      </c>
      <c r="L356" s="752">
        <v>60.246000000000002</v>
      </c>
      <c r="M356" s="752">
        <v>5</v>
      </c>
      <c r="N356" s="753">
        <v>301.23</v>
      </c>
    </row>
    <row r="357" spans="1:14" ht="14.4" customHeight="1" x14ac:dyDescent="0.3">
      <c r="A357" s="747" t="s">
        <v>579</v>
      </c>
      <c r="B357" s="748" t="s">
        <v>580</v>
      </c>
      <c r="C357" s="749" t="s">
        <v>600</v>
      </c>
      <c r="D357" s="750" t="s">
        <v>601</v>
      </c>
      <c r="E357" s="751">
        <v>50113001</v>
      </c>
      <c r="F357" s="750" t="s">
        <v>603</v>
      </c>
      <c r="G357" s="749" t="s">
        <v>604</v>
      </c>
      <c r="H357" s="749">
        <v>102478</v>
      </c>
      <c r="I357" s="749">
        <v>2478</v>
      </c>
      <c r="J357" s="749" t="s">
        <v>700</v>
      </c>
      <c r="K357" s="749" t="s">
        <v>701</v>
      </c>
      <c r="L357" s="752">
        <v>77.759999999999977</v>
      </c>
      <c r="M357" s="752">
        <v>5</v>
      </c>
      <c r="N357" s="753">
        <v>388.7999999999999</v>
      </c>
    </row>
    <row r="358" spans="1:14" ht="14.4" customHeight="1" x14ac:dyDescent="0.3">
      <c r="A358" s="747" t="s">
        <v>579</v>
      </c>
      <c r="B358" s="748" t="s">
        <v>580</v>
      </c>
      <c r="C358" s="749" t="s">
        <v>600</v>
      </c>
      <c r="D358" s="750" t="s">
        <v>601</v>
      </c>
      <c r="E358" s="751">
        <v>50113001</v>
      </c>
      <c r="F358" s="750" t="s">
        <v>603</v>
      </c>
      <c r="G358" s="749" t="s">
        <v>604</v>
      </c>
      <c r="H358" s="749">
        <v>208694</v>
      </c>
      <c r="I358" s="749">
        <v>208694</v>
      </c>
      <c r="J358" s="749" t="s">
        <v>700</v>
      </c>
      <c r="K358" s="749" t="s">
        <v>931</v>
      </c>
      <c r="L358" s="752">
        <v>40.25</v>
      </c>
      <c r="M358" s="752">
        <v>5</v>
      </c>
      <c r="N358" s="753">
        <v>201.25</v>
      </c>
    </row>
    <row r="359" spans="1:14" ht="14.4" customHeight="1" x14ac:dyDescent="0.3">
      <c r="A359" s="747" t="s">
        <v>579</v>
      </c>
      <c r="B359" s="748" t="s">
        <v>580</v>
      </c>
      <c r="C359" s="749" t="s">
        <v>600</v>
      </c>
      <c r="D359" s="750" t="s">
        <v>601</v>
      </c>
      <c r="E359" s="751">
        <v>50113001</v>
      </c>
      <c r="F359" s="750" t="s">
        <v>603</v>
      </c>
      <c r="G359" s="749" t="s">
        <v>604</v>
      </c>
      <c r="H359" s="749">
        <v>208695</v>
      </c>
      <c r="I359" s="749">
        <v>208695</v>
      </c>
      <c r="J359" s="749" t="s">
        <v>700</v>
      </c>
      <c r="K359" s="749" t="s">
        <v>701</v>
      </c>
      <c r="L359" s="752">
        <v>77.760000000000005</v>
      </c>
      <c r="M359" s="752">
        <v>13</v>
      </c>
      <c r="N359" s="753">
        <v>1010.8800000000001</v>
      </c>
    </row>
    <row r="360" spans="1:14" ht="14.4" customHeight="1" x14ac:dyDescent="0.3">
      <c r="A360" s="747" t="s">
        <v>579</v>
      </c>
      <c r="B360" s="748" t="s">
        <v>580</v>
      </c>
      <c r="C360" s="749" t="s">
        <v>600</v>
      </c>
      <c r="D360" s="750" t="s">
        <v>601</v>
      </c>
      <c r="E360" s="751">
        <v>50113001</v>
      </c>
      <c r="F360" s="750" t="s">
        <v>603</v>
      </c>
      <c r="G360" s="749" t="s">
        <v>604</v>
      </c>
      <c r="H360" s="749">
        <v>175632</v>
      </c>
      <c r="I360" s="749">
        <v>75632</v>
      </c>
      <c r="J360" s="749" t="s">
        <v>1176</v>
      </c>
      <c r="K360" s="749" t="s">
        <v>1177</v>
      </c>
      <c r="L360" s="752">
        <v>90.679999999999993</v>
      </c>
      <c r="M360" s="752">
        <v>1</v>
      </c>
      <c r="N360" s="753">
        <v>90.679999999999993</v>
      </c>
    </row>
    <row r="361" spans="1:14" ht="14.4" customHeight="1" x14ac:dyDescent="0.3">
      <c r="A361" s="747" t="s">
        <v>579</v>
      </c>
      <c r="B361" s="748" t="s">
        <v>580</v>
      </c>
      <c r="C361" s="749" t="s">
        <v>600</v>
      </c>
      <c r="D361" s="750" t="s">
        <v>601</v>
      </c>
      <c r="E361" s="751">
        <v>50113001</v>
      </c>
      <c r="F361" s="750" t="s">
        <v>603</v>
      </c>
      <c r="G361" s="749" t="s">
        <v>604</v>
      </c>
      <c r="H361" s="749">
        <v>117011</v>
      </c>
      <c r="I361" s="749">
        <v>17011</v>
      </c>
      <c r="J361" s="749" t="s">
        <v>1178</v>
      </c>
      <c r="K361" s="749" t="s">
        <v>1179</v>
      </c>
      <c r="L361" s="752">
        <v>145.49</v>
      </c>
      <c r="M361" s="752">
        <v>6</v>
      </c>
      <c r="N361" s="753">
        <v>872.94</v>
      </c>
    </row>
    <row r="362" spans="1:14" ht="14.4" customHeight="1" x14ac:dyDescent="0.3">
      <c r="A362" s="747" t="s">
        <v>579</v>
      </c>
      <c r="B362" s="748" t="s">
        <v>580</v>
      </c>
      <c r="C362" s="749" t="s">
        <v>600</v>
      </c>
      <c r="D362" s="750" t="s">
        <v>601</v>
      </c>
      <c r="E362" s="751">
        <v>50113001</v>
      </c>
      <c r="F362" s="750" t="s">
        <v>603</v>
      </c>
      <c r="G362" s="749" t="s">
        <v>604</v>
      </c>
      <c r="H362" s="749">
        <v>844831</v>
      </c>
      <c r="I362" s="749">
        <v>0</v>
      </c>
      <c r="J362" s="749" t="s">
        <v>1180</v>
      </c>
      <c r="K362" s="749" t="s">
        <v>1181</v>
      </c>
      <c r="L362" s="752">
        <v>1377.51</v>
      </c>
      <c r="M362" s="752">
        <v>1</v>
      </c>
      <c r="N362" s="753">
        <v>1377.51</v>
      </c>
    </row>
    <row r="363" spans="1:14" ht="14.4" customHeight="1" x14ac:dyDescent="0.3">
      <c r="A363" s="747" t="s">
        <v>579</v>
      </c>
      <c r="B363" s="748" t="s">
        <v>580</v>
      </c>
      <c r="C363" s="749" t="s">
        <v>600</v>
      </c>
      <c r="D363" s="750" t="s">
        <v>601</v>
      </c>
      <c r="E363" s="751">
        <v>50113001</v>
      </c>
      <c r="F363" s="750" t="s">
        <v>603</v>
      </c>
      <c r="G363" s="749" t="s">
        <v>604</v>
      </c>
      <c r="H363" s="749">
        <v>108499</v>
      </c>
      <c r="I363" s="749">
        <v>8499</v>
      </c>
      <c r="J363" s="749" t="s">
        <v>704</v>
      </c>
      <c r="K363" s="749" t="s">
        <v>705</v>
      </c>
      <c r="L363" s="752">
        <v>111.52000000000002</v>
      </c>
      <c r="M363" s="752">
        <v>34</v>
      </c>
      <c r="N363" s="753">
        <v>3791.6800000000007</v>
      </c>
    </row>
    <row r="364" spans="1:14" ht="14.4" customHeight="1" x14ac:dyDescent="0.3">
      <c r="A364" s="747" t="s">
        <v>579</v>
      </c>
      <c r="B364" s="748" t="s">
        <v>580</v>
      </c>
      <c r="C364" s="749" t="s">
        <v>600</v>
      </c>
      <c r="D364" s="750" t="s">
        <v>601</v>
      </c>
      <c r="E364" s="751">
        <v>50113001</v>
      </c>
      <c r="F364" s="750" t="s">
        <v>603</v>
      </c>
      <c r="G364" s="749" t="s">
        <v>604</v>
      </c>
      <c r="H364" s="749">
        <v>58880</v>
      </c>
      <c r="I364" s="749">
        <v>58880</v>
      </c>
      <c r="J364" s="749" t="s">
        <v>1182</v>
      </c>
      <c r="K364" s="749" t="s">
        <v>1183</v>
      </c>
      <c r="L364" s="752">
        <v>46.08</v>
      </c>
      <c r="M364" s="752">
        <v>5</v>
      </c>
      <c r="N364" s="753">
        <v>230.39999999999998</v>
      </c>
    </row>
    <row r="365" spans="1:14" ht="14.4" customHeight="1" x14ac:dyDescent="0.3">
      <c r="A365" s="747" t="s">
        <v>579</v>
      </c>
      <c r="B365" s="748" t="s">
        <v>580</v>
      </c>
      <c r="C365" s="749" t="s">
        <v>600</v>
      </c>
      <c r="D365" s="750" t="s">
        <v>601</v>
      </c>
      <c r="E365" s="751">
        <v>50113001</v>
      </c>
      <c r="F365" s="750" t="s">
        <v>603</v>
      </c>
      <c r="G365" s="749" t="s">
        <v>604</v>
      </c>
      <c r="H365" s="749">
        <v>179327</v>
      </c>
      <c r="I365" s="749">
        <v>179327</v>
      </c>
      <c r="J365" s="749" t="s">
        <v>712</v>
      </c>
      <c r="K365" s="749" t="s">
        <v>713</v>
      </c>
      <c r="L365" s="752">
        <v>74.399999999999991</v>
      </c>
      <c r="M365" s="752">
        <v>6</v>
      </c>
      <c r="N365" s="753">
        <v>446.4</v>
      </c>
    </row>
    <row r="366" spans="1:14" ht="14.4" customHeight="1" x14ac:dyDescent="0.3">
      <c r="A366" s="747" t="s">
        <v>579</v>
      </c>
      <c r="B366" s="748" t="s">
        <v>580</v>
      </c>
      <c r="C366" s="749" t="s">
        <v>600</v>
      </c>
      <c r="D366" s="750" t="s">
        <v>601</v>
      </c>
      <c r="E366" s="751">
        <v>50113001</v>
      </c>
      <c r="F366" s="750" t="s">
        <v>603</v>
      </c>
      <c r="G366" s="749" t="s">
        <v>613</v>
      </c>
      <c r="H366" s="749">
        <v>215715</v>
      </c>
      <c r="I366" s="749">
        <v>215715</v>
      </c>
      <c r="J366" s="749" t="s">
        <v>715</v>
      </c>
      <c r="K366" s="749" t="s">
        <v>716</v>
      </c>
      <c r="L366" s="752">
        <v>66.34</v>
      </c>
      <c r="M366" s="752">
        <v>4</v>
      </c>
      <c r="N366" s="753">
        <v>265.36</v>
      </c>
    </row>
    <row r="367" spans="1:14" ht="14.4" customHeight="1" x14ac:dyDescent="0.3">
      <c r="A367" s="747" t="s">
        <v>579</v>
      </c>
      <c r="B367" s="748" t="s">
        <v>580</v>
      </c>
      <c r="C367" s="749" t="s">
        <v>600</v>
      </c>
      <c r="D367" s="750" t="s">
        <v>601</v>
      </c>
      <c r="E367" s="751">
        <v>50113001</v>
      </c>
      <c r="F367" s="750" t="s">
        <v>603</v>
      </c>
      <c r="G367" s="749" t="s">
        <v>604</v>
      </c>
      <c r="H367" s="749">
        <v>23987</v>
      </c>
      <c r="I367" s="749">
        <v>23987</v>
      </c>
      <c r="J367" s="749" t="s">
        <v>720</v>
      </c>
      <c r="K367" s="749" t="s">
        <v>721</v>
      </c>
      <c r="L367" s="752">
        <v>175.03003582687248</v>
      </c>
      <c r="M367" s="752">
        <v>1</v>
      </c>
      <c r="N367" s="753">
        <v>175.03003582687248</v>
      </c>
    </row>
    <row r="368" spans="1:14" ht="14.4" customHeight="1" x14ac:dyDescent="0.3">
      <c r="A368" s="747" t="s">
        <v>579</v>
      </c>
      <c r="B368" s="748" t="s">
        <v>580</v>
      </c>
      <c r="C368" s="749" t="s">
        <v>600</v>
      </c>
      <c r="D368" s="750" t="s">
        <v>601</v>
      </c>
      <c r="E368" s="751">
        <v>50113001</v>
      </c>
      <c r="F368" s="750" t="s">
        <v>603</v>
      </c>
      <c r="G368" s="749" t="s">
        <v>604</v>
      </c>
      <c r="H368" s="749">
        <v>215474</v>
      </c>
      <c r="I368" s="749">
        <v>215474</v>
      </c>
      <c r="J368" s="749" t="s">
        <v>1184</v>
      </c>
      <c r="K368" s="749" t="s">
        <v>1185</v>
      </c>
      <c r="L368" s="752">
        <v>532.04999999999995</v>
      </c>
      <c r="M368" s="752">
        <v>2</v>
      </c>
      <c r="N368" s="753">
        <v>1064.0999999999999</v>
      </c>
    </row>
    <row r="369" spans="1:14" ht="14.4" customHeight="1" x14ac:dyDescent="0.3">
      <c r="A369" s="747" t="s">
        <v>579</v>
      </c>
      <c r="B369" s="748" t="s">
        <v>580</v>
      </c>
      <c r="C369" s="749" t="s">
        <v>600</v>
      </c>
      <c r="D369" s="750" t="s">
        <v>601</v>
      </c>
      <c r="E369" s="751">
        <v>50113001</v>
      </c>
      <c r="F369" s="750" t="s">
        <v>603</v>
      </c>
      <c r="G369" s="749" t="s">
        <v>604</v>
      </c>
      <c r="H369" s="749">
        <v>229191</v>
      </c>
      <c r="I369" s="749">
        <v>229191</v>
      </c>
      <c r="J369" s="749" t="s">
        <v>728</v>
      </c>
      <c r="K369" s="749" t="s">
        <v>730</v>
      </c>
      <c r="L369" s="752">
        <v>119.03999999999999</v>
      </c>
      <c r="M369" s="752">
        <v>2</v>
      </c>
      <c r="N369" s="753">
        <v>238.07999999999998</v>
      </c>
    </row>
    <row r="370" spans="1:14" ht="14.4" customHeight="1" x14ac:dyDescent="0.3">
      <c r="A370" s="747" t="s">
        <v>579</v>
      </c>
      <c r="B370" s="748" t="s">
        <v>580</v>
      </c>
      <c r="C370" s="749" t="s">
        <v>600</v>
      </c>
      <c r="D370" s="750" t="s">
        <v>601</v>
      </c>
      <c r="E370" s="751">
        <v>50113001</v>
      </c>
      <c r="F370" s="750" t="s">
        <v>603</v>
      </c>
      <c r="G370" s="749" t="s">
        <v>604</v>
      </c>
      <c r="H370" s="749">
        <v>202796</v>
      </c>
      <c r="I370" s="749">
        <v>202796</v>
      </c>
      <c r="J370" s="749" t="s">
        <v>731</v>
      </c>
      <c r="K370" s="749" t="s">
        <v>733</v>
      </c>
      <c r="L370" s="752">
        <v>293.24</v>
      </c>
      <c r="M370" s="752">
        <v>1</v>
      </c>
      <c r="N370" s="753">
        <v>293.24</v>
      </c>
    </row>
    <row r="371" spans="1:14" ht="14.4" customHeight="1" x14ac:dyDescent="0.3">
      <c r="A371" s="747" t="s">
        <v>579</v>
      </c>
      <c r="B371" s="748" t="s">
        <v>580</v>
      </c>
      <c r="C371" s="749" t="s">
        <v>600</v>
      </c>
      <c r="D371" s="750" t="s">
        <v>601</v>
      </c>
      <c r="E371" s="751">
        <v>50113001</v>
      </c>
      <c r="F371" s="750" t="s">
        <v>603</v>
      </c>
      <c r="G371" s="749" t="s">
        <v>604</v>
      </c>
      <c r="H371" s="749">
        <v>187076</v>
      </c>
      <c r="I371" s="749">
        <v>87076</v>
      </c>
      <c r="J371" s="749" t="s">
        <v>738</v>
      </c>
      <c r="K371" s="749" t="s">
        <v>739</v>
      </c>
      <c r="L371" s="752">
        <v>132.47</v>
      </c>
      <c r="M371" s="752">
        <v>3</v>
      </c>
      <c r="N371" s="753">
        <v>397.40999999999997</v>
      </c>
    </row>
    <row r="372" spans="1:14" ht="14.4" customHeight="1" x14ac:dyDescent="0.3">
      <c r="A372" s="747" t="s">
        <v>579</v>
      </c>
      <c r="B372" s="748" t="s">
        <v>580</v>
      </c>
      <c r="C372" s="749" t="s">
        <v>600</v>
      </c>
      <c r="D372" s="750" t="s">
        <v>601</v>
      </c>
      <c r="E372" s="751">
        <v>50113001</v>
      </c>
      <c r="F372" s="750" t="s">
        <v>603</v>
      </c>
      <c r="G372" s="749" t="s">
        <v>604</v>
      </c>
      <c r="H372" s="749">
        <v>157586</v>
      </c>
      <c r="I372" s="749">
        <v>57586</v>
      </c>
      <c r="J372" s="749" t="s">
        <v>740</v>
      </c>
      <c r="K372" s="749" t="s">
        <v>741</v>
      </c>
      <c r="L372" s="752">
        <v>73.75</v>
      </c>
      <c r="M372" s="752">
        <v>4</v>
      </c>
      <c r="N372" s="753">
        <v>295</v>
      </c>
    </row>
    <row r="373" spans="1:14" ht="14.4" customHeight="1" x14ac:dyDescent="0.3">
      <c r="A373" s="747" t="s">
        <v>579</v>
      </c>
      <c r="B373" s="748" t="s">
        <v>580</v>
      </c>
      <c r="C373" s="749" t="s">
        <v>600</v>
      </c>
      <c r="D373" s="750" t="s">
        <v>601</v>
      </c>
      <c r="E373" s="751">
        <v>50113001</v>
      </c>
      <c r="F373" s="750" t="s">
        <v>603</v>
      </c>
      <c r="G373" s="749" t="s">
        <v>604</v>
      </c>
      <c r="H373" s="749">
        <v>848560</v>
      </c>
      <c r="I373" s="749">
        <v>125752</v>
      </c>
      <c r="J373" s="749" t="s">
        <v>1186</v>
      </c>
      <c r="K373" s="749" t="s">
        <v>1187</v>
      </c>
      <c r="L373" s="752">
        <v>187.67000000000007</v>
      </c>
      <c r="M373" s="752">
        <v>1</v>
      </c>
      <c r="N373" s="753">
        <v>187.67000000000007</v>
      </c>
    </row>
    <row r="374" spans="1:14" ht="14.4" customHeight="1" x14ac:dyDescent="0.3">
      <c r="A374" s="747" t="s">
        <v>579</v>
      </c>
      <c r="B374" s="748" t="s">
        <v>580</v>
      </c>
      <c r="C374" s="749" t="s">
        <v>600</v>
      </c>
      <c r="D374" s="750" t="s">
        <v>601</v>
      </c>
      <c r="E374" s="751">
        <v>50113001</v>
      </c>
      <c r="F374" s="750" t="s">
        <v>603</v>
      </c>
      <c r="G374" s="749" t="s">
        <v>613</v>
      </c>
      <c r="H374" s="749">
        <v>169189</v>
      </c>
      <c r="I374" s="749">
        <v>69189</v>
      </c>
      <c r="J374" s="749" t="s">
        <v>1188</v>
      </c>
      <c r="K374" s="749" t="s">
        <v>1189</v>
      </c>
      <c r="L374" s="752">
        <v>60.962500000000013</v>
      </c>
      <c r="M374" s="752">
        <v>4</v>
      </c>
      <c r="N374" s="753">
        <v>243.85000000000005</v>
      </c>
    </row>
    <row r="375" spans="1:14" ht="14.4" customHeight="1" x14ac:dyDescent="0.3">
      <c r="A375" s="747" t="s">
        <v>579</v>
      </c>
      <c r="B375" s="748" t="s">
        <v>580</v>
      </c>
      <c r="C375" s="749" t="s">
        <v>600</v>
      </c>
      <c r="D375" s="750" t="s">
        <v>601</v>
      </c>
      <c r="E375" s="751">
        <v>50113001</v>
      </c>
      <c r="F375" s="750" t="s">
        <v>603</v>
      </c>
      <c r="G375" s="749" t="s">
        <v>613</v>
      </c>
      <c r="H375" s="749">
        <v>213477</v>
      </c>
      <c r="I375" s="749">
        <v>213477</v>
      </c>
      <c r="J375" s="749" t="s">
        <v>768</v>
      </c>
      <c r="K375" s="749" t="s">
        <v>769</v>
      </c>
      <c r="L375" s="752">
        <v>3300</v>
      </c>
      <c r="M375" s="752">
        <v>10</v>
      </c>
      <c r="N375" s="753">
        <v>33000</v>
      </c>
    </row>
    <row r="376" spans="1:14" ht="14.4" customHeight="1" x14ac:dyDescent="0.3">
      <c r="A376" s="747" t="s">
        <v>579</v>
      </c>
      <c r="B376" s="748" t="s">
        <v>580</v>
      </c>
      <c r="C376" s="749" t="s">
        <v>600</v>
      </c>
      <c r="D376" s="750" t="s">
        <v>601</v>
      </c>
      <c r="E376" s="751">
        <v>50113001</v>
      </c>
      <c r="F376" s="750" t="s">
        <v>603</v>
      </c>
      <c r="G376" s="749" t="s">
        <v>581</v>
      </c>
      <c r="H376" s="749">
        <v>198219</v>
      </c>
      <c r="I376" s="749">
        <v>98219</v>
      </c>
      <c r="J376" s="749" t="s">
        <v>1190</v>
      </c>
      <c r="K376" s="749" t="s">
        <v>777</v>
      </c>
      <c r="L376" s="752">
        <v>59.9</v>
      </c>
      <c r="M376" s="752">
        <v>1</v>
      </c>
      <c r="N376" s="753">
        <v>59.9</v>
      </c>
    </row>
    <row r="377" spans="1:14" ht="14.4" customHeight="1" x14ac:dyDescent="0.3">
      <c r="A377" s="747" t="s">
        <v>579</v>
      </c>
      <c r="B377" s="748" t="s">
        <v>580</v>
      </c>
      <c r="C377" s="749" t="s">
        <v>600</v>
      </c>
      <c r="D377" s="750" t="s">
        <v>601</v>
      </c>
      <c r="E377" s="751">
        <v>50113001</v>
      </c>
      <c r="F377" s="750" t="s">
        <v>603</v>
      </c>
      <c r="G377" s="749" t="s">
        <v>613</v>
      </c>
      <c r="H377" s="749">
        <v>156807</v>
      </c>
      <c r="I377" s="749">
        <v>56807</v>
      </c>
      <c r="J377" s="749" t="s">
        <v>773</v>
      </c>
      <c r="K377" s="749" t="s">
        <v>774</v>
      </c>
      <c r="L377" s="752">
        <v>57.77</v>
      </c>
      <c r="M377" s="752">
        <v>1</v>
      </c>
      <c r="N377" s="753">
        <v>57.77</v>
      </c>
    </row>
    <row r="378" spans="1:14" ht="14.4" customHeight="1" x14ac:dyDescent="0.3">
      <c r="A378" s="747" t="s">
        <v>579</v>
      </c>
      <c r="B378" s="748" t="s">
        <v>580</v>
      </c>
      <c r="C378" s="749" t="s">
        <v>600</v>
      </c>
      <c r="D378" s="750" t="s">
        <v>601</v>
      </c>
      <c r="E378" s="751">
        <v>50113001</v>
      </c>
      <c r="F378" s="750" t="s">
        <v>603</v>
      </c>
      <c r="G378" s="749" t="s">
        <v>613</v>
      </c>
      <c r="H378" s="749">
        <v>214036</v>
      </c>
      <c r="I378" s="749">
        <v>214036</v>
      </c>
      <c r="J378" s="749" t="s">
        <v>778</v>
      </c>
      <c r="K378" s="749" t="s">
        <v>779</v>
      </c>
      <c r="L378" s="752">
        <v>40.39</v>
      </c>
      <c r="M378" s="752">
        <v>29</v>
      </c>
      <c r="N378" s="753">
        <v>1171.31</v>
      </c>
    </row>
    <row r="379" spans="1:14" ht="14.4" customHeight="1" x14ac:dyDescent="0.3">
      <c r="A379" s="747" t="s">
        <v>579</v>
      </c>
      <c r="B379" s="748" t="s">
        <v>580</v>
      </c>
      <c r="C379" s="749" t="s">
        <v>600</v>
      </c>
      <c r="D379" s="750" t="s">
        <v>601</v>
      </c>
      <c r="E379" s="751">
        <v>50113001</v>
      </c>
      <c r="F379" s="750" t="s">
        <v>603</v>
      </c>
      <c r="G379" s="749" t="s">
        <v>604</v>
      </c>
      <c r="H379" s="749">
        <v>199333</v>
      </c>
      <c r="I379" s="749">
        <v>99333</v>
      </c>
      <c r="J379" s="749" t="s">
        <v>1191</v>
      </c>
      <c r="K379" s="749" t="s">
        <v>1192</v>
      </c>
      <c r="L379" s="752">
        <v>247.02999999999997</v>
      </c>
      <c r="M379" s="752">
        <v>6</v>
      </c>
      <c r="N379" s="753">
        <v>1482.1799999999998</v>
      </c>
    </row>
    <row r="380" spans="1:14" ht="14.4" customHeight="1" x14ac:dyDescent="0.3">
      <c r="A380" s="747" t="s">
        <v>579</v>
      </c>
      <c r="B380" s="748" t="s">
        <v>580</v>
      </c>
      <c r="C380" s="749" t="s">
        <v>600</v>
      </c>
      <c r="D380" s="750" t="s">
        <v>601</v>
      </c>
      <c r="E380" s="751">
        <v>50113001</v>
      </c>
      <c r="F380" s="750" t="s">
        <v>603</v>
      </c>
      <c r="G380" s="749" t="s">
        <v>604</v>
      </c>
      <c r="H380" s="749">
        <v>111337</v>
      </c>
      <c r="I380" s="749">
        <v>52421</v>
      </c>
      <c r="J380" s="749" t="s">
        <v>1193</v>
      </c>
      <c r="K380" s="749" t="s">
        <v>1194</v>
      </c>
      <c r="L380" s="752">
        <v>75.02</v>
      </c>
      <c r="M380" s="752">
        <v>4</v>
      </c>
      <c r="N380" s="753">
        <v>300.08</v>
      </c>
    </row>
    <row r="381" spans="1:14" ht="14.4" customHeight="1" x14ac:dyDescent="0.3">
      <c r="A381" s="747" t="s">
        <v>579</v>
      </c>
      <c r="B381" s="748" t="s">
        <v>580</v>
      </c>
      <c r="C381" s="749" t="s">
        <v>600</v>
      </c>
      <c r="D381" s="750" t="s">
        <v>601</v>
      </c>
      <c r="E381" s="751">
        <v>50113001</v>
      </c>
      <c r="F381" s="750" t="s">
        <v>603</v>
      </c>
      <c r="G381" s="749" t="s">
        <v>604</v>
      </c>
      <c r="H381" s="749">
        <v>123797</v>
      </c>
      <c r="I381" s="749">
        <v>23797</v>
      </c>
      <c r="J381" s="749" t="s">
        <v>1195</v>
      </c>
      <c r="K381" s="749" t="s">
        <v>1196</v>
      </c>
      <c r="L381" s="752">
        <v>134.01999999999998</v>
      </c>
      <c r="M381" s="752">
        <v>1</v>
      </c>
      <c r="N381" s="753">
        <v>134.01999999999998</v>
      </c>
    </row>
    <row r="382" spans="1:14" ht="14.4" customHeight="1" x14ac:dyDescent="0.3">
      <c r="A382" s="747" t="s">
        <v>579</v>
      </c>
      <c r="B382" s="748" t="s">
        <v>580</v>
      </c>
      <c r="C382" s="749" t="s">
        <v>600</v>
      </c>
      <c r="D382" s="750" t="s">
        <v>601</v>
      </c>
      <c r="E382" s="751">
        <v>50113001</v>
      </c>
      <c r="F382" s="750" t="s">
        <v>603</v>
      </c>
      <c r="G382" s="749" t="s">
        <v>604</v>
      </c>
      <c r="H382" s="749">
        <v>31915</v>
      </c>
      <c r="I382" s="749">
        <v>31915</v>
      </c>
      <c r="J382" s="749" t="s">
        <v>780</v>
      </c>
      <c r="K382" s="749" t="s">
        <v>781</v>
      </c>
      <c r="L382" s="752">
        <v>173.69</v>
      </c>
      <c r="M382" s="752">
        <v>8</v>
      </c>
      <c r="N382" s="753">
        <v>1389.52</v>
      </c>
    </row>
    <row r="383" spans="1:14" ht="14.4" customHeight="1" x14ac:dyDescent="0.3">
      <c r="A383" s="747" t="s">
        <v>579</v>
      </c>
      <c r="B383" s="748" t="s">
        <v>580</v>
      </c>
      <c r="C383" s="749" t="s">
        <v>600</v>
      </c>
      <c r="D383" s="750" t="s">
        <v>601</v>
      </c>
      <c r="E383" s="751">
        <v>50113001</v>
      </c>
      <c r="F383" s="750" t="s">
        <v>603</v>
      </c>
      <c r="G383" s="749" t="s">
        <v>604</v>
      </c>
      <c r="H383" s="749">
        <v>47244</v>
      </c>
      <c r="I383" s="749">
        <v>47244</v>
      </c>
      <c r="J383" s="749" t="s">
        <v>782</v>
      </c>
      <c r="K383" s="749" t="s">
        <v>781</v>
      </c>
      <c r="L383" s="752">
        <v>143</v>
      </c>
      <c r="M383" s="752">
        <v>2</v>
      </c>
      <c r="N383" s="753">
        <v>286</v>
      </c>
    </row>
    <row r="384" spans="1:14" ht="14.4" customHeight="1" x14ac:dyDescent="0.3">
      <c r="A384" s="747" t="s">
        <v>579</v>
      </c>
      <c r="B384" s="748" t="s">
        <v>580</v>
      </c>
      <c r="C384" s="749" t="s">
        <v>600</v>
      </c>
      <c r="D384" s="750" t="s">
        <v>601</v>
      </c>
      <c r="E384" s="751">
        <v>50113001</v>
      </c>
      <c r="F384" s="750" t="s">
        <v>603</v>
      </c>
      <c r="G384" s="749" t="s">
        <v>604</v>
      </c>
      <c r="H384" s="749">
        <v>106091</v>
      </c>
      <c r="I384" s="749">
        <v>6091</v>
      </c>
      <c r="J384" s="749" t="s">
        <v>1197</v>
      </c>
      <c r="K384" s="749" t="s">
        <v>1198</v>
      </c>
      <c r="L384" s="752">
        <v>88.88</v>
      </c>
      <c r="M384" s="752">
        <v>1</v>
      </c>
      <c r="N384" s="753">
        <v>88.88</v>
      </c>
    </row>
    <row r="385" spans="1:14" ht="14.4" customHeight="1" x14ac:dyDescent="0.3">
      <c r="A385" s="747" t="s">
        <v>579</v>
      </c>
      <c r="B385" s="748" t="s">
        <v>580</v>
      </c>
      <c r="C385" s="749" t="s">
        <v>600</v>
      </c>
      <c r="D385" s="750" t="s">
        <v>601</v>
      </c>
      <c r="E385" s="751">
        <v>50113001</v>
      </c>
      <c r="F385" s="750" t="s">
        <v>603</v>
      </c>
      <c r="G385" s="749" t="s">
        <v>604</v>
      </c>
      <c r="H385" s="749">
        <v>102538</v>
      </c>
      <c r="I385" s="749">
        <v>2538</v>
      </c>
      <c r="J385" s="749" t="s">
        <v>1199</v>
      </c>
      <c r="K385" s="749" t="s">
        <v>1200</v>
      </c>
      <c r="L385" s="752">
        <v>55.5</v>
      </c>
      <c r="M385" s="752">
        <v>3</v>
      </c>
      <c r="N385" s="753">
        <v>166.5</v>
      </c>
    </row>
    <row r="386" spans="1:14" ht="14.4" customHeight="1" x14ac:dyDescent="0.3">
      <c r="A386" s="747" t="s">
        <v>579</v>
      </c>
      <c r="B386" s="748" t="s">
        <v>580</v>
      </c>
      <c r="C386" s="749" t="s">
        <v>600</v>
      </c>
      <c r="D386" s="750" t="s">
        <v>601</v>
      </c>
      <c r="E386" s="751">
        <v>50113001</v>
      </c>
      <c r="F386" s="750" t="s">
        <v>603</v>
      </c>
      <c r="G386" s="749" t="s">
        <v>604</v>
      </c>
      <c r="H386" s="749">
        <v>102539</v>
      </c>
      <c r="I386" s="749">
        <v>2539</v>
      </c>
      <c r="J386" s="749" t="s">
        <v>1199</v>
      </c>
      <c r="K386" s="749" t="s">
        <v>1201</v>
      </c>
      <c r="L386" s="752">
        <v>52.609999999999992</v>
      </c>
      <c r="M386" s="752">
        <v>3</v>
      </c>
      <c r="N386" s="753">
        <v>157.82999999999998</v>
      </c>
    </row>
    <row r="387" spans="1:14" ht="14.4" customHeight="1" x14ac:dyDescent="0.3">
      <c r="A387" s="747" t="s">
        <v>579</v>
      </c>
      <c r="B387" s="748" t="s">
        <v>580</v>
      </c>
      <c r="C387" s="749" t="s">
        <v>600</v>
      </c>
      <c r="D387" s="750" t="s">
        <v>601</v>
      </c>
      <c r="E387" s="751">
        <v>50113001</v>
      </c>
      <c r="F387" s="750" t="s">
        <v>603</v>
      </c>
      <c r="G387" s="749" t="s">
        <v>604</v>
      </c>
      <c r="H387" s="749">
        <v>115308</v>
      </c>
      <c r="I387" s="749">
        <v>215604</v>
      </c>
      <c r="J387" s="749" t="s">
        <v>786</v>
      </c>
      <c r="K387" s="749" t="s">
        <v>1202</v>
      </c>
      <c r="L387" s="752">
        <v>18.72</v>
      </c>
      <c r="M387" s="752">
        <v>4</v>
      </c>
      <c r="N387" s="753">
        <v>74.88</v>
      </c>
    </row>
    <row r="388" spans="1:14" ht="14.4" customHeight="1" x14ac:dyDescent="0.3">
      <c r="A388" s="747" t="s">
        <v>579</v>
      </c>
      <c r="B388" s="748" t="s">
        <v>580</v>
      </c>
      <c r="C388" s="749" t="s">
        <v>600</v>
      </c>
      <c r="D388" s="750" t="s">
        <v>601</v>
      </c>
      <c r="E388" s="751">
        <v>50113001</v>
      </c>
      <c r="F388" s="750" t="s">
        <v>603</v>
      </c>
      <c r="G388" s="749" t="s">
        <v>604</v>
      </c>
      <c r="H388" s="749">
        <v>215605</v>
      </c>
      <c r="I388" s="749">
        <v>215605</v>
      </c>
      <c r="J388" s="749" t="s">
        <v>786</v>
      </c>
      <c r="K388" s="749" t="s">
        <v>787</v>
      </c>
      <c r="L388" s="752">
        <v>28.264242424242422</v>
      </c>
      <c r="M388" s="752">
        <v>33</v>
      </c>
      <c r="N388" s="753">
        <v>932.71999999999991</v>
      </c>
    </row>
    <row r="389" spans="1:14" ht="14.4" customHeight="1" x14ac:dyDescent="0.3">
      <c r="A389" s="747" t="s">
        <v>579</v>
      </c>
      <c r="B389" s="748" t="s">
        <v>580</v>
      </c>
      <c r="C389" s="749" t="s">
        <v>600</v>
      </c>
      <c r="D389" s="750" t="s">
        <v>601</v>
      </c>
      <c r="E389" s="751">
        <v>50113001</v>
      </c>
      <c r="F389" s="750" t="s">
        <v>603</v>
      </c>
      <c r="G389" s="749" t="s">
        <v>604</v>
      </c>
      <c r="H389" s="749">
        <v>109139</v>
      </c>
      <c r="I389" s="749">
        <v>176129</v>
      </c>
      <c r="J389" s="749" t="s">
        <v>1203</v>
      </c>
      <c r="K389" s="749" t="s">
        <v>1204</v>
      </c>
      <c r="L389" s="752">
        <v>625.24000000000024</v>
      </c>
      <c r="M389" s="752">
        <v>2</v>
      </c>
      <c r="N389" s="753">
        <v>1250.4800000000005</v>
      </c>
    </row>
    <row r="390" spans="1:14" ht="14.4" customHeight="1" x14ac:dyDescent="0.3">
      <c r="A390" s="747" t="s">
        <v>579</v>
      </c>
      <c r="B390" s="748" t="s">
        <v>580</v>
      </c>
      <c r="C390" s="749" t="s">
        <v>600</v>
      </c>
      <c r="D390" s="750" t="s">
        <v>601</v>
      </c>
      <c r="E390" s="751">
        <v>50113001</v>
      </c>
      <c r="F390" s="750" t="s">
        <v>603</v>
      </c>
      <c r="G390" s="749" t="s">
        <v>604</v>
      </c>
      <c r="H390" s="749">
        <v>125592</v>
      </c>
      <c r="I390" s="749">
        <v>25592</v>
      </c>
      <c r="J390" s="749" t="s">
        <v>1205</v>
      </c>
      <c r="K390" s="749" t="s">
        <v>1206</v>
      </c>
      <c r="L390" s="752">
        <v>538.26</v>
      </c>
      <c r="M390" s="752">
        <v>1</v>
      </c>
      <c r="N390" s="753">
        <v>538.26</v>
      </c>
    </row>
    <row r="391" spans="1:14" ht="14.4" customHeight="1" x14ac:dyDescent="0.3">
      <c r="A391" s="747" t="s">
        <v>579</v>
      </c>
      <c r="B391" s="748" t="s">
        <v>580</v>
      </c>
      <c r="C391" s="749" t="s">
        <v>600</v>
      </c>
      <c r="D391" s="750" t="s">
        <v>601</v>
      </c>
      <c r="E391" s="751">
        <v>50113001</v>
      </c>
      <c r="F391" s="750" t="s">
        <v>603</v>
      </c>
      <c r="G391" s="749" t="s">
        <v>604</v>
      </c>
      <c r="H391" s="749">
        <v>214355</v>
      </c>
      <c r="I391" s="749">
        <v>214355</v>
      </c>
      <c r="J391" s="749" t="s">
        <v>795</v>
      </c>
      <c r="K391" s="749" t="s">
        <v>794</v>
      </c>
      <c r="L391" s="752">
        <v>215.17999999999989</v>
      </c>
      <c r="M391" s="752">
        <v>1</v>
      </c>
      <c r="N391" s="753">
        <v>215.17999999999989</v>
      </c>
    </row>
    <row r="392" spans="1:14" ht="14.4" customHeight="1" x14ac:dyDescent="0.3">
      <c r="A392" s="747" t="s">
        <v>579</v>
      </c>
      <c r="B392" s="748" t="s">
        <v>580</v>
      </c>
      <c r="C392" s="749" t="s">
        <v>600</v>
      </c>
      <c r="D392" s="750" t="s">
        <v>601</v>
      </c>
      <c r="E392" s="751">
        <v>50113001</v>
      </c>
      <c r="F392" s="750" t="s">
        <v>603</v>
      </c>
      <c r="G392" s="749" t="s">
        <v>604</v>
      </c>
      <c r="H392" s="749">
        <v>216572</v>
      </c>
      <c r="I392" s="749">
        <v>216572</v>
      </c>
      <c r="J392" s="749" t="s">
        <v>796</v>
      </c>
      <c r="K392" s="749" t="s">
        <v>797</v>
      </c>
      <c r="L392" s="752">
        <v>36.28</v>
      </c>
      <c r="M392" s="752">
        <v>9</v>
      </c>
      <c r="N392" s="753">
        <v>326.52</v>
      </c>
    </row>
    <row r="393" spans="1:14" ht="14.4" customHeight="1" x14ac:dyDescent="0.3">
      <c r="A393" s="747" t="s">
        <v>579</v>
      </c>
      <c r="B393" s="748" t="s">
        <v>580</v>
      </c>
      <c r="C393" s="749" t="s">
        <v>600</v>
      </c>
      <c r="D393" s="750" t="s">
        <v>601</v>
      </c>
      <c r="E393" s="751">
        <v>50113001</v>
      </c>
      <c r="F393" s="750" t="s">
        <v>603</v>
      </c>
      <c r="G393" s="749" t="s">
        <v>604</v>
      </c>
      <c r="H393" s="749">
        <v>223200</v>
      </c>
      <c r="I393" s="749">
        <v>223200</v>
      </c>
      <c r="J393" s="749" t="s">
        <v>1207</v>
      </c>
      <c r="K393" s="749" t="s">
        <v>1208</v>
      </c>
      <c r="L393" s="752">
        <v>143.32</v>
      </c>
      <c r="M393" s="752">
        <v>1</v>
      </c>
      <c r="N393" s="753">
        <v>143.32</v>
      </c>
    </row>
    <row r="394" spans="1:14" ht="14.4" customHeight="1" x14ac:dyDescent="0.3">
      <c r="A394" s="747" t="s">
        <v>579</v>
      </c>
      <c r="B394" s="748" t="s">
        <v>580</v>
      </c>
      <c r="C394" s="749" t="s">
        <v>600</v>
      </c>
      <c r="D394" s="750" t="s">
        <v>601</v>
      </c>
      <c r="E394" s="751">
        <v>50113001</v>
      </c>
      <c r="F394" s="750" t="s">
        <v>603</v>
      </c>
      <c r="G394" s="749" t="s">
        <v>604</v>
      </c>
      <c r="H394" s="749">
        <v>51366</v>
      </c>
      <c r="I394" s="749">
        <v>51366</v>
      </c>
      <c r="J394" s="749" t="s">
        <v>798</v>
      </c>
      <c r="K394" s="749" t="s">
        <v>799</v>
      </c>
      <c r="L394" s="752">
        <v>187.57370434782609</v>
      </c>
      <c r="M394" s="752">
        <v>115</v>
      </c>
      <c r="N394" s="753">
        <v>21570.976000000002</v>
      </c>
    </row>
    <row r="395" spans="1:14" ht="14.4" customHeight="1" x14ac:dyDescent="0.3">
      <c r="A395" s="747" t="s">
        <v>579</v>
      </c>
      <c r="B395" s="748" t="s">
        <v>580</v>
      </c>
      <c r="C395" s="749" t="s">
        <v>600</v>
      </c>
      <c r="D395" s="750" t="s">
        <v>601</v>
      </c>
      <c r="E395" s="751">
        <v>50113001</v>
      </c>
      <c r="F395" s="750" t="s">
        <v>603</v>
      </c>
      <c r="G395" s="749" t="s">
        <v>604</v>
      </c>
      <c r="H395" s="749">
        <v>51367</v>
      </c>
      <c r="I395" s="749">
        <v>51367</v>
      </c>
      <c r="J395" s="749" t="s">
        <v>798</v>
      </c>
      <c r="K395" s="749" t="s">
        <v>800</v>
      </c>
      <c r="L395" s="752">
        <v>92.950000000000017</v>
      </c>
      <c r="M395" s="752">
        <v>17</v>
      </c>
      <c r="N395" s="753">
        <v>1580.1500000000003</v>
      </c>
    </row>
    <row r="396" spans="1:14" ht="14.4" customHeight="1" x14ac:dyDescent="0.3">
      <c r="A396" s="747" t="s">
        <v>579</v>
      </c>
      <c r="B396" s="748" t="s">
        <v>580</v>
      </c>
      <c r="C396" s="749" t="s">
        <v>600</v>
      </c>
      <c r="D396" s="750" t="s">
        <v>601</v>
      </c>
      <c r="E396" s="751">
        <v>50113001</v>
      </c>
      <c r="F396" s="750" t="s">
        <v>603</v>
      </c>
      <c r="G396" s="749" t="s">
        <v>604</v>
      </c>
      <c r="H396" s="749">
        <v>51383</v>
      </c>
      <c r="I396" s="749">
        <v>51383</v>
      </c>
      <c r="J396" s="749" t="s">
        <v>798</v>
      </c>
      <c r="K396" s="749" t="s">
        <v>801</v>
      </c>
      <c r="L396" s="752">
        <v>93.5</v>
      </c>
      <c r="M396" s="752">
        <v>6</v>
      </c>
      <c r="N396" s="753">
        <v>561</v>
      </c>
    </row>
    <row r="397" spans="1:14" ht="14.4" customHeight="1" x14ac:dyDescent="0.3">
      <c r="A397" s="747" t="s">
        <v>579</v>
      </c>
      <c r="B397" s="748" t="s">
        <v>580</v>
      </c>
      <c r="C397" s="749" t="s">
        <v>600</v>
      </c>
      <c r="D397" s="750" t="s">
        <v>601</v>
      </c>
      <c r="E397" s="751">
        <v>50113001</v>
      </c>
      <c r="F397" s="750" t="s">
        <v>603</v>
      </c>
      <c r="G397" s="749" t="s">
        <v>604</v>
      </c>
      <c r="H397" s="749">
        <v>51384</v>
      </c>
      <c r="I397" s="749">
        <v>51384</v>
      </c>
      <c r="J397" s="749" t="s">
        <v>798</v>
      </c>
      <c r="K397" s="749" t="s">
        <v>1209</v>
      </c>
      <c r="L397" s="752">
        <v>192.5</v>
      </c>
      <c r="M397" s="752">
        <v>3</v>
      </c>
      <c r="N397" s="753">
        <v>577.5</v>
      </c>
    </row>
    <row r="398" spans="1:14" ht="14.4" customHeight="1" x14ac:dyDescent="0.3">
      <c r="A398" s="747" t="s">
        <v>579</v>
      </c>
      <c r="B398" s="748" t="s">
        <v>580</v>
      </c>
      <c r="C398" s="749" t="s">
        <v>600</v>
      </c>
      <c r="D398" s="750" t="s">
        <v>601</v>
      </c>
      <c r="E398" s="751">
        <v>50113001</v>
      </c>
      <c r="F398" s="750" t="s">
        <v>603</v>
      </c>
      <c r="G398" s="749" t="s">
        <v>604</v>
      </c>
      <c r="H398" s="749">
        <v>850638</v>
      </c>
      <c r="I398" s="749">
        <v>500886</v>
      </c>
      <c r="J398" s="749" t="s">
        <v>1210</v>
      </c>
      <c r="K398" s="749" t="s">
        <v>1211</v>
      </c>
      <c r="L398" s="752">
        <v>49.810000000000016</v>
      </c>
      <c r="M398" s="752">
        <v>1</v>
      </c>
      <c r="N398" s="753">
        <v>49.810000000000016</v>
      </c>
    </row>
    <row r="399" spans="1:14" ht="14.4" customHeight="1" x14ac:dyDescent="0.3">
      <c r="A399" s="747" t="s">
        <v>579</v>
      </c>
      <c r="B399" s="748" t="s">
        <v>580</v>
      </c>
      <c r="C399" s="749" t="s">
        <v>600</v>
      </c>
      <c r="D399" s="750" t="s">
        <v>601</v>
      </c>
      <c r="E399" s="751">
        <v>50113001</v>
      </c>
      <c r="F399" s="750" t="s">
        <v>603</v>
      </c>
      <c r="G399" s="749" t="s">
        <v>604</v>
      </c>
      <c r="H399" s="749">
        <v>213080</v>
      </c>
      <c r="I399" s="749">
        <v>213080</v>
      </c>
      <c r="J399" s="749" t="s">
        <v>1212</v>
      </c>
      <c r="K399" s="749" t="s">
        <v>1213</v>
      </c>
      <c r="L399" s="752">
        <v>128.03</v>
      </c>
      <c r="M399" s="752">
        <v>2</v>
      </c>
      <c r="N399" s="753">
        <v>256.06</v>
      </c>
    </row>
    <row r="400" spans="1:14" ht="14.4" customHeight="1" x14ac:dyDescent="0.3">
      <c r="A400" s="747" t="s">
        <v>579</v>
      </c>
      <c r="B400" s="748" t="s">
        <v>580</v>
      </c>
      <c r="C400" s="749" t="s">
        <v>600</v>
      </c>
      <c r="D400" s="750" t="s">
        <v>601</v>
      </c>
      <c r="E400" s="751">
        <v>50113001</v>
      </c>
      <c r="F400" s="750" t="s">
        <v>603</v>
      </c>
      <c r="G400" s="749" t="s">
        <v>604</v>
      </c>
      <c r="H400" s="749">
        <v>152266</v>
      </c>
      <c r="I400" s="749">
        <v>52266</v>
      </c>
      <c r="J400" s="749" t="s">
        <v>809</v>
      </c>
      <c r="K400" s="749" t="s">
        <v>654</v>
      </c>
      <c r="L400" s="752">
        <v>40.610000000000007</v>
      </c>
      <c r="M400" s="752">
        <v>2</v>
      </c>
      <c r="N400" s="753">
        <v>81.220000000000013</v>
      </c>
    </row>
    <row r="401" spans="1:14" ht="14.4" customHeight="1" x14ac:dyDescent="0.3">
      <c r="A401" s="747" t="s">
        <v>579</v>
      </c>
      <c r="B401" s="748" t="s">
        <v>580</v>
      </c>
      <c r="C401" s="749" t="s">
        <v>600</v>
      </c>
      <c r="D401" s="750" t="s">
        <v>601</v>
      </c>
      <c r="E401" s="751">
        <v>50113001</v>
      </c>
      <c r="F401" s="750" t="s">
        <v>603</v>
      </c>
      <c r="G401" s="749" t="s">
        <v>604</v>
      </c>
      <c r="H401" s="749">
        <v>100802</v>
      </c>
      <c r="I401" s="749">
        <v>0</v>
      </c>
      <c r="J401" s="749" t="s">
        <v>1214</v>
      </c>
      <c r="K401" s="749" t="s">
        <v>1215</v>
      </c>
      <c r="L401" s="752">
        <v>97.047604051193758</v>
      </c>
      <c r="M401" s="752">
        <v>4</v>
      </c>
      <c r="N401" s="753">
        <v>388.19041620477503</v>
      </c>
    </row>
    <row r="402" spans="1:14" ht="14.4" customHeight="1" x14ac:dyDescent="0.3">
      <c r="A402" s="747" t="s">
        <v>579</v>
      </c>
      <c r="B402" s="748" t="s">
        <v>580</v>
      </c>
      <c r="C402" s="749" t="s">
        <v>600</v>
      </c>
      <c r="D402" s="750" t="s">
        <v>601</v>
      </c>
      <c r="E402" s="751">
        <v>50113001</v>
      </c>
      <c r="F402" s="750" t="s">
        <v>603</v>
      </c>
      <c r="G402" s="749" t="s">
        <v>604</v>
      </c>
      <c r="H402" s="749">
        <v>4269</v>
      </c>
      <c r="I402" s="749">
        <v>4269</v>
      </c>
      <c r="J402" s="749" t="s">
        <v>1128</v>
      </c>
      <c r="K402" s="749" t="s">
        <v>1129</v>
      </c>
      <c r="L402" s="752">
        <v>116.11999999999999</v>
      </c>
      <c r="M402" s="752">
        <v>2</v>
      </c>
      <c r="N402" s="753">
        <v>232.23999999999998</v>
      </c>
    </row>
    <row r="403" spans="1:14" ht="14.4" customHeight="1" x14ac:dyDescent="0.3">
      <c r="A403" s="747" t="s">
        <v>579</v>
      </c>
      <c r="B403" s="748" t="s">
        <v>580</v>
      </c>
      <c r="C403" s="749" t="s">
        <v>600</v>
      </c>
      <c r="D403" s="750" t="s">
        <v>601</v>
      </c>
      <c r="E403" s="751">
        <v>50113001</v>
      </c>
      <c r="F403" s="750" t="s">
        <v>603</v>
      </c>
      <c r="G403" s="749" t="s">
        <v>604</v>
      </c>
      <c r="H403" s="749">
        <v>218183</v>
      </c>
      <c r="I403" s="749">
        <v>218183</v>
      </c>
      <c r="J403" s="749" t="s">
        <v>1216</v>
      </c>
      <c r="K403" s="749" t="s">
        <v>1217</v>
      </c>
      <c r="L403" s="752">
        <v>566.56000000000029</v>
      </c>
      <c r="M403" s="752">
        <v>1</v>
      </c>
      <c r="N403" s="753">
        <v>566.56000000000029</v>
      </c>
    </row>
    <row r="404" spans="1:14" ht="14.4" customHeight="1" x14ac:dyDescent="0.3">
      <c r="A404" s="747" t="s">
        <v>579</v>
      </c>
      <c r="B404" s="748" t="s">
        <v>580</v>
      </c>
      <c r="C404" s="749" t="s">
        <v>600</v>
      </c>
      <c r="D404" s="750" t="s">
        <v>601</v>
      </c>
      <c r="E404" s="751">
        <v>50113001</v>
      </c>
      <c r="F404" s="750" t="s">
        <v>603</v>
      </c>
      <c r="G404" s="749" t="s">
        <v>613</v>
      </c>
      <c r="H404" s="749">
        <v>215964</v>
      </c>
      <c r="I404" s="749">
        <v>215964</v>
      </c>
      <c r="J404" s="749" t="s">
        <v>816</v>
      </c>
      <c r="K404" s="749" t="s">
        <v>817</v>
      </c>
      <c r="L404" s="752">
        <v>162.83000000000001</v>
      </c>
      <c r="M404" s="752">
        <v>1</v>
      </c>
      <c r="N404" s="753">
        <v>162.83000000000001</v>
      </c>
    </row>
    <row r="405" spans="1:14" ht="14.4" customHeight="1" x14ac:dyDescent="0.3">
      <c r="A405" s="747" t="s">
        <v>579</v>
      </c>
      <c r="B405" s="748" t="s">
        <v>580</v>
      </c>
      <c r="C405" s="749" t="s">
        <v>600</v>
      </c>
      <c r="D405" s="750" t="s">
        <v>601</v>
      </c>
      <c r="E405" s="751">
        <v>50113001</v>
      </c>
      <c r="F405" s="750" t="s">
        <v>603</v>
      </c>
      <c r="G405" s="749" t="s">
        <v>604</v>
      </c>
      <c r="H405" s="749">
        <v>161158</v>
      </c>
      <c r="I405" s="749">
        <v>61158</v>
      </c>
      <c r="J405" s="749" t="s">
        <v>1218</v>
      </c>
      <c r="K405" s="749" t="s">
        <v>1219</v>
      </c>
      <c r="L405" s="752">
        <v>74.389999999999986</v>
      </c>
      <c r="M405" s="752">
        <v>1</v>
      </c>
      <c r="N405" s="753">
        <v>74.389999999999986</v>
      </c>
    </row>
    <row r="406" spans="1:14" ht="14.4" customHeight="1" x14ac:dyDescent="0.3">
      <c r="A406" s="747" t="s">
        <v>579</v>
      </c>
      <c r="B406" s="748" t="s">
        <v>580</v>
      </c>
      <c r="C406" s="749" t="s">
        <v>600</v>
      </c>
      <c r="D406" s="750" t="s">
        <v>601</v>
      </c>
      <c r="E406" s="751">
        <v>50113001</v>
      </c>
      <c r="F406" s="750" t="s">
        <v>603</v>
      </c>
      <c r="G406" s="749" t="s">
        <v>604</v>
      </c>
      <c r="H406" s="749">
        <v>117189</v>
      </c>
      <c r="I406" s="749">
        <v>17189</v>
      </c>
      <c r="J406" s="749" t="s">
        <v>819</v>
      </c>
      <c r="K406" s="749" t="s">
        <v>820</v>
      </c>
      <c r="L406" s="752">
        <v>55.870000000000012</v>
      </c>
      <c r="M406" s="752">
        <v>1</v>
      </c>
      <c r="N406" s="753">
        <v>55.870000000000012</v>
      </c>
    </row>
    <row r="407" spans="1:14" ht="14.4" customHeight="1" x14ac:dyDescent="0.3">
      <c r="A407" s="747" t="s">
        <v>579</v>
      </c>
      <c r="B407" s="748" t="s">
        <v>580</v>
      </c>
      <c r="C407" s="749" t="s">
        <v>600</v>
      </c>
      <c r="D407" s="750" t="s">
        <v>601</v>
      </c>
      <c r="E407" s="751">
        <v>50113001</v>
      </c>
      <c r="F407" s="750" t="s">
        <v>603</v>
      </c>
      <c r="G407" s="749" t="s">
        <v>604</v>
      </c>
      <c r="H407" s="749">
        <v>102486</v>
      </c>
      <c r="I407" s="749">
        <v>2486</v>
      </c>
      <c r="J407" s="749" t="s">
        <v>1220</v>
      </c>
      <c r="K407" s="749" t="s">
        <v>1221</v>
      </c>
      <c r="L407" s="752">
        <v>123.10509803921568</v>
      </c>
      <c r="M407" s="752">
        <v>51</v>
      </c>
      <c r="N407" s="753">
        <v>6278.36</v>
      </c>
    </row>
    <row r="408" spans="1:14" ht="14.4" customHeight="1" x14ac:dyDescent="0.3">
      <c r="A408" s="747" t="s">
        <v>579</v>
      </c>
      <c r="B408" s="748" t="s">
        <v>580</v>
      </c>
      <c r="C408" s="749" t="s">
        <v>600</v>
      </c>
      <c r="D408" s="750" t="s">
        <v>601</v>
      </c>
      <c r="E408" s="751">
        <v>50113001</v>
      </c>
      <c r="F408" s="750" t="s">
        <v>603</v>
      </c>
      <c r="G408" s="749" t="s">
        <v>604</v>
      </c>
      <c r="H408" s="749">
        <v>107678</v>
      </c>
      <c r="I408" s="749">
        <v>107678</v>
      </c>
      <c r="J408" s="749" t="s">
        <v>821</v>
      </c>
      <c r="K408" s="749" t="s">
        <v>822</v>
      </c>
      <c r="L408" s="752">
        <v>459.8</v>
      </c>
      <c r="M408" s="752">
        <v>2</v>
      </c>
      <c r="N408" s="753">
        <v>919.6</v>
      </c>
    </row>
    <row r="409" spans="1:14" ht="14.4" customHeight="1" x14ac:dyDescent="0.3">
      <c r="A409" s="747" t="s">
        <v>579</v>
      </c>
      <c r="B409" s="748" t="s">
        <v>580</v>
      </c>
      <c r="C409" s="749" t="s">
        <v>600</v>
      </c>
      <c r="D409" s="750" t="s">
        <v>601</v>
      </c>
      <c r="E409" s="751">
        <v>50113001</v>
      </c>
      <c r="F409" s="750" t="s">
        <v>603</v>
      </c>
      <c r="G409" s="749" t="s">
        <v>604</v>
      </c>
      <c r="H409" s="749">
        <v>100489</v>
      </c>
      <c r="I409" s="749">
        <v>489</v>
      </c>
      <c r="J409" s="749" t="s">
        <v>823</v>
      </c>
      <c r="K409" s="749" t="s">
        <v>1222</v>
      </c>
      <c r="L409" s="752">
        <v>47.34</v>
      </c>
      <c r="M409" s="752">
        <v>3</v>
      </c>
      <c r="N409" s="753">
        <v>142.02000000000001</v>
      </c>
    </row>
    <row r="410" spans="1:14" ht="14.4" customHeight="1" x14ac:dyDescent="0.3">
      <c r="A410" s="747" t="s">
        <v>579</v>
      </c>
      <c r="B410" s="748" t="s">
        <v>580</v>
      </c>
      <c r="C410" s="749" t="s">
        <v>600</v>
      </c>
      <c r="D410" s="750" t="s">
        <v>601</v>
      </c>
      <c r="E410" s="751">
        <v>50113001</v>
      </c>
      <c r="F410" s="750" t="s">
        <v>603</v>
      </c>
      <c r="G410" s="749" t="s">
        <v>604</v>
      </c>
      <c r="H410" s="749">
        <v>100720</v>
      </c>
      <c r="I410" s="749">
        <v>720</v>
      </c>
      <c r="J410" s="749" t="s">
        <v>823</v>
      </c>
      <c r="K410" s="749" t="s">
        <v>824</v>
      </c>
      <c r="L410" s="752">
        <v>78.633749999999992</v>
      </c>
      <c r="M410" s="752">
        <v>8</v>
      </c>
      <c r="N410" s="753">
        <v>629.06999999999994</v>
      </c>
    </row>
    <row r="411" spans="1:14" ht="14.4" customHeight="1" x14ac:dyDescent="0.3">
      <c r="A411" s="747" t="s">
        <v>579</v>
      </c>
      <c r="B411" s="748" t="s">
        <v>580</v>
      </c>
      <c r="C411" s="749" t="s">
        <v>600</v>
      </c>
      <c r="D411" s="750" t="s">
        <v>601</v>
      </c>
      <c r="E411" s="751">
        <v>50113001</v>
      </c>
      <c r="F411" s="750" t="s">
        <v>603</v>
      </c>
      <c r="G411" s="749" t="s">
        <v>604</v>
      </c>
      <c r="H411" s="749">
        <v>990927</v>
      </c>
      <c r="I411" s="749">
        <v>0</v>
      </c>
      <c r="J411" s="749" t="s">
        <v>837</v>
      </c>
      <c r="K411" s="749" t="s">
        <v>581</v>
      </c>
      <c r="L411" s="752">
        <v>140.37833333333336</v>
      </c>
      <c r="M411" s="752">
        <v>30</v>
      </c>
      <c r="N411" s="753">
        <v>4211.3500000000004</v>
      </c>
    </row>
    <row r="412" spans="1:14" ht="14.4" customHeight="1" x14ac:dyDescent="0.3">
      <c r="A412" s="747" t="s">
        <v>579</v>
      </c>
      <c r="B412" s="748" t="s">
        <v>580</v>
      </c>
      <c r="C412" s="749" t="s">
        <v>600</v>
      </c>
      <c r="D412" s="750" t="s">
        <v>601</v>
      </c>
      <c r="E412" s="751">
        <v>50113001</v>
      </c>
      <c r="F412" s="750" t="s">
        <v>603</v>
      </c>
      <c r="G412" s="749" t="s">
        <v>604</v>
      </c>
      <c r="H412" s="749">
        <v>840220</v>
      </c>
      <c r="I412" s="749">
        <v>0</v>
      </c>
      <c r="J412" s="749" t="s">
        <v>838</v>
      </c>
      <c r="K412" s="749" t="s">
        <v>581</v>
      </c>
      <c r="L412" s="752">
        <v>218.2</v>
      </c>
      <c r="M412" s="752">
        <v>2</v>
      </c>
      <c r="N412" s="753">
        <v>436.4</v>
      </c>
    </row>
    <row r="413" spans="1:14" ht="14.4" customHeight="1" x14ac:dyDescent="0.3">
      <c r="A413" s="747" t="s">
        <v>579</v>
      </c>
      <c r="B413" s="748" t="s">
        <v>580</v>
      </c>
      <c r="C413" s="749" t="s">
        <v>600</v>
      </c>
      <c r="D413" s="750" t="s">
        <v>601</v>
      </c>
      <c r="E413" s="751">
        <v>50113001</v>
      </c>
      <c r="F413" s="750" t="s">
        <v>603</v>
      </c>
      <c r="G413" s="749" t="s">
        <v>613</v>
      </c>
      <c r="H413" s="749">
        <v>184245</v>
      </c>
      <c r="I413" s="749">
        <v>184245</v>
      </c>
      <c r="J413" s="749" t="s">
        <v>1223</v>
      </c>
      <c r="K413" s="749" t="s">
        <v>1224</v>
      </c>
      <c r="L413" s="752">
        <v>92.77000000000001</v>
      </c>
      <c r="M413" s="752">
        <v>1</v>
      </c>
      <c r="N413" s="753">
        <v>92.77000000000001</v>
      </c>
    </row>
    <row r="414" spans="1:14" ht="14.4" customHeight="1" x14ac:dyDescent="0.3">
      <c r="A414" s="747" t="s">
        <v>579</v>
      </c>
      <c r="B414" s="748" t="s">
        <v>580</v>
      </c>
      <c r="C414" s="749" t="s">
        <v>600</v>
      </c>
      <c r="D414" s="750" t="s">
        <v>601</v>
      </c>
      <c r="E414" s="751">
        <v>50113001</v>
      </c>
      <c r="F414" s="750" t="s">
        <v>603</v>
      </c>
      <c r="G414" s="749" t="s">
        <v>604</v>
      </c>
      <c r="H414" s="749">
        <v>188217</v>
      </c>
      <c r="I414" s="749">
        <v>88217</v>
      </c>
      <c r="J414" s="749" t="s">
        <v>848</v>
      </c>
      <c r="K414" s="749" t="s">
        <v>849</v>
      </c>
      <c r="L414" s="752">
        <v>126.56000000000004</v>
      </c>
      <c r="M414" s="752">
        <v>2</v>
      </c>
      <c r="N414" s="753">
        <v>253.12000000000009</v>
      </c>
    </row>
    <row r="415" spans="1:14" ht="14.4" customHeight="1" x14ac:dyDescent="0.3">
      <c r="A415" s="747" t="s">
        <v>579</v>
      </c>
      <c r="B415" s="748" t="s">
        <v>580</v>
      </c>
      <c r="C415" s="749" t="s">
        <v>600</v>
      </c>
      <c r="D415" s="750" t="s">
        <v>601</v>
      </c>
      <c r="E415" s="751">
        <v>50113001</v>
      </c>
      <c r="F415" s="750" t="s">
        <v>603</v>
      </c>
      <c r="G415" s="749" t="s">
        <v>604</v>
      </c>
      <c r="H415" s="749">
        <v>188219</v>
      </c>
      <c r="I415" s="749">
        <v>88219</v>
      </c>
      <c r="J415" s="749" t="s">
        <v>850</v>
      </c>
      <c r="K415" s="749" t="s">
        <v>851</v>
      </c>
      <c r="L415" s="752">
        <v>140.06999999999996</v>
      </c>
      <c r="M415" s="752">
        <v>2</v>
      </c>
      <c r="N415" s="753">
        <v>280.13999999999993</v>
      </c>
    </row>
    <row r="416" spans="1:14" ht="14.4" customHeight="1" x14ac:dyDescent="0.3">
      <c r="A416" s="747" t="s">
        <v>579</v>
      </c>
      <c r="B416" s="748" t="s">
        <v>580</v>
      </c>
      <c r="C416" s="749" t="s">
        <v>600</v>
      </c>
      <c r="D416" s="750" t="s">
        <v>601</v>
      </c>
      <c r="E416" s="751">
        <v>50113001</v>
      </c>
      <c r="F416" s="750" t="s">
        <v>603</v>
      </c>
      <c r="G416" s="749" t="s">
        <v>604</v>
      </c>
      <c r="H416" s="749">
        <v>186393</v>
      </c>
      <c r="I416" s="749">
        <v>86393</v>
      </c>
      <c r="J416" s="749" t="s">
        <v>866</v>
      </c>
      <c r="K416" s="749" t="s">
        <v>1225</v>
      </c>
      <c r="L416" s="752">
        <v>51.609999999999978</v>
      </c>
      <c r="M416" s="752">
        <v>1</v>
      </c>
      <c r="N416" s="753">
        <v>51.609999999999978</v>
      </c>
    </row>
    <row r="417" spans="1:14" ht="14.4" customHeight="1" x14ac:dyDescent="0.3">
      <c r="A417" s="747" t="s">
        <v>579</v>
      </c>
      <c r="B417" s="748" t="s">
        <v>580</v>
      </c>
      <c r="C417" s="749" t="s">
        <v>600</v>
      </c>
      <c r="D417" s="750" t="s">
        <v>601</v>
      </c>
      <c r="E417" s="751">
        <v>50113001</v>
      </c>
      <c r="F417" s="750" t="s">
        <v>603</v>
      </c>
      <c r="G417" s="749" t="s">
        <v>604</v>
      </c>
      <c r="H417" s="749">
        <v>100498</v>
      </c>
      <c r="I417" s="749">
        <v>498</v>
      </c>
      <c r="J417" s="749" t="s">
        <v>868</v>
      </c>
      <c r="K417" s="749" t="s">
        <v>869</v>
      </c>
      <c r="L417" s="752">
        <v>108.75</v>
      </c>
      <c r="M417" s="752">
        <v>7</v>
      </c>
      <c r="N417" s="753">
        <v>761.25</v>
      </c>
    </row>
    <row r="418" spans="1:14" ht="14.4" customHeight="1" x14ac:dyDescent="0.3">
      <c r="A418" s="747" t="s">
        <v>579</v>
      </c>
      <c r="B418" s="748" t="s">
        <v>580</v>
      </c>
      <c r="C418" s="749" t="s">
        <v>600</v>
      </c>
      <c r="D418" s="750" t="s">
        <v>601</v>
      </c>
      <c r="E418" s="751">
        <v>50113001</v>
      </c>
      <c r="F418" s="750" t="s">
        <v>603</v>
      </c>
      <c r="G418" s="749" t="s">
        <v>604</v>
      </c>
      <c r="H418" s="749">
        <v>215978</v>
      </c>
      <c r="I418" s="749">
        <v>215978</v>
      </c>
      <c r="J418" s="749" t="s">
        <v>870</v>
      </c>
      <c r="K418" s="749" t="s">
        <v>871</v>
      </c>
      <c r="L418" s="752">
        <v>116.48249999999999</v>
      </c>
      <c r="M418" s="752">
        <v>4</v>
      </c>
      <c r="N418" s="753">
        <v>465.92999999999995</v>
      </c>
    </row>
    <row r="419" spans="1:14" ht="14.4" customHeight="1" x14ac:dyDescent="0.3">
      <c r="A419" s="747" t="s">
        <v>579</v>
      </c>
      <c r="B419" s="748" t="s">
        <v>580</v>
      </c>
      <c r="C419" s="749" t="s">
        <v>600</v>
      </c>
      <c r="D419" s="750" t="s">
        <v>601</v>
      </c>
      <c r="E419" s="751">
        <v>50113001</v>
      </c>
      <c r="F419" s="750" t="s">
        <v>603</v>
      </c>
      <c r="G419" s="749" t="s">
        <v>604</v>
      </c>
      <c r="H419" s="749">
        <v>54423</v>
      </c>
      <c r="I419" s="749">
        <v>54423</v>
      </c>
      <c r="J419" s="749" t="s">
        <v>1226</v>
      </c>
      <c r="K419" s="749" t="s">
        <v>1227</v>
      </c>
      <c r="L419" s="752">
        <v>98.27</v>
      </c>
      <c r="M419" s="752">
        <v>1</v>
      </c>
      <c r="N419" s="753">
        <v>98.27</v>
      </c>
    </row>
    <row r="420" spans="1:14" ht="14.4" customHeight="1" x14ac:dyDescent="0.3">
      <c r="A420" s="747" t="s">
        <v>579</v>
      </c>
      <c r="B420" s="748" t="s">
        <v>580</v>
      </c>
      <c r="C420" s="749" t="s">
        <v>600</v>
      </c>
      <c r="D420" s="750" t="s">
        <v>601</v>
      </c>
      <c r="E420" s="751">
        <v>50113001</v>
      </c>
      <c r="F420" s="750" t="s">
        <v>603</v>
      </c>
      <c r="G420" s="749" t="s">
        <v>604</v>
      </c>
      <c r="H420" s="749">
        <v>102439</v>
      </c>
      <c r="I420" s="749">
        <v>2439</v>
      </c>
      <c r="J420" s="749" t="s">
        <v>872</v>
      </c>
      <c r="K420" s="749" t="s">
        <v>873</v>
      </c>
      <c r="L420" s="752">
        <v>285.08000000000004</v>
      </c>
      <c r="M420" s="752">
        <v>11</v>
      </c>
      <c r="N420" s="753">
        <v>3135.8800000000006</v>
      </c>
    </row>
    <row r="421" spans="1:14" ht="14.4" customHeight="1" x14ac:dyDescent="0.3">
      <c r="A421" s="747" t="s">
        <v>579</v>
      </c>
      <c r="B421" s="748" t="s">
        <v>580</v>
      </c>
      <c r="C421" s="749" t="s">
        <v>600</v>
      </c>
      <c r="D421" s="750" t="s">
        <v>601</v>
      </c>
      <c r="E421" s="751">
        <v>50113001</v>
      </c>
      <c r="F421" s="750" t="s">
        <v>603</v>
      </c>
      <c r="G421" s="749" t="s">
        <v>604</v>
      </c>
      <c r="H421" s="749">
        <v>100502</v>
      </c>
      <c r="I421" s="749">
        <v>502</v>
      </c>
      <c r="J421" s="749" t="s">
        <v>877</v>
      </c>
      <c r="K421" s="749" t="s">
        <v>878</v>
      </c>
      <c r="L421" s="752">
        <v>238.67</v>
      </c>
      <c r="M421" s="752">
        <v>8</v>
      </c>
      <c r="N421" s="753">
        <v>1909.36</v>
      </c>
    </row>
    <row r="422" spans="1:14" ht="14.4" customHeight="1" x14ac:dyDescent="0.3">
      <c r="A422" s="747" t="s">
        <v>579</v>
      </c>
      <c r="B422" s="748" t="s">
        <v>580</v>
      </c>
      <c r="C422" s="749" t="s">
        <v>600</v>
      </c>
      <c r="D422" s="750" t="s">
        <v>601</v>
      </c>
      <c r="E422" s="751">
        <v>50113001</v>
      </c>
      <c r="F422" s="750" t="s">
        <v>603</v>
      </c>
      <c r="G422" s="749" t="s">
        <v>604</v>
      </c>
      <c r="H422" s="749">
        <v>844305</v>
      </c>
      <c r="I422" s="749">
        <v>103541</v>
      </c>
      <c r="J422" s="749" t="s">
        <v>1228</v>
      </c>
      <c r="K422" s="749" t="s">
        <v>623</v>
      </c>
      <c r="L422" s="752">
        <v>38.500000000000007</v>
      </c>
      <c r="M422" s="752">
        <v>1</v>
      </c>
      <c r="N422" s="753">
        <v>38.500000000000007</v>
      </c>
    </row>
    <row r="423" spans="1:14" ht="14.4" customHeight="1" x14ac:dyDescent="0.3">
      <c r="A423" s="747" t="s">
        <v>579</v>
      </c>
      <c r="B423" s="748" t="s">
        <v>580</v>
      </c>
      <c r="C423" s="749" t="s">
        <v>600</v>
      </c>
      <c r="D423" s="750" t="s">
        <v>601</v>
      </c>
      <c r="E423" s="751">
        <v>50113001</v>
      </c>
      <c r="F423" s="750" t="s">
        <v>603</v>
      </c>
      <c r="G423" s="749" t="s">
        <v>604</v>
      </c>
      <c r="H423" s="749">
        <v>110086</v>
      </c>
      <c r="I423" s="749">
        <v>10086</v>
      </c>
      <c r="J423" s="749" t="s">
        <v>893</v>
      </c>
      <c r="K423" s="749" t="s">
        <v>894</v>
      </c>
      <c r="L423" s="752">
        <v>1592.8</v>
      </c>
      <c r="M423" s="752">
        <v>32</v>
      </c>
      <c r="N423" s="753">
        <v>50969.599999999999</v>
      </c>
    </row>
    <row r="424" spans="1:14" ht="14.4" customHeight="1" x14ac:dyDescent="0.3">
      <c r="A424" s="747" t="s">
        <v>579</v>
      </c>
      <c r="B424" s="748" t="s">
        <v>580</v>
      </c>
      <c r="C424" s="749" t="s">
        <v>600</v>
      </c>
      <c r="D424" s="750" t="s">
        <v>601</v>
      </c>
      <c r="E424" s="751">
        <v>50113001</v>
      </c>
      <c r="F424" s="750" t="s">
        <v>603</v>
      </c>
      <c r="G424" s="749" t="s">
        <v>604</v>
      </c>
      <c r="H424" s="749">
        <v>184399</v>
      </c>
      <c r="I424" s="749">
        <v>84399</v>
      </c>
      <c r="J424" s="749" t="s">
        <v>899</v>
      </c>
      <c r="K424" s="749" t="s">
        <v>900</v>
      </c>
      <c r="L424" s="752">
        <v>126.34999999999995</v>
      </c>
      <c r="M424" s="752">
        <v>2</v>
      </c>
      <c r="N424" s="753">
        <v>252.6999999999999</v>
      </c>
    </row>
    <row r="425" spans="1:14" ht="14.4" customHeight="1" x14ac:dyDescent="0.3">
      <c r="A425" s="747" t="s">
        <v>579</v>
      </c>
      <c r="B425" s="748" t="s">
        <v>580</v>
      </c>
      <c r="C425" s="749" t="s">
        <v>600</v>
      </c>
      <c r="D425" s="750" t="s">
        <v>601</v>
      </c>
      <c r="E425" s="751">
        <v>50113001</v>
      </c>
      <c r="F425" s="750" t="s">
        <v>603</v>
      </c>
      <c r="G425" s="749" t="s">
        <v>604</v>
      </c>
      <c r="H425" s="749">
        <v>100536</v>
      </c>
      <c r="I425" s="749">
        <v>536</v>
      </c>
      <c r="J425" s="749" t="s">
        <v>1229</v>
      </c>
      <c r="K425" s="749" t="s">
        <v>617</v>
      </c>
      <c r="L425" s="752">
        <v>140.24833333333331</v>
      </c>
      <c r="M425" s="752">
        <v>12</v>
      </c>
      <c r="N425" s="753">
        <v>1682.9799999999998</v>
      </c>
    </row>
    <row r="426" spans="1:14" ht="14.4" customHeight="1" x14ac:dyDescent="0.3">
      <c r="A426" s="747" t="s">
        <v>579</v>
      </c>
      <c r="B426" s="748" t="s">
        <v>580</v>
      </c>
      <c r="C426" s="749" t="s">
        <v>600</v>
      </c>
      <c r="D426" s="750" t="s">
        <v>601</v>
      </c>
      <c r="E426" s="751">
        <v>50113001</v>
      </c>
      <c r="F426" s="750" t="s">
        <v>603</v>
      </c>
      <c r="G426" s="749" t="s">
        <v>604</v>
      </c>
      <c r="H426" s="749">
        <v>216900</v>
      </c>
      <c r="I426" s="749">
        <v>216900</v>
      </c>
      <c r="J426" s="749" t="s">
        <v>1230</v>
      </c>
      <c r="K426" s="749" t="s">
        <v>1231</v>
      </c>
      <c r="L426" s="752">
        <v>701.18</v>
      </c>
      <c r="M426" s="752">
        <v>9</v>
      </c>
      <c r="N426" s="753">
        <v>6310.62</v>
      </c>
    </row>
    <row r="427" spans="1:14" ht="14.4" customHeight="1" x14ac:dyDescent="0.3">
      <c r="A427" s="747" t="s">
        <v>579</v>
      </c>
      <c r="B427" s="748" t="s">
        <v>580</v>
      </c>
      <c r="C427" s="749" t="s">
        <v>600</v>
      </c>
      <c r="D427" s="750" t="s">
        <v>601</v>
      </c>
      <c r="E427" s="751">
        <v>50113001</v>
      </c>
      <c r="F427" s="750" t="s">
        <v>603</v>
      </c>
      <c r="G427" s="749" t="s">
        <v>604</v>
      </c>
      <c r="H427" s="749">
        <v>988466</v>
      </c>
      <c r="I427" s="749">
        <v>192729</v>
      </c>
      <c r="J427" s="749" t="s">
        <v>903</v>
      </c>
      <c r="K427" s="749" t="s">
        <v>904</v>
      </c>
      <c r="L427" s="752">
        <v>54.099999999999994</v>
      </c>
      <c r="M427" s="752">
        <v>2</v>
      </c>
      <c r="N427" s="753">
        <v>108.19999999999999</v>
      </c>
    </row>
    <row r="428" spans="1:14" ht="14.4" customHeight="1" x14ac:dyDescent="0.3">
      <c r="A428" s="747" t="s">
        <v>579</v>
      </c>
      <c r="B428" s="748" t="s">
        <v>580</v>
      </c>
      <c r="C428" s="749" t="s">
        <v>600</v>
      </c>
      <c r="D428" s="750" t="s">
        <v>601</v>
      </c>
      <c r="E428" s="751">
        <v>50113001</v>
      </c>
      <c r="F428" s="750" t="s">
        <v>603</v>
      </c>
      <c r="G428" s="749" t="s">
        <v>613</v>
      </c>
      <c r="H428" s="749">
        <v>107981</v>
      </c>
      <c r="I428" s="749">
        <v>7981</v>
      </c>
      <c r="J428" s="749" t="s">
        <v>905</v>
      </c>
      <c r="K428" s="749" t="s">
        <v>1232</v>
      </c>
      <c r="L428" s="752">
        <v>50.714999999999989</v>
      </c>
      <c r="M428" s="752">
        <v>20</v>
      </c>
      <c r="N428" s="753">
        <v>1014.2999999999998</v>
      </c>
    </row>
    <row r="429" spans="1:14" ht="14.4" customHeight="1" x14ac:dyDescent="0.3">
      <c r="A429" s="747" t="s">
        <v>579</v>
      </c>
      <c r="B429" s="748" t="s">
        <v>580</v>
      </c>
      <c r="C429" s="749" t="s">
        <v>600</v>
      </c>
      <c r="D429" s="750" t="s">
        <v>601</v>
      </c>
      <c r="E429" s="751">
        <v>50113001</v>
      </c>
      <c r="F429" s="750" t="s">
        <v>603</v>
      </c>
      <c r="G429" s="749" t="s">
        <v>613</v>
      </c>
      <c r="H429" s="749">
        <v>155823</v>
      </c>
      <c r="I429" s="749">
        <v>55823</v>
      </c>
      <c r="J429" s="749" t="s">
        <v>905</v>
      </c>
      <c r="K429" s="749" t="s">
        <v>906</v>
      </c>
      <c r="L429" s="752">
        <v>33.469999999999992</v>
      </c>
      <c r="M429" s="752">
        <v>28</v>
      </c>
      <c r="N429" s="753">
        <v>937.15999999999985</v>
      </c>
    </row>
    <row r="430" spans="1:14" ht="14.4" customHeight="1" x14ac:dyDescent="0.3">
      <c r="A430" s="747" t="s">
        <v>579</v>
      </c>
      <c r="B430" s="748" t="s">
        <v>580</v>
      </c>
      <c r="C430" s="749" t="s">
        <v>600</v>
      </c>
      <c r="D430" s="750" t="s">
        <v>601</v>
      </c>
      <c r="E430" s="751">
        <v>50113001</v>
      </c>
      <c r="F430" s="750" t="s">
        <v>603</v>
      </c>
      <c r="G430" s="749" t="s">
        <v>613</v>
      </c>
      <c r="H430" s="749">
        <v>155824</v>
      </c>
      <c r="I430" s="749">
        <v>55824</v>
      </c>
      <c r="J430" s="749" t="s">
        <v>905</v>
      </c>
      <c r="K430" s="749" t="s">
        <v>907</v>
      </c>
      <c r="L430" s="752">
        <v>50.709852941176464</v>
      </c>
      <c r="M430" s="752">
        <v>68</v>
      </c>
      <c r="N430" s="753">
        <v>3448.2699999999995</v>
      </c>
    </row>
    <row r="431" spans="1:14" ht="14.4" customHeight="1" x14ac:dyDescent="0.3">
      <c r="A431" s="747" t="s">
        <v>579</v>
      </c>
      <c r="B431" s="748" t="s">
        <v>580</v>
      </c>
      <c r="C431" s="749" t="s">
        <v>600</v>
      </c>
      <c r="D431" s="750" t="s">
        <v>601</v>
      </c>
      <c r="E431" s="751">
        <v>50113001</v>
      </c>
      <c r="F431" s="750" t="s">
        <v>603</v>
      </c>
      <c r="G431" s="749" t="s">
        <v>604</v>
      </c>
      <c r="H431" s="749">
        <v>162579</v>
      </c>
      <c r="I431" s="749">
        <v>162579</v>
      </c>
      <c r="J431" s="749" t="s">
        <v>1233</v>
      </c>
      <c r="K431" s="749" t="s">
        <v>1234</v>
      </c>
      <c r="L431" s="752">
        <v>44.88000000000001</v>
      </c>
      <c r="M431" s="752">
        <v>2</v>
      </c>
      <c r="N431" s="753">
        <v>89.760000000000019</v>
      </c>
    </row>
    <row r="432" spans="1:14" ht="14.4" customHeight="1" x14ac:dyDescent="0.3">
      <c r="A432" s="747" t="s">
        <v>579</v>
      </c>
      <c r="B432" s="748" t="s">
        <v>580</v>
      </c>
      <c r="C432" s="749" t="s">
        <v>600</v>
      </c>
      <c r="D432" s="750" t="s">
        <v>601</v>
      </c>
      <c r="E432" s="751">
        <v>50113001</v>
      </c>
      <c r="F432" s="750" t="s">
        <v>603</v>
      </c>
      <c r="G432" s="749" t="s">
        <v>604</v>
      </c>
      <c r="H432" s="749">
        <v>100876</v>
      </c>
      <c r="I432" s="749">
        <v>876</v>
      </c>
      <c r="J432" s="749" t="s">
        <v>913</v>
      </c>
      <c r="K432" s="749" t="s">
        <v>914</v>
      </c>
      <c r="L432" s="752">
        <v>70.72</v>
      </c>
      <c r="M432" s="752">
        <v>2</v>
      </c>
      <c r="N432" s="753">
        <v>141.44</v>
      </c>
    </row>
    <row r="433" spans="1:14" ht="14.4" customHeight="1" x14ac:dyDescent="0.3">
      <c r="A433" s="747" t="s">
        <v>579</v>
      </c>
      <c r="B433" s="748" t="s">
        <v>580</v>
      </c>
      <c r="C433" s="749" t="s">
        <v>600</v>
      </c>
      <c r="D433" s="750" t="s">
        <v>601</v>
      </c>
      <c r="E433" s="751">
        <v>50113001</v>
      </c>
      <c r="F433" s="750" t="s">
        <v>603</v>
      </c>
      <c r="G433" s="749" t="s">
        <v>604</v>
      </c>
      <c r="H433" s="749">
        <v>200863</v>
      </c>
      <c r="I433" s="749">
        <v>200863</v>
      </c>
      <c r="J433" s="749" t="s">
        <v>913</v>
      </c>
      <c r="K433" s="749" t="s">
        <v>915</v>
      </c>
      <c r="L433" s="752">
        <v>85.585999999999999</v>
      </c>
      <c r="M433" s="752">
        <v>5</v>
      </c>
      <c r="N433" s="753">
        <v>427.93</v>
      </c>
    </row>
    <row r="434" spans="1:14" ht="14.4" customHeight="1" x14ac:dyDescent="0.3">
      <c r="A434" s="747" t="s">
        <v>579</v>
      </c>
      <c r="B434" s="748" t="s">
        <v>580</v>
      </c>
      <c r="C434" s="749" t="s">
        <v>600</v>
      </c>
      <c r="D434" s="750" t="s">
        <v>601</v>
      </c>
      <c r="E434" s="751">
        <v>50113001</v>
      </c>
      <c r="F434" s="750" t="s">
        <v>603</v>
      </c>
      <c r="G434" s="749" t="s">
        <v>613</v>
      </c>
      <c r="H434" s="749">
        <v>157871</v>
      </c>
      <c r="I434" s="749">
        <v>157871</v>
      </c>
      <c r="J434" s="749" t="s">
        <v>1235</v>
      </c>
      <c r="K434" s="749" t="s">
        <v>1236</v>
      </c>
      <c r="L434" s="752">
        <v>164.99999999999997</v>
      </c>
      <c r="M434" s="752">
        <v>7</v>
      </c>
      <c r="N434" s="753">
        <v>1154.9999999999998</v>
      </c>
    </row>
    <row r="435" spans="1:14" ht="14.4" customHeight="1" x14ac:dyDescent="0.3">
      <c r="A435" s="747" t="s">
        <v>579</v>
      </c>
      <c r="B435" s="748" t="s">
        <v>580</v>
      </c>
      <c r="C435" s="749" t="s">
        <v>600</v>
      </c>
      <c r="D435" s="750" t="s">
        <v>601</v>
      </c>
      <c r="E435" s="751">
        <v>50113001</v>
      </c>
      <c r="F435" s="750" t="s">
        <v>603</v>
      </c>
      <c r="G435" s="749" t="s">
        <v>613</v>
      </c>
      <c r="H435" s="749">
        <v>850729</v>
      </c>
      <c r="I435" s="749">
        <v>157875</v>
      </c>
      <c r="J435" s="749" t="s">
        <v>922</v>
      </c>
      <c r="K435" s="749" t="s">
        <v>923</v>
      </c>
      <c r="L435" s="752">
        <v>225.5</v>
      </c>
      <c r="M435" s="752">
        <v>147</v>
      </c>
      <c r="N435" s="753">
        <v>33148.5</v>
      </c>
    </row>
    <row r="436" spans="1:14" ht="14.4" customHeight="1" x14ac:dyDescent="0.3">
      <c r="A436" s="747" t="s">
        <v>579</v>
      </c>
      <c r="B436" s="748" t="s">
        <v>580</v>
      </c>
      <c r="C436" s="749" t="s">
        <v>600</v>
      </c>
      <c r="D436" s="750" t="s">
        <v>601</v>
      </c>
      <c r="E436" s="751">
        <v>50113001</v>
      </c>
      <c r="F436" s="750" t="s">
        <v>603</v>
      </c>
      <c r="G436" s="749" t="s">
        <v>604</v>
      </c>
      <c r="H436" s="749">
        <v>848950</v>
      </c>
      <c r="I436" s="749">
        <v>155148</v>
      </c>
      <c r="J436" s="749" t="s">
        <v>924</v>
      </c>
      <c r="K436" s="749" t="s">
        <v>1237</v>
      </c>
      <c r="L436" s="752">
        <v>20.033750000000001</v>
      </c>
      <c r="M436" s="752">
        <v>8</v>
      </c>
      <c r="N436" s="753">
        <v>160.27000000000001</v>
      </c>
    </row>
    <row r="437" spans="1:14" ht="14.4" customHeight="1" x14ac:dyDescent="0.3">
      <c r="A437" s="747" t="s">
        <v>579</v>
      </c>
      <c r="B437" s="748" t="s">
        <v>580</v>
      </c>
      <c r="C437" s="749" t="s">
        <v>600</v>
      </c>
      <c r="D437" s="750" t="s">
        <v>601</v>
      </c>
      <c r="E437" s="751">
        <v>50113001</v>
      </c>
      <c r="F437" s="750" t="s">
        <v>603</v>
      </c>
      <c r="G437" s="749" t="s">
        <v>604</v>
      </c>
      <c r="H437" s="749">
        <v>850235</v>
      </c>
      <c r="I437" s="749">
        <v>160806</v>
      </c>
      <c r="J437" s="749" t="s">
        <v>1238</v>
      </c>
      <c r="K437" s="749" t="s">
        <v>1239</v>
      </c>
      <c r="L437" s="752">
        <v>196.75</v>
      </c>
      <c r="M437" s="752">
        <v>1</v>
      </c>
      <c r="N437" s="753">
        <v>196.75</v>
      </c>
    </row>
    <row r="438" spans="1:14" ht="14.4" customHeight="1" x14ac:dyDescent="0.3">
      <c r="A438" s="747" t="s">
        <v>579</v>
      </c>
      <c r="B438" s="748" t="s">
        <v>580</v>
      </c>
      <c r="C438" s="749" t="s">
        <v>600</v>
      </c>
      <c r="D438" s="750" t="s">
        <v>601</v>
      </c>
      <c r="E438" s="751">
        <v>50113001</v>
      </c>
      <c r="F438" s="750" t="s">
        <v>603</v>
      </c>
      <c r="G438" s="749" t="s">
        <v>613</v>
      </c>
      <c r="H438" s="749">
        <v>846824</v>
      </c>
      <c r="I438" s="749">
        <v>124087</v>
      </c>
      <c r="J438" s="749" t="s">
        <v>936</v>
      </c>
      <c r="K438" s="749" t="s">
        <v>707</v>
      </c>
      <c r="L438" s="752">
        <v>158.97999999999999</v>
      </c>
      <c r="M438" s="752">
        <v>1</v>
      </c>
      <c r="N438" s="753">
        <v>158.97999999999999</v>
      </c>
    </row>
    <row r="439" spans="1:14" ht="14.4" customHeight="1" x14ac:dyDescent="0.3">
      <c r="A439" s="747" t="s">
        <v>579</v>
      </c>
      <c r="B439" s="748" t="s">
        <v>580</v>
      </c>
      <c r="C439" s="749" t="s">
        <v>600</v>
      </c>
      <c r="D439" s="750" t="s">
        <v>601</v>
      </c>
      <c r="E439" s="751">
        <v>50113001</v>
      </c>
      <c r="F439" s="750" t="s">
        <v>603</v>
      </c>
      <c r="G439" s="749" t="s">
        <v>613</v>
      </c>
      <c r="H439" s="749">
        <v>844651</v>
      </c>
      <c r="I439" s="749">
        <v>101205</v>
      </c>
      <c r="J439" s="749" t="s">
        <v>937</v>
      </c>
      <c r="K439" s="749" t="s">
        <v>665</v>
      </c>
      <c r="L439" s="752">
        <v>86.082500000000039</v>
      </c>
      <c r="M439" s="752">
        <v>4</v>
      </c>
      <c r="N439" s="753">
        <v>344.33000000000015</v>
      </c>
    </row>
    <row r="440" spans="1:14" ht="14.4" customHeight="1" x14ac:dyDescent="0.3">
      <c r="A440" s="747" t="s">
        <v>579</v>
      </c>
      <c r="B440" s="748" t="s">
        <v>580</v>
      </c>
      <c r="C440" s="749" t="s">
        <v>600</v>
      </c>
      <c r="D440" s="750" t="s">
        <v>601</v>
      </c>
      <c r="E440" s="751">
        <v>50113001</v>
      </c>
      <c r="F440" s="750" t="s">
        <v>603</v>
      </c>
      <c r="G440" s="749" t="s">
        <v>613</v>
      </c>
      <c r="H440" s="749">
        <v>844738</v>
      </c>
      <c r="I440" s="749">
        <v>101227</v>
      </c>
      <c r="J440" s="749" t="s">
        <v>939</v>
      </c>
      <c r="K440" s="749" t="s">
        <v>940</v>
      </c>
      <c r="L440" s="752">
        <v>162.79</v>
      </c>
      <c r="M440" s="752">
        <v>1</v>
      </c>
      <c r="N440" s="753">
        <v>162.79</v>
      </c>
    </row>
    <row r="441" spans="1:14" ht="14.4" customHeight="1" x14ac:dyDescent="0.3">
      <c r="A441" s="747" t="s">
        <v>579</v>
      </c>
      <c r="B441" s="748" t="s">
        <v>580</v>
      </c>
      <c r="C441" s="749" t="s">
        <v>600</v>
      </c>
      <c r="D441" s="750" t="s">
        <v>601</v>
      </c>
      <c r="E441" s="751">
        <v>50113001</v>
      </c>
      <c r="F441" s="750" t="s">
        <v>603</v>
      </c>
      <c r="G441" s="749" t="s">
        <v>581</v>
      </c>
      <c r="H441" s="749">
        <v>118175</v>
      </c>
      <c r="I441" s="749">
        <v>18175</v>
      </c>
      <c r="J441" s="749" t="s">
        <v>1240</v>
      </c>
      <c r="K441" s="749" t="s">
        <v>1241</v>
      </c>
      <c r="L441" s="752">
        <v>851.4</v>
      </c>
      <c r="M441" s="752">
        <v>3</v>
      </c>
      <c r="N441" s="753">
        <v>2554.1999999999998</v>
      </c>
    </row>
    <row r="442" spans="1:14" ht="14.4" customHeight="1" x14ac:dyDescent="0.3">
      <c r="A442" s="747" t="s">
        <v>579</v>
      </c>
      <c r="B442" s="748" t="s">
        <v>580</v>
      </c>
      <c r="C442" s="749" t="s">
        <v>600</v>
      </c>
      <c r="D442" s="750" t="s">
        <v>601</v>
      </c>
      <c r="E442" s="751">
        <v>50113001</v>
      </c>
      <c r="F442" s="750" t="s">
        <v>603</v>
      </c>
      <c r="G442" s="749" t="s">
        <v>604</v>
      </c>
      <c r="H442" s="749">
        <v>845758</v>
      </c>
      <c r="I442" s="749">
        <v>280</v>
      </c>
      <c r="J442" s="749" t="s">
        <v>1242</v>
      </c>
      <c r="K442" s="749" t="s">
        <v>1243</v>
      </c>
      <c r="L442" s="752">
        <v>34.230000000000004</v>
      </c>
      <c r="M442" s="752">
        <v>2</v>
      </c>
      <c r="N442" s="753">
        <v>68.460000000000008</v>
      </c>
    </row>
    <row r="443" spans="1:14" ht="14.4" customHeight="1" x14ac:dyDescent="0.3">
      <c r="A443" s="747" t="s">
        <v>579</v>
      </c>
      <c r="B443" s="748" t="s">
        <v>580</v>
      </c>
      <c r="C443" s="749" t="s">
        <v>600</v>
      </c>
      <c r="D443" s="750" t="s">
        <v>601</v>
      </c>
      <c r="E443" s="751">
        <v>50113001</v>
      </c>
      <c r="F443" s="750" t="s">
        <v>603</v>
      </c>
      <c r="G443" s="749" t="s">
        <v>613</v>
      </c>
      <c r="H443" s="749">
        <v>193969</v>
      </c>
      <c r="I443" s="749">
        <v>93969</v>
      </c>
      <c r="J443" s="749" t="s">
        <v>1244</v>
      </c>
      <c r="K443" s="749" t="s">
        <v>1245</v>
      </c>
      <c r="L443" s="752">
        <v>66</v>
      </c>
      <c r="M443" s="752">
        <v>2</v>
      </c>
      <c r="N443" s="753">
        <v>132</v>
      </c>
    </row>
    <row r="444" spans="1:14" ht="14.4" customHeight="1" x14ac:dyDescent="0.3">
      <c r="A444" s="747" t="s">
        <v>579</v>
      </c>
      <c r="B444" s="748" t="s">
        <v>580</v>
      </c>
      <c r="C444" s="749" t="s">
        <v>600</v>
      </c>
      <c r="D444" s="750" t="s">
        <v>601</v>
      </c>
      <c r="E444" s="751">
        <v>50113001</v>
      </c>
      <c r="F444" s="750" t="s">
        <v>603</v>
      </c>
      <c r="G444" s="749" t="s">
        <v>604</v>
      </c>
      <c r="H444" s="749">
        <v>118304</v>
      </c>
      <c r="I444" s="749">
        <v>18304</v>
      </c>
      <c r="J444" s="749" t="s">
        <v>1246</v>
      </c>
      <c r="K444" s="749" t="s">
        <v>1247</v>
      </c>
      <c r="L444" s="752">
        <v>185.60999999999999</v>
      </c>
      <c r="M444" s="752">
        <v>8</v>
      </c>
      <c r="N444" s="753">
        <v>1484.8799999999999</v>
      </c>
    </row>
    <row r="445" spans="1:14" ht="14.4" customHeight="1" x14ac:dyDescent="0.3">
      <c r="A445" s="747" t="s">
        <v>579</v>
      </c>
      <c r="B445" s="748" t="s">
        <v>580</v>
      </c>
      <c r="C445" s="749" t="s">
        <v>600</v>
      </c>
      <c r="D445" s="750" t="s">
        <v>601</v>
      </c>
      <c r="E445" s="751">
        <v>50113001</v>
      </c>
      <c r="F445" s="750" t="s">
        <v>603</v>
      </c>
      <c r="G445" s="749" t="s">
        <v>604</v>
      </c>
      <c r="H445" s="749">
        <v>118305</v>
      </c>
      <c r="I445" s="749">
        <v>18305</v>
      </c>
      <c r="J445" s="749" t="s">
        <v>1246</v>
      </c>
      <c r="K445" s="749" t="s">
        <v>1248</v>
      </c>
      <c r="L445" s="752">
        <v>242</v>
      </c>
      <c r="M445" s="752">
        <v>83</v>
      </c>
      <c r="N445" s="753">
        <v>20086</v>
      </c>
    </row>
    <row r="446" spans="1:14" ht="14.4" customHeight="1" x14ac:dyDescent="0.3">
      <c r="A446" s="747" t="s">
        <v>579</v>
      </c>
      <c r="B446" s="748" t="s">
        <v>580</v>
      </c>
      <c r="C446" s="749" t="s">
        <v>600</v>
      </c>
      <c r="D446" s="750" t="s">
        <v>601</v>
      </c>
      <c r="E446" s="751">
        <v>50113001</v>
      </c>
      <c r="F446" s="750" t="s">
        <v>603</v>
      </c>
      <c r="G446" s="749" t="s">
        <v>604</v>
      </c>
      <c r="H446" s="749">
        <v>159941</v>
      </c>
      <c r="I446" s="749">
        <v>59941</v>
      </c>
      <c r="J446" s="749" t="s">
        <v>1249</v>
      </c>
      <c r="K446" s="749" t="s">
        <v>1250</v>
      </c>
      <c r="L446" s="752">
        <v>231.80000000000018</v>
      </c>
      <c r="M446" s="752">
        <v>1</v>
      </c>
      <c r="N446" s="753">
        <v>231.80000000000018</v>
      </c>
    </row>
    <row r="447" spans="1:14" ht="14.4" customHeight="1" x14ac:dyDescent="0.3">
      <c r="A447" s="747" t="s">
        <v>579</v>
      </c>
      <c r="B447" s="748" t="s">
        <v>580</v>
      </c>
      <c r="C447" s="749" t="s">
        <v>600</v>
      </c>
      <c r="D447" s="750" t="s">
        <v>601</v>
      </c>
      <c r="E447" s="751">
        <v>50113001</v>
      </c>
      <c r="F447" s="750" t="s">
        <v>603</v>
      </c>
      <c r="G447" s="749" t="s">
        <v>613</v>
      </c>
      <c r="H447" s="749">
        <v>109709</v>
      </c>
      <c r="I447" s="749">
        <v>9709</v>
      </c>
      <c r="J447" s="749" t="s">
        <v>957</v>
      </c>
      <c r="K447" s="749" t="s">
        <v>958</v>
      </c>
      <c r="L447" s="752">
        <v>85.89</v>
      </c>
      <c r="M447" s="752">
        <v>6</v>
      </c>
      <c r="N447" s="753">
        <v>515.34</v>
      </c>
    </row>
    <row r="448" spans="1:14" ht="14.4" customHeight="1" x14ac:dyDescent="0.3">
      <c r="A448" s="747" t="s">
        <v>579</v>
      </c>
      <c r="B448" s="748" t="s">
        <v>580</v>
      </c>
      <c r="C448" s="749" t="s">
        <v>600</v>
      </c>
      <c r="D448" s="750" t="s">
        <v>601</v>
      </c>
      <c r="E448" s="751">
        <v>50113001</v>
      </c>
      <c r="F448" s="750" t="s">
        <v>603</v>
      </c>
      <c r="G448" s="749" t="s">
        <v>604</v>
      </c>
      <c r="H448" s="749">
        <v>119653</v>
      </c>
      <c r="I448" s="749">
        <v>119653</v>
      </c>
      <c r="J448" s="749" t="s">
        <v>959</v>
      </c>
      <c r="K448" s="749" t="s">
        <v>1251</v>
      </c>
      <c r="L448" s="752">
        <v>156.87666666666669</v>
      </c>
      <c r="M448" s="752">
        <v>6</v>
      </c>
      <c r="N448" s="753">
        <v>941.2600000000001</v>
      </c>
    </row>
    <row r="449" spans="1:14" ht="14.4" customHeight="1" x14ac:dyDescent="0.3">
      <c r="A449" s="747" t="s">
        <v>579</v>
      </c>
      <c r="B449" s="748" t="s">
        <v>580</v>
      </c>
      <c r="C449" s="749" t="s">
        <v>600</v>
      </c>
      <c r="D449" s="750" t="s">
        <v>601</v>
      </c>
      <c r="E449" s="751">
        <v>50113001</v>
      </c>
      <c r="F449" s="750" t="s">
        <v>603</v>
      </c>
      <c r="G449" s="749" t="s">
        <v>604</v>
      </c>
      <c r="H449" s="749">
        <v>16621</v>
      </c>
      <c r="I449" s="749">
        <v>16621</v>
      </c>
      <c r="J449" s="749" t="s">
        <v>1252</v>
      </c>
      <c r="K449" s="749" t="s">
        <v>1253</v>
      </c>
      <c r="L449" s="752">
        <v>30.889999999999997</v>
      </c>
      <c r="M449" s="752">
        <v>1</v>
      </c>
      <c r="N449" s="753">
        <v>30.889999999999997</v>
      </c>
    </row>
    <row r="450" spans="1:14" ht="14.4" customHeight="1" x14ac:dyDescent="0.3">
      <c r="A450" s="747" t="s">
        <v>579</v>
      </c>
      <c r="B450" s="748" t="s">
        <v>580</v>
      </c>
      <c r="C450" s="749" t="s">
        <v>600</v>
      </c>
      <c r="D450" s="750" t="s">
        <v>601</v>
      </c>
      <c r="E450" s="751">
        <v>50113001</v>
      </c>
      <c r="F450" s="750" t="s">
        <v>603</v>
      </c>
      <c r="G450" s="749" t="s">
        <v>604</v>
      </c>
      <c r="H450" s="749">
        <v>130381</v>
      </c>
      <c r="I450" s="749">
        <v>30381</v>
      </c>
      <c r="J450" s="749" t="s">
        <v>1254</v>
      </c>
      <c r="K450" s="749" t="s">
        <v>1255</v>
      </c>
      <c r="L450" s="752">
        <v>102.39999999999998</v>
      </c>
      <c r="M450" s="752">
        <v>1</v>
      </c>
      <c r="N450" s="753">
        <v>102.39999999999998</v>
      </c>
    </row>
    <row r="451" spans="1:14" ht="14.4" customHeight="1" x14ac:dyDescent="0.3">
      <c r="A451" s="747" t="s">
        <v>579</v>
      </c>
      <c r="B451" s="748" t="s">
        <v>580</v>
      </c>
      <c r="C451" s="749" t="s">
        <v>600</v>
      </c>
      <c r="D451" s="750" t="s">
        <v>601</v>
      </c>
      <c r="E451" s="751">
        <v>50113001</v>
      </c>
      <c r="F451" s="750" t="s">
        <v>603</v>
      </c>
      <c r="G451" s="749" t="s">
        <v>613</v>
      </c>
      <c r="H451" s="749">
        <v>130779</v>
      </c>
      <c r="I451" s="749">
        <v>30779</v>
      </c>
      <c r="J451" s="749" t="s">
        <v>1256</v>
      </c>
      <c r="K451" s="749" t="s">
        <v>1257</v>
      </c>
      <c r="L451" s="752">
        <v>147.76</v>
      </c>
      <c r="M451" s="752">
        <v>1</v>
      </c>
      <c r="N451" s="753">
        <v>147.76</v>
      </c>
    </row>
    <row r="452" spans="1:14" ht="14.4" customHeight="1" x14ac:dyDescent="0.3">
      <c r="A452" s="747" t="s">
        <v>579</v>
      </c>
      <c r="B452" s="748" t="s">
        <v>580</v>
      </c>
      <c r="C452" s="749" t="s">
        <v>600</v>
      </c>
      <c r="D452" s="750" t="s">
        <v>601</v>
      </c>
      <c r="E452" s="751">
        <v>50113001</v>
      </c>
      <c r="F452" s="750" t="s">
        <v>603</v>
      </c>
      <c r="G452" s="749" t="s">
        <v>613</v>
      </c>
      <c r="H452" s="749">
        <v>849266</v>
      </c>
      <c r="I452" s="749">
        <v>162444</v>
      </c>
      <c r="J452" s="749" t="s">
        <v>963</v>
      </c>
      <c r="K452" s="749" t="s">
        <v>964</v>
      </c>
      <c r="L452" s="752">
        <v>82.12</v>
      </c>
      <c r="M452" s="752">
        <v>2</v>
      </c>
      <c r="N452" s="753">
        <v>164.24</v>
      </c>
    </row>
    <row r="453" spans="1:14" ht="14.4" customHeight="1" x14ac:dyDescent="0.3">
      <c r="A453" s="747" t="s">
        <v>579</v>
      </c>
      <c r="B453" s="748" t="s">
        <v>580</v>
      </c>
      <c r="C453" s="749" t="s">
        <v>600</v>
      </c>
      <c r="D453" s="750" t="s">
        <v>601</v>
      </c>
      <c r="E453" s="751">
        <v>50113001</v>
      </c>
      <c r="F453" s="750" t="s">
        <v>603</v>
      </c>
      <c r="G453" s="749" t="s">
        <v>604</v>
      </c>
      <c r="H453" s="749">
        <v>225261</v>
      </c>
      <c r="I453" s="749">
        <v>225261</v>
      </c>
      <c r="J453" s="749" t="s">
        <v>969</v>
      </c>
      <c r="K453" s="749" t="s">
        <v>970</v>
      </c>
      <c r="L453" s="752">
        <v>57.980000000000011</v>
      </c>
      <c r="M453" s="752">
        <v>3</v>
      </c>
      <c r="N453" s="753">
        <v>173.94000000000003</v>
      </c>
    </row>
    <row r="454" spans="1:14" ht="14.4" customHeight="1" x14ac:dyDescent="0.3">
      <c r="A454" s="747" t="s">
        <v>579</v>
      </c>
      <c r="B454" s="748" t="s">
        <v>580</v>
      </c>
      <c r="C454" s="749" t="s">
        <v>600</v>
      </c>
      <c r="D454" s="750" t="s">
        <v>601</v>
      </c>
      <c r="E454" s="751">
        <v>50113001</v>
      </c>
      <c r="F454" s="750" t="s">
        <v>603</v>
      </c>
      <c r="G454" s="749" t="s">
        <v>604</v>
      </c>
      <c r="H454" s="749">
        <v>100610</v>
      </c>
      <c r="I454" s="749">
        <v>610</v>
      </c>
      <c r="J454" s="749" t="s">
        <v>971</v>
      </c>
      <c r="K454" s="749" t="s">
        <v>972</v>
      </c>
      <c r="L454" s="752">
        <v>72.5</v>
      </c>
      <c r="M454" s="752">
        <v>8</v>
      </c>
      <c r="N454" s="753">
        <v>580</v>
      </c>
    </row>
    <row r="455" spans="1:14" ht="14.4" customHeight="1" x14ac:dyDescent="0.3">
      <c r="A455" s="747" t="s">
        <v>579</v>
      </c>
      <c r="B455" s="748" t="s">
        <v>580</v>
      </c>
      <c r="C455" s="749" t="s">
        <v>600</v>
      </c>
      <c r="D455" s="750" t="s">
        <v>601</v>
      </c>
      <c r="E455" s="751">
        <v>50113001</v>
      </c>
      <c r="F455" s="750" t="s">
        <v>603</v>
      </c>
      <c r="G455" s="749" t="s">
        <v>604</v>
      </c>
      <c r="H455" s="749">
        <v>100612</v>
      </c>
      <c r="I455" s="749">
        <v>612</v>
      </c>
      <c r="J455" s="749" t="s">
        <v>1258</v>
      </c>
      <c r="K455" s="749" t="s">
        <v>1259</v>
      </c>
      <c r="L455" s="752">
        <v>67.66</v>
      </c>
      <c r="M455" s="752">
        <v>2</v>
      </c>
      <c r="N455" s="753">
        <v>135.32</v>
      </c>
    </row>
    <row r="456" spans="1:14" ht="14.4" customHeight="1" x14ac:dyDescent="0.3">
      <c r="A456" s="747" t="s">
        <v>579</v>
      </c>
      <c r="B456" s="748" t="s">
        <v>580</v>
      </c>
      <c r="C456" s="749" t="s">
        <v>600</v>
      </c>
      <c r="D456" s="750" t="s">
        <v>601</v>
      </c>
      <c r="E456" s="751">
        <v>50113001</v>
      </c>
      <c r="F456" s="750" t="s">
        <v>603</v>
      </c>
      <c r="G456" s="749" t="s">
        <v>604</v>
      </c>
      <c r="H456" s="749">
        <v>131215</v>
      </c>
      <c r="I456" s="749">
        <v>31215</v>
      </c>
      <c r="J456" s="749" t="s">
        <v>1260</v>
      </c>
      <c r="K456" s="749" t="s">
        <v>1261</v>
      </c>
      <c r="L456" s="752">
        <v>55.360000000000014</v>
      </c>
      <c r="M456" s="752">
        <v>1</v>
      </c>
      <c r="N456" s="753">
        <v>55.360000000000014</v>
      </c>
    </row>
    <row r="457" spans="1:14" ht="14.4" customHeight="1" x14ac:dyDescent="0.3">
      <c r="A457" s="747" t="s">
        <v>579</v>
      </c>
      <c r="B457" s="748" t="s">
        <v>580</v>
      </c>
      <c r="C457" s="749" t="s">
        <v>600</v>
      </c>
      <c r="D457" s="750" t="s">
        <v>601</v>
      </c>
      <c r="E457" s="751">
        <v>50113001</v>
      </c>
      <c r="F457" s="750" t="s">
        <v>603</v>
      </c>
      <c r="G457" s="749" t="s">
        <v>604</v>
      </c>
      <c r="H457" s="749">
        <v>844242</v>
      </c>
      <c r="I457" s="749">
        <v>105937</v>
      </c>
      <c r="J457" s="749" t="s">
        <v>1262</v>
      </c>
      <c r="K457" s="749" t="s">
        <v>1263</v>
      </c>
      <c r="L457" s="752">
        <v>2800</v>
      </c>
      <c r="M457" s="752">
        <v>1</v>
      </c>
      <c r="N457" s="753">
        <v>2800</v>
      </c>
    </row>
    <row r="458" spans="1:14" ht="14.4" customHeight="1" x14ac:dyDescent="0.3">
      <c r="A458" s="747" t="s">
        <v>579</v>
      </c>
      <c r="B458" s="748" t="s">
        <v>580</v>
      </c>
      <c r="C458" s="749" t="s">
        <v>600</v>
      </c>
      <c r="D458" s="750" t="s">
        <v>601</v>
      </c>
      <c r="E458" s="751">
        <v>50113001</v>
      </c>
      <c r="F458" s="750" t="s">
        <v>603</v>
      </c>
      <c r="G458" s="749" t="s">
        <v>604</v>
      </c>
      <c r="H458" s="749">
        <v>148578</v>
      </c>
      <c r="I458" s="749">
        <v>48578</v>
      </c>
      <c r="J458" s="749" t="s">
        <v>975</v>
      </c>
      <c r="K458" s="749" t="s">
        <v>976</v>
      </c>
      <c r="L458" s="752">
        <v>54.98</v>
      </c>
      <c r="M458" s="752">
        <v>3</v>
      </c>
      <c r="N458" s="753">
        <v>164.94</v>
      </c>
    </row>
    <row r="459" spans="1:14" ht="14.4" customHeight="1" x14ac:dyDescent="0.3">
      <c r="A459" s="747" t="s">
        <v>579</v>
      </c>
      <c r="B459" s="748" t="s">
        <v>580</v>
      </c>
      <c r="C459" s="749" t="s">
        <v>600</v>
      </c>
      <c r="D459" s="750" t="s">
        <v>601</v>
      </c>
      <c r="E459" s="751">
        <v>50113001</v>
      </c>
      <c r="F459" s="750" t="s">
        <v>603</v>
      </c>
      <c r="G459" s="749" t="s">
        <v>604</v>
      </c>
      <c r="H459" s="749">
        <v>848632</v>
      </c>
      <c r="I459" s="749">
        <v>125315</v>
      </c>
      <c r="J459" s="749" t="s">
        <v>975</v>
      </c>
      <c r="K459" s="749" t="s">
        <v>977</v>
      </c>
      <c r="L459" s="752">
        <v>67.989240506329125</v>
      </c>
      <c r="M459" s="752">
        <v>79</v>
      </c>
      <c r="N459" s="753">
        <v>5371.1500000000005</v>
      </c>
    </row>
    <row r="460" spans="1:14" ht="14.4" customHeight="1" x14ac:dyDescent="0.3">
      <c r="A460" s="747" t="s">
        <v>579</v>
      </c>
      <c r="B460" s="748" t="s">
        <v>580</v>
      </c>
      <c r="C460" s="749" t="s">
        <v>600</v>
      </c>
      <c r="D460" s="750" t="s">
        <v>601</v>
      </c>
      <c r="E460" s="751">
        <v>50113001</v>
      </c>
      <c r="F460" s="750" t="s">
        <v>603</v>
      </c>
      <c r="G460" s="749" t="s">
        <v>604</v>
      </c>
      <c r="H460" s="749">
        <v>191836</v>
      </c>
      <c r="I460" s="749">
        <v>91836</v>
      </c>
      <c r="J460" s="749" t="s">
        <v>981</v>
      </c>
      <c r="K460" s="749" t="s">
        <v>984</v>
      </c>
      <c r="L460" s="752">
        <v>44.66</v>
      </c>
      <c r="M460" s="752">
        <v>3</v>
      </c>
      <c r="N460" s="753">
        <v>133.97999999999999</v>
      </c>
    </row>
    <row r="461" spans="1:14" ht="14.4" customHeight="1" x14ac:dyDescent="0.3">
      <c r="A461" s="747" t="s">
        <v>579</v>
      </c>
      <c r="B461" s="748" t="s">
        <v>580</v>
      </c>
      <c r="C461" s="749" t="s">
        <v>600</v>
      </c>
      <c r="D461" s="750" t="s">
        <v>601</v>
      </c>
      <c r="E461" s="751">
        <v>50113001</v>
      </c>
      <c r="F461" s="750" t="s">
        <v>603</v>
      </c>
      <c r="G461" s="749" t="s">
        <v>613</v>
      </c>
      <c r="H461" s="749">
        <v>156981</v>
      </c>
      <c r="I461" s="749">
        <v>56981</v>
      </c>
      <c r="J461" s="749" t="s">
        <v>1264</v>
      </c>
      <c r="K461" s="749" t="s">
        <v>1265</v>
      </c>
      <c r="L461" s="752">
        <v>30.18</v>
      </c>
      <c r="M461" s="752">
        <v>2</v>
      </c>
      <c r="N461" s="753">
        <v>60.36</v>
      </c>
    </row>
    <row r="462" spans="1:14" ht="14.4" customHeight="1" x14ac:dyDescent="0.3">
      <c r="A462" s="747" t="s">
        <v>579</v>
      </c>
      <c r="B462" s="748" t="s">
        <v>580</v>
      </c>
      <c r="C462" s="749" t="s">
        <v>600</v>
      </c>
      <c r="D462" s="750" t="s">
        <v>601</v>
      </c>
      <c r="E462" s="751">
        <v>50113001</v>
      </c>
      <c r="F462" s="750" t="s">
        <v>603</v>
      </c>
      <c r="G462" s="749" t="s">
        <v>604</v>
      </c>
      <c r="H462" s="749">
        <v>146444</v>
      </c>
      <c r="I462" s="749">
        <v>46444</v>
      </c>
      <c r="J462" s="749" t="s">
        <v>1266</v>
      </c>
      <c r="K462" s="749" t="s">
        <v>1267</v>
      </c>
      <c r="L462" s="752">
        <v>349.86999999999995</v>
      </c>
      <c r="M462" s="752">
        <v>1</v>
      </c>
      <c r="N462" s="753">
        <v>349.86999999999995</v>
      </c>
    </row>
    <row r="463" spans="1:14" ht="14.4" customHeight="1" x14ac:dyDescent="0.3">
      <c r="A463" s="747" t="s">
        <v>579</v>
      </c>
      <c r="B463" s="748" t="s">
        <v>580</v>
      </c>
      <c r="C463" s="749" t="s">
        <v>600</v>
      </c>
      <c r="D463" s="750" t="s">
        <v>601</v>
      </c>
      <c r="E463" s="751">
        <v>50113001</v>
      </c>
      <c r="F463" s="750" t="s">
        <v>603</v>
      </c>
      <c r="G463" s="749" t="s">
        <v>604</v>
      </c>
      <c r="H463" s="749">
        <v>176921</v>
      </c>
      <c r="I463" s="749">
        <v>76921</v>
      </c>
      <c r="J463" s="749" t="s">
        <v>1268</v>
      </c>
      <c r="K463" s="749" t="s">
        <v>1269</v>
      </c>
      <c r="L463" s="752">
        <v>126.02999999999999</v>
      </c>
      <c r="M463" s="752">
        <v>1</v>
      </c>
      <c r="N463" s="753">
        <v>126.02999999999999</v>
      </c>
    </row>
    <row r="464" spans="1:14" ht="14.4" customHeight="1" x14ac:dyDescent="0.3">
      <c r="A464" s="747" t="s">
        <v>579</v>
      </c>
      <c r="B464" s="748" t="s">
        <v>580</v>
      </c>
      <c r="C464" s="749" t="s">
        <v>600</v>
      </c>
      <c r="D464" s="750" t="s">
        <v>601</v>
      </c>
      <c r="E464" s="751">
        <v>50113001</v>
      </c>
      <c r="F464" s="750" t="s">
        <v>603</v>
      </c>
      <c r="G464" s="749" t="s">
        <v>613</v>
      </c>
      <c r="H464" s="749">
        <v>849896</v>
      </c>
      <c r="I464" s="749">
        <v>134281</v>
      </c>
      <c r="J464" s="749" t="s">
        <v>1270</v>
      </c>
      <c r="K464" s="749" t="s">
        <v>1271</v>
      </c>
      <c r="L464" s="752">
        <v>113.75000000000003</v>
      </c>
      <c r="M464" s="752">
        <v>1</v>
      </c>
      <c r="N464" s="753">
        <v>113.75000000000003</v>
      </c>
    </row>
    <row r="465" spans="1:14" ht="14.4" customHeight="1" x14ac:dyDescent="0.3">
      <c r="A465" s="747" t="s">
        <v>579</v>
      </c>
      <c r="B465" s="748" t="s">
        <v>580</v>
      </c>
      <c r="C465" s="749" t="s">
        <v>600</v>
      </c>
      <c r="D465" s="750" t="s">
        <v>601</v>
      </c>
      <c r="E465" s="751">
        <v>50113001</v>
      </c>
      <c r="F465" s="750" t="s">
        <v>603</v>
      </c>
      <c r="G465" s="749" t="s">
        <v>581</v>
      </c>
      <c r="H465" s="749">
        <v>214627</v>
      </c>
      <c r="I465" s="749">
        <v>214627</v>
      </c>
      <c r="J465" s="749" t="s">
        <v>1272</v>
      </c>
      <c r="K465" s="749" t="s">
        <v>1273</v>
      </c>
      <c r="L465" s="752">
        <v>84.9</v>
      </c>
      <c r="M465" s="752">
        <v>1</v>
      </c>
      <c r="N465" s="753">
        <v>84.9</v>
      </c>
    </row>
    <row r="466" spans="1:14" ht="14.4" customHeight="1" x14ac:dyDescent="0.3">
      <c r="A466" s="747" t="s">
        <v>579</v>
      </c>
      <c r="B466" s="748" t="s">
        <v>580</v>
      </c>
      <c r="C466" s="749" t="s">
        <v>600</v>
      </c>
      <c r="D466" s="750" t="s">
        <v>601</v>
      </c>
      <c r="E466" s="751">
        <v>50113001</v>
      </c>
      <c r="F466" s="750" t="s">
        <v>603</v>
      </c>
      <c r="G466" s="749" t="s">
        <v>604</v>
      </c>
      <c r="H466" s="749">
        <v>216531</v>
      </c>
      <c r="I466" s="749">
        <v>216531</v>
      </c>
      <c r="J466" s="749" t="s">
        <v>1274</v>
      </c>
      <c r="K466" s="749" t="s">
        <v>1275</v>
      </c>
      <c r="L466" s="752">
        <v>50.560000000000024</v>
      </c>
      <c r="M466" s="752">
        <v>1</v>
      </c>
      <c r="N466" s="753">
        <v>50.560000000000024</v>
      </c>
    </row>
    <row r="467" spans="1:14" ht="14.4" customHeight="1" x14ac:dyDescent="0.3">
      <c r="A467" s="747" t="s">
        <v>579</v>
      </c>
      <c r="B467" s="748" t="s">
        <v>580</v>
      </c>
      <c r="C467" s="749" t="s">
        <v>600</v>
      </c>
      <c r="D467" s="750" t="s">
        <v>601</v>
      </c>
      <c r="E467" s="751">
        <v>50113001</v>
      </c>
      <c r="F467" s="750" t="s">
        <v>603</v>
      </c>
      <c r="G467" s="749" t="s">
        <v>613</v>
      </c>
      <c r="H467" s="749">
        <v>166030</v>
      </c>
      <c r="I467" s="749">
        <v>66030</v>
      </c>
      <c r="J467" s="749" t="s">
        <v>1010</v>
      </c>
      <c r="K467" s="749" t="s">
        <v>1011</v>
      </c>
      <c r="L467" s="752">
        <v>29.87</v>
      </c>
      <c r="M467" s="752">
        <v>1</v>
      </c>
      <c r="N467" s="753">
        <v>29.87</v>
      </c>
    </row>
    <row r="468" spans="1:14" ht="14.4" customHeight="1" x14ac:dyDescent="0.3">
      <c r="A468" s="747" t="s">
        <v>579</v>
      </c>
      <c r="B468" s="748" t="s">
        <v>580</v>
      </c>
      <c r="C468" s="749" t="s">
        <v>600</v>
      </c>
      <c r="D468" s="750" t="s">
        <v>601</v>
      </c>
      <c r="E468" s="751">
        <v>50113001</v>
      </c>
      <c r="F468" s="750" t="s">
        <v>603</v>
      </c>
      <c r="G468" s="749" t="s">
        <v>613</v>
      </c>
      <c r="H468" s="749">
        <v>987473</v>
      </c>
      <c r="I468" s="749">
        <v>146894</v>
      </c>
      <c r="J468" s="749" t="s">
        <v>1012</v>
      </c>
      <c r="K468" s="749" t="s">
        <v>1013</v>
      </c>
      <c r="L468" s="752">
        <v>21.96</v>
      </c>
      <c r="M468" s="752">
        <v>1</v>
      </c>
      <c r="N468" s="753">
        <v>21.96</v>
      </c>
    </row>
    <row r="469" spans="1:14" ht="14.4" customHeight="1" x14ac:dyDescent="0.3">
      <c r="A469" s="747" t="s">
        <v>579</v>
      </c>
      <c r="B469" s="748" t="s">
        <v>580</v>
      </c>
      <c r="C469" s="749" t="s">
        <v>600</v>
      </c>
      <c r="D469" s="750" t="s">
        <v>601</v>
      </c>
      <c r="E469" s="751">
        <v>50113001</v>
      </c>
      <c r="F469" s="750" t="s">
        <v>603</v>
      </c>
      <c r="G469" s="749" t="s">
        <v>613</v>
      </c>
      <c r="H469" s="749">
        <v>145214</v>
      </c>
      <c r="I469" s="749">
        <v>45214</v>
      </c>
      <c r="J469" s="749" t="s">
        <v>1014</v>
      </c>
      <c r="K469" s="749" t="s">
        <v>950</v>
      </c>
      <c r="L469" s="752">
        <v>62.290000000000013</v>
      </c>
      <c r="M469" s="752">
        <v>1</v>
      </c>
      <c r="N469" s="753">
        <v>62.290000000000013</v>
      </c>
    </row>
    <row r="470" spans="1:14" ht="14.4" customHeight="1" x14ac:dyDescent="0.3">
      <c r="A470" s="747" t="s">
        <v>579</v>
      </c>
      <c r="B470" s="748" t="s">
        <v>580</v>
      </c>
      <c r="C470" s="749" t="s">
        <v>600</v>
      </c>
      <c r="D470" s="750" t="s">
        <v>601</v>
      </c>
      <c r="E470" s="751">
        <v>50113002</v>
      </c>
      <c r="F470" s="750" t="s">
        <v>1017</v>
      </c>
      <c r="G470" s="749" t="s">
        <v>604</v>
      </c>
      <c r="H470" s="749">
        <v>103414</v>
      </c>
      <c r="I470" s="749">
        <v>3414</v>
      </c>
      <c r="J470" s="749" t="s">
        <v>1018</v>
      </c>
      <c r="K470" s="749" t="s">
        <v>1019</v>
      </c>
      <c r="L470" s="752">
        <v>2443.19</v>
      </c>
      <c r="M470" s="752">
        <v>3</v>
      </c>
      <c r="N470" s="753">
        <v>7329.57</v>
      </c>
    </row>
    <row r="471" spans="1:14" ht="14.4" customHeight="1" x14ac:dyDescent="0.3">
      <c r="A471" s="747" t="s">
        <v>579</v>
      </c>
      <c r="B471" s="748" t="s">
        <v>580</v>
      </c>
      <c r="C471" s="749" t="s">
        <v>600</v>
      </c>
      <c r="D471" s="750" t="s">
        <v>601</v>
      </c>
      <c r="E471" s="751">
        <v>50113006</v>
      </c>
      <c r="F471" s="750" t="s">
        <v>1020</v>
      </c>
      <c r="G471" s="749" t="s">
        <v>613</v>
      </c>
      <c r="H471" s="749">
        <v>33936</v>
      </c>
      <c r="I471" s="749">
        <v>33936</v>
      </c>
      <c r="J471" s="749" t="s">
        <v>1276</v>
      </c>
      <c r="K471" s="749" t="s">
        <v>1277</v>
      </c>
      <c r="L471" s="752">
        <v>30.669999999999995</v>
      </c>
      <c r="M471" s="752">
        <v>2</v>
      </c>
      <c r="N471" s="753">
        <v>61.339999999999989</v>
      </c>
    </row>
    <row r="472" spans="1:14" ht="14.4" customHeight="1" x14ac:dyDescent="0.3">
      <c r="A472" s="747" t="s">
        <v>579</v>
      </c>
      <c r="B472" s="748" t="s">
        <v>580</v>
      </c>
      <c r="C472" s="749" t="s">
        <v>600</v>
      </c>
      <c r="D472" s="750" t="s">
        <v>601</v>
      </c>
      <c r="E472" s="751">
        <v>50113006</v>
      </c>
      <c r="F472" s="750" t="s">
        <v>1020</v>
      </c>
      <c r="G472" s="749" t="s">
        <v>613</v>
      </c>
      <c r="H472" s="749">
        <v>33848</v>
      </c>
      <c r="I472" s="749">
        <v>33848</v>
      </c>
      <c r="J472" s="749" t="s">
        <v>1278</v>
      </c>
      <c r="K472" s="749" t="s">
        <v>1022</v>
      </c>
      <c r="L472" s="752">
        <v>122.69000000000001</v>
      </c>
      <c r="M472" s="752">
        <v>1</v>
      </c>
      <c r="N472" s="753">
        <v>122.69000000000001</v>
      </c>
    </row>
    <row r="473" spans="1:14" ht="14.4" customHeight="1" x14ac:dyDescent="0.3">
      <c r="A473" s="747" t="s">
        <v>579</v>
      </c>
      <c r="B473" s="748" t="s">
        <v>580</v>
      </c>
      <c r="C473" s="749" t="s">
        <v>600</v>
      </c>
      <c r="D473" s="750" t="s">
        <v>601</v>
      </c>
      <c r="E473" s="751">
        <v>50113006</v>
      </c>
      <c r="F473" s="750" t="s">
        <v>1020</v>
      </c>
      <c r="G473" s="749" t="s">
        <v>613</v>
      </c>
      <c r="H473" s="749">
        <v>33847</v>
      </c>
      <c r="I473" s="749">
        <v>33847</v>
      </c>
      <c r="J473" s="749" t="s">
        <v>1279</v>
      </c>
      <c r="K473" s="749" t="s">
        <v>1022</v>
      </c>
      <c r="L473" s="752">
        <v>122.69</v>
      </c>
      <c r="M473" s="752">
        <v>1</v>
      </c>
      <c r="N473" s="753">
        <v>122.69</v>
      </c>
    </row>
    <row r="474" spans="1:14" ht="14.4" customHeight="1" x14ac:dyDescent="0.3">
      <c r="A474" s="747" t="s">
        <v>579</v>
      </c>
      <c r="B474" s="748" t="s">
        <v>580</v>
      </c>
      <c r="C474" s="749" t="s">
        <v>600</v>
      </c>
      <c r="D474" s="750" t="s">
        <v>601</v>
      </c>
      <c r="E474" s="751">
        <v>50113006</v>
      </c>
      <c r="F474" s="750" t="s">
        <v>1020</v>
      </c>
      <c r="G474" s="749" t="s">
        <v>613</v>
      </c>
      <c r="H474" s="749">
        <v>33527</v>
      </c>
      <c r="I474" s="749">
        <v>33527</v>
      </c>
      <c r="J474" s="749" t="s">
        <v>1280</v>
      </c>
      <c r="K474" s="749" t="s">
        <v>1281</v>
      </c>
      <c r="L474" s="752">
        <v>54.379999999999988</v>
      </c>
      <c r="M474" s="752">
        <v>6</v>
      </c>
      <c r="N474" s="753">
        <v>326.27999999999992</v>
      </c>
    </row>
    <row r="475" spans="1:14" ht="14.4" customHeight="1" x14ac:dyDescent="0.3">
      <c r="A475" s="747" t="s">
        <v>579</v>
      </c>
      <c r="B475" s="748" t="s">
        <v>580</v>
      </c>
      <c r="C475" s="749" t="s">
        <v>600</v>
      </c>
      <c r="D475" s="750" t="s">
        <v>601</v>
      </c>
      <c r="E475" s="751">
        <v>50113008</v>
      </c>
      <c r="F475" s="750" t="s">
        <v>1028</v>
      </c>
      <c r="G475" s="749"/>
      <c r="H475" s="749"/>
      <c r="I475" s="749">
        <v>62464</v>
      </c>
      <c r="J475" s="749" t="s">
        <v>1029</v>
      </c>
      <c r="K475" s="749" t="s">
        <v>1030</v>
      </c>
      <c r="L475" s="752">
        <v>9157.759765625</v>
      </c>
      <c r="M475" s="752">
        <v>1</v>
      </c>
      <c r="N475" s="753">
        <v>9157.759765625</v>
      </c>
    </row>
    <row r="476" spans="1:14" ht="14.4" customHeight="1" x14ac:dyDescent="0.3">
      <c r="A476" s="747" t="s">
        <v>579</v>
      </c>
      <c r="B476" s="748" t="s">
        <v>580</v>
      </c>
      <c r="C476" s="749" t="s">
        <v>600</v>
      </c>
      <c r="D476" s="750" t="s">
        <v>601</v>
      </c>
      <c r="E476" s="751">
        <v>50113008</v>
      </c>
      <c r="F476" s="750" t="s">
        <v>1028</v>
      </c>
      <c r="G476" s="749"/>
      <c r="H476" s="749"/>
      <c r="I476" s="749">
        <v>6480</v>
      </c>
      <c r="J476" s="749" t="s">
        <v>1031</v>
      </c>
      <c r="K476" s="749" t="s">
        <v>1032</v>
      </c>
      <c r="L476" s="752">
        <v>4305.400065104167</v>
      </c>
      <c r="M476" s="752">
        <v>3</v>
      </c>
      <c r="N476" s="753">
        <v>12916.2001953125</v>
      </c>
    </row>
    <row r="477" spans="1:14" ht="14.4" customHeight="1" x14ac:dyDescent="0.3">
      <c r="A477" s="747" t="s">
        <v>579</v>
      </c>
      <c r="B477" s="748" t="s">
        <v>580</v>
      </c>
      <c r="C477" s="749" t="s">
        <v>600</v>
      </c>
      <c r="D477" s="750" t="s">
        <v>601</v>
      </c>
      <c r="E477" s="751">
        <v>50113013</v>
      </c>
      <c r="F477" s="750" t="s">
        <v>1036</v>
      </c>
      <c r="G477" s="749" t="s">
        <v>613</v>
      </c>
      <c r="H477" s="749">
        <v>203097</v>
      </c>
      <c r="I477" s="749">
        <v>203097</v>
      </c>
      <c r="J477" s="749" t="s">
        <v>1039</v>
      </c>
      <c r="K477" s="749" t="s">
        <v>1040</v>
      </c>
      <c r="L477" s="752">
        <v>166.89200000000002</v>
      </c>
      <c r="M477" s="752">
        <v>5</v>
      </c>
      <c r="N477" s="753">
        <v>834.46000000000015</v>
      </c>
    </row>
    <row r="478" spans="1:14" ht="14.4" customHeight="1" x14ac:dyDescent="0.3">
      <c r="A478" s="747" t="s">
        <v>579</v>
      </c>
      <c r="B478" s="748" t="s">
        <v>580</v>
      </c>
      <c r="C478" s="749" t="s">
        <v>600</v>
      </c>
      <c r="D478" s="750" t="s">
        <v>601</v>
      </c>
      <c r="E478" s="751">
        <v>50113013</v>
      </c>
      <c r="F478" s="750" t="s">
        <v>1036</v>
      </c>
      <c r="G478" s="749" t="s">
        <v>604</v>
      </c>
      <c r="H478" s="749">
        <v>172972</v>
      </c>
      <c r="I478" s="749">
        <v>72972</v>
      </c>
      <c r="J478" s="749" t="s">
        <v>1041</v>
      </c>
      <c r="K478" s="749" t="s">
        <v>1042</v>
      </c>
      <c r="L478" s="752">
        <v>181.65000000000003</v>
      </c>
      <c r="M478" s="752">
        <v>14</v>
      </c>
      <c r="N478" s="753">
        <v>2543.1000000000004</v>
      </c>
    </row>
    <row r="479" spans="1:14" ht="14.4" customHeight="1" x14ac:dyDescent="0.3">
      <c r="A479" s="747" t="s">
        <v>579</v>
      </c>
      <c r="B479" s="748" t="s">
        <v>580</v>
      </c>
      <c r="C479" s="749" t="s">
        <v>600</v>
      </c>
      <c r="D479" s="750" t="s">
        <v>601</v>
      </c>
      <c r="E479" s="751">
        <v>50113013</v>
      </c>
      <c r="F479" s="750" t="s">
        <v>1036</v>
      </c>
      <c r="G479" s="749" t="s">
        <v>613</v>
      </c>
      <c r="H479" s="749">
        <v>183817</v>
      </c>
      <c r="I479" s="749">
        <v>183817</v>
      </c>
      <c r="J479" s="749" t="s">
        <v>1043</v>
      </c>
      <c r="K479" s="749" t="s">
        <v>1044</v>
      </c>
      <c r="L479" s="752">
        <v>918.5</v>
      </c>
      <c r="M479" s="752">
        <v>5</v>
      </c>
      <c r="N479" s="753">
        <v>4592.5</v>
      </c>
    </row>
    <row r="480" spans="1:14" ht="14.4" customHeight="1" x14ac:dyDescent="0.3">
      <c r="A480" s="747" t="s">
        <v>579</v>
      </c>
      <c r="B480" s="748" t="s">
        <v>580</v>
      </c>
      <c r="C480" s="749" t="s">
        <v>600</v>
      </c>
      <c r="D480" s="750" t="s">
        <v>601</v>
      </c>
      <c r="E480" s="751">
        <v>50113013</v>
      </c>
      <c r="F480" s="750" t="s">
        <v>1036</v>
      </c>
      <c r="G480" s="749" t="s">
        <v>604</v>
      </c>
      <c r="H480" s="749">
        <v>183926</v>
      </c>
      <c r="I480" s="749">
        <v>183926</v>
      </c>
      <c r="J480" s="749" t="s">
        <v>1049</v>
      </c>
      <c r="K480" s="749" t="s">
        <v>1044</v>
      </c>
      <c r="L480" s="752">
        <v>134.10532894736832</v>
      </c>
      <c r="M480" s="752">
        <v>15.200000000000014</v>
      </c>
      <c r="N480" s="753">
        <v>2038.4010000000003</v>
      </c>
    </row>
    <row r="481" spans="1:14" ht="14.4" customHeight="1" x14ac:dyDescent="0.3">
      <c r="A481" s="747" t="s">
        <v>579</v>
      </c>
      <c r="B481" s="748" t="s">
        <v>580</v>
      </c>
      <c r="C481" s="749" t="s">
        <v>600</v>
      </c>
      <c r="D481" s="750" t="s">
        <v>601</v>
      </c>
      <c r="E481" s="751">
        <v>50113013</v>
      </c>
      <c r="F481" s="750" t="s">
        <v>1036</v>
      </c>
      <c r="G481" s="749" t="s">
        <v>604</v>
      </c>
      <c r="H481" s="749">
        <v>111706</v>
      </c>
      <c r="I481" s="749">
        <v>11706</v>
      </c>
      <c r="J481" s="749" t="s">
        <v>1052</v>
      </c>
      <c r="K481" s="749" t="s">
        <v>1053</v>
      </c>
      <c r="L481" s="752">
        <v>229.52</v>
      </c>
      <c r="M481" s="752">
        <v>2</v>
      </c>
      <c r="N481" s="753">
        <v>459.04</v>
      </c>
    </row>
    <row r="482" spans="1:14" ht="14.4" customHeight="1" x14ac:dyDescent="0.3">
      <c r="A482" s="747" t="s">
        <v>579</v>
      </c>
      <c r="B482" s="748" t="s">
        <v>580</v>
      </c>
      <c r="C482" s="749" t="s">
        <v>600</v>
      </c>
      <c r="D482" s="750" t="s">
        <v>601</v>
      </c>
      <c r="E482" s="751">
        <v>50113013</v>
      </c>
      <c r="F482" s="750" t="s">
        <v>1036</v>
      </c>
      <c r="G482" s="749" t="s">
        <v>604</v>
      </c>
      <c r="H482" s="749">
        <v>162187</v>
      </c>
      <c r="I482" s="749">
        <v>162187</v>
      </c>
      <c r="J482" s="749" t="s">
        <v>1062</v>
      </c>
      <c r="K482" s="749" t="s">
        <v>1063</v>
      </c>
      <c r="L482" s="752">
        <v>286</v>
      </c>
      <c r="M482" s="752">
        <v>1.4</v>
      </c>
      <c r="N482" s="753">
        <v>400.4</v>
      </c>
    </row>
    <row r="483" spans="1:14" ht="14.4" customHeight="1" x14ac:dyDescent="0.3">
      <c r="A483" s="747" t="s">
        <v>579</v>
      </c>
      <c r="B483" s="748" t="s">
        <v>580</v>
      </c>
      <c r="C483" s="749" t="s">
        <v>600</v>
      </c>
      <c r="D483" s="750" t="s">
        <v>601</v>
      </c>
      <c r="E483" s="751">
        <v>50113013</v>
      </c>
      <c r="F483" s="750" t="s">
        <v>1036</v>
      </c>
      <c r="G483" s="749" t="s">
        <v>613</v>
      </c>
      <c r="H483" s="749">
        <v>849655</v>
      </c>
      <c r="I483" s="749">
        <v>129836</v>
      </c>
      <c r="J483" s="749" t="s">
        <v>1064</v>
      </c>
      <c r="K483" s="749" t="s">
        <v>1065</v>
      </c>
      <c r="L483" s="752">
        <v>262.89999999999998</v>
      </c>
      <c r="M483" s="752">
        <v>4.8</v>
      </c>
      <c r="N483" s="753">
        <v>1261.9199999999998</v>
      </c>
    </row>
    <row r="484" spans="1:14" ht="14.4" customHeight="1" x14ac:dyDescent="0.3">
      <c r="A484" s="747" t="s">
        <v>579</v>
      </c>
      <c r="B484" s="748" t="s">
        <v>580</v>
      </c>
      <c r="C484" s="749" t="s">
        <v>600</v>
      </c>
      <c r="D484" s="750" t="s">
        <v>601</v>
      </c>
      <c r="E484" s="751">
        <v>50113013</v>
      </c>
      <c r="F484" s="750" t="s">
        <v>1036</v>
      </c>
      <c r="G484" s="749" t="s">
        <v>604</v>
      </c>
      <c r="H484" s="749">
        <v>190986</v>
      </c>
      <c r="I484" s="749">
        <v>90986</v>
      </c>
      <c r="J484" s="749" t="s">
        <v>1282</v>
      </c>
      <c r="K484" s="749" t="s">
        <v>1283</v>
      </c>
      <c r="L484" s="752">
        <v>46</v>
      </c>
      <c r="M484" s="752">
        <v>3</v>
      </c>
      <c r="N484" s="753">
        <v>138</v>
      </c>
    </row>
    <row r="485" spans="1:14" ht="14.4" customHeight="1" x14ac:dyDescent="0.3">
      <c r="A485" s="747" t="s">
        <v>579</v>
      </c>
      <c r="B485" s="748" t="s">
        <v>580</v>
      </c>
      <c r="C485" s="749" t="s">
        <v>600</v>
      </c>
      <c r="D485" s="750" t="s">
        <v>601</v>
      </c>
      <c r="E485" s="751">
        <v>50113013</v>
      </c>
      <c r="F485" s="750" t="s">
        <v>1036</v>
      </c>
      <c r="G485" s="749" t="s">
        <v>604</v>
      </c>
      <c r="H485" s="749">
        <v>101066</v>
      </c>
      <c r="I485" s="749">
        <v>1066</v>
      </c>
      <c r="J485" s="749" t="s">
        <v>1075</v>
      </c>
      <c r="K485" s="749" t="s">
        <v>1076</v>
      </c>
      <c r="L485" s="752">
        <v>57.420000000000037</v>
      </c>
      <c r="M485" s="752">
        <v>3</v>
      </c>
      <c r="N485" s="753">
        <v>172.2600000000001</v>
      </c>
    </row>
    <row r="486" spans="1:14" ht="14.4" customHeight="1" x14ac:dyDescent="0.3">
      <c r="A486" s="747" t="s">
        <v>579</v>
      </c>
      <c r="B486" s="748" t="s">
        <v>580</v>
      </c>
      <c r="C486" s="749" t="s">
        <v>600</v>
      </c>
      <c r="D486" s="750" t="s">
        <v>601</v>
      </c>
      <c r="E486" s="751">
        <v>50113013</v>
      </c>
      <c r="F486" s="750" t="s">
        <v>1036</v>
      </c>
      <c r="G486" s="749" t="s">
        <v>604</v>
      </c>
      <c r="H486" s="749">
        <v>216199</v>
      </c>
      <c r="I486" s="749">
        <v>216199</v>
      </c>
      <c r="J486" s="749" t="s">
        <v>1080</v>
      </c>
      <c r="K486" s="749" t="s">
        <v>1081</v>
      </c>
      <c r="L486" s="752">
        <v>99.910000000000025</v>
      </c>
      <c r="M486" s="752">
        <v>2</v>
      </c>
      <c r="N486" s="753">
        <v>199.82000000000005</v>
      </c>
    </row>
    <row r="487" spans="1:14" ht="14.4" customHeight="1" x14ac:dyDescent="0.3">
      <c r="A487" s="747" t="s">
        <v>579</v>
      </c>
      <c r="B487" s="748" t="s">
        <v>580</v>
      </c>
      <c r="C487" s="749" t="s">
        <v>600</v>
      </c>
      <c r="D487" s="750" t="s">
        <v>601</v>
      </c>
      <c r="E487" s="751">
        <v>50113013</v>
      </c>
      <c r="F487" s="750" t="s">
        <v>1036</v>
      </c>
      <c r="G487" s="749" t="s">
        <v>613</v>
      </c>
      <c r="H487" s="749">
        <v>111592</v>
      </c>
      <c r="I487" s="749">
        <v>11592</v>
      </c>
      <c r="J487" s="749" t="s">
        <v>1086</v>
      </c>
      <c r="K487" s="749" t="s">
        <v>1087</v>
      </c>
      <c r="L487" s="752">
        <v>382.70443037974678</v>
      </c>
      <c r="M487" s="752">
        <v>7.9</v>
      </c>
      <c r="N487" s="753">
        <v>3023.3649999999998</v>
      </c>
    </row>
    <row r="488" spans="1:14" ht="14.4" customHeight="1" x14ac:dyDescent="0.3">
      <c r="A488" s="747" t="s">
        <v>579</v>
      </c>
      <c r="B488" s="748" t="s">
        <v>580</v>
      </c>
      <c r="C488" s="749" t="s">
        <v>600</v>
      </c>
      <c r="D488" s="750" t="s">
        <v>601</v>
      </c>
      <c r="E488" s="751">
        <v>50113013</v>
      </c>
      <c r="F488" s="750" t="s">
        <v>1036</v>
      </c>
      <c r="G488" s="749" t="s">
        <v>604</v>
      </c>
      <c r="H488" s="749">
        <v>101076</v>
      </c>
      <c r="I488" s="749">
        <v>1076</v>
      </c>
      <c r="J488" s="749" t="s">
        <v>1092</v>
      </c>
      <c r="K488" s="749" t="s">
        <v>914</v>
      </c>
      <c r="L488" s="752">
        <v>78.426000000000002</v>
      </c>
      <c r="M488" s="752">
        <v>5</v>
      </c>
      <c r="N488" s="753">
        <v>392.13</v>
      </c>
    </row>
    <row r="489" spans="1:14" ht="14.4" customHeight="1" x14ac:dyDescent="0.3">
      <c r="A489" s="747" t="s">
        <v>579</v>
      </c>
      <c r="B489" s="748" t="s">
        <v>580</v>
      </c>
      <c r="C489" s="749" t="s">
        <v>600</v>
      </c>
      <c r="D489" s="750" t="s">
        <v>601</v>
      </c>
      <c r="E489" s="751">
        <v>50113013</v>
      </c>
      <c r="F489" s="750" t="s">
        <v>1036</v>
      </c>
      <c r="G489" s="749" t="s">
        <v>604</v>
      </c>
      <c r="H489" s="749">
        <v>201970</v>
      </c>
      <c r="I489" s="749">
        <v>201970</v>
      </c>
      <c r="J489" s="749" t="s">
        <v>1284</v>
      </c>
      <c r="K489" s="749" t="s">
        <v>1285</v>
      </c>
      <c r="L489" s="752">
        <v>72.183333333333351</v>
      </c>
      <c r="M489" s="752">
        <v>6</v>
      </c>
      <c r="N489" s="753">
        <v>433.10000000000014</v>
      </c>
    </row>
    <row r="490" spans="1:14" ht="14.4" customHeight="1" x14ac:dyDescent="0.3">
      <c r="A490" s="747" t="s">
        <v>579</v>
      </c>
      <c r="B490" s="748" t="s">
        <v>580</v>
      </c>
      <c r="C490" s="749" t="s">
        <v>600</v>
      </c>
      <c r="D490" s="750" t="s">
        <v>601</v>
      </c>
      <c r="E490" s="751">
        <v>50113013</v>
      </c>
      <c r="F490" s="750" t="s">
        <v>1036</v>
      </c>
      <c r="G490" s="749" t="s">
        <v>613</v>
      </c>
      <c r="H490" s="749">
        <v>113453</v>
      </c>
      <c r="I490" s="749">
        <v>113453</v>
      </c>
      <c r="J490" s="749" t="s">
        <v>1093</v>
      </c>
      <c r="K490" s="749" t="s">
        <v>1094</v>
      </c>
      <c r="L490" s="752">
        <v>458.7</v>
      </c>
      <c r="M490" s="752">
        <v>5</v>
      </c>
      <c r="N490" s="753">
        <v>2293.5</v>
      </c>
    </row>
    <row r="491" spans="1:14" ht="14.4" customHeight="1" x14ac:dyDescent="0.3">
      <c r="A491" s="747" t="s">
        <v>579</v>
      </c>
      <c r="B491" s="748" t="s">
        <v>580</v>
      </c>
      <c r="C491" s="749" t="s">
        <v>600</v>
      </c>
      <c r="D491" s="750" t="s">
        <v>601</v>
      </c>
      <c r="E491" s="751">
        <v>50113013</v>
      </c>
      <c r="F491" s="750" t="s">
        <v>1036</v>
      </c>
      <c r="G491" s="749" t="s">
        <v>581</v>
      </c>
      <c r="H491" s="749">
        <v>141263</v>
      </c>
      <c r="I491" s="749">
        <v>141263</v>
      </c>
      <c r="J491" s="749" t="s">
        <v>1095</v>
      </c>
      <c r="K491" s="749" t="s">
        <v>1096</v>
      </c>
      <c r="L491" s="752">
        <v>161.67000000000002</v>
      </c>
      <c r="M491" s="752">
        <v>10</v>
      </c>
      <c r="N491" s="753">
        <v>1616.7000000000003</v>
      </c>
    </row>
    <row r="492" spans="1:14" ht="14.4" customHeight="1" x14ac:dyDescent="0.3">
      <c r="A492" s="747" t="s">
        <v>579</v>
      </c>
      <c r="B492" s="748" t="s">
        <v>580</v>
      </c>
      <c r="C492" s="749" t="s">
        <v>600</v>
      </c>
      <c r="D492" s="750" t="s">
        <v>601</v>
      </c>
      <c r="E492" s="751">
        <v>50113013</v>
      </c>
      <c r="F492" s="750" t="s">
        <v>1036</v>
      </c>
      <c r="G492" s="749" t="s">
        <v>581</v>
      </c>
      <c r="H492" s="749">
        <v>201030</v>
      </c>
      <c r="I492" s="749">
        <v>201030</v>
      </c>
      <c r="J492" s="749" t="s">
        <v>1097</v>
      </c>
      <c r="K492" s="749" t="s">
        <v>1098</v>
      </c>
      <c r="L492" s="752">
        <v>26.61</v>
      </c>
      <c r="M492" s="752">
        <v>44</v>
      </c>
      <c r="N492" s="753">
        <v>1170.8399999999999</v>
      </c>
    </row>
    <row r="493" spans="1:14" ht="14.4" customHeight="1" x14ac:dyDescent="0.3">
      <c r="A493" s="747" t="s">
        <v>579</v>
      </c>
      <c r="B493" s="748" t="s">
        <v>580</v>
      </c>
      <c r="C493" s="749" t="s">
        <v>600</v>
      </c>
      <c r="D493" s="750" t="s">
        <v>601</v>
      </c>
      <c r="E493" s="751">
        <v>50113013</v>
      </c>
      <c r="F493" s="750" t="s">
        <v>1036</v>
      </c>
      <c r="G493" s="749" t="s">
        <v>604</v>
      </c>
      <c r="H493" s="749">
        <v>106264</v>
      </c>
      <c r="I493" s="749">
        <v>6264</v>
      </c>
      <c r="J493" s="749" t="s">
        <v>1099</v>
      </c>
      <c r="K493" s="749" t="s">
        <v>1100</v>
      </c>
      <c r="L493" s="752">
        <v>31.670000000000005</v>
      </c>
      <c r="M493" s="752">
        <v>4</v>
      </c>
      <c r="N493" s="753">
        <v>126.68000000000002</v>
      </c>
    </row>
    <row r="494" spans="1:14" ht="14.4" customHeight="1" x14ac:dyDescent="0.3">
      <c r="A494" s="747" t="s">
        <v>579</v>
      </c>
      <c r="B494" s="748" t="s">
        <v>580</v>
      </c>
      <c r="C494" s="749" t="s">
        <v>600</v>
      </c>
      <c r="D494" s="750" t="s">
        <v>601</v>
      </c>
      <c r="E494" s="751">
        <v>50113013</v>
      </c>
      <c r="F494" s="750" t="s">
        <v>1036</v>
      </c>
      <c r="G494" s="749" t="s">
        <v>604</v>
      </c>
      <c r="H494" s="749">
        <v>225175</v>
      </c>
      <c r="I494" s="749">
        <v>225175</v>
      </c>
      <c r="J494" s="749" t="s">
        <v>1286</v>
      </c>
      <c r="K494" s="749" t="s">
        <v>1287</v>
      </c>
      <c r="L494" s="752">
        <v>46.93</v>
      </c>
      <c r="M494" s="752">
        <v>2</v>
      </c>
      <c r="N494" s="753">
        <v>93.86</v>
      </c>
    </row>
    <row r="495" spans="1:14" ht="14.4" customHeight="1" x14ac:dyDescent="0.3">
      <c r="A495" s="747" t="s">
        <v>579</v>
      </c>
      <c r="B495" s="748" t="s">
        <v>580</v>
      </c>
      <c r="C495" s="749" t="s">
        <v>600</v>
      </c>
      <c r="D495" s="750" t="s">
        <v>601</v>
      </c>
      <c r="E495" s="751">
        <v>50113013</v>
      </c>
      <c r="F495" s="750" t="s">
        <v>1036</v>
      </c>
      <c r="G495" s="749" t="s">
        <v>613</v>
      </c>
      <c r="H495" s="749">
        <v>126127</v>
      </c>
      <c r="I495" s="749">
        <v>26127</v>
      </c>
      <c r="J495" s="749" t="s">
        <v>1101</v>
      </c>
      <c r="K495" s="749" t="s">
        <v>1102</v>
      </c>
      <c r="L495" s="752">
        <v>12178.08</v>
      </c>
      <c r="M495" s="752">
        <v>2</v>
      </c>
      <c r="N495" s="753">
        <v>24356.16</v>
      </c>
    </row>
    <row r="496" spans="1:14" ht="14.4" customHeight="1" x14ac:dyDescent="0.3">
      <c r="A496" s="747" t="s">
        <v>579</v>
      </c>
      <c r="B496" s="748" t="s">
        <v>580</v>
      </c>
      <c r="C496" s="749" t="s">
        <v>600</v>
      </c>
      <c r="D496" s="750" t="s">
        <v>601</v>
      </c>
      <c r="E496" s="751">
        <v>50113013</v>
      </c>
      <c r="F496" s="750" t="s">
        <v>1036</v>
      </c>
      <c r="G496" s="749" t="s">
        <v>604</v>
      </c>
      <c r="H496" s="749">
        <v>116600</v>
      </c>
      <c r="I496" s="749">
        <v>16600</v>
      </c>
      <c r="J496" s="749" t="s">
        <v>1103</v>
      </c>
      <c r="K496" s="749" t="s">
        <v>1104</v>
      </c>
      <c r="L496" s="752">
        <v>24.816201923076928</v>
      </c>
      <c r="M496" s="752">
        <v>624</v>
      </c>
      <c r="N496" s="753">
        <v>15485.310000000003</v>
      </c>
    </row>
    <row r="497" spans="1:14" ht="14.4" customHeight="1" x14ac:dyDescent="0.3">
      <c r="A497" s="747" t="s">
        <v>579</v>
      </c>
      <c r="B497" s="748" t="s">
        <v>580</v>
      </c>
      <c r="C497" s="749" t="s">
        <v>600</v>
      </c>
      <c r="D497" s="750" t="s">
        <v>601</v>
      </c>
      <c r="E497" s="751">
        <v>50113013</v>
      </c>
      <c r="F497" s="750" t="s">
        <v>1036</v>
      </c>
      <c r="G497" s="749" t="s">
        <v>604</v>
      </c>
      <c r="H497" s="749">
        <v>117149</v>
      </c>
      <c r="I497" s="749">
        <v>17149</v>
      </c>
      <c r="J497" s="749" t="s">
        <v>1103</v>
      </c>
      <c r="K497" s="749" t="s">
        <v>1105</v>
      </c>
      <c r="L497" s="752">
        <v>163.32533333333336</v>
      </c>
      <c r="M497" s="752">
        <v>15</v>
      </c>
      <c r="N497" s="753">
        <v>2449.8800000000006</v>
      </c>
    </row>
    <row r="498" spans="1:14" ht="14.4" customHeight="1" x14ac:dyDescent="0.3">
      <c r="A498" s="747" t="s">
        <v>579</v>
      </c>
      <c r="B498" s="748" t="s">
        <v>580</v>
      </c>
      <c r="C498" s="749" t="s">
        <v>600</v>
      </c>
      <c r="D498" s="750" t="s">
        <v>601</v>
      </c>
      <c r="E498" s="751">
        <v>50113013</v>
      </c>
      <c r="F498" s="750" t="s">
        <v>1036</v>
      </c>
      <c r="G498" s="749" t="s">
        <v>604</v>
      </c>
      <c r="H498" s="749">
        <v>201967</v>
      </c>
      <c r="I498" s="749">
        <v>201967</v>
      </c>
      <c r="J498" s="749" t="s">
        <v>1108</v>
      </c>
      <c r="K498" s="749" t="s">
        <v>1109</v>
      </c>
      <c r="L498" s="752">
        <v>291.47000000000008</v>
      </c>
      <c r="M498" s="752">
        <v>3.7999999999999994</v>
      </c>
      <c r="N498" s="753">
        <v>1107.5860000000002</v>
      </c>
    </row>
    <row r="499" spans="1:14" ht="14.4" customHeight="1" x14ac:dyDescent="0.3">
      <c r="A499" s="747" t="s">
        <v>579</v>
      </c>
      <c r="B499" s="748" t="s">
        <v>580</v>
      </c>
      <c r="C499" s="749" t="s">
        <v>600</v>
      </c>
      <c r="D499" s="750" t="s">
        <v>601</v>
      </c>
      <c r="E499" s="751">
        <v>50113014</v>
      </c>
      <c r="F499" s="750" t="s">
        <v>1118</v>
      </c>
      <c r="G499" s="749" t="s">
        <v>613</v>
      </c>
      <c r="H499" s="749">
        <v>164401</v>
      </c>
      <c r="I499" s="749">
        <v>164401</v>
      </c>
      <c r="J499" s="749" t="s">
        <v>1288</v>
      </c>
      <c r="K499" s="749" t="s">
        <v>1289</v>
      </c>
      <c r="L499" s="752">
        <v>148.5</v>
      </c>
      <c r="M499" s="752">
        <v>1.6</v>
      </c>
      <c r="N499" s="753">
        <v>237.6</v>
      </c>
    </row>
    <row r="500" spans="1:14" ht="14.4" customHeight="1" thickBot="1" x14ac:dyDescent="0.35">
      <c r="A500" s="754" t="s">
        <v>579</v>
      </c>
      <c r="B500" s="755" t="s">
        <v>580</v>
      </c>
      <c r="C500" s="756" t="s">
        <v>600</v>
      </c>
      <c r="D500" s="757" t="s">
        <v>601</v>
      </c>
      <c r="E500" s="758">
        <v>50113014</v>
      </c>
      <c r="F500" s="757" t="s">
        <v>1118</v>
      </c>
      <c r="G500" s="756" t="s">
        <v>613</v>
      </c>
      <c r="H500" s="756">
        <v>164407</v>
      </c>
      <c r="I500" s="756">
        <v>164407</v>
      </c>
      <c r="J500" s="756" t="s">
        <v>1288</v>
      </c>
      <c r="K500" s="756" t="s">
        <v>1290</v>
      </c>
      <c r="L500" s="759">
        <v>294.8</v>
      </c>
      <c r="M500" s="759">
        <v>1</v>
      </c>
      <c r="N500" s="760">
        <v>294.8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1291</v>
      </c>
      <c r="B5" s="745"/>
      <c r="C5" s="765">
        <v>0</v>
      </c>
      <c r="D5" s="745">
        <v>2043.0800000000002</v>
      </c>
      <c r="E5" s="765">
        <v>1</v>
      </c>
      <c r="F5" s="746">
        <v>2043.0800000000002</v>
      </c>
    </row>
    <row r="6" spans="1:6" ht="14.4" customHeight="1" x14ac:dyDescent="0.3">
      <c r="A6" s="776" t="s">
        <v>1292</v>
      </c>
      <c r="B6" s="752">
        <v>32002.319000000003</v>
      </c>
      <c r="C6" s="766">
        <v>9.7000292080056602E-2</v>
      </c>
      <c r="D6" s="752">
        <v>297917.50200000009</v>
      </c>
      <c r="E6" s="766">
        <v>0.90299970791994333</v>
      </c>
      <c r="F6" s="753">
        <v>329919.82100000011</v>
      </c>
    </row>
    <row r="7" spans="1:6" ht="14.4" customHeight="1" thickBot="1" x14ac:dyDescent="0.35">
      <c r="A7" s="777" t="s">
        <v>1293</v>
      </c>
      <c r="B7" s="768">
        <v>5486.54</v>
      </c>
      <c r="C7" s="769">
        <v>4.2856862209260035E-2</v>
      </c>
      <c r="D7" s="768">
        <v>122533.56499999996</v>
      </c>
      <c r="E7" s="769">
        <v>0.95714313779074001</v>
      </c>
      <c r="F7" s="770">
        <v>128020.10499999995</v>
      </c>
    </row>
    <row r="8" spans="1:6" ht="14.4" customHeight="1" thickBot="1" x14ac:dyDescent="0.35">
      <c r="A8" s="771" t="s">
        <v>3</v>
      </c>
      <c r="B8" s="772">
        <v>37488.859000000004</v>
      </c>
      <c r="C8" s="773">
        <v>8.1500530478293365E-2</v>
      </c>
      <c r="D8" s="772">
        <v>422494.14700000006</v>
      </c>
      <c r="E8" s="773">
        <v>0.91849946952170669</v>
      </c>
      <c r="F8" s="774">
        <v>459983.00600000005</v>
      </c>
    </row>
    <row r="9" spans="1:6" ht="14.4" customHeight="1" thickBot="1" x14ac:dyDescent="0.35"/>
    <row r="10" spans="1:6" ht="14.4" customHeight="1" x14ac:dyDescent="0.3">
      <c r="A10" s="775" t="s">
        <v>1294</v>
      </c>
      <c r="B10" s="745"/>
      <c r="C10" s="765">
        <v>0</v>
      </c>
      <c r="D10" s="745">
        <v>132</v>
      </c>
      <c r="E10" s="765">
        <v>1</v>
      </c>
      <c r="F10" s="746">
        <v>132</v>
      </c>
    </row>
    <row r="11" spans="1:6" ht="14.4" customHeight="1" x14ac:dyDescent="0.3">
      <c r="A11" s="776" t="s">
        <v>1295</v>
      </c>
      <c r="B11" s="752"/>
      <c r="C11" s="766">
        <v>0</v>
      </c>
      <c r="D11" s="752">
        <v>5365.9299999999994</v>
      </c>
      <c r="E11" s="766">
        <v>1</v>
      </c>
      <c r="F11" s="753">
        <v>5365.9299999999994</v>
      </c>
    </row>
    <row r="12" spans="1:6" ht="14.4" customHeight="1" x14ac:dyDescent="0.3">
      <c r="A12" s="776" t="s">
        <v>1296</v>
      </c>
      <c r="B12" s="752"/>
      <c r="C12" s="766">
        <v>0</v>
      </c>
      <c r="D12" s="752">
        <v>679.12000000000012</v>
      </c>
      <c r="E12" s="766">
        <v>1</v>
      </c>
      <c r="F12" s="753">
        <v>679.12000000000012</v>
      </c>
    </row>
    <row r="13" spans="1:6" ht="14.4" customHeight="1" x14ac:dyDescent="0.3">
      <c r="A13" s="776" t="s">
        <v>1297</v>
      </c>
      <c r="B13" s="752"/>
      <c r="C13" s="766">
        <v>0</v>
      </c>
      <c r="D13" s="752">
        <v>138387.68000000002</v>
      </c>
      <c r="E13" s="766">
        <v>1</v>
      </c>
      <c r="F13" s="753">
        <v>138387.68000000002</v>
      </c>
    </row>
    <row r="14" spans="1:6" ht="14.4" customHeight="1" x14ac:dyDescent="0.3">
      <c r="A14" s="776" t="s">
        <v>1298</v>
      </c>
      <c r="B14" s="752"/>
      <c r="C14" s="766">
        <v>0</v>
      </c>
      <c r="D14" s="752">
        <v>69.55000000000004</v>
      </c>
      <c r="E14" s="766">
        <v>1</v>
      </c>
      <c r="F14" s="753">
        <v>69.55000000000004</v>
      </c>
    </row>
    <row r="15" spans="1:6" ht="14.4" customHeight="1" x14ac:dyDescent="0.3">
      <c r="A15" s="776" t="s">
        <v>1299</v>
      </c>
      <c r="B15" s="752"/>
      <c r="C15" s="766">
        <v>0</v>
      </c>
      <c r="D15" s="752">
        <v>301.54999999999995</v>
      </c>
      <c r="E15" s="766">
        <v>1</v>
      </c>
      <c r="F15" s="753">
        <v>301.54999999999995</v>
      </c>
    </row>
    <row r="16" spans="1:6" ht="14.4" customHeight="1" x14ac:dyDescent="0.3">
      <c r="A16" s="776" t="s">
        <v>1300</v>
      </c>
      <c r="B16" s="752"/>
      <c r="C16" s="766">
        <v>0</v>
      </c>
      <c r="D16" s="752">
        <v>186.87</v>
      </c>
      <c r="E16" s="766">
        <v>1</v>
      </c>
      <c r="F16" s="753">
        <v>186.87</v>
      </c>
    </row>
    <row r="17" spans="1:6" ht="14.4" customHeight="1" x14ac:dyDescent="0.3">
      <c r="A17" s="776" t="s">
        <v>1301</v>
      </c>
      <c r="B17" s="752">
        <v>59.9</v>
      </c>
      <c r="C17" s="766">
        <v>3.3391308225745306E-2</v>
      </c>
      <c r="D17" s="752">
        <v>1733.98</v>
      </c>
      <c r="E17" s="766">
        <v>0.96660869177425468</v>
      </c>
      <c r="F17" s="753">
        <v>1793.88</v>
      </c>
    </row>
    <row r="18" spans="1:6" ht="14.4" customHeight="1" x14ac:dyDescent="0.3">
      <c r="A18" s="776" t="s">
        <v>1302</v>
      </c>
      <c r="B18" s="752"/>
      <c r="C18" s="766">
        <v>0</v>
      </c>
      <c r="D18" s="752">
        <v>363.15</v>
      </c>
      <c r="E18" s="766">
        <v>1</v>
      </c>
      <c r="F18" s="753">
        <v>363.15</v>
      </c>
    </row>
    <row r="19" spans="1:6" ht="14.4" customHeight="1" x14ac:dyDescent="0.3">
      <c r="A19" s="776" t="s">
        <v>1303</v>
      </c>
      <c r="B19" s="752">
        <v>84.9</v>
      </c>
      <c r="C19" s="766">
        <v>0.11019677067649658</v>
      </c>
      <c r="D19" s="752">
        <v>685.53999999999985</v>
      </c>
      <c r="E19" s="766">
        <v>0.88980322932350342</v>
      </c>
      <c r="F19" s="753">
        <v>770.43999999999983</v>
      </c>
    </row>
    <row r="20" spans="1:6" ht="14.4" customHeight="1" x14ac:dyDescent="0.3">
      <c r="A20" s="776" t="s">
        <v>1304</v>
      </c>
      <c r="B20" s="752"/>
      <c r="C20" s="766">
        <v>0</v>
      </c>
      <c r="D20" s="752">
        <v>48.769999999999989</v>
      </c>
      <c r="E20" s="766">
        <v>1</v>
      </c>
      <c r="F20" s="753">
        <v>48.769999999999989</v>
      </c>
    </row>
    <row r="21" spans="1:6" ht="14.4" customHeight="1" x14ac:dyDescent="0.3">
      <c r="A21" s="776" t="s">
        <v>1305</v>
      </c>
      <c r="B21" s="752"/>
      <c r="C21" s="766">
        <v>0</v>
      </c>
      <c r="D21" s="752">
        <v>181.62</v>
      </c>
      <c r="E21" s="766">
        <v>1</v>
      </c>
      <c r="F21" s="753">
        <v>181.62</v>
      </c>
    </row>
    <row r="22" spans="1:6" ht="14.4" customHeight="1" x14ac:dyDescent="0.3">
      <c r="A22" s="776" t="s">
        <v>1306</v>
      </c>
      <c r="B22" s="752">
        <v>35.399999999999991</v>
      </c>
      <c r="C22" s="766">
        <v>0.14492753623188404</v>
      </c>
      <c r="D22" s="752">
        <v>208.85999999999999</v>
      </c>
      <c r="E22" s="766">
        <v>0.85507246376811596</v>
      </c>
      <c r="F22" s="753">
        <v>244.26</v>
      </c>
    </row>
    <row r="23" spans="1:6" ht="14.4" customHeight="1" x14ac:dyDescent="0.3">
      <c r="A23" s="776" t="s">
        <v>1307</v>
      </c>
      <c r="B23" s="752"/>
      <c r="C23" s="766">
        <v>0</v>
      </c>
      <c r="D23" s="752">
        <v>64.859999999999957</v>
      </c>
      <c r="E23" s="766">
        <v>1</v>
      </c>
      <c r="F23" s="753">
        <v>64.859999999999957</v>
      </c>
    </row>
    <row r="24" spans="1:6" ht="14.4" customHeight="1" x14ac:dyDescent="0.3">
      <c r="A24" s="776" t="s">
        <v>1308</v>
      </c>
      <c r="B24" s="752"/>
      <c r="C24" s="766">
        <v>0</v>
      </c>
      <c r="D24" s="752">
        <v>38.699999999999996</v>
      </c>
      <c r="E24" s="766">
        <v>1</v>
      </c>
      <c r="F24" s="753">
        <v>38.699999999999996</v>
      </c>
    </row>
    <row r="25" spans="1:6" ht="14.4" customHeight="1" x14ac:dyDescent="0.3">
      <c r="A25" s="776" t="s">
        <v>1309</v>
      </c>
      <c r="B25" s="752"/>
      <c r="C25" s="766">
        <v>0</v>
      </c>
      <c r="D25" s="752">
        <v>32.33</v>
      </c>
      <c r="E25" s="766">
        <v>1</v>
      </c>
      <c r="F25" s="753">
        <v>32.33</v>
      </c>
    </row>
    <row r="26" spans="1:6" ht="14.4" customHeight="1" x14ac:dyDescent="0.3">
      <c r="A26" s="776" t="s">
        <v>1310</v>
      </c>
      <c r="B26" s="752"/>
      <c r="C26" s="766">
        <v>0</v>
      </c>
      <c r="D26" s="752">
        <v>325.66000000000008</v>
      </c>
      <c r="E26" s="766">
        <v>1</v>
      </c>
      <c r="F26" s="753">
        <v>325.66000000000008</v>
      </c>
    </row>
    <row r="27" spans="1:6" ht="14.4" customHeight="1" x14ac:dyDescent="0.3">
      <c r="A27" s="776" t="s">
        <v>1311</v>
      </c>
      <c r="B27" s="752"/>
      <c r="C27" s="766">
        <v>0</v>
      </c>
      <c r="D27" s="752">
        <v>975.59000000000015</v>
      </c>
      <c r="E27" s="766">
        <v>1</v>
      </c>
      <c r="F27" s="753">
        <v>975.59000000000015</v>
      </c>
    </row>
    <row r="28" spans="1:6" ht="14.4" customHeight="1" x14ac:dyDescent="0.3">
      <c r="A28" s="776" t="s">
        <v>1312</v>
      </c>
      <c r="B28" s="752"/>
      <c r="C28" s="766">
        <v>0</v>
      </c>
      <c r="D28" s="752">
        <v>60.36</v>
      </c>
      <c r="E28" s="766">
        <v>1</v>
      </c>
      <c r="F28" s="753">
        <v>60.36</v>
      </c>
    </row>
    <row r="29" spans="1:6" ht="14.4" customHeight="1" x14ac:dyDescent="0.3">
      <c r="A29" s="776" t="s">
        <v>1313</v>
      </c>
      <c r="B29" s="752"/>
      <c r="C29" s="766">
        <v>0</v>
      </c>
      <c r="D29" s="752">
        <v>170.83999999999997</v>
      </c>
      <c r="E29" s="766">
        <v>1</v>
      </c>
      <c r="F29" s="753">
        <v>170.83999999999997</v>
      </c>
    </row>
    <row r="30" spans="1:6" ht="14.4" customHeight="1" x14ac:dyDescent="0.3">
      <c r="A30" s="776" t="s">
        <v>1314</v>
      </c>
      <c r="B30" s="752"/>
      <c r="C30" s="766">
        <v>0</v>
      </c>
      <c r="D30" s="752">
        <v>662.2</v>
      </c>
      <c r="E30" s="766">
        <v>1</v>
      </c>
      <c r="F30" s="753">
        <v>662.2</v>
      </c>
    </row>
    <row r="31" spans="1:6" ht="14.4" customHeight="1" x14ac:dyDescent="0.3">
      <c r="A31" s="776" t="s">
        <v>1315</v>
      </c>
      <c r="B31" s="752"/>
      <c r="C31" s="766">
        <v>0</v>
      </c>
      <c r="D31" s="752">
        <v>18.289999999999996</v>
      </c>
      <c r="E31" s="766">
        <v>1</v>
      </c>
      <c r="F31" s="753">
        <v>18.289999999999996</v>
      </c>
    </row>
    <row r="32" spans="1:6" ht="14.4" customHeight="1" x14ac:dyDescent="0.3">
      <c r="A32" s="776" t="s">
        <v>1316</v>
      </c>
      <c r="B32" s="752"/>
      <c r="C32" s="766">
        <v>0</v>
      </c>
      <c r="D32" s="752">
        <v>19.010000000000002</v>
      </c>
      <c r="E32" s="766">
        <v>1</v>
      </c>
      <c r="F32" s="753">
        <v>19.010000000000002</v>
      </c>
    </row>
    <row r="33" spans="1:6" ht="14.4" customHeight="1" x14ac:dyDescent="0.3">
      <c r="A33" s="776" t="s">
        <v>1317</v>
      </c>
      <c r="B33" s="752"/>
      <c r="C33" s="766">
        <v>0</v>
      </c>
      <c r="D33" s="752">
        <v>113.75000000000003</v>
      </c>
      <c r="E33" s="766">
        <v>1</v>
      </c>
      <c r="F33" s="753">
        <v>113.75000000000003</v>
      </c>
    </row>
    <row r="34" spans="1:6" ht="14.4" customHeight="1" x14ac:dyDescent="0.3">
      <c r="A34" s="776" t="s">
        <v>1318</v>
      </c>
      <c r="B34" s="752"/>
      <c r="C34" s="766">
        <v>0</v>
      </c>
      <c r="D34" s="752">
        <v>833.91000000000008</v>
      </c>
      <c r="E34" s="766">
        <v>1</v>
      </c>
      <c r="F34" s="753">
        <v>833.91000000000008</v>
      </c>
    </row>
    <row r="35" spans="1:6" ht="14.4" customHeight="1" x14ac:dyDescent="0.3">
      <c r="A35" s="776" t="s">
        <v>1319</v>
      </c>
      <c r="B35" s="752"/>
      <c r="C35" s="766">
        <v>0</v>
      </c>
      <c r="D35" s="752">
        <v>299.75</v>
      </c>
      <c r="E35" s="766">
        <v>1</v>
      </c>
      <c r="F35" s="753">
        <v>299.75</v>
      </c>
    </row>
    <row r="36" spans="1:6" ht="14.4" customHeight="1" x14ac:dyDescent="0.3">
      <c r="A36" s="776" t="s">
        <v>1320</v>
      </c>
      <c r="B36" s="752"/>
      <c r="C36" s="766">
        <v>0</v>
      </c>
      <c r="D36" s="752">
        <v>3327.8099999999995</v>
      </c>
      <c r="E36" s="766">
        <v>1</v>
      </c>
      <c r="F36" s="753">
        <v>3327.8099999999995</v>
      </c>
    </row>
    <row r="37" spans="1:6" ht="14.4" customHeight="1" x14ac:dyDescent="0.3">
      <c r="A37" s="776" t="s">
        <v>1321</v>
      </c>
      <c r="B37" s="752"/>
      <c r="C37" s="766">
        <v>0</v>
      </c>
      <c r="D37" s="752">
        <v>109602.72</v>
      </c>
      <c r="E37" s="766">
        <v>1</v>
      </c>
      <c r="F37" s="753">
        <v>109602.72</v>
      </c>
    </row>
    <row r="38" spans="1:6" ht="14.4" customHeight="1" x14ac:dyDescent="0.3">
      <c r="A38" s="776" t="s">
        <v>1322</v>
      </c>
      <c r="B38" s="752"/>
      <c r="C38" s="766">
        <v>0</v>
      </c>
      <c r="D38" s="752">
        <v>2046.6399999999996</v>
      </c>
      <c r="E38" s="766">
        <v>1</v>
      </c>
      <c r="F38" s="753">
        <v>2046.6399999999996</v>
      </c>
    </row>
    <row r="39" spans="1:6" ht="14.4" customHeight="1" x14ac:dyDescent="0.3">
      <c r="A39" s="776" t="s">
        <v>1323</v>
      </c>
      <c r="B39" s="752">
        <v>2235.2399999999998</v>
      </c>
      <c r="C39" s="766">
        <v>1</v>
      </c>
      <c r="D39" s="752"/>
      <c r="E39" s="766">
        <v>0</v>
      </c>
      <c r="F39" s="753">
        <v>2235.2399999999998</v>
      </c>
    </row>
    <row r="40" spans="1:6" ht="14.4" customHeight="1" x14ac:dyDescent="0.3">
      <c r="A40" s="776" t="s">
        <v>1324</v>
      </c>
      <c r="B40" s="752"/>
      <c r="C40" s="766">
        <v>0</v>
      </c>
      <c r="D40" s="752">
        <v>7507.5</v>
      </c>
      <c r="E40" s="766">
        <v>1</v>
      </c>
      <c r="F40" s="753">
        <v>7507.5</v>
      </c>
    </row>
    <row r="41" spans="1:6" ht="14.4" customHeight="1" x14ac:dyDescent="0.3">
      <c r="A41" s="776" t="s">
        <v>1325</v>
      </c>
      <c r="B41" s="752"/>
      <c r="C41" s="766">
        <v>0</v>
      </c>
      <c r="D41" s="752">
        <v>17478.559999999998</v>
      </c>
      <c r="E41" s="766">
        <v>1</v>
      </c>
      <c r="F41" s="753">
        <v>17478.559999999998</v>
      </c>
    </row>
    <row r="42" spans="1:6" ht="14.4" customHeight="1" x14ac:dyDescent="0.3">
      <c r="A42" s="776" t="s">
        <v>1326</v>
      </c>
      <c r="B42" s="752"/>
      <c r="C42" s="766">
        <v>0</v>
      </c>
      <c r="D42" s="752">
        <v>1586.4</v>
      </c>
      <c r="E42" s="766">
        <v>1</v>
      </c>
      <c r="F42" s="753">
        <v>1586.4</v>
      </c>
    </row>
    <row r="43" spans="1:6" ht="14.4" customHeight="1" x14ac:dyDescent="0.3">
      <c r="A43" s="776" t="s">
        <v>1327</v>
      </c>
      <c r="B43" s="752"/>
      <c r="C43" s="766">
        <v>0</v>
      </c>
      <c r="D43" s="752">
        <v>7767.7950000000001</v>
      </c>
      <c r="E43" s="766">
        <v>1</v>
      </c>
      <c r="F43" s="753">
        <v>7767.7950000000001</v>
      </c>
    </row>
    <row r="44" spans="1:6" ht="14.4" customHeight="1" x14ac:dyDescent="0.3">
      <c r="A44" s="776" t="s">
        <v>1328</v>
      </c>
      <c r="B44" s="752">
        <v>21996.559000000001</v>
      </c>
      <c r="C44" s="766">
        <v>0.92412704751894614</v>
      </c>
      <c r="D44" s="752">
        <v>1805.9680000000001</v>
      </c>
      <c r="E44" s="766">
        <v>7.5872952481053801E-2</v>
      </c>
      <c r="F44" s="753">
        <v>23802.527000000002</v>
      </c>
    </row>
    <row r="45" spans="1:6" ht="14.4" customHeight="1" x14ac:dyDescent="0.3">
      <c r="A45" s="776" t="s">
        <v>1329</v>
      </c>
      <c r="B45" s="752"/>
      <c r="C45" s="766">
        <v>0</v>
      </c>
      <c r="D45" s="752">
        <v>532.4</v>
      </c>
      <c r="E45" s="766">
        <v>1</v>
      </c>
      <c r="F45" s="753">
        <v>532.4</v>
      </c>
    </row>
    <row r="46" spans="1:6" ht="14.4" customHeight="1" x14ac:dyDescent="0.3">
      <c r="A46" s="776" t="s">
        <v>1330</v>
      </c>
      <c r="B46" s="752"/>
      <c r="C46" s="766">
        <v>0</v>
      </c>
      <c r="D46" s="752">
        <v>104.94</v>
      </c>
      <c r="E46" s="766">
        <v>1</v>
      </c>
      <c r="F46" s="753">
        <v>104.94</v>
      </c>
    </row>
    <row r="47" spans="1:6" ht="14.4" customHeight="1" x14ac:dyDescent="0.3">
      <c r="A47" s="776" t="s">
        <v>1331</v>
      </c>
      <c r="B47" s="752"/>
      <c r="C47" s="766">
        <v>0</v>
      </c>
      <c r="D47" s="752">
        <v>14735.190000000002</v>
      </c>
      <c r="E47" s="766">
        <v>1</v>
      </c>
      <c r="F47" s="753">
        <v>14735.190000000002</v>
      </c>
    </row>
    <row r="48" spans="1:6" ht="14.4" customHeight="1" x14ac:dyDescent="0.3">
      <c r="A48" s="776" t="s">
        <v>1332</v>
      </c>
      <c r="B48" s="752"/>
      <c r="C48" s="766">
        <v>0</v>
      </c>
      <c r="D48" s="752">
        <v>150.56999999999996</v>
      </c>
      <c r="E48" s="766">
        <v>1</v>
      </c>
      <c r="F48" s="753">
        <v>150.56999999999996</v>
      </c>
    </row>
    <row r="49" spans="1:6" ht="14.4" customHeight="1" x14ac:dyDescent="0.3">
      <c r="A49" s="776" t="s">
        <v>1333</v>
      </c>
      <c r="B49" s="752">
        <v>2554.1999999999998</v>
      </c>
      <c r="C49" s="766">
        <v>1</v>
      </c>
      <c r="D49" s="752"/>
      <c r="E49" s="766">
        <v>0</v>
      </c>
      <c r="F49" s="753">
        <v>2554.1999999999998</v>
      </c>
    </row>
    <row r="50" spans="1:6" ht="14.4" customHeight="1" x14ac:dyDescent="0.3">
      <c r="A50" s="776" t="s">
        <v>1334</v>
      </c>
      <c r="B50" s="752"/>
      <c r="C50" s="766">
        <v>0</v>
      </c>
      <c r="D50" s="752">
        <v>20334.790000000005</v>
      </c>
      <c r="E50" s="766">
        <v>1</v>
      </c>
      <c r="F50" s="753">
        <v>20334.790000000005</v>
      </c>
    </row>
    <row r="51" spans="1:6" ht="14.4" customHeight="1" x14ac:dyDescent="0.3">
      <c r="A51" s="776" t="s">
        <v>1335</v>
      </c>
      <c r="B51" s="752"/>
      <c r="C51" s="766">
        <v>0</v>
      </c>
      <c r="D51" s="752">
        <v>55951.5</v>
      </c>
      <c r="E51" s="766">
        <v>1</v>
      </c>
      <c r="F51" s="753">
        <v>55951.5</v>
      </c>
    </row>
    <row r="52" spans="1:6" ht="14.4" customHeight="1" x14ac:dyDescent="0.3">
      <c r="A52" s="776" t="s">
        <v>1336</v>
      </c>
      <c r="B52" s="752"/>
      <c r="C52" s="766">
        <v>0</v>
      </c>
      <c r="D52" s="752">
        <v>1563.71</v>
      </c>
      <c r="E52" s="766">
        <v>1</v>
      </c>
      <c r="F52" s="753">
        <v>1563.71</v>
      </c>
    </row>
    <row r="53" spans="1:6" ht="14.4" customHeight="1" x14ac:dyDescent="0.3">
      <c r="A53" s="776" t="s">
        <v>1337</v>
      </c>
      <c r="B53" s="752">
        <v>337.45000000000005</v>
      </c>
      <c r="C53" s="766">
        <v>1</v>
      </c>
      <c r="D53" s="752"/>
      <c r="E53" s="766">
        <v>0</v>
      </c>
      <c r="F53" s="753">
        <v>337.45000000000005</v>
      </c>
    </row>
    <row r="54" spans="1:6" ht="14.4" customHeight="1" x14ac:dyDescent="0.3">
      <c r="A54" s="776" t="s">
        <v>1338</v>
      </c>
      <c r="B54" s="752"/>
      <c r="C54" s="766">
        <v>0</v>
      </c>
      <c r="D54" s="752">
        <v>554.11</v>
      </c>
      <c r="E54" s="766">
        <v>1</v>
      </c>
      <c r="F54" s="753">
        <v>554.11</v>
      </c>
    </row>
    <row r="55" spans="1:6" ht="14.4" customHeight="1" x14ac:dyDescent="0.3">
      <c r="A55" s="776" t="s">
        <v>1339</v>
      </c>
      <c r="B55" s="752"/>
      <c r="C55" s="766">
        <v>0</v>
      </c>
      <c r="D55" s="752">
        <v>39.180000000000007</v>
      </c>
      <c r="E55" s="766">
        <v>1</v>
      </c>
      <c r="F55" s="753">
        <v>39.180000000000007</v>
      </c>
    </row>
    <row r="56" spans="1:6" ht="14.4" customHeight="1" x14ac:dyDescent="0.3">
      <c r="A56" s="776" t="s">
        <v>1340</v>
      </c>
      <c r="B56" s="752"/>
      <c r="C56" s="766">
        <v>0</v>
      </c>
      <c r="D56" s="752">
        <v>1144.4639999999997</v>
      </c>
      <c r="E56" s="766">
        <v>1</v>
      </c>
      <c r="F56" s="753">
        <v>1144.4639999999997</v>
      </c>
    </row>
    <row r="57" spans="1:6" ht="14.4" customHeight="1" x14ac:dyDescent="0.3">
      <c r="A57" s="776" t="s">
        <v>1341</v>
      </c>
      <c r="B57" s="752"/>
      <c r="C57" s="766">
        <v>0</v>
      </c>
      <c r="D57" s="752">
        <v>148.04000000000002</v>
      </c>
      <c r="E57" s="766">
        <v>1</v>
      </c>
      <c r="F57" s="753">
        <v>148.04000000000002</v>
      </c>
    </row>
    <row r="58" spans="1:6" ht="14.4" customHeight="1" x14ac:dyDescent="0.3">
      <c r="A58" s="776" t="s">
        <v>1342</v>
      </c>
      <c r="B58" s="752"/>
      <c r="C58" s="766">
        <v>0</v>
      </c>
      <c r="D58" s="752">
        <v>131.05000000000004</v>
      </c>
      <c r="E58" s="766">
        <v>1</v>
      </c>
      <c r="F58" s="753">
        <v>131.05000000000004</v>
      </c>
    </row>
    <row r="59" spans="1:6" ht="14.4" customHeight="1" x14ac:dyDescent="0.3">
      <c r="A59" s="776" t="s">
        <v>1343</v>
      </c>
      <c r="B59" s="752"/>
      <c r="C59" s="766">
        <v>0</v>
      </c>
      <c r="D59" s="752">
        <v>70.400000000000006</v>
      </c>
      <c r="E59" s="766">
        <v>1</v>
      </c>
      <c r="F59" s="753">
        <v>70.400000000000006</v>
      </c>
    </row>
    <row r="60" spans="1:6" ht="14.4" customHeight="1" x14ac:dyDescent="0.3">
      <c r="A60" s="776" t="s">
        <v>1344</v>
      </c>
      <c r="B60" s="752"/>
      <c r="C60" s="766">
        <v>0</v>
      </c>
      <c r="D60" s="752">
        <v>77.240000000000023</v>
      </c>
      <c r="E60" s="766">
        <v>1</v>
      </c>
      <c r="F60" s="753">
        <v>77.240000000000023</v>
      </c>
    </row>
    <row r="61" spans="1:6" ht="14.4" customHeight="1" x14ac:dyDescent="0.3">
      <c r="A61" s="776" t="s">
        <v>1345</v>
      </c>
      <c r="B61" s="752"/>
      <c r="C61" s="766">
        <v>0</v>
      </c>
      <c r="D61" s="752">
        <v>99.640000000000043</v>
      </c>
      <c r="E61" s="766">
        <v>1</v>
      </c>
      <c r="F61" s="753">
        <v>99.640000000000043</v>
      </c>
    </row>
    <row r="62" spans="1:6" ht="14.4" customHeight="1" x14ac:dyDescent="0.3">
      <c r="A62" s="776" t="s">
        <v>1346</v>
      </c>
      <c r="B62" s="752"/>
      <c r="C62" s="766">
        <v>0</v>
      </c>
      <c r="D62" s="752">
        <v>507</v>
      </c>
      <c r="E62" s="766">
        <v>1</v>
      </c>
      <c r="F62" s="753">
        <v>507</v>
      </c>
    </row>
    <row r="63" spans="1:6" ht="14.4" customHeight="1" x14ac:dyDescent="0.3">
      <c r="A63" s="776" t="s">
        <v>1347</v>
      </c>
      <c r="B63" s="752"/>
      <c r="C63" s="766">
        <v>0</v>
      </c>
      <c r="D63" s="752">
        <v>776.50000000000011</v>
      </c>
      <c r="E63" s="766">
        <v>1</v>
      </c>
      <c r="F63" s="753">
        <v>776.50000000000011</v>
      </c>
    </row>
    <row r="64" spans="1:6" ht="14.4" customHeight="1" x14ac:dyDescent="0.3">
      <c r="A64" s="776" t="s">
        <v>1348</v>
      </c>
      <c r="B64" s="752"/>
      <c r="C64" s="766">
        <v>0</v>
      </c>
      <c r="D64" s="752">
        <v>43.759999999999991</v>
      </c>
      <c r="E64" s="766">
        <v>1</v>
      </c>
      <c r="F64" s="753">
        <v>43.759999999999991</v>
      </c>
    </row>
    <row r="65" spans="1:6" ht="14.4" customHeight="1" x14ac:dyDescent="0.3">
      <c r="A65" s="776" t="s">
        <v>1349</v>
      </c>
      <c r="B65" s="752"/>
      <c r="C65" s="766">
        <v>0</v>
      </c>
      <c r="D65" s="752">
        <v>132.18</v>
      </c>
      <c r="E65" s="766">
        <v>1</v>
      </c>
      <c r="F65" s="753">
        <v>132.18</v>
      </c>
    </row>
    <row r="66" spans="1:6" ht="14.4" customHeight="1" x14ac:dyDescent="0.3">
      <c r="A66" s="776" t="s">
        <v>1350</v>
      </c>
      <c r="B66" s="752"/>
      <c r="C66" s="766">
        <v>0</v>
      </c>
      <c r="D66" s="752">
        <v>2250.1799999999998</v>
      </c>
      <c r="E66" s="766">
        <v>1</v>
      </c>
      <c r="F66" s="753">
        <v>2250.1799999999998</v>
      </c>
    </row>
    <row r="67" spans="1:6" ht="14.4" customHeight="1" x14ac:dyDescent="0.3">
      <c r="A67" s="776" t="s">
        <v>1351</v>
      </c>
      <c r="B67" s="752"/>
      <c r="C67" s="766">
        <v>0</v>
      </c>
      <c r="D67" s="752">
        <v>505.81</v>
      </c>
      <c r="E67" s="766">
        <v>1</v>
      </c>
      <c r="F67" s="753">
        <v>505.81</v>
      </c>
    </row>
    <row r="68" spans="1:6" ht="14.4" customHeight="1" x14ac:dyDescent="0.3">
      <c r="A68" s="776" t="s">
        <v>1352</v>
      </c>
      <c r="B68" s="752"/>
      <c r="C68" s="766">
        <v>0</v>
      </c>
      <c r="D68" s="752">
        <v>558.36</v>
      </c>
      <c r="E68" s="766">
        <v>1</v>
      </c>
      <c r="F68" s="753">
        <v>558.36</v>
      </c>
    </row>
    <row r="69" spans="1:6" ht="14.4" customHeight="1" x14ac:dyDescent="0.3">
      <c r="A69" s="776" t="s">
        <v>1353</v>
      </c>
      <c r="B69" s="752"/>
      <c r="C69" s="766">
        <v>0</v>
      </c>
      <c r="D69" s="752">
        <v>4598.2999999999993</v>
      </c>
      <c r="E69" s="766">
        <v>1</v>
      </c>
      <c r="F69" s="753">
        <v>4598.2999999999993</v>
      </c>
    </row>
    <row r="70" spans="1:6" ht="14.4" customHeight="1" x14ac:dyDescent="0.3">
      <c r="A70" s="776" t="s">
        <v>1354</v>
      </c>
      <c r="B70" s="752"/>
      <c r="C70" s="766">
        <v>0</v>
      </c>
      <c r="D70" s="752">
        <v>597.06000000000006</v>
      </c>
      <c r="E70" s="766">
        <v>1</v>
      </c>
      <c r="F70" s="753">
        <v>597.06000000000006</v>
      </c>
    </row>
    <row r="71" spans="1:6" ht="14.4" customHeight="1" x14ac:dyDescent="0.3">
      <c r="A71" s="776" t="s">
        <v>1355</v>
      </c>
      <c r="B71" s="752"/>
      <c r="C71" s="766">
        <v>0</v>
      </c>
      <c r="D71" s="752">
        <v>2091.62</v>
      </c>
      <c r="E71" s="766">
        <v>1</v>
      </c>
      <c r="F71" s="753">
        <v>2091.62</v>
      </c>
    </row>
    <row r="72" spans="1:6" ht="14.4" customHeight="1" x14ac:dyDescent="0.3">
      <c r="A72" s="776" t="s">
        <v>1356</v>
      </c>
      <c r="B72" s="752"/>
      <c r="C72" s="766">
        <v>0</v>
      </c>
      <c r="D72" s="752">
        <v>671.91</v>
      </c>
      <c r="E72" s="766">
        <v>1</v>
      </c>
      <c r="F72" s="753">
        <v>671.91</v>
      </c>
    </row>
    <row r="73" spans="1:6" ht="14.4" customHeight="1" x14ac:dyDescent="0.3">
      <c r="A73" s="776" t="s">
        <v>1357</v>
      </c>
      <c r="B73" s="752">
        <v>10185.210000000003</v>
      </c>
      <c r="C73" s="766">
        <v>0.54819849058797321</v>
      </c>
      <c r="D73" s="752">
        <v>8394.2099999999991</v>
      </c>
      <c r="E73" s="766">
        <v>0.45180150941202674</v>
      </c>
      <c r="F73" s="753">
        <v>18579.420000000002</v>
      </c>
    </row>
    <row r="74" spans="1:6" ht="14.4" customHeight="1" x14ac:dyDescent="0.3">
      <c r="A74" s="776" t="s">
        <v>1358</v>
      </c>
      <c r="B74" s="752"/>
      <c r="C74" s="766">
        <v>0</v>
      </c>
      <c r="D74" s="752">
        <v>757.79000000000008</v>
      </c>
      <c r="E74" s="766">
        <v>1</v>
      </c>
      <c r="F74" s="753">
        <v>757.79000000000008</v>
      </c>
    </row>
    <row r="75" spans="1:6" ht="14.4" customHeight="1" thickBot="1" x14ac:dyDescent="0.35">
      <c r="A75" s="777" t="s">
        <v>1359</v>
      </c>
      <c r="B75" s="768"/>
      <c r="C75" s="769">
        <v>0</v>
      </c>
      <c r="D75" s="768">
        <v>1888.9800000000002</v>
      </c>
      <c r="E75" s="769">
        <v>1</v>
      </c>
      <c r="F75" s="770">
        <v>1888.9800000000002</v>
      </c>
    </row>
    <row r="76" spans="1:6" ht="14.4" customHeight="1" thickBot="1" x14ac:dyDescent="0.35">
      <c r="A76" s="771" t="s">
        <v>3</v>
      </c>
      <c r="B76" s="772">
        <v>37488.859000000004</v>
      </c>
      <c r="C76" s="773">
        <v>8.1500530478293393E-2</v>
      </c>
      <c r="D76" s="772">
        <v>422494.14699999988</v>
      </c>
      <c r="E76" s="773">
        <v>0.91849946952170658</v>
      </c>
      <c r="F76" s="774">
        <v>459983.00599999988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1684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158.5</v>
      </c>
      <c r="G3" s="47">
        <f>SUBTOTAL(9,G6:G1048576)</f>
        <v>37488.858999999989</v>
      </c>
      <c r="H3" s="48">
        <f>IF(M3=0,0,G3/M3)</f>
        <v>8.1500530478293309E-2</v>
      </c>
      <c r="I3" s="47">
        <f>SUBTOTAL(9,I6:I1048576)</f>
        <v>1863.1000000000001</v>
      </c>
      <c r="J3" s="47">
        <f>SUBTOTAL(9,J6:J1048576)</f>
        <v>422494.14700000011</v>
      </c>
      <c r="K3" s="48">
        <f>IF(M3=0,0,J3/M3)</f>
        <v>0.91849946952170658</v>
      </c>
      <c r="L3" s="47">
        <f>SUBTOTAL(9,L6:L1048576)</f>
        <v>2021.6000000000001</v>
      </c>
      <c r="M3" s="49">
        <f>SUBTOTAL(9,M6:M1048576)</f>
        <v>459983.00600000017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592</v>
      </c>
      <c r="B6" s="741" t="s">
        <v>1360</v>
      </c>
      <c r="C6" s="741" t="s">
        <v>1361</v>
      </c>
      <c r="D6" s="741" t="s">
        <v>687</v>
      </c>
      <c r="E6" s="741" t="s">
        <v>1362</v>
      </c>
      <c r="F6" s="745"/>
      <c r="G6" s="745"/>
      <c r="H6" s="765">
        <v>0</v>
      </c>
      <c r="I6" s="745">
        <v>19</v>
      </c>
      <c r="J6" s="745">
        <v>313.18000000000006</v>
      </c>
      <c r="K6" s="765">
        <v>1</v>
      </c>
      <c r="L6" s="745">
        <v>19</v>
      </c>
      <c r="M6" s="746">
        <v>313.18000000000006</v>
      </c>
    </row>
    <row r="7" spans="1:13" ht="14.4" customHeight="1" x14ac:dyDescent="0.3">
      <c r="A7" s="747" t="s">
        <v>592</v>
      </c>
      <c r="B7" s="748" t="s">
        <v>1363</v>
      </c>
      <c r="C7" s="748" t="s">
        <v>1364</v>
      </c>
      <c r="D7" s="748" t="s">
        <v>1365</v>
      </c>
      <c r="E7" s="748" t="s">
        <v>1366</v>
      </c>
      <c r="F7" s="752"/>
      <c r="G7" s="752"/>
      <c r="H7" s="766">
        <v>0</v>
      </c>
      <c r="I7" s="752">
        <v>2</v>
      </c>
      <c r="J7" s="752">
        <v>679.12000000000012</v>
      </c>
      <c r="K7" s="766">
        <v>1</v>
      </c>
      <c r="L7" s="752">
        <v>2</v>
      </c>
      <c r="M7" s="753">
        <v>679.12000000000012</v>
      </c>
    </row>
    <row r="8" spans="1:13" ht="14.4" customHeight="1" x14ac:dyDescent="0.3">
      <c r="A8" s="747" t="s">
        <v>592</v>
      </c>
      <c r="B8" s="748" t="s">
        <v>1367</v>
      </c>
      <c r="C8" s="748" t="s">
        <v>1368</v>
      </c>
      <c r="D8" s="748" t="s">
        <v>715</v>
      </c>
      <c r="E8" s="748" t="s">
        <v>1369</v>
      </c>
      <c r="F8" s="752"/>
      <c r="G8" s="752"/>
      <c r="H8" s="766">
        <v>0</v>
      </c>
      <c r="I8" s="752">
        <v>5</v>
      </c>
      <c r="J8" s="752">
        <v>331.70000000000005</v>
      </c>
      <c r="K8" s="766">
        <v>1</v>
      </c>
      <c r="L8" s="752">
        <v>5</v>
      </c>
      <c r="M8" s="753">
        <v>331.70000000000005</v>
      </c>
    </row>
    <row r="9" spans="1:13" ht="14.4" customHeight="1" x14ac:dyDescent="0.3">
      <c r="A9" s="747" t="s">
        <v>592</v>
      </c>
      <c r="B9" s="748" t="s">
        <v>1370</v>
      </c>
      <c r="C9" s="748" t="s">
        <v>1371</v>
      </c>
      <c r="D9" s="748" t="s">
        <v>1372</v>
      </c>
      <c r="E9" s="748" t="s">
        <v>1373</v>
      </c>
      <c r="F9" s="752"/>
      <c r="G9" s="752"/>
      <c r="H9" s="766">
        <v>0</v>
      </c>
      <c r="I9" s="752">
        <v>3</v>
      </c>
      <c r="J9" s="752">
        <v>1888.9800000000002</v>
      </c>
      <c r="K9" s="766">
        <v>1</v>
      </c>
      <c r="L9" s="752">
        <v>3</v>
      </c>
      <c r="M9" s="753">
        <v>1888.9800000000002</v>
      </c>
    </row>
    <row r="10" spans="1:13" ht="14.4" customHeight="1" x14ac:dyDescent="0.3">
      <c r="A10" s="747" t="s">
        <v>592</v>
      </c>
      <c r="B10" s="748" t="s">
        <v>1374</v>
      </c>
      <c r="C10" s="748" t="s">
        <v>1375</v>
      </c>
      <c r="D10" s="748" t="s">
        <v>1376</v>
      </c>
      <c r="E10" s="748" t="s">
        <v>1377</v>
      </c>
      <c r="F10" s="752"/>
      <c r="G10" s="752"/>
      <c r="H10" s="766">
        <v>0</v>
      </c>
      <c r="I10" s="752">
        <v>1</v>
      </c>
      <c r="J10" s="752">
        <v>671.91</v>
      </c>
      <c r="K10" s="766">
        <v>1</v>
      </c>
      <c r="L10" s="752">
        <v>1</v>
      </c>
      <c r="M10" s="753">
        <v>671.91</v>
      </c>
    </row>
    <row r="11" spans="1:13" ht="14.4" customHeight="1" x14ac:dyDescent="0.3">
      <c r="A11" s="747" t="s">
        <v>592</v>
      </c>
      <c r="B11" s="748" t="s">
        <v>1378</v>
      </c>
      <c r="C11" s="748" t="s">
        <v>1379</v>
      </c>
      <c r="D11" s="748" t="s">
        <v>1380</v>
      </c>
      <c r="E11" s="748" t="s">
        <v>1377</v>
      </c>
      <c r="F11" s="752"/>
      <c r="G11" s="752"/>
      <c r="H11" s="766">
        <v>0</v>
      </c>
      <c r="I11" s="752">
        <v>2</v>
      </c>
      <c r="J11" s="752">
        <v>2091.62</v>
      </c>
      <c r="K11" s="766">
        <v>1</v>
      </c>
      <c r="L11" s="752">
        <v>2</v>
      </c>
      <c r="M11" s="753">
        <v>2091.62</v>
      </c>
    </row>
    <row r="12" spans="1:13" ht="14.4" customHeight="1" x14ac:dyDescent="0.3">
      <c r="A12" s="747" t="s">
        <v>592</v>
      </c>
      <c r="B12" s="748" t="s">
        <v>1381</v>
      </c>
      <c r="C12" s="748" t="s">
        <v>1382</v>
      </c>
      <c r="D12" s="748" t="s">
        <v>768</v>
      </c>
      <c r="E12" s="748" t="s">
        <v>1383</v>
      </c>
      <c r="F12" s="752"/>
      <c r="G12" s="752"/>
      <c r="H12" s="766">
        <v>0</v>
      </c>
      <c r="I12" s="752">
        <v>28</v>
      </c>
      <c r="J12" s="752">
        <v>92400</v>
      </c>
      <c r="K12" s="766">
        <v>1</v>
      </c>
      <c r="L12" s="752">
        <v>28</v>
      </c>
      <c r="M12" s="753">
        <v>92400</v>
      </c>
    </row>
    <row r="13" spans="1:13" ht="14.4" customHeight="1" x14ac:dyDescent="0.3">
      <c r="A13" s="747" t="s">
        <v>592</v>
      </c>
      <c r="B13" s="748" t="s">
        <v>1381</v>
      </c>
      <c r="C13" s="748" t="s">
        <v>1384</v>
      </c>
      <c r="D13" s="748" t="s">
        <v>770</v>
      </c>
      <c r="E13" s="748" t="s">
        <v>1385</v>
      </c>
      <c r="F13" s="752"/>
      <c r="G13" s="752"/>
      <c r="H13" s="766">
        <v>0</v>
      </c>
      <c r="I13" s="752">
        <v>18</v>
      </c>
      <c r="J13" s="752">
        <v>11351.880000000001</v>
      </c>
      <c r="K13" s="766">
        <v>1</v>
      </c>
      <c r="L13" s="752">
        <v>18</v>
      </c>
      <c r="M13" s="753">
        <v>11351.880000000001</v>
      </c>
    </row>
    <row r="14" spans="1:13" ht="14.4" customHeight="1" x14ac:dyDescent="0.3">
      <c r="A14" s="747" t="s">
        <v>592</v>
      </c>
      <c r="B14" s="748" t="s">
        <v>1381</v>
      </c>
      <c r="C14" s="748" t="s">
        <v>1386</v>
      </c>
      <c r="D14" s="748" t="s">
        <v>770</v>
      </c>
      <c r="E14" s="748" t="s">
        <v>1387</v>
      </c>
      <c r="F14" s="752"/>
      <c r="G14" s="752"/>
      <c r="H14" s="766">
        <v>0</v>
      </c>
      <c r="I14" s="752">
        <v>4</v>
      </c>
      <c r="J14" s="752">
        <v>1635.8</v>
      </c>
      <c r="K14" s="766">
        <v>1</v>
      </c>
      <c r="L14" s="752">
        <v>4</v>
      </c>
      <c r="M14" s="753">
        <v>1635.8</v>
      </c>
    </row>
    <row r="15" spans="1:13" ht="14.4" customHeight="1" x14ac:dyDescent="0.3">
      <c r="A15" s="747" t="s">
        <v>592</v>
      </c>
      <c r="B15" s="748" t="s">
        <v>1388</v>
      </c>
      <c r="C15" s="748" t="s">
        <v>1389</v>
      </c>
      <c r="D15" s="748" t="s">
        <v>1390</v>
      </c>
      <c r="E15" s="748" t="s">
        <v>1391</v>
      </c>
      <c r="F15" s="752"/>
      <c r="G15" s="752"/>
      <c r="H15" s="766">
        <v>0</v>
      </c>
      <c r="I15" s="752">
        <v>1</v>
      </c>
      <c r="J15" s="752">
        <v>69.55000000000004</v>
      </c>
      <c r="K15" s="766">
        <v>1</v>
      </c>
      <c r="L15" s="752">
        <v>1</v>
      </c>
      <c r="M15" s="753">
        <v>69.55000000000004</v>
      </c>
    </row>
    <row r="16" spans="1:13" ht="14.4" customHeight="1" x14ac:dyDescent="0.3">
      <c r="A16" s="747" t="s">
        <v>592</v>
      </c>
      <c r="B16" s="748" t="s">
        <v>1392</v>
      </c>
      <c r="C16" s="748" t="s">
        <v>1393</v>
      </c>
      <c r="D16" s="748" t="s">
        <v>1014</v>
      </c>
      <c r="E16" s="748" t="s">
        <v>1394</v>
      </c>
      <c r="F16" s="752"/>
      <c r="G16" s="752"/>
      <c r="H16" s="766">
        <v>0</v>
      </c>
      <c r="I16" s="752">
        <v>2</v>
      </c>
      <c r="J16" s="752">
        <v>124.58</v>
      </c>
      <c r="K16" s="766">
        <v>1</v>
      </c>
      <c r="L16" s="752">
        <v>2</v>
      </c>
      <c r="M16" s="753">
        <v>124.58</v>
      </c>
    </row>
    <row r="17" spans="1:13" ht="14.4" customHeight="1" x14ac:dyDescent="0.3">
      <c r="A17" s="747" t="s">
        <v>592</v>
      </c>
      <c r="B17" s="748" t="s">
        <v>1395</v>
      </c>
      <c r="C17" s="748" t="s">
        <v>1396</v>
      </c>
      <c r="D17" s="748" t="s">
        <v>778</v>
      </c>
      <c r="E17" s="748" t="s">
        <v>779</v>
      </c>
      <c r="F17" s="752"/>
      <c r="G17" s="752"/>
      <c r="H17" s="766">
        <v>0</v>
      </c>
      <c r="I17" s="752">
        <v>5</v>
      </c>
      <c r="J17" s="752">
        <v>201.95000000000002</v>
      </c>
      <c r="K17" s="766">
        <v>1</v>
      </c>
      <c r="L17" s="752">
        <v>5</v>
      </c>
      <c r="M17" s="753">
        <v>201.95000000000002</v>
      </c>
    </row>
    <row r="18" spans="1:13" ht="14.4" customHeight="1" x14ac:dyDescent="0.3">
      <c r="A18" s="747" t="s">
        <v>592</v>
      </c>
      <c r="B18" s="748" t="s">
        <v>1395</v>
      </c>
      <c r="C18" s="748" t="s">
        <v>1397</v>
      </c>
      <c r="D18" s="748" t="s">
        <v>776</v>
      </c>
      <c r="E18" s="748" t="s">
        <v>1398</v>
      </c>
      <c r="F18" s="752"/>
      <c r="G18" s="752"/>
      <c r="H18" s="766">
        <v>0</v>
      </c>
      <c r="I18" s="752">
        <v>3</v>
      </c>
      <c r="J18" s="752">
        <v>94.639999999999986</v>
      </c>
      <c r="K18" s="766">
        <v>1</v>
      </c>
      <c r="L18" s="752">
        <v>3</v>
      </c>
      <c r="M18" s="753">
        <v>94.639999999999986</v>
      </c>
    </row>
    <row r="19" spans="1:13" ht="14.4" customHeight="1" x14ac:dyDescent="0.3">
      <c r="A19" s="747" t="s">
        <v>592</v>
      </c>
      <c r="B19" s="748" t="s">
        <v>1395</v>
      </c>
      <c r="C19" s="748" t="s">
        <v>1399</v>
      </c>
      <c r="D19" s="748" t="s">
        <v>773</v>
      </c>
      <c r="E19" s="748" t="s">
        <v>1400</v>
      </c>
      <c r="F19" s="752"/>
      <c r="G19" s="752"/>
      <c r="H19" s="766">
        <v>0</v>
      </c>
      <c r="I19" s="752">
        <v>2</v>
      </c>
      <c r="J19" s="752">
        <v>115.54000000000002</v>
      </c>
      <c r="K19" s="766">
        <v>1</v>
      </c>
      <c r="L19" s="752">
        <v>2</v>
      </c>
      <c r="M19" s="753">
        <v>115.54000000000002</v>
      </c>
    </row>
    <row r="20" spans="1:13" ht="14.4" customHeight="1" x14ac:dyDescent="0.3">
      <c r="A20" s="747" t="s">
        <v>592</v>
      </c>
      <c r="B20" s="748" t="s">
        <v>1395</v>
      </c>
      <c r="C20" s="748" t="s">
        <v>1401</v>
      </c>
      <c r="D20" s="748" t="s">
        <v>773</v>
      </c>
      <c r="E20" s="748" t="s">
        <v>1402</v>
      </c>
      <c r="F20" s="752"/>
      <c r="G20" s="752"/>
      <c r="H20" s="766">
        <v>0</v>
      </c>
      <c r="I20" s="752">
        <v>1</v>
      </c>
      <c r="J20" s="752">
        <v>92.77</v>
      </c>
      <c r="K20" s="766">
        <v>1</v>
      </c>
      <c r="L20" s="752">
        <v>1</v>
      </c>
      <c r="M20" s="753">
        <v>92.77</v>
      </c>
    </row>
    <row r="21" spans="1:13" ht="14.4" customHeight="1" x14ac:dyDescent="0.3">
      <c r="A21" s="747" t="s">
        <v>592</v>
      </c>
      <c r="B21" s="748" t="s">
        <v>1403</v>
      </c>
      <c r="C21" s="748" t="s">
        <v>1404</v>
      </c>
      <c r="D21" s="748" t="s">
        <v>790</v>
      </c>
      <c r="E21" s="748" t="s">
        <v>1405</v>
      </c>
      <c r="F21" s="752"/>
      <c r="G21" s="752"/>
      <c r="H21" s="766">
        <v>0</v>
      </c>
      <c r="I21" s="752">
        <v>4</v>
      </c>
      <c r="J21" s="752">
        <v>226.40999999999997</v>
      </c>
      <c r="K21" s="766">
        <v>1</v>
      </c>
      <c r="L21" s="752">
        <v>4</v>
      </c>
      <c r="M21" s="753">
        <v>226.40999999999997</v>
      </c>
    </row>
    <row r="22" spans="1:13" ht="14.4" customHeight="1" x14ac:dyDescent="0.3">
      <c r="A22" s="747" t="s">
        <v>592</v>
      </c>
      <c r="B22" s="748" t="s">
        <v>1403</v>
      </c>
      <c r="C22" s="748" t="s">
        <v>1406</v>
      </c>
      <c r="D22" s="748" t="s">
        <v>790</v>
      </c>
      <c r="E22" s="748" t="s">
        <v>1407</v>
      </c>
      <c r="F22" s="752"/>
      <c r="G22" s="752"/>
      <c r="H22" s="766">
        <v>0</v>
      </c>
      <c r="I22" s="752">
        <v>2</v>
      </c>
      <c r="J22" s="752">
        <v>136.74</v>
      </c>
      <c r="K22" s="766">
        <v>1</v>
      </c>
      <c r="L22" s="752">
        <v>2</v>
      </c>
      <c r="M22" s="753">
        <v>136.74</v>
      </c>
    </row>
    <row r="23" spans="1:13" ht="14.4" customHeight="1" x14ac:dyDescent="0.3">
      <c r="A23" s="747" t="s">
        <v>592</v>
      </c>
      <c r="B23" s="748" t="s">
        <v>1408</v>
      </c>
      <c r="C23" s="748" t="s">
        <v>1409</v>
      </c>
      <c r="D23" s="748" t="s">
        <v>1410</v>
      </c>
      <c r="E23" s="748" t="s">
        <v>1411</v>
      </c>
      <c r="F23" s="752"/>
      <c r="G23" s="752"/>
      <c r="H23" s="766">
        <v>0</v>
      </c>
      <c r="I23" s="752">
        <v>3</v>
      </c>
      <c r="J23" s="752">
        <v>216.99</v>
      </c>
      <c r="K23" s="766">
        <v>1</v>
      </c>
      <c r="L23" s="752">
        <v>3</v>
      </c>
      <c r="M23" s="753">
        <v>216.99</v>
      </c>
    </row>
    <row r="24" spans="1:13" ht="14.4" customHeight="1" x14ac:dyDescent="0.3">
      <c r="A24" s="747" t="s">
        <v>592</v>
      </c>
      <c r="B24" s="748" t="s">
        <v>1408</v>
      </c>
      <c r="C24" s="748" t="s">
        <v>1412</v>
      </c>
      <c r="D24" s="748" t="s">
        <v>1410</v>
      </c>
      <c r="E24" s="748" t="s">
        <v>1413</v>
      </c>
      <c r="F24" s="752"/>
      <c r="G24" s="752"/>
      <c r="H24" s="766">
        <v>0</v>
      </c>
      <c r="I24" s="752">
        <v>1</v>
      </c>
      <c r="J24" s="752">
        <v>291.64999999999986</v>
      </c>
      <c r="K24" s="766">
        <v>1</v>
      </c>
      <c r="L24" s="752">
        <v>1</v>
      </c>
      <c r="M24" s="753">
        <v>291.64999999999986</v>
      </c>
    </row>
    <row r="25" spans="1:13" ht="14.4" customHeight="1" x14ac:dyDescent="0.3">
      <c r="A25" s="747" t="s">
        <v>592</v>
      </c>
      <c r="B25" s="748" t="s">
        <v>1414</v>
      </c>
      <c r="C25" s="748" t="s">
        <v>1415</v>
      </c>
      <c r="D25" s="748" t="s">
        <v>645</v>
      </c>
      <c r="E25" s="748" t="s">
        <v>1416</v>
      </c>
      <c r="F25" s="752"/>
      <c r="G25" s="752"/>
      <c r="H25" s="766">
        <v>0</v>
      </c>
      <c r="I25" s="752">
        <v>1</v>
      </c>
      <c r="J25" s="752">
        <v>48.769999999999989</v>
      </c>
      <c r="K25" s="766">
        <v>1</v>
      </c>
      <c r="L25" s="752">
        <v>1</v>
      </c>
      <c r="M25" s="753">
        <v>48.769999999999989</v>
      </c>
    </row>
    <row r="26" spans="1:13" ht="14.4" customHeight="1" x14ac:dyDescent="0.3">
      <c r="A26" s="747" t="s">
        <v>592</v>
      </c>
      <c r="B26" s="748" t="s">
        <v>1417</v>
      </c>
      <c r="C26" s="748" t="s">
        <v>1418</v>
      </c>
      <c r="D26" s="748" t="s">
        <v>1419</v>
      </c>
      <c r="E26" s="748" t="s">
        <v>1420</v>
      </c>
      <c r="F26" s="752"/>
      <c r="G26" s="752"/>
      <c r="H26" s="766">
        <v>0</v>
      </c>
      <c r="I26" s="752">
        <v>3</v>
      </c>
      <c r="J26" s="752">
        <v>83.509999999999991</v>
      </c>
      <c r="K26" s="766">
        <v>1</v>
      </c>
      <c r="L26" s="752">
        <v>3</v>
      </c>
      <c r="M26" s="753">
        <v>83.509999999999991</v>
      </c>
    </row>
    <row r="27" spans="1:13" ht="14.4" customHeight="1" x14ac:dyDescent="0.3">
      <c r="A27" s="747" t="s">
        <v>592</v>
      </c>
      <c r="B27" s="748" t="s">
        <v>1417</v>
      </c>
      <c r="C27" s="748" t="s">
        <v>1421</v>
      </c>
      <c r="D27" s="748" t="s">
        <v>1419</v>
      </c>
      <c r="E27" s="748" t="s">
        <v>1422</v>
      </c>
      <c r="F27" s="752"/>
      <c r="G27" s="752"/>
      <c r="H27" s="766">
        <v>0</v>
      </c>
      <c r="I27" s="752">
        <v>1</v>
      </c>
      <c r="J27" s="752">
        <v>98.11</v>
      </c>
      <c r="K27" s="766">
        <v>1</v>
      </c>
      <c r="L27" s="752">
        <v>1</v>
      </c>
      <c r="M27" s="753">
        <v>98.11</v>
      </c>
    </row>
    <row r="28" spans="1:13" ht="14.4" customHeight="1" x14ac:dyDescent="0.3">
      <c r="A28" s="747" t="s">
        <v>592</v>
      </c>
      <c r="B28" s="748" t="s">
        <v>1423</v>
      </c>
      <c r="C28" s="748" t="s">
        <v>1424</v>
      </c>
      <c r="D28" s="748" t="s">
        <v>1161</v>
      </c>
      <c r="E28" s="748" t="s">
        <v>1425</v>
      </c>
      <c r="F28" s="752"/>
      <c r="G28" s="752"/>
      <c r="H28" s="766">
        <v>0</v>
      </c>
      <c r="I28" s="752">
        <v>5</v>
      </c>
      <c r="J28" s="752">
        <v>130.44</v>
      </c>
      <c r="K28" s="766">
        <v>1</v>
      </c>
      <c r="L28" s="752">
        <v>5</v>
      </c>
      <c r="M28" s="753">
        <v>130.44</v>
      </c>
    </row>
    <row r="29" spans="1:13" ht="14.4" customHeight="1" x14ac:dyDescent="0.3">
      <c r="A29" s="747" t="s">
        <v>592</v>
      </c>
      <c r="B29" s="748" t="s">
        <v>1423</v>
      </c>
      <c r="C29" s="748" t="s">
        <v>1426</v>
      </c>
      <c r="D29" s="748" t="s">
        <v>1427</v>
      </c>
      <c r="E29" s="748" t="s">
        <v>1428</v>
      </c>
      <c r="F29" s="752">
        <v>1</v>
      </c>
      <c r="G29" s="752">
        <v>35.399999999999991</v>
      </c>
      <c r="H29" s="766">
        <v>1</v>
      </c>
      <c r="I29" s="752"/>
      <c r="J29" s="752"/>
      <c r="K29" s="766">
        <v>0</v>
      </c>
      <c r="L29" s="752">
        <v>1</v>
      </c>
      <c r="M29" s="753">
        <v>35.399999999999991</v>
      </c>
    </row>
    <row r="30" spans="1:13" ht="14.4" customHeight="1" x14ac:dyDescent="0.3">
      <c r="A30" s="747" t="s">
        <v>592</v>
      </c>
      <c r="B30" s="748" t="s">
        <v>1429</v>
      </c>
      <c r="C30" s="748" t="s">
        <v>1430</v>
      </c>
      <c r="D30" s="748" t="s">
        <v>1431</v>
      </c>
      <c r="E30" s="748" t="s">
        <v>1432</v>
      </c>
      <c r="F30" s="752"/>
      <c r="G30" s="752"/>
      <c r="H30" s="766">
        <v>0</v>
      </c>
      <c r="I30" s="752">
        <v>1</v>
      </c>
      <c r="J30" s="752">
        <v>64.859999999999957</v>
      </c>
      <c r="K30" s="766">
        <v>1</v>
      </c>
      <c r="L30" s="752">
        <v>1</v>
      </c>
      <c r="M30" s="753">
        <v>64.859999999999957</v>
      </c>
    </row>
    <row r="31" spans="1:13" ht="14.4" customHeight="1" x14ac:dyDescent="0.3">
      <c r="A31" s="747" t="s">
        <v>592</v>
      </c>
      <c r="B31" s="748" t="s">
        <v>1433</v>
      </c>
      <c r="C31" s="748" t="s">
        <v>1434</v>
      </c>
      <c r="D31" s="748" t="s">
        <v>1435</v>
      </c>
      <c r="E31" s="748" t="s">
        <v>1436</v>
      </c>
      <c r="F31" s="752"/>
      <c r="G31" s="752"/>
      <c r="H31" s="766">
        <v>0</v>
      </c>
      <c r="I31" s="752">
        <v>1</v>
      </c>
      <c r="J31" s="752">
        <v>8.7000000000000028</v>
      </c>
      <c r="K31" s="766">
        <v>1</v>
      </c>
      <c r="L31" s="752">
        <v>1</v>
      </c>
      <c r="M31" s="753">
        <v>8.7000000000000028</v>
      </c>
    </row>
    <row r="32" spans="1:13" ht="14.4" customHeight="1" x14ac:dyDescent="0.3">
      <c r="A32" s="747" t="s">
        <v>592</v>
      </c>
      <c r="B32" s="748" t="s">
        <v>1437</v>
      </c>
      <c r="C32" s="748" t="s">
        <v>1438</v>
      </c>
      <c r="D32" s="748" t="s">
        <v>1439</v>
      </c>
      <c r="E32" s="748" t="s">
        <v>1440</v>
      </c>
      <c r="F32" s="752"/>
      <c r="G32" s="752"/>
      <c r="H32" s="766">
        <v>0</v>
      </c>
      <c r="I32" s="752">
        <v>1</v>
      </c>
      <c r="J32" s="752">
        <v>32.33</v>
      </c>
      <c r="K32" s="766">
        <v>1</v>
      </c>
      <c r="L32" s="752">
        <v>1</v>
      </c>
      <c r="M32" s="753">
        <v>32.33</v>
      </c>
    </row>
    <row r="33" spans="1:13" ht="14.4" customHeight="1" x14ac:dyDescent="0.3">
      <c r="A33" s="747" t="s">
        <v>592</v>
      </c>
      <c r="B33" s="748" t="s">
        <v>1441</v>
      </c>
      <c r="C33" s="748" t="s">
        <v>1442</v>
      </c>
      <c r="D33" s="748" t="s">
        <v>1443</v>
      </c>
      <c r="E33" s="748" t="s">
        <v>1444</v>
      </c>
      <c r="F33" s="752"/>
      <c r="G33" s="752"/>
      <c r="H33" s="766">
        <v>0</v>
      </c>
      <c r="I33" s="752">
        <v>1</v>
      </c>
      <c r="J33" s="752">
        <v>162.83000000000004</v>
      </c>
      <c r="K33" s="766">
        <v>1</v>
      </c>
      <c r="L33" s="752">
        <v>1</v>
      </c>
      <c r="M33" s="753">
        <v>162.83000000000004</v>
      </c>
    </row>
    <row r="34" spans="1:13" ht="14.4" customHeight="1" x14ac:dyDescent="0.3">
      <c r="A34" s="747" t="s">
        <v>592</v>
      </c>
      <c r="B34" s="748" t="s">
        <v>1445</v>
      </c>
      <c r="C34" s="748" t="s">
        <v>1446</v>
      </c>
      <c r="D34" s="748" t="s">
        <v>937</v>
      </c>
      <c r="E34" s="748" t="s">
        <v>1425</v>
      </c>
      <c r="F34" s="752"/>
      <c r="G34" s="752"/>
      <c r="H34" s="766">
        <v>0</v>
      </c>
      <c r="I34" s="752">
        <v>1</v>
      </c>
      <c r="J34" s="752">
        <v>86.090000000000046</v>
      </c>
      <c r="K34" s="766">
        <v>1</v>
      </c>
      <c r="L34" s="752">
        <v>1</v>
      </c>
      <c r="M34" s="753">
        <v>86.090000000000046</v>
      </c>
    </row>
    <row r="35" spans="1:13" ht="14.4" customHeight="1" x14ac:dyDescent="0.3">
      <c r="A35" s="747" t="s">
        <v>592</v>
      </c>
      <c r="B35" s="748" t="s">
        <v>1445</v>
      </c>
      <c r="C35" s="748" t="s">
        <v>1447</v>
      </c>
      <c r="D35" s="748" t="s">
        <v>937</v>
      </c>
      <c r="E35" s="748" t="s">
        <v>1448</v>
      </c>
      <c r="F35" s="752"/>
      <c r="G35" s="752"/>
      <c r="H35" s="766">
        <v>0</v>
      </c>
      <c r="I35" s="752">
        <v>1</v>
      </c>
      <c r="J35" s="752">
        <v>219.59</v>
      </c>
      <c r="K35" s="766">
        <v>1</v>
      </c>
      <c r="L35" s="752">
        <v>1</v>
      </c>
      <c r="M35" s="753">
        <v>219.59</v>
      </c>
    </row>
    <row r="36" spans="1:13" ht="14.4" customHeight="1" x14ac:dyDescent="0.3">
      <c r="A36" s="747" t="s">
        <v>592</v>
      </c>
      <c r="B36" s="748" t="s">
        <v>1445</v>
      </c>
      <c r="C36" s="748" t="s">
        <v>1449</v>
      </c>
      <c r="D36" s="748" t="s">
        <v>939</v>
      </c>
      <c r="E36" s="748" t="s">
        <v>1162</v>
      </c>
      <c r="F36" s="752"/>
      <c r="G36" s="752"/>
      <c r="H36" s="766">
        <v>0</v>
      </c>
      <c r="I36" s="752">
        <v>1</v>
      </c>
      <c r="J36" s="752">
        <v>162.79</v>
      </c>
      <c r="K36" s="766">
        <v>1</v>
      </c>
      <c r="L36" s="752">
        <v>1</v>
      </c>
      <c r="M36" s="753">
        <v>162.79</v>
      </c>
    </row>
    <row r="37" spans="1:13" ht="14.4" customHeight="1" x14ac:dyDescent="0.3">
      <c r="A37" s="747" t="s">
        <v>592</v>
      </c>
      <c r="B37" s="748" t="s">
        <v>1450</v>
      </c>
      <c r="C37" s="748" t="s">
        <v>1451</v>
      </c>
      <c r="D37" s="748" t="s">
        <v>1452</v>
      </c>
      <c r="E37" s="748" t="s">
        <v>1453</v>
      </c>
      <c r="F37" s="752"/>
      <c r="G37" s="752"/>
      <c r="H37" s="766">
        <v>0</v>
      </c>
      <c r="I37" s="752">
        <v>1</v>
      </c>
      <c r="J37" s="752">
        <v>170.83999999999997</v>
      </c>
      <c r="K37" s="766">
        <v>1</v>
      </c>
      <c r="L37" s="752">
        <v>1</v>
      </c>
      <c r="M37" s="753">
        <v>170.83999999999997</v>
      </c>
    </row>
    <row r="38" spans="1:13" ht="14.4" customHeight="1" x14ac:dyDescent="0.3">
      <c r="A38" s="747" t="s">
        <v>592</v>
      </c>
      <c r="B38" s="748" t="s">
        <v>1454</v>
      </c>
      <c r="C38" s="748" t="s">
        <v>1455</v>
      </c>
      <c r="D38" s="748" t="s">
        <v>1456</v>
      </c>
      <c r="E38" s="748" t="s">
        <v>1457</v>
      </c>
      <c r="F38" s="752"/>
      <c r="G38" s="752"/>
      <c r="H38" s="766">
        <v>0</v>
      </c>
      <c r="I38" s="752">
        <v>2</v>
      </c>
      <c r="J38" s="752">
        <v>317.95999999999998</v>
      </c>
      <c r="K38" s="766">
        <v>1</v>
      </c>
      <c r="L38" s="752">
        <v>2</v>
      </c>
      <c r="M38" s="753">
        <v>317.95999999999998</v>
      </c>
    </row>
    <row r="39" spans="1:13" ht="14.4" customHeight="1" x14ac:dyDescent="0.3">
      <c r="A39" s="747" t="s">
        <v>592</v>
      </c>
      <c r="B39" s="748" t="s">
        <v>1454</v>
      </c>
      <c r="C39" s="748" t="s">
        <v>1458</v>
      </c>
      <c r="D39" s="748" t="s">
        <v>1456</v>
      </c>
      <c r="E39" s="748" t="s">
        <v>1459</v>
      </c>
      <c r="F39" s="752"/>
      <c r="G39" s="752"/>
      <c r="H39" s="766">
        <v>0</v>
      </c>
      <c r="I39" s="752">
        <v>1</v>
      </c>
      <c r="J39" s="752">
        <v>185.26000000000002</v>
      </c>
      <c r="K39" s="766">
        <v>1</v>
      </c>
      <c r="L39" s="752">
        <v>1</v>
      </c>
      <c r="M39" s="753">
        <v>185.26000000000002</v>
      </c>
    </row>
    <row r="40" spans="1:13" ht="14.4" customHeight="1" x14ac:dyDescent="0.3">
      <c r="A40" s="747" t="s">
        <v>592</v>
      </c>
      <c r="B40" s="748" t="s">
        <v>1460</v>
      </c>
      <c r="C40" s="748" t="s">
        <v>1461</v>
      </c>
      <c r="D40" s="748" t="s">
        <v>1462</v>
      </c>
      <c r="E40" s="748" t="s">
        <v>1463</v>
      </c>
      <c r="F40" s="752"/>
      <c r="G40" s="752"/>
      <c r="H40" s="766">
        <v>0</v>
      </c>
      <c r="I40" s="752">
        <v>2</v>
      </c>
      <c r="J40" s="752">
        <v>281.44</v>
      </c>
      <c r="K40" s="766">
        <v>1</v>
      </c>
      <c r="L40" s="752">
        <v>2</v>
      </c>
      <c r="M40" s="753">
        <v>281.44</v>
      </c>
    </row>
    <row r="41" spans="1:13" ht="14.4" customHeight="1" x14ac:dyDescent="0.3">
      <c r="A41" s="747" t="s">
        <v>592</v>
      </c>
      <c r="B41" s="748" t="s">
        <v>1460</v>
      </c>
      <c r="C41" s="748" t="s">
        <v>1464</v>
      </c>
      <c r="D41" s="748" t="s">
        <v>1462</v>
      </c>
      <c r="E41" s="748" t="s">
        <v>1465</v>
      </c>
      <c r="F41" s="752"/>
      <c r="G41" s="752"/>
      <c r="H41" s="766">
        <v>0</v>
      </c>
      <c r="I41" s="752">
        <v>1</v>
      </c>
      <c r="J41" s="752">
        <v>224.37</v>
      </c>
      <c r="K41" s="766">
        <v>1</v>
      </c>
      <c r="L41" s="752">
        <v>1</v>
      </c>
      <c r="M41" s="753">
        <v>224.37</v>
      </c>
    </row>
    <row r="42" spans="1:13" ht="14.4" customHeight="1" x14ac:dyDescent="0.3">
      <c r="A42" s="747" t="s">
        <v>592</v>
      </c>
      <c r="B42" s="748" t="s">
        <v>1466</v>
      </c>
      <c r="C42" s="748" t="s">
        <v>1467</v>
      </c>
      <c r="D42" s="748" t="s">
        <v>859</v>
      </c>
      <c r="E42" s="748" t="s">
        <v>1468</v>
      </c>
      <c r="F42" s="752"/>
      <c r="G42" s="752"/>
      <c r="H42" s="766">
        <v>0</v>
      </c>
      <c r="I42" s="752">
        <v>1</v>
      </c>
      <c r="J42" s="752">
        <v>18.289999999999996</v>
      </c>
      <c r="K42" s="766">
        <v>1</v>
      </c>
      <c r="L42" s="752">
        <v>1</v>
      </c>
      <c r="M42" s="753">
        <v>18.289999999999996</v>
      </c>
    </row>
    <row r="43" spans="1:13" ht="14.4" customHeight="1" x14ac:dyDescent="0.3">
      <c r="A43" s="747" t="s">
        <v>592</v>
      </c>
      <c r="B43" s="748" t="s">
        <v>1469</v>
      </c>
      <c r="C43" s="748" t="s">
        <v>1470</v>
      </c>
      <c r="D43" s="748" t="s">
        <v>861</v>
      </c>
      <c r="E43" s="748" t="s">
        <v>1471</v>
      </c>
      <c r="F43" s="752"/>
      <c r="G43" s="752"/>
      <c r="H43" s="766">
        <v>0</v>
      </c>
      <c r="I43" s="752">
        <v>1</v>
      </c>
      <c r="J43" s="752">
        <v>19.010000000000002</v>
      </c>
      <c r="K43" s="766">
        <v>1</v>
      </c>
      <c r="L43" s="752">
        <v>1</v>
      </c>
      <c r="M43" s="753">
        <v>19.010000000000002</v>
      </c>
    </row>
    <row r="44" spans="1:13" ht="14.4" customHeight="1" x14ac:dyDescent="0.3">
      <c r="A44" s="747" t="s">
        <v>592</v>
      </c>
      <c r="B44" s="748" t="s">
        <v>1472</v>
      </c>
      <c r="C44" s="748" t="s">
        <v>1473</v>
      </c>
      <c r="D44" s="748" t="s">
        <v>1474</v>
      </c>
      <c r="E44" s="748" t="s">
        <v>1475</v>
      </c>
      <c r="F44" s="752"/>
      <c r="G44" s="752"/>
      <c r="H44" s="766">
        <v>0</v>
      </c>
      <c r="I44" s="752">
        <v>2</v>
      </c>
      <c r="J44" s="752">
        <v>207.10999999999996</v>
      </c>
      <c r="K44" s="766">
        <v>1</v>
      </c>
      <c r="L44" s="752">
        <v>2</v>
      </c>
      <c r="M44" s="753">
        <v>207.10999999999996</v>
      </c>
    </row>
    <row r="45" spans="1:13" ht="14.4" customHeight="1" x14ac:dyDescent="0.3">
      <c r="A45" s="747" t="s">
        <v>592</v>
      </c>
      <c r="B45" s="748" t="s">
        <v>1472</v>
      </c>
      <c r="C45" s="748" t="s">
        <v>1476</v>
      </c>
      <c r="D45" s="748" t="s">
        <v>1474</v>
      </c>
      <c r="E45" s="748" t="s">
        <v>1477</v>
      </c>
      <c r="F45" s="752"/>
      <c r="G45" s="752"/>
      <c r="H45" s="766">
        <v>0</v>
      </c>
      <c r="I45" s="752">
        <v>3</v>
      </c>
      <c r="J45" s="752">
        <v>208.18</v>
      </c>
      <c r="K45" s="766">
        <v>1</v>
      </c>
      <c r="L45" s="752">
        <v>3</v>
      </c>
      <c r="M45" s="753">
        <v>208.18</v>
      </c>
    </row>
    <row r="46" spans="1:13" ht="14.4" customHeight="1" x14ac:dyDescent="0.3">
      <c r="A46" s="747" t="s">
        <v>592</v>
      </c>
      <c r="B46" s="748" t="s">
        <v>1472</v>
      </c>
      <c r="C46" s="748" t="s">
        <v>1478</v>
      </c>
      <c r="D46" s="748" t="s">
        <v>1474</v>
      </c>
      <c r="E46" s="748" t="s">
        <v>1479</v>
      </c>
      <c r="F46" s="752"/>
      <c r="G46" s="752"/>
      <c r="H46" s="766">
        <v>0</v>
      </c>
      <c r="I46" s="752">
        <v>2</v>
      </c>
      <c r="J46" s="752">
        <v>418.62000000000012</v>
      </c>
      <c r="K46" s="766">
        <v>1</v>
      </c>
      <c r="L46" s="752">
        <v>2</v>
      </c>
      <c r="M46" s="753">
        <v>418.62000000000012</v>
      </c>
    </row>
    <row r="47" spans="1:13" ht="14.4" customHeight="1" x14ac:dyDescent="0.3">
      <c r="A47" s="747" t="s">
        <v>592</v>
      </c>
      <c r="B47" s="748" t="s">
        <v>1480</v>
      </c>
      <c r="C47" s="748" t="s">
        <v>1481</v>
      </c>
      <c r="D47" s="748" t="s">
        <v>763</v>
      </c>
      <c r="E47" s="748" t="s">
        <v>1482</v>
      </c>
      <c r="F47" s="752"/>
      <c r="G47" s="752"/>
      <c r="H47" s="766">
        <v>0</v>
      </c>
      <c r="I47" s="752">
        <v>1</v>
      </c>
      <c r="J47" s="752">
        <v>74.510000000000005</v>
      </c>
      <c r="K47" s="766">
        <v>1</v>
      </c>
      <c r="L47" s="752">
        <v>1</v>
      </c>
      <c r="M47" s="753">
        <v>74.510000000000005</v>
      </c>
    </row>
    <row r="48" spans="1:13" ht="14.4" customHeight="1" x14ac:dyDescent="0.3">
      <c r="A48" s="747" t="s">
        <v>592</v>
      </c>
      <c r="B48" s="748" t="s">
        <v>1480</v>
      </c>
      <c r="C48" s="748" t="s">
        <v>1483</v>
      </c>
      <c r="D48" s="748" t="s">
        <v>763</v>
      </c>
      <c r="E48" s="748" t="s">
        <v>1484</v>
      </c>
      <c r="F48" s="752"/>
      <c r="G48" s="752"/>
      <c r="H48" s="766">
        <v>0</v>
      </c>
      <c r="I48" s="752">
        <v>1</v>
      </c>
      <c r="J48" s="752">
        <v>225.24</v>
      </c>
      <c r="K48" s="766">
        <v>1</v>
      </c>
      <c r="L48" s="752">
        <v>1</v>
      </c>
      <c r="M48" s="753">
        <v>225.24</v>
      </c>
    </row>
    <row r="49" spans="1:13" ht="14.4" customHeight="1" x14ac:dyDescent="0.3">
      <c r="A49" s="747" t="s">
        <v>592</v>
      </c>
      <c r="B49" s="748" t="s">
        <v>1485</v>
      </c>
      <c r="C49" s="748" t="s">
        <v>1486</v>
      </c>
      <c r="D49" s="748" t="s">
        <v>957</v>
      </c>
      <c r="E49" s="748" t="s">
        <v>1487</v>
      </c>
      <c r="F49" s="752"/>
      <c r="G49" s="752"/>
      <c r="H49" s="766">
        <v>0</v>
      </c>
      <c r="I49" s="752">
        <v>11</v>
      </c>
      <c r="J49" s="752">
        <v>819.21</v>
      </c>
      <c r="K49" s="766">
        <v>1</v>
      </c>
      <c r="L49" s="752">
        <v>11</v>
      </c>
      <c r="M49" s="753">
        <v>819.21</v>
      </c>
    </row>
    <row r="50" spans="1:13" ht="14.4" customHeight="1" x14ac:dyDescent="0.3">
      <c r="A50" s="747" t="s">
        <v>592</v>
      </c>
      <c r="B50" s="748" t="s">
        <v>1488</v>
      </c>
      <c r="C50" s="748" t="s">
        <v>1489</v>
      </c>
      <c r="D50" s="748" t="s">
        <v>1490</v>
      </c>
      <c r="E50" s="748" t="s">
        <v>1491</v>
      </c>
      <c r="F50" s="752"/>
      <c r="G50" s="752"/>
      <c r="H50" s="766">
        <v>0</v>
      </c>
      <c r="I50" s="752">
        <v>1</v>
      </c>
      <c r="J50" s="752">
        <v>92.2</v>
      </c>
      <c r="K50" s="766">
        <v>1</v>
      </c>
      <c r="L50" s="752">
        <v>1</v>
      </c>
      <c r="M50" s="753">
        <v>92.2</v>
      </c>
    </row>
    <row r="51" spans="1:13" ht="14.4" customHeight="1" x14ac:dyDescent="0.3">
      <c r="A51" s="747" t="s">
        <v>592</v>
      </c>
      <c r="B51" s="748" t="s">
        <v>1488</v>
      </c>
      <c r="C51" s="748" t="s">
        <v>1492</v>
      </c>
      <c r="D51" s="748" t="s">
        <v>1493</v>
      </c>
      <c r="E51" s="748" t="s">
        <v>1494</v>
      </c>
      <c r="F51" s="752"/>
      <c r="G51" s="752"/>
      <c r="H51" s="766">
        <v>0</v>
      </c>
      <c r="I51" s="752">
        <v>1</v>
      </c>
      <c r="J51" s="752">
        <v>62.669999999999995</v>
      </c>
      <c r="K51" s="766">
        <v>1</v>
      </c>
      <c r="L51" s="752">
        <v>1</v>
      </c>
      <c r="M51" s="753">
        <v>62.669999999999995</v>
      </c>
    </row>
    <row r="52" spans="1:13" ht="14.4" customHeight="1" x14ac:dyDescent="0.3">
      <c r="A52" s="747" t="s">
        <v>592</v>
      </c>
      <c r="B52" s="748" t="s">
        <v>1488</v>
      </c>
      <c r="C52" s="748" t="s">
        <v>1495</v>
      </c>
      <c r="D52" s="748" t="s">
        <v>1490</v>
      </c>
      <c r="E52" s="748" t="s">
        <v>1496</v>
      </c>
      <c r="F52" s="752"/>
      <c r="G52" s="752"/>
      <c r="H52" s="766">
        <v>0</v>
      </c>
      <c r="I52" s="752">
        <v>1</v>
      </c>
      <c r="J52" s="752">
        <v>77.75</v>
      </c>
      <c r="K52" s="766">
        <v>1</v>
      </c>
      <c r="L52" s="752">
        <v>1</v>
      </c>
      <c r="M52" s="753">
        <v>77.75</v>
      </c>
    </row>
    <row r="53" spans="1:13" ht="14.4" customHeight="1" x14ac:dyDescent="0.3">
      <c r="A53" s="747" t="s">
        <v>592</v>
      </c>
      <c r="B53" s="748" t="s">
        <v>1488</v>
      </c>
      <c r="C53" s="748" t="s">
        <v>1497</v>
      </c>
      <c r="D53" s="748" t="s">
        <v>1490</v>
      </c>
      <c r="E53" s="748" t="s">
        <v>1498</v>
      </c>
      <c r="F53" s="752"/>
      <c r="G53" s="752"/>
      <c r="H53" s="766">
        <v>0</v>
      </c>
      <c r="I53" s="752">
        <v>2</v>
      </c>
      <c r="J53" s="752">
        <v>188.55000000000004</v>
      </c>
      <c r="K53" s="766">
        <v>1</v>
      </c>
      <c r="L53" s="752">
        <v>2</v>
      </c>
      <c r="M53" s="753">
        <v>188.55000000000004</v>
      </c>
    </row>
    <row r="54" spans="1:13" ht="14.4" customHeight="1" x14ac:dyDescent="0.3">
      <c r="A54" s="747" t="s">
        <v>592</v>
      </c>
      <c r="B54" s="748" t="s">
        <v>1499</v>
      </c>
      <c r="C54" s="748" t="s">
        <v>1500</v>
      </c>
      <c r="D54" s="748" t="s">
        <v>1501</v>
      </c>
      <c r="E54" s="748" t="s">
        <v>1502</v>
      </c>
      <c r="F54" s="752"/>
      <c r="G54" s="752"/>
      <c r="H54" s="766">
        <v>0</v>
      </c>
      <c r="I54" s="752">
        <v>7</v>
      </c>
      <c r="J54" s="752">
        <v>85246.56</v>
      </c>
      <c r="K54" s="766">
        <v>1</v>
      </c>
      <c r="L54" s="752">
        <v>7</v>
      </c>
      <c r="M54" s="753">
        <v>85246.56</v>
      </c>
    </row>
    <row r="55" spans="1:13" ht="14.4" customHeight="1" x14ac:dyDescent="0.3">
      <c r="A55" s="747" t="s">
        <v>592</v>
      </c>
      <c r="B55" s="748" t="s">
        <v>1503</v>
      </c>
      <c r="C55" s="748" t="s">
        <v>1504</v>
      </c>
      <c r="D55" s="748" t="s">
        <v>1039</v>
      </c>
      <c r="E55" s="748" t="s">
        <v>1505</v>
      </c>
      <c r="F55" s="752"/>
      <c r="G55" s="752"/>
      <c r="H55" s="766">
        <v>0</v>
      </c>
      <c r="I55" s="752">
        <v>14</v>
      </c>
      <c r="J55" s="752">
        <v>2324.3699999999994</v>
      </c>
      <c r="K55" s="766">
        <v>1</v>
      </c>
      <c r="L55" s="752">
        <v>14</v>
      </c>
      <c r="M55" s="753">
        <v>2324.3699999999994</v>
      </c>
    </row>
    <row r="56" spans="1:13" ht="14.4" customHeight="1" x14ac:dyDescent="0.3">
      <c r="A56" s="747" t="s">
        <v>592</v>
      </c>
      <c r="B56" s="748" t="s">
        <v>1503</v>
      </c>
      <c r="C56" s="748" t="s">
        <v>1506</v>
      </c>
      <c r="D56" s="748" t="s">
        <v>1507</v>
      </c>
      <c r="E56" s="748" t="s">
        <v>1508</v>
      </c>
      <c r="F56" s="752"/>
      <c r="G56" s="752"/>
      <c r="H56" s="766">
        <v>0</v>
      </c>
      <c r="I56" s="752">
        <v>13</v>
      </c>
      <c r="J56" s="752">
        <v>1439.47</v>
      </c>
      <c r="K56" s="766">
        <v>1</v>
      </c>
      <c r="L56" s="752">
        <v>13</v>
      </c>
      <c r="M56" s="753">
        <v>1439.47</v>
      </c>
    </row>
    <row r="57" spans="1:13" ht="14.4" customHeight="1" x14ac:dyDescent="0.3">
      <c r="A57" s="747" t="s">
        <v>592</v>
      </c>
      <c r="B57" s="748" t="s">
        <v>1509</v>
      </c>
      <c r="C57" s="748" t="s">
        <v>1510</v>
      </c>
      <c r="D57" s="748" t="s">
        <v>1511</v>
      </c>
      <c r="E57" s="748" t="s">
        <v>1512</v>
      </c>
      <c r="F57" s="752"/>
      <c r="G57" s="752"/>
      <c r="H57" s="766">
        <v>0</v>
      </c>
      <c r="I57" s="752">
        <v>13.3</v>
      </c>
      <c r="J57" s="752">
        <v>6100.7099999999991</v>
      </c>
      <c r="K57" s="766">
        <v>1</v>
      </c>
      <c r="L57" s="752">
        <v>13.3</v>
      </c>
      <c r="M57" s="753">
        <v>6100.7099999999991</v>
      </c>
    </row>
    <row r="58" spans="1:13" ht="14.4" customHeight="1" x14ac:dyDescent="0.3">
      <c r="A58" s="747" t="s">
        <v>592</v>
      </c>
      <c r="B58" s="748" t="s">
        <v>1509</v>
      </c>
      <c r="C58" s="748" t="s">
        <v>1513</v>
      </c>
      <c r="D58" s="748" t="s">
        <v>1095</v>
      </c>
      <c r="E58" s="748" t="s">
        <v>1514</v>
      </c>
      <c r="F58" s="752">
        <v>53</v>
      </c>
      <c r="G58" s="752">
        <v>8568.510000000002</v>
      </c>
      <c r="H58" s="766">
        <v>1</v>
      </c>
      <c r="I58" s="752"/>
      <c r="J58" s="752"/>
      <c r="K58" s="766">
        <v>0</v>
      </c>
      <c r="L58" s="752">
        <v>53</v>
      </c>
      <c r="M58" s="753">
        <v>8568.510000000002</v>
      </c>
    </row>
    <row r="59" spans="1:13" ht="14.4" customHeight="1" x14ac:dyDescent="0.3">
      <c r="A59" s="747" t="s">
        <v>592</v>
      </c>
      <c r="B59" s="748" t="s">
        <v>1515</v>
      </c>
      <c r="C59" s="748" t="s">
        <v>1516</v>
      </c>
      <c r="D59" s="748" t="s">
        <v>1517</v>
      </c>
      <c r="E59" s="748" t="s">
        <v>1518</v>
      </c>
      <c r="F59" s="752"/>
      <c r="G59" s="752"/>
      <c r="H59" s="766">
        <v>0</v>
      </c>
      <c r="I59" s="752">
        <v>7</v>
      </c>
      <c r="J59" s="752">
        <v>1429.1899999999996</v>
      </c>
      <c r="K59" s="766">
        <v>1</v>
      </c>
      <c r="L59" s="752">
        <v>7</v>
      </c>
      <c r="M59" s="753">
        <v>1429.1899999999996</v>
      </c>
    </row>
    <row r="60" spans="1:13" ht="14.4" customHeight="1" x14ac:dyDescent="0.3">
      <c r="A60" s="747" t="s">
        <v>592</v>
      </c>
      <c r="B60" s="748" t="s">
        <v>1515</v>
      </c>
      <c r="C60" s="748" t="s">
        <v>1519</v>
      </c>
      <c r="D60" s="748" t="s">
        <v>1517</v>
      </c>
      <c r="E60" s="748" t="s">
        <v>1520</v>
      </c>
      <c r="F60" s="752"/>
      <c r="G60" s="752"/>
      <c r="H60" s="766">
        <v>0</v>
      </c>
      <c r="I60" s="752">
        <v>5</v>
      </c>
      <c r="J60" s="752">
        <v>617.45000000000005</v>
      </c>
      <c r="K60" s="766">
        <v>1</v>
      </c>
      <c r="L60" s="752">
        <v>5</v>
      </c>
      <c r="M60" s="753">
        <v>617.45000000000005</v>
      </c>
    </row>
    <row r="61" spans="1:13" ht="14.4" customHeight="1" x14ac:dyDescent="0.3">
      <c r="A61" s="747" t="s">
        <v>592</v>
      </c>
      <c r="B61" s="748" t="s">
        <v>1521</v>
      </c>
      <c r="C61" s="748" t="s">
        <v>1522</v>
      </c>
      <c r="D61" s="748" t="s">
        <v>1523</v>
      </c>
      <c r="E61" s="748" t="s">
        <v>1524</v>
      </c>
      <c r="F61" s="752">
        <v>40</v>
      </c>
      <c r="G61" s="752">
        <v>1064.4000000000001</v>
      </c>
      <c r="H61" s="766">
        <v>1</v>
      </c>
      <c r="I61" s="752"/>
      <c r="J61" s="752"/>
      <c r="K61" s="766">
        <v>0</v>
      </c>
      <c r="L61" s="752">
        <v>40</v>
      </c>
      <c r="M61" s="753">
        <v>1064.4000000000001</v>
      </c>
    </row>
    <row r="62" spans="1:13" ht="14.4" customHeight="1" x14ac:dyDescent="0.3">
      <c r="A62" s="747" t="s">
        <v>592</v>
      </c>
      <c r="B62" s="748" t="s">
        <v>1525</v>
      </c>
      <c r="C62" s="748" t="s">
        <v>1526</v>
      </c>
      <c r="D62" s="748" t="s">
        <v>1527</v>
      </c>
      <c r="E62" s="748" t="s">
        <v>1528</v>
      </c>
      <c r="F62" s="752"/>
      <c r="G62" s="752"/>
      <c r="H62" s="766">
        <v>0</v>
      </c>
      <c r="I62" s="752">
        <v>2</v>
      </c>
      <c r="J62" s="752">
        <v>1078</v>
      </c>
      <c r="K62" s="766">
        <v>1</v>
      </c>
      <c r="L62" s="752">
        <v>2</v>
      </c>
      <c r="M62" s="753">
        <v>1078</v>
      </c>
    </row>
    <row r="63" spans="1:13" ht="14.4" customHeight="1" x14ac:dyDescent="0.3">
      <c r="A63" s="747" t="s">
        <v>592</v>
      </c>
      <c r="B63" s="748" t="s">
        <v>1525</v>
      </c>
      <c r="C63" s="748" t="s">
        <v>1529</v>
      </c>
      <c r="D63" s="748" t="s">
        <v>1527</v>
      </c>
      <c r="E63" s="748" t="s">
        <v>1530</v>
      </c>
      <c r="F63" s="752"/>
      <c r="G63" s="752"/>
      <c r="H63" s="766">
        <v>0</v>
      </c>
      <c r="I63" s="752">
        <v>2</v>
      </c>
      <c r="J63" s="752">
        <v>1837</v>
      </c>
      <c r="K63" s="766">
        <v>1</v>
      </c>
      <c r="L63" s="752">
        <v>2</v>
      </c>
      <c r="M63" s="753">
        <v>1837</v>
      </c>
    </row>
    <row r="64" spans="1:13" ht="14.4" customHeight="1" x14ac:dyDescent="0.3">
      <c r="A64" s="747" t="s">
        <v>592</v>
      </c>
      <c r="B64" s="748" t="s">
        <v>1531</v>
      </c>
      <c r="C64" s="748" t="s">
        <v>1532</v>
      </c>
      <c r="D64" s="748" t="s">
        <v>1533</v>
      </c>
      <c r="E64" s="748" t="s">
        <v>1534</v>
      </c>
      <c r="F64" s="752"/>
      <c r="G64" s="752"/>
      <c r="H64" s="766">
        <v>0</v>
      </c>
      <c r="I64" s="752">
        <v>13.799999999999997</v>
      </c>
      <c r="J64" s="752">
        <v>2125.1999999999998</v>
      </c>
      <c r="K64" s="766">
        <v>1</v>
      </c>
      <c r="L64" s="752">
        <v>13.799999999999997</v>
      </c>
      <c r="M64" s="753">
        <v>2125.1999999999998</v>
      </c>
    </row>
    <row r="65" spans="1:13" ht="14.4" customHeight="1" x14ac:dyDescent="0.3">
      <c r="A65" s="747" t="s">
        <v>592</v>
      </c>
      <c r="B65" s="748" t="s">
        <v>1531</v>
      </c>
      <c r="C65" s="748" t="s">
        <v>1535</v>
      </c>
      <c r="D65" s="748" t="s">
        <v>1533</v>
      </c>
      <c r="E65" s="748" t="s">
        <v>1536</v>
      </c>
      <c r="F65" s="752"/>
      <c r="G65" s="752"/>
      <c r="H65" s="766">
        <v>0</v>
      </c>
      <c r="I65" s="752">
        <v>53.599999999999994</v>
      </c>
      <c r="J65" s="752">
        <v>14091.439999999999</v>
      </c>
      <c r="K65" s="766">
        <v>1</v>
      </c>
      <c r="L65" s="752">
        <v>53.599999999999994</v>
      </c>
      <c r="M65" s="753">
        <v>14091.439999999999</v>
      </c>
    </row>
    <row r="66" spans="1:13" ht="14.4" customHeight="1" x14ac:dyDescent="0.3">
      <c r="A66" s="747" t="s">
        <v>592</v>
      </c>
      <c r="B66" s="748" t="s">
        <v>1537</v>
      </c>
      <c r="C66" s="748" t="s">
        <v>1538</v>
      </c>
      <c r="D66" s="748" t="s">
        <v>1539</v>
      </c>
      <c r="E66" s="748" t="s">
        <v>1540</v>
      </c>
      <c r="F66" s="752"/>
      <c r="G66" s="752"/>
      <c r="H66" s="766">
        <v>0</v>
      </c>
      <c r="I66" s="752">
        <v>30</v>
      </c>
      <c r="J66" s="752">
        <v>1586.4</v>
      </c>
      <c r="K66" s="766">
        <v>1</v>
      </c>
      <c r="L66" s="752">
        <v>30</v>
      </c>
      <c r="M66" s="753">
        <v>1586.4</v>
      </c>
    </row>
    <row r="67" spans="1:13" ht="14.4" customHeight="1" x14ac:dyDescent="0.3">
      <c r="A67" s="747" t="s">
        <v>592</v>
      </c>
      <c r="B67" s="748" t="s">
        <v>1541</v>
      </c>
      <c r="C67" s="748" t="s">
        <v>1542</v>
      </c>
      <c r="D67" s="748" t="s">
        <v>1543</v>
      </c>
      <c r="E67" s="748" t="s">
        <v>1544</v>
      </c>
      <c r="F67" s="752"/>
      <c r="G67" s="752"/>
      <c r="H67" s="766">
        <v>0</v>
      </c>
      <c r="I67" s="752">
        <v>12.5</v>
      </c>
      <c r="J67" s="752">
        <v>4744.43</v>
      </c>
      <c r="K67" s="766">
        <v>1</v>
      </c>
      <c r="L67" s="752">
        <v>12.5</v>
      </c>
      <c r="M67" s="753">
        <v>4744.43</v>
      </c>
    </row>
    <row r="68" spans="1:13" ht="14.4" customHeight="1" x14ac:dyDescent="0.3">
      <c r="A68" s="747" t="s">
        <v>592</v>
      </c>
      <c r="B68" s="748" t="s">
        <v>1545</v>
      </c>
      <c r="C68" s="748" t="s">
        <v>1546</v>
      </c>
      <c r="D68" s="748" t="s">
        <v>1082</v>
      </c>
      <c r="E68" s="748" t="s">
        <v>1083</v>
      </c>
      <c r="F68" s="752">
        <v>2.9</v>
      </c>
      <c r="G68" s="752">
        <v>18233.508999999998</v>
      </c>
      <c r="H68" s="766">
        <v>1</v>
      </c>
      <c r="I68" s="752"/>
      <c r="J68" s="752"/>
      <c r="K68" s="766">
        <v>0</v>
      </c>
      <c r="L68" s="752">
        <v>2.9</v>
      </c>
      <c r="M68" s="753">
        <v>18233.508999999998</v>
      </c>
    </row>
    <row r="69" spans="1:13" ht="14.4" customHeight="1" x14ac:dyDescent="0.3">
      <c r="A69" s="747" t="s">
        <v>592</v>
      </c>
      <c r="B69" s="748" t="s">
        <v>1545</v>
      </c>
      <c r="C69" s="748" t="s">
        <v>1547</v>
      </c>
      <c r="D69" s="748" t="s">
        <v>1548</v>
      </c>
      <c r="E69" s="748" t="s">
        <v>1549</v>
      </c>
      <c r="F69" s="752">
        <v>0.6</v>
      </c>
      <c r="G69" s="752">
        <v>3763.0499999999997</v>
      </c>
      <c r="H69" s="766">
        <v>1</v>
      </c>
      <c r="I69" s="752"/>
      <c r="J69" s="752"/>
      <c r="K69" s="766">
        <v>0</v>
      </c>
      <c r="L69" s="752">
        <v>0.6</v>
      </c>
      <c r="M69" s="753">
        <v>3763.0499999999997</v>
      </c>
    </row>
    <row r="70" spans="1:13" ht="14.4" customHeight="1" x14ac:dyDescent="0.3">
      <c r="A70" s="747" t="s">
        <v>592</v>
      </c>
      <c r="B70" s="748" t="s">
        <v>1545</v>
      </c>
      <c r="C70" s="748" t="s">
        <v>1550</v>
      </c>
      <c r="D70" s="748" t="s">
        <v>1116</v>
      </c>
      <c r="E70" s="748" t="s">
        <v>1551</v>
      </c>
      <c r="F70" s="752"/>
      <c r="G70" s="752"/>
      <c r="H70" s="766">
        <v>0</v>
      </c>
      <c r="I70" s="752">
        <v>1.6</v>
      </c>
      <c r="J70" s="752">
        <v>1805.9680000000001</v>
      </c>
      <c r="K70" s="766">
        <v>1</v>
      </c>
      <c r="L70" s="752">
        <v>1.6</v>
      </c>
      <c r="M70" s="753">
        <v>1805.9680000000001</v>
      </c>
    </row>
    <row r="71" spans="1:13" ht="14.4" customHeight="1" x14ac:dyDescent="0.3">
      <c r="A71" s="747" t="s">
        <v>592</v>
      </c>
      <c r="B71" s="748" t="s">
        <v>1552</v>
      </c>
      <c r="C71" s="748" t="s">
        <v>1553</v>
      </c>
      <c r="D71" s="748" t="s">
        <v>1554</v>
      </c>
      <c r="E71" s="748" t="s">
        <v>1555</v>
      </c>
      <c r="F71" s="752"/>
      <c r="G71" s="752"/>
      <c r="H71" s="766">
        <v>0</v>
      </c>
      <c r="I71" s="752">
        <v>2</v>
      </c>
      <c r="J71" s="752">
        <v>104.94</v>
      </c>
      <c r="K71" s="766">
        <v>1</v>
      </c>
      <c r="L71" s="752">
        <v>2</v>
      </c>
      <c r="M71" s="753">
        <v>104.94</v>
      </c>
    </row>
    <row r="72" spans="1:13" ht="14.4" customHeight="1" x14ac:dyDescent="0.3">
      <c r="A72" s="747" t="s">
        <v>592</v>
      </c>
      <c r="B72" s="748" t="s">
        <v>1556</v>
      </c>
      <c r="C72" s="748" t="s">
        <v>1557</v>
      </c>
      <c r="D72" s="748" t="s">
        <v>647</v>
      </c>
      <c r="E72" s="748" t="s">
        <v>1558</v>
      </c>
      <c r="F72" s="752"/>
      <c r="G72" s="752"/>
      <c r="H72" s="766">
        <v>0</v>
      </c>
      <c r="I72" s="752">
        <v>22</v>
      </c>
      <c r="J72" s="752">
        <v>1283.2900000000006</v>
      </c>
      <c r="K72" s="766">
        <v>1</v>
      </c>
      <c r="L72" s="752">
        <v>22</v>
      </c>
      <c r="M72" s="753">
        <v>1283.2900000000006</v>
      </c>
    </row>
    <row r="73" spans="1:13" ht="14.4" customHeight="1" x14ac:dyDescent="0.3">
      <c r="A73" s="747" t="s">
        <v>592</v>
      </c>
      <c r="B73" s="748" t="s">
        <v>1556</v>
      </c>
      <c r="C73" s="748" t="s">
        <v>1559</v>
      </c>
      <c r="D73" s="748" t="s">
        <v>647</v>
      </c>
      <c r="E73" s="748" t="s">
        <v>629</v>
      </c>
      <c r="F73" s="752"/>
      <c r="G73" s="752"/>
      <c r="H73" s="766">
        <v>0</v>
      </c>
      <c r="I73" s="752">
        <v>118</v>
      </c>
      <c r="J73" s="752">
        <v>12291.840000000002</v>
      </c>
      <c r="K73" s="766">
        <v>1</v>
      </c>
      <c r="L73" s="752">
        <v>118</v>
      </c>
      <c r="M73" s="753">
        <v>12291.840000000002</v>
      </c>
    </row>
    <row r="74" spans="1:13" ht="14.4" customHeight="1" x14ac:dyDescent="0.3">
      <c r="A74" s="747" t="s">
        <v>592</v>
      </c>
      <c r="B74" s="748" t="s">
        <v>1560</v>
      </c>
      <c r="C74" s="748" t="s">
        <v>1561</v>
      </c>
      <c r="D74" s="748" t="s">
        <v>628</v>
      </c>
      <c r="E74" s="748" t="s">
        <v>629</v>
      </c>
      <c r="F74" s="752"/>
      <c r="G74" s="752"/>
      <c r="H74" s="766">
        <v>0</v>
      </c>
      <c r="I74" s="752">
        <v>4</v>
      </c>
      <c r="J74" s="752">
        <v>64.47999999999999</v>
      </c>
      <c r="K74" s="766">
        <v>1</v>
      </c>
      <c r="L74" s="752">
        <v>4</v>
      </c>
      <c r="M74" s="753">
        <v>64.47999999999999</v>
      </c>
    </row>
    <row r="75" spans="1:13" ht="14.4" customHeight="1" x14ac:dyDescent="0.3">
      <c r="A75" s="747" t="s">
        <v>592</v>
      </c>
      <c r="B75" s="748" t="s">
        <v>1560</v>
      </c>
      <c r="C75" s="748" t="s">
        <v>1562</v>
      </c>
      <c r="D75" s="748" t="s">
        <v>628</v>
      </c>
      <c r="E75" s="748" t="s">
        <v>630</v>
      </c>
      <c r="F75" s="752"/>
      <c r="G75" s="752"/>
      <c r="H75" s="766">
        <v>0</v>
      </c>
      <c r="I75" s="752">
        <v>1</v>
      </c>
      <c r="J75" s="752">
        <v>54.009999999999984</v>
      </c>
      <c r="K75" s="766">
        <v>1</v>
      </c>
      <c r="L75" s="752">
        <v>1</v>
      </c>
      <c r="M75" s="753">
        <v>54.009999999999984</v>
      </c>
    </row>
    <row r="76" spans="1:13" ht="14.4" customHeight="1" x14ac:dyDescent="0.3">
      <c r="A76" s="747" t="s">
        <v>592</v>
      </c>
      <c r="B76" s="748" t="s">
        <v>1563</v>
      </c>
      <c r="C76" s="748" t="s">
        <v>1564</v>
      </c>
      <c r="D76" s="748" t="s">
        <v>1565</v>
      </c>
      <c r="E76" s="748" t="s">
        <v>1566</v>
      </c>
      <c r="F76" s="752"/>
      <c r="G76" s="752"/>
      <c r="H76" s="766">
        <v>0</v>
      </c>
      <c r="I76" s="752">
        <v>3</v>
      </c>
      <c r="J76" s="752">
        <v>246.36</v>
      </c>
      <c r="K76" s="766">
        <v>1</v>
      </c>
      <c r="L76" s="752">
        <v>3</v>
      </c>
      <c r="M76" s="753">
        <v>246.36</v>
      </c>
    </row>
    <row r="77" spans="1:13" ht="14.4" customHeight="1" x14ac:dyDescent="0.3">
      <c r="A77" s="747" t="s">
        <v>592</v>
      </c>
      <c r="B77" s="748" t="s">
        <v>1567</v>
      </c>
      <c r="C77" s="748" t="s">
        <v>1568</v>
      </c>
      <c r="D77" s="748" t="s">
        <v>905</v>
      </c>
      <c r="E77" s="748" t="s">
        <v>1569</v>
      </c>
      <c r="F77" s="752"/>
      <c r="G77" s="752"/>
      <c r="H77" s="766">
        <v>0</v>
      </c>
      <c r="I77" s="752">
        <v>260</v>
      </c>
      <c r="J77" s="752">
        <v>8702.2000000000007</v>
      </c>
      <c r="K77" s="766">
        <v>1</v>
      </c>
      <c r="L77" s="752">
        <v>260</v>
      </c>
      <c r="M77" s="753">
        <v>8702.2000000000007</v>
      </c>
    </row>
    <row r="78" spans="1:13" ht="14.4" customHeight="1" x14ac:dyDescent="0.3">
      <c r="A78" s="747" t="s">
        <v>592</v>
      </c>
      <c r="B78" s="748" t="s">
        <v>1567</v>
      </c>
      <c r="C78" s="748" t="s">
        <v>1570</v>
      </c>
      <c r="D78" s="748" t="s">
        <v>905</v>
      </c>
      <c r="E78" s="748" t="s">
        <v>1571</v>
      </c>
      <c r="F78" s="752"/>
      <c r="G78" s="752"/>
      <c r="H78" s="766">
        <v>0</v>
      </c>
      <c r="I78" s="752">
        <v>123</v>
      </c>
      <c r="J78" s="752">
        <v>6232.8600000000006</v>
      </c>
      <c r="K78" s="766">
        <v>1</v>
      </c>
      <c r="L78" s="752">
        <v>123</v>
      </c>
      <c r="M78" s="753">
        <v>6232.8600000000006</v>
      </c>
    </row>
    <row r="79" spans="1:13" ht="14.4" customHeight="1" x14ac:dyDescent="0.3">
      <c r="A79" s="747" t="s">
        <v>592</v>
      </c>
      <c r="B79" s="748" t="s">
        <v>1572</v>
      </c>
      <c r="C79" s="748" t="s">
        <v>1573</v>
      </c>
      <c r="D79" s="748" t="s">
        <v>1574</v>
      </c>
      <c r="E79" s="748" t="s">
        <v>1575</v>
      </c>
      <c r="F79" s="752"/>
      <c r="G79" s="752"/>
      <c r="H79" s="766">
        <v>0</v>
      </c>
      <c r="I79" s="752">
        <v>96</v>
      </c>
      <c r="J79" s="752">
        <v>21648</v>
      </c>
      <c r="K79" s="766">
        <v>1</v>
      </c>
      <c r="L79" s="752">
        <v>96</v>
      </c>
      <c r="M79" s="753">
        <v>21648</v>
      </c>
    </row>
    <row r="80" spans="1:13" ht="14.4" customHeight="1" x14ac:dyDescent="0.3">
      <c r="A80" s="747" t="s">
        <v>592</v>
      </c>
      <c r="B80" s="748" t="s">
        <v>1576</v>
      </c>
      <c r="C80" s="748" t="s">
        <v>1577</v>
      </c>
      <c r="D80" s="748" t="s">
        <v>1578</v>
      </c>
      <c r="E80" s="748" t="s">
        <v>1579</v>
      </c>
      <c r="F80" s="752">
        <v>1</v>
      </c>
      <c r="G80" s="752">
        <v>111.28000000000003</v>
      </c>
      <c r="H80" s="766">
        <v>1</v>
      </c>
      <c r="I80" s="752"/>
      <c r="J80" s="752"/>
      <c r="K80" s="766">
        <v>0</v>
      </c>
      <c r="L80" s="752">
        <v>1</v>
      </c>
      <c r="M80" s="753">
        <v>111.28000000000003</v>
      </c>
    </row>
    <row r="81" spans="1:13" ht="14.4" customHeight="1" x14ac:dyDescent="0.3">
      <c r="A81" s="747" t="s">
        <v>592</v>
      </c>
      <c r="B81" s="748" t="s">
        <v>1576</v>
      </c>
      <c r="C81" s="748" t="s">
        <v>1580</v>
      </c>
      <c r="D81" s="748" t="s">
        <v>1578</v>
      </c>
      <c r="E81" s="748" t="s">
        <v>1581</v>
      </c>
      <c r="F81" s="752">
        <v>1</v>
      </c>
      <c r="G81" s="752">
        <v>226.17</v>
      </c>
      <c r="H81" s="766">
        <v>1</v>
      </c>
      <c r="I81" s="752"/>
      <c r="J81" s="752"/>
      <c r="K81" s="766">
        <v>0</v>
      </c>
      <c r="L81" s="752">
        <v>1</v>
      </c>
      <c r="M81" s="753">
        <v>226.17</v>
      </c>
    </row>
    <row r="82" spans="1:13" ht="14.4" customHeight="1" x14ac:dyDescent="0.3">
      <c r="A82" s="747" t="s">
        <v>592</v>
      </c>
      <c r="B82" s="748" t="s">
        <v>1582</v>
      </c>
      <c r="C82" s="748" t="s">
        <v>1583</v>
      </c>
      <c r="D82" s="748" t="s">
        <v>1584</v>
      </c>
      <c r="E82" s="748" t="s">
        <v>1585</v>
      </c>
      <c r="F82" s="752"/>
      <c r="G82" s="752"/>
      <c r="H82" s="766">
        <v>0</v>
      </c>
      <c r="I82" s="752">
        <v>1</v>
      </c>
      <c r="J82" s="752">
        <v>554.11</v>
      </c>
      <c r="K82" s="766">
        <v>1</v>
      </c>
      <c r="L82" s="752">
        <v>1</v>
      </c>
      <c r="M82" s="753">
        <v>554.11</v>
      </c>
    </row>
    <row r="83" spans="1:13" ht="14.4" customHeight="1" x14ac:dyDescent="0.3">
      <c r="A83" s="747" t="s">
        <v>592</v>
      </c>
      <c r="B83" s="748" t="s">
        <v>1586</v>
      </c>
      <c r="C83" s="748" t="s">
        <v>1587</v>
      </c>
      <c r="D83" s="748" t="s">
        <v>1588</v>
      </c>
      <c r="E83" s="748" t="s">
        <v>1589</v>
      </c>
      <c r="F83" s="752"/>
      <c r="G83" s="752"/>
      <c r="H83" s="766">
        <v>0</v>
      </c>
      <c r="I83" s="752">
        <v>2</v>
      </c>
      <c r="J83" s="752">
        <v>39.180000000000007</v>
      </c>
      <c r="K83" s="766">
        <v>1</v>
      </c>
      <c r="L83" s="752">
        <v>2</v>
      </c>
      <c r="M83" s="753">
        <v>39.180000000000007</v>
      </c>
    </row>
    <row r="84" spans="1:13" ht="14.4" customHeight="1" x14ac:dyDescent="0.3">
      <c r="A84" s="747" t="s">
        <v>592</v>
      </c>
      <c r="B84" s="748" t="s">
        <v>1590</v>
      </c>
      <c r="C84" s="748" t="s">
        <v>1591</v>
      </c>
      <c r="D84" s="748" t="s">
        <v>1012</v>
      </c>
      <c r="E84" s="748" t="s">
        <v>1592</v>
      </c>
      <c r="F84" s="752"/>
      <c r="G84" s="752"/>
      <c r="H84" s="766">
        <v>0</v>
      </c>
      <c r="I84" s="752">
        <v>51</v>
      </c>
      <c r="J84" s="752">
        <v>1122.5039999999999</v>
      </c>
      <c r="K84" s="766">
        <v>1</v>
      </c>
      <c r="L84" s="752">
        <v>51</v>
      </c>
      <c r="M84" s="753">
        <v>1122.5039999999999</v>
      </c>
    </row>
    <row r="85" spans="1:13" ht="14.4" customHeight="1" x14ac:dyDescent="0.3">
      <c r="A85" s="747" t="s">
        <v>592</v>
      </c>
      <c r="B85" s="748" t="s">
        <v>1593</v>
      </c>
      <c r="C85" s="748" t="s">
        <v>1594</v>
      </c>
      <c r="D85" s="748" t="s">
        <v>682</v>
      </c>
      <c r="E85" s="748" t="s">
        <v>1162</v>
      </c>
      <c r="F85" s="752"/>
      <c r="G85" s="752"/>
      <c r="H85" s="766">
        <v>0</v>
      </c>
      <c r="I85" s="752">
        <v>2</v>
      </c>
      <c r="J85" s="752">
        <v>39.640000000000008</v>
      </c>
      <c r="K85" s="766">
        <v>1</v>
      </c>
      <c r="L85" s="752">
        <v>2</v>
      </c>
      <c r="M85" s="753">
        <v>39.640000000000008</v>
      </c>
    </row>
    <row r="86" spans="1:13" ht="14.4" customHeight="1" x14ac:dyDescent="0.3">
      <c r="A86" s="747" t="s">
        <v>592</v>
      </c>
      <c r="B86" s="748" t="s">
        <v>1593</v>
      </c>
      <c r="C86" s="748" t="s">
        <v>1595</v>
      </c>
      <c r="D86" s="748" t="s">
        <v>684</v>
      </c>
      <c r="E86" s="748" t="s">
        <v>1596</v>
      </c>
      <c r="F86" s="752"/>
      <c r="G86" s="752"/>
      <c r="H86" s="766">
        <v>0</v>
      </c>
      <c r="I86" s="752">
        <v>4</v>
      </c>
      <c r="J86" s="752">
        <v>108.4</v>
      </c>
      <c r="K86" s="766">
        <v>1</v>
      </c>
      <c r="L86" s="752">
        <v>4</v>
      </c>
      <c r="M86" s="753">
        <v>108.4</v>
      </c>
    </row>
    <row r="87" spans="1:13" ht="14.4" customHeight="1" x14ac:dyDescent="0.3">
      <c r="A87" s="747" t="s">
        <v>592</v>
      </c>
      <c r="B87" s="748" t="s">
        <v>1597</v>
      </c>
      <c r="C87" s="748" t="s">
        <v>1598</v>
      </c>
      <c r="D87" s="748" t="s">
        <v>1599</v>
      </c>
      <c r="E87" s="748" t="s">
        <v>1600</v>
      </c>
      <c r="F87" s="752"/>
      <c r="G87" s="752"/>
      <c r="H87" s="766">
        <v>0</v>
      </c>
      <c r="I87" s="752">
        <v>1</v>
      </c>
      <c r="J87" s="752">
        <v>131.05000000000004</v>
      </c>
      <c r="K87" s="766">
        <v>1</v>
      </c>
      <c r="L87" s="752">
        <v>1</v>
      </c>
      <c r="M87" s="753">
        <v>131.05000000000004</v>
      </c>
    </row>
    <row r="88" spans="1:13" ht="14.4" customHeight="1" x14ac:dyDescent="0.3">
      <c r="A88" s="747" t="s">
        <v>592</v>
      </c>
      <c r="B88" s="748" t="s">
        <v>1601</v>
      </c>
      <c r="C88" s="748" t="s">
        <v>1602</v>
      </c>
      <c r="D88" s="748" t="s">
        <v>675</v>
      </c>
      <c r="E88" s="748" t="s">
        <v>1603</v>
      </c>
      <c r="F88" s="752"/>
      <c r="G88" s="752"/>
      <c r="H88" s="766">
        <v>0</v>
      </c>
      <c r="I88" s="752">
        <v>1</v>
      </c>
      <c r="J88" s="752">
        <v>70.400000000000006</v>
      </c>
      <c r="K88" s="766">
        <v>1</v>
      </c>
      <c r="L88" s="752">
        <v>1</v>
      </c>
      <c r="M88" s="753">
        <v>70.400000000000006</v>
      </c>
    </row>
    <row r="89" spans="1:13" ht="14.4" customHeight="1" x14ac:dyDescent="0.3">
      <c r="A89" s="747" t="s">
        <v>592</v>
      </c>
      <c r="B89" s="748" t="s">
        <v>1604</v>
      </c>
      <c r="C89" s="748" t="s">
        <v>1605</v>
      </c>
      <c r="D89" s="748" t="s">
        <v>1606</v>
      </c>
      <c r="E89" s="748" t="s">
        <v>1607</v>
      </c>
      <c r="F89" s="752"/>
      <c r="G89" s="752"/>
      <c r="H89" s="766">
        <v>0</v>
      </c>
      <c r="I89" s="752">
        <v>1</v>
      </c>
      <c r="J89" s="752">
        <v>77.240000000000023</v>
      </c>
      <c r="K89" s="766">
        <v>1</v>
      </c>
      <c r="L89" s="752">
        <v>1</v>
      </c>
      <c r="M89" s="753">
        <v>77.240000000000023</v>
      </c>
    </row>
    <row r="90" spans="1:13" ht="14.4" customHeight="1" x14ac:dyDescent="0.3">
      <c r="A90" s="747" t="s">
        <v>592</v>
      </c>
      <c r="B90" s="748" t="s">
        <v>1608</v>
      </c>
      <c r="C90" s="748" t="s">
        <v>1609</v>
      </c>
      <c r="D90" s="748" t="s">
        <v>1001</v>
      </c>
      <c r="E90" s="748" t="s">
        <v>1610</v>
      </c>
      <c r="F90" s="752"/>
      <c r="G90" s="752"/>
      <c r="H90" s="766">
        <v>0</v>
      </c>
      <c r="I90" s="752">
        <v>1</v>
      </c>
      <c r="J90" s="752">
        <v>49.820000000000014</v>
      </c>
      <c r="K90" s="766">
        <v>1</v>
      </c>
      <c r="L90" s="752">
        <v>1</v>
      </c>
      <c r="M90" s="753">
        <v>49.820000000000014</v>
      </c>
    </row>
    <row r="91" spans="1:13" ht="14.4" customHeight="1" x14ac:dyDescent="0.3">
      <c r="A91" s="747" t="s">
        <v>592</v>
      </c>
      <c r="B91" s="748" t="s">
        <v>1611</v>
      </c>
      <c r="C91" s="748" t="s">
        <v>1612</v>
      </c>
      <c r="D91" s="748" t="s">
        <v>634</v>
      </c>
      <c r="E91" s="748" t="s">
        <v>1613</v>
      </c>
      <c r="F91" s="752"/>
      <c r="G91" s="752"/>
      <c r="H91" s="766">
        <v>0</v>
      </c>
      <c r="I91" s="752">
        <v>15</v>
      </c>
      <c r="J91" s="752">
        <v>507</v>
      </c>
      <c r="K91" s="766">
        <v>1</v>
      </c>
      <c r="L91" s="752">
        <v>15</v>
      </c>
      <c r="M91" s="753">
        <v>507</v>
      </c>
    </row>
    <row r="92" spans="1:13" ht="14.4" customHeight="1" x14ac:dyDescent="0.3">
      <c r="A92" s="747" t="s">
        <v>592</v>
      </c>
      <c r="B92" s="748" t="s">
        <v>1614</v>
      </c>
      <c r="C92" s="748" t="s">
        <v>1615</v>
      </c>
      <c r="D92" s="748" t="s">
        <v>1010</v>
      </c>
      <c r="E92" s="748" t="s">
        <v>1162</v>
      </c>
      <c r="F92" s="752"/>
      <c r="G92" s="752"/>
      <c r="H92" s="766">
        <v>0</v>
      </c>
      <c r="I92" s="752">
        <v>25</v>
      </c>
      <c r="J92" s="752">
        <v>746.63000000000011</v>
      </c>
      <c r="K92" s="766">
        <v>1</v>
      </c>
      <c r="L92" s="752">
        <v>25</v>
      </c>
      <c r="M92" s="753">
        <v>746.63000000000011</v>
      </c>
    </row>
    <row r="93" spans="1:13" ht="14.4" customHeight="1" x14ac:dyDescent="0.3">
      <c r="A93" s="747" t="s">
        <v>592</v>
      </c>
      <c r="B93" s="748" t="s">
        <v>1616</v>
      </c>
      <c r="C93" s="748" t="s">
        <v>1617</v>
      </c>
      <c r="D93" s="748" t="s">
        <v>1618</v>
      </c>
      <c r="E93" s="748" t="s">
        <v>1619</v>
      </c>
      <c r="F93" s="752"/>
      <c r="G93" s="752"/>
      <c r="H93" s="766">
        <v>0</v>
      </c>
      <c r="I93" s="752">
        <v>1</v>
      </c>
      <c r="J93" s="752">
        <v>43.759999999999991</v>
      </c>
      <c r="K93" s="766">
        <v>1</v>
      </c>
      <c r="L93" s="752">
        <v>1</v>
      </c>
      <c r="M93" s="753">
        <v>43.759999999999991</v>
      </c>
    </row>
    <row r="94" spans="1:13" ht="14.4" customHeight="1" x14ac:dyDescent="0.3">
      <c r="A94" s="747" t="s">
        <v>592</v>
      </c>
      <c r="B94" s="748" t="s">
        <v>1620</v>
      </c>
      <c r="C94" s="748" t="s">
        <v>1621</v>
      </c>
      <c r="D94" s="748" t="s">
        <v>1622</v>
      </c>
      <c r="E94" s="748" t="s">
        <v>1623</v>
      </c>
      <c r="F94" s="752"/>
      <c r="G94" s="752"/>
      <c r="H94" s="766">
        <v>0</v>
      </c>
      <c r="I94" s="752">
        <v>1</v>
      </c>
      <c r="J94" s="752">
        <v>132.18</v>
      </c>
      <c r="K94" s="766">
        <v>1</v>
      </c>
      <c r="L94" s="752">
        <v>1</v>
      </c>
      <c r="M94" s="753">
        <v>132.18</v>
      </c>
    </row>
    <row r="95" spans="1:13" ht="14.4" customHeight="1" x14ac:dyDescent="0.3">
      <c r="A95" s="747" t="s">
        <v>592</v>
      </c>
      <c r="B95" s="748" t="s">
        <v>1624</v>
      </c>
      <c r="C95" s="748" t="s">
        <v>1625</v>
      </c>
      <c r="D95" s="748" t="s">
        <v>1021</v>
      </c>
      <c r="E95" s="748" t="s">
        <v>1022</v>
      </c>
      <c r="F95" s="752"/>
      <c r="G95" s="752"/>
      <c r="H95" s="766">
        <v>0</v>
      </c>
      <c r="I95" s="752">
        <v>1</v>
      </c>
      <c r="J95" s="752">
        <v>164.73</v>
      </c>
      <c r="K95" s="766">
        <v>1</v>
      </c>
      <c r="L95" s="752">
        <v>1</v>
      </c>
      <c r="M95" s="753">
        <v>164.73</v>
      </c>
    </row>
    <row r="96" spans="1:13" ht="14.4" customHeight="1" x14ac:dyDescent="0.3">
      <c r="A96" s="747" t="s">
        <v>592</v>
      </c>
      <c r="B96" s="748" t="s">
        <v>1624</v>
      </c>
      <c r="C96" s="748" t="s">
        <v>1626</v>
      </c>
      <c r="D96" s="748" t="s">
        <v>1027</v>
      </c>
      <c r="E96" s="748" t="s">
        <v>1026</v>
      </c>
      <c r="F96" s="752"/>
      <c r="G96" s="752"/>
      <c r="H96" s="766">
        <v>0</v>
      </c>
      <c r="I96" s="752">
        <v>2</v>
      </c>
      <c r="J96" s="752">
        <v>271.2</v>
      </c>
      <c r="K96" s="766">
        <v>1</v>
      </c>
      <c r="L96" s="752">
        <v>2</v>
      </c>
      <c r="M96" s="753">
        <v>271.2</v>
      </c>
    </row>
    <row r="97" spans="1:13" ht="14.4" customHeight="1" x14ac:dyDescent="0.3">
      <c r="A97" s="747" t="s">
        <v>592</v>
      </c>
      <c r="B97" s="748" t="s">
        <v>1624</v>
      </c>
      <c r="C97" s="748" t="s">
        <v>1627</v>
      </c>
      <c r="D97" s="748" t="s">
        <v>1025</v>
      </c>
      <c r="E97" s="748" t="s">
        <v>1026</v>
      </c>
      <c r="F97" s="752"/>
      <c r="G97" s="752"/>
      <c r="H97" s="766">
        <v>0</v>
      </c>
      <c r="I97" s="752">
        <v>9</v>
      </c>
      <c r="J97" s="752">
        <v>1181.25</v>
      </c>
      <c r="K97" s="766">
        <v>1</v>
      </c>
      <c r="L97" s="752">
        <v>9</v>
      </c>
      <c r="M97" s="753">
        <v>1181.25</v>
      </c>
    </row>
    <row r="98" spans="1:13" ht="14.4" customHeight="1" x14ac:dyDescent="0.3">
      <c r="A98" s="747" t="s">
        <v>597</v>
      </c>
      <c r="B98" s="748" t="s">
        <v>1485</v>
      </c>
      <c r="C98" s="748" t="s">
        <v>1628</v>
      </c>
      <c r="D98" s="748" t="s">
        <v>1125</v>
      </c>
      <c r="E98" s="748" t="s">
        <v>1629</v>
      </c>
      <c r="F98" s="752"/>
      <c r="G98" s="752"/>
      <c r="H98" s="766">
        <v>0</v>
      </c>
      <c r="I98" s="752">
        <v>66</v>
      </c>
      <c r="J98" s="752">
        <v>1993.2600000000002</v>
      </c>
      <c r="K98" s="766">
        <v>1</v>
      </c>
      <c r="L98" s="752">
        <v>66</v>
      </c>
      <c r="M98" s="753">
        <v>1993.2600000000002</v>
      </c>
    </row>
    <row r="99" spans="1:13" ht="14.4" customHeight="1" x14ac:dyDescent="0.3">
      <c r="A99" s="747" t="s">
        <v>597</v>
      </c>
      <c r="B99" s="748" t="s">
        <v>1608</v>
      </c>
      <c r="C99" s="748" t="s">
        <v>1609</v>
      </c>
      <c r="D99" s="748" t="s">
        <v>1001</v>
      </c>
      <c r="E99" s="748" t="s">
        <v>1610</v>
      </c>
      <c r="F99" s="752"/>
      <c r="G99" s="752"/>
      <c r="H99" s="766">
        <v>0</v>
      </c>
      <c r="I99" s="752">
        <v>1</v>
      </c>
      <c r="J99" s="752">
        <v>49.820000000000029</v>
      </c>
      <c r="K99" s="766">
        <v>1</v>
      </c>
      <c r="L99" s="752">
        <v>1</v>
      </c>
      <c r="M99" s="753">
        <v>49.820000000000029</v>
      </c>
    </row>
    <row r="100" spans="1:13" ht="14.4" customHeight="1" x14ac:dyDescent="0.3">
      <c r="A100" s="747" t="s">
        <v>597</v>
      </c>
      <c r="B100" s="748" t="s">
        <v>1608</v>
      </c>
      <c r="C100" s="748" t="s">
        <v>1630</v>
      </c>
      <c r="D100" s="748" t="s">
        <v>1631</v>
      </c>
      <c r="E100" s="748" t="s">
        <v>1632</v>
      </c>
      <c r="F100" s="752"/>
      <c r="G100" s="752"/>
      <c r="H100" s="766"/>
      <c r="I100" s="752">
        <v>0</v>
      </c>
      <c r="J100" s="752">
        <v>0</v>
      </c>
      <c r="K100" s="766"/>
      <c r="L100" s="752">
        <v>0</v>
      </c>
      <c r="M100" s="753">
        <v>0</v>
      </c>
    </row>
    <row r="101" spans="1:13" ht="14.4" customHeight="1" x14ac:dyDescent="0.3">
      <c r="A101" s="747" t="s">
        <v>600</v>
      </c>
      <c r="B101" s="748" t="s">
        <v>1633</v>
      </c>
      <c r="C101" s="748" t="s">
        <v>1634</v>
      </c>
      <c r="D101" s="748" t="s">
        <v>1244</v>
      </c>
      <c r="E101" s="748" t="s">
        <v>1635</v>
      </c>
      <c r="F101" s="752"/>
      <c r="G101" s="752"/>
      <c r="H101" s="766">
        <v>0</v>
      </c>
      <c r="I101" s="752">
        <v>2</v>
      </c>
      <c r="J101" s="752">
        <v>132</v>
      </c>
      <c r="K101" s="766">
        <v>1</v>
      </c>
      <c r="L101" s="752">
        <v>2</v>
      </c>
      <c r="M101" s="753">
        <v>132</v>
      </c>
    </row>
    <row r="102" spans="1:13" ht="14.4" customHeight="1" x14ac:dyDescent="0.3">
      <c r="A102" s="747" t="s">
        <v>600</v>
      </c>
      <c r="B102" s="748" t="s">
        <v>1360</v>
      </c>
      <c r="C102" s="748" t="s">
        <v>1361</v>
      </c>
      <c r="D102" s="748" t="s">
        <v>687</v>
      </c>
      <c r="E102" s="748" t="s">
        <v>1362</v>
      </c>
      <c r="F102" s="752"/>
      <c r="G102" s="752"/>
      <c r="H102" s="766">
        <v>0</v>
      </c>
      <c r="I102" s="752">
        <v>305</v>
      </c>
      <c r="J102" s="752">
        <v>5052.75</v>
      </c>
      <c r="K102" s="766">
        <v>1</v>
      </c>
      <c r="L102" s="752">
        <v>305</v>
      </c>
      <c r="M102" s="753">
        <v>5052.75</v>
      </c>
    </row>
    <row r="103" spans="1:13" ht="14.4" customHeight="1" x14ac:dyDescent="0.3">
      <c r="A103" s="747" t="s">
        <v>600</v>
      </c>
      <c r="B103" s="748" t="s">
        <v>1367</v>
      </c>
      <c r="C103" s="748" t="s">
        <v>1368</v>
      </c>
      <c r="D103" s="748" t="s">
        <v>715</v>
      </c>
      <c r="E103" s="748" t="s">
        <v>1369</v>
      </c>
      <c r="F103" s="752"/>
      <c r="G103" s="752"/>
      <c r="H103" s="766">
        <v>0</v>
      </c>
      <c r="I103" s="752">
        <v>4</v>
      </c>
      <c r="J103" s="752">
        <v>265.36</v>
      </c>
      <c r="K103" s="766">
        <v>1</v>
      </c>
      <c r="L103" s="752">
        <v>4</v>
      </c>
      <c r="M103" s="753">
        <v>265.36</v>
      </c>
    </row>
    <row r="104" spans="1:13" ht="14.4" customHeight="1" x14ac:dyDescent="0.3">
      <c r="A104" s="747" t="s">
        <v>600</v>
      </c>
      <c r="B104" s="748" t="s">
        <v>1381</v>
      </c>
      <c r="C104" s="748" t="s">
        <v>1382</v>
      </c>
      <c r="D104" s="748" t="s">
        <v>768</v>
      </c>
      <c r="E104" s="748" t="s">
        <v>1383</v>
      </c>
      <c r="F104" s="752"/>
      <c r="G104" s="752"/>
      <c r="H104" s="766">
        <v>0</v>
      </c>
      <c r="I104" s="752">
        <v>10</v>
      </c>
      <c r="J104" s="752">
        <v>33000</v>
      </c>
      <c r="K104" s="766">
        <v>1</v>
      </c>
      <c r="L104" s="752">
        <v>10</v>
      </c>
      <c r="M104" s="753">
        <v>33000</v>
      </c>
    </row>
    <row r="105" spans="1:13" ht="14.4" customHeight="1" x14ac:dyDescent="0.3">
      <c r="A105" s="747" t="s">
        <v>600</v>
      </c>
      <c r="B105" s="748" t="s">
        <v>1636</v>
      </c>
      <c r="C105" s="748" t="s">
        <v>1637</v>
      </c>
      <c r="D105" s="748" t="s">
        <v>1169</v>
      </c>
      <c r="E105" s="748" t="s">
        <v>1638</v>
      </c>
      <c r="F105" s="752"/>
      <c r="G105" s="752"/>
      <c r="H105" s="766">
        <v>0</v>
      </c>
      <c r="I105" s="752">
        <v>2</v>
      </c>
      <c r="J105" s="752">
        <v>256.89</v>
      </c>
      <c r="K105" s="766">
        <v>1</v>
      </c>
      <c r="L105" s="752">
        <v>2</v>
      </c>
      <c r="M105" s="753">
        <v>256.89</v>
      </c>
    </row>
    <row r="106" spans="1:13" ht="14.4" customHeight="1" x14ac:dyDescent="0.3">
      <c r="A106" s="747" t="s">
        <v>600</v>
      </c>
      <c r="B106" s="748" t="s">
        <v>1636</v>
      </c>
      <c r="C106" s="748" t="s">
        <v>1639</v>
      </c>
      <c r="D106" s="748" t="s">
        <v>1169</v>
      </c>
      <c r="E106" s="748" t="s">
        <v>1640</v>
      </c>
      <c r="F106" s="752"/>
      <c r="G106" s="752"/>
      <c r="H106" s="766">
        <v>0</v>
      </c>
      <c r="I106" s="752">
        <v>1</v>
      </c>
      <c r="J106" s="752">
        <v>44.66</v>
      </c>
      <c r="K106" s="766">
        <v>1</v>
      </c>
      <c r="L106" s="752">
        <v>1</v>
      </c>
      <c r="M106" s="753">
        <v>44.66</v>
      </c>
    </row>
    <row r="107" spans="1:13" ht="14.4" customHeight="1" x14ac:dyDescent="0.3">
      <c r="A107" s="747" t="s">
        <v>600</v>
      </c>
      <c r="B107" s="748" t="s">
        <v>1392</v>
      </c>
      <c r="C107" s="748" t="s">
        <v>1393</v>
      </c>
      <c r="D107" s="748" t="s">
        <v>1014</v>
      </c>
      <c r="E107" s="748" t="s">
        <v>1394</v>
      </c>
      <c r="F107" s="752"/>
      <c r="G107" s="752"/>
      <c r="H107" s="766">
        <v>0</v>
      </c>
      <c r="I107" s="752">
        <v>1</v>
      </c>
      <c r="J107" s="752">
        <v>62.290000000000013</v>
      </c>
      <c r="K107" s="766">
        <v>1</v>
      </c>
      <c r="L107" s="752">
        <v>1</v>
      </c>
      <c r="M107" s="753">
        <v>62.290000000000013</v>
      </c>
    </row>
    <row r="108" spans="1:13" ht="14.4" customHeight="1" x14ac:dyDescent="0.3">
      <c r="A108" s="747" t="s">
        <v>600</v>
      </c>
      <c r="B108" s="748" t="s">
        <v>1395</v>
      </c>
      <c r="C108" s="748" t="s">
        <v>1396</v>
      </c>
      <c r="D108" s="748" t="s">
        <v>778</v>
      </c>
      <c r="E108" s="748" t="s">
        <v>779</v>
      </c>
      <c r="F108" s="752"/>
      <c r="G108" s="752"/>
      <c r="H108" s="766">
        <v>0</v>
      </c>
      <c r="I108" s="752">
        <v>29</v>
      </c>
      <c r="J108" s="752">
        <v>1171.3099999999997</v>
      </c>
      <c r="K108" s="766">
        <v>1</v>
      </c>
      <c r="L108" s="752">
        <v>29</v>
      </c>
      <c r="M108" s="753">
        <v>1171.3099999999997</v>
      </c>
    </row>
    <row r="109" spans="1:13" ht="14.4" customHeight="1" x14ac:dyDescent="0.3">
      <c r="A109" s="747" t="s">
        <v>600</v>
      </c>
      <c r="B109" s="748" t="s">
        <v>1395</v>
      </c>
      <c r="C109" s="748" t="s">
        <v>1399</v>
      </c>
      <c r="D109" s="748" t="s">
        <v>773</v>
      </c>
      <c r="E109" s="748" t="s">
        <v>1400</v>
      </c>
      <c r="F109" s="752"/>
      <c r="G109" s="752"/>
      <c r="H109" s="766">
        <v>0</v>
      </c>
      <c r="I109" s="752">
        <v>1</v>
      </c>
      <c r="J109" s="752">
        <v>57.77</v>
      </c>
      <c r="K109" s="766">
        <v>1</v>
      </c>
      <c r="L109" s="752">
        <v>1</v>
      </c>
      <c r="M109" s="753">
        <v>57.77</v>
      </c>
    </row>
    <row r="110" spans="1:13" ht="14.4" customHeight="1" x14ac:dyDescent="0.3">
      <c r="A110" s="747" t="s">
        <v>600</v>
      </c>
      <c r="B110" s="748" t="s">
        <v>1395</v>
      </c>
      <c r="C110" s="748" t="s">
        <v>1641</v>
      </c>
      <c r="D110" s="748" t="s">
        <v>1190</v>
      </c>
      <c r="E110" s="748" t="s">
        <v>1398</v>
      </c>
      <c r="F110" s="752">
        <v>1</v>
      </c>
      <c r="G110" s="752">
        <v>59.9</v>
      </c>
      <c r="H110" s="766">
        <v>1</v>
      </c>
      <c r="I110" s="752"/>
      <c r="J110" s="752"/>
      <c r="K110" s="766">
        <v>0</v>
      </c>
      <c r="L110" s="752">
        <v>1</v>
      </c>
      <c r="M110" s="753">
        <v>59.9</v>
      </c>
    </row>
    <row r="111" spans="1:13" ht="14.4" customHeight="1" x14ac:dyDescent="0.3">
      <c r="A111" s="747" t="s">
        <v>600</v>
      </c>
      <c r="B111" s="748" t="s">
        <v>1408</v>
      </c>
      <c r="C111" s="748" t="s">
        <v>1642</v>
      </c>
      <c r="D111" s="748" t="s">
        <v>1272</v>
      </c>
      <c r="E111" s="748" t="s">
        <v>1643</v>
      </c>
      <c r="F111" s="752">
        <v>1</v>
      </c>
      <c r="G111" s="752">
        <v>84.9</v>
      </c>
      <c r="H111" s="766">
        <v>1</v>
      </c>
      <c r="I111" s="752"/>
      <c r="J111" s="752"/>
      <c r="K111" s="766">
        <v>0</v>
      </c>
      <c r="L111" s="752">
        <v>1</v>
      </c>
      <c r="M111" s="753">
        <v>84.9</v>
      </c>
    </row>
    <row r="112" spans="1:13" ht="14.4" customHeight="1" x14ac:dyDescent="0.3">
      <c r="A112" s="747" t="s">
        <v>600</v>
      </c>
      <c r="B112" s="748" t="s">
        <v>1408</v>
      </c>
      <c r="C112" s="748" t="s">
        <v>1644</v>
      </c>
      <c r="D112" s="748" t="s">
        <v>1158</v>
      </c>
      <c r="E112" s="748" t="s">
        <v>1645</v>
      </c>
      <c r="F112" s="752"/>
      <c r="G112" s="752"/>
      <c r="H112" s="766">
        <v>0</v>
      </c>
      <c r="I112" s="752">
        <v>2</v>
      </c>
      <c r="J112" s="752">
        <v>176.9</v>
      </c>
      <c r="K112" s="766">
        <v>1</v>
      </c>
      <c r="L112" s="752">
        <v>2</v>
      </c>
      <c r="M112" s="753">
        <v>176.9</v>
      </c>
    </row>
    <row r="113" spans="1:13" ht="14.4" customHeight="1" x14ac:dyDescent="0.3">
      <c r="A113" s="747" t="s">
        <v>600</v>
      </c>
      <c r="B113" s="748" t="s">
        <v>1423</v>
      </c>
      <c r="C113" s="748" t="s">
        <v>1424</v>
      </c>
      <c r="D113" s="748" t="s">
        <v>1161</v>
      </c>
      <c r="E113" s="748" t="s">
        <v>1425</v>
      </c>
      <c r="F113" s="752"/>
      <c r="G113" s="752"/>
      <c r="H113" s="766">
        <v>0</v>
      </c>
      <c r="I113" s="752">
        <v>1</v>
      </c>
      <c r="J113" s="752">
        <v>26.14</v>
      </c>
      <c r="K113" s="766">
        <v>1</v>
      </c>
      <c r="L113" s="752">
        <v>1</v>
      </c>
      <c r="M113" s="753">
        <v>26.14</v>
      </c>
    </row>
    <row r="114" spans="1:13" ht="14.4" customHeight="1" x14ac:dyDescent="0.3">
      <c r="A114" s="747" t="s">
        <v>600</v>
      </c>
      <c r="B114" s="748" t="s">
        <v>1423</v>
      </c>
      <c r="C114" s="748" t="s">
        <v>1646</v>
      </c>
      <c r="D114" s="748" t="s">
        <v>1161</v>
      </c>
      <c r="E114" s="748" t="s">
        <v>1162</v>
      </c>
      <c r="F114" s="752"/>
      <c r="G114" s="752"/>
      <c r="H114" s="766">
        <v>0</v>
      </c>
      <c r="I114" s="752">
        <v>1</v>
      </c>
      <c r="J114" s="752">
        <v>52.279999999999973</v>
      </c>
      <c r="K114" s="766">
        <v>1</v>
      </c>
      <c r="L114" s="752">
        <v>1</v>
      </c>
      <c r="M114" s="753">
        <v>52.279999999999973</v>
      </c>
    </row>
    <row r="115" spans="1:13" ht="14.4" customHeight="1" x14ac:dyDescent="0.3">
      <c r="A115" s="747" t="s">
        <v>600</v>
      </c>
      <c r="B115" s="748" t="s">
        <v>1433</v>
      </c>
      <c r="C115" s="748" t="s">
        <v>1647</v>
      </c>
      <c r="D115" s="748" t="s">
        <v>1435</v>
      </c>
      <c r="E115" s="748" t="s">
        <v>1603</v>
      </c>
      <c r="F115" s="752"/>
      <c r="G115" s="752"/>
      <c r="H115" s="766">
        <v>0</v>
      </c>
      <c r="I115" s="752">
        <v>2</v>
      </c>
      <c r="J115" s="752">
        <v>29.999999999999993</v>
      </c>
      <c r="K115" s="766">
        <v>1</v>
      </c>
      <c r="L115" s="752">
        <v>2</v>
      </c>
      <c r="M115" s="753">
        <v>29.999999999999993</v>
      </c>
    </row>
    <row r="116" spans="1:13" ht="14.4" customHeight="1" x14ac:dyDescent="0.3">
      <c r="A116" s="747" t="s">
        <v>600</v>
      </c>
      <c r="B116" s="748" t="s">
        <v>1441</v>
      </c>
      <c r="C116" s="748" t="s">
        <v>1442</v>
      </c>
      <c r="D116" s="748" t="s">
        <v>1443</v>
      </c>
      <c r="E116" s="748" t="s">
        <v>1444</v>
      </c>
      <c r="F116" s="752"/>
      <c r="G116" s="752"/>
      <c r="H116" s="766">
        <v>0</v>
      </c>
      <c r="I116" s="752">
        <v>1</v>
      </c>
      <c r="J116" s="752">
        <v>162.83000000000001</v>
      </c>
      <c r="K116" s="766">
        <v>1</v>
      </c>
      <c r="L116" s="752">
        <v>1</v>
      </c>
      <c r="M116" s="753">
        <v>162.83000000000001</v>
      </c>
    </row>
    <row r="117" spans="1:13" ht="14.4" customHeight="1" x14ac:dyDescent="0.3">
      <c r="A117" s="747" t="s">
        <v>600</v>
      </c>
      <c r="B117" s="748" t="s">
        <v>1445</v>
      </c>
      <c r="C117" s="748" t="s">
        <v>1446</v>
      </c>
      <c r="D117" s="748" t="s">
        <v>937</v>
      </c>
      <c r="E117" s="748" t="s">
        <v>1425</v>
      </c>
      <c r="F117" s="752"/>
      <c r="G117" s="752"/>
      <c r="H117" s="766">
        <v>0</v>
      </c>
      <c r="I117" s="752">
        <v>4</v>
      </c>
      <c r="J117" s="752">
        <v>344.33000000000015</v>
      </c>
      <c r="K117" s="766">
        <v>1</v>
      </c>
      <c r="L117" s="752">
        <v>4</v>
      </c>
      <c r="M117" s="753">
        <v>344.33000000000015</v>
      </c>
    </row>
    <row r="118" spans="1:13" ht="14.4" customHeight="1" x14ac:dyDescent="0.3">
      <c r="A118" s="747" t="s">
        <v>600</v>
      </c>
      <c r="B118" s="748" t="s">
        <v>1445</v>
      </c>
      <c r="C118" s="748" t="s">
        <v>1449</v>
      </c>
      <c r="D118" s="748" t="s">
        <v>939</v>
      </c>
      <c r="E118" s="748" t="s">
        <v>1162</v>
      </c>
      <c r="F118" s="752"/>
      <c r="G118" s="752"/>
      <c r="H118" s="766">
        <v>0</v>
      </c>
      <c r="I118" s="752">
        <v>1</v>
      </c>
      <c r="J118" s="752">
        <v>162.79</v>
      </c>
      <c r="K118" s="766">
        <v>1</v>
      </c>
      <c r="L118" s="752">
        <v>1</v>
      </c>
      <c r="M118" s="753">
        <v>162.79</v>
      </c>
    </row>
    <row r="119" spans="1:13" ht="14.4" customHeight="1" x14ac:dyDescent="0.3">
      <c r="A119" s="747" t="s">
        <v>600</v>
      </c>
      <c r="B119" s="748" t="s">
        <v>1648</v>
      </c>
      <c r="C119" s="748" t="s">
        <v>1649</v>
      </c>
      <c r="D119" s="748" t="s">
        <v>1650</v>
      </c>
      <c r="E119" s="748" t="s">
        <v>1436</v>
      </c>
      <c r="F119" s="752"/>
      <c r="G119" s="752"/>
      <c r="H119" s="766">
        <v>0</v>
      </c>
      <c r="I119" s="752">
        <v>2</v>
      </c>
      <c r="J119" s="752">
        <v>60.36</v>
      </c>
      <c r="K119" s="766">
        <v>1</v>
      </c>
      <c r="L119" s="752">
        <v>2</v>
      </c>
      <c r="M119" s="753">
        <v>60.36</v>
      </c>
    </row>
    <row r="120" spans="1:13" ht="14.4" customHeight="1" x14ac:dyDescent="0.3">
      <c r="A120" s="747" t="s">
        <v>600</v>
      </c>
      <c r="B120" s="748" t="s">
        <v>1454</v>
      </c>
      <c r="C120" s="748" t="s">
        <v>1455</v>
      </c>
      <c r="D120" s="748" t="s">
        <v>1456</v>
      </c>
      <c r="E120" s="748" t="s">
        <v>1457</v>
      </c>
      <c r="F120" s="752"/>
      <c r="G120" s="752"/>
      <c r="H120" s="766">
        <v>0</v>
      </c>
      <c r="I120" s="752">
        <v>1</v>
      </c>
      <c r="J120" s="752">
        <v>158.97999999999999</v>
      </c>
      <c r="K120" s="766">
        <v>1</v>
      </c>
      <c r="L120" s="752">
        <v>1</v>
      </c>
      <c r="M120" s="753">
        <v>158.97999999999999</v>
      </c>
    </row>
    <row r="121" spans="1:13" ht="14.4" customHeight="1" x14ac:dyDescent="0.3">
      <c r="A121" s="747" t="s">
        <v>600</v>
      </c>
      <c r="B121" s="748" t="s">
        <v>1651</v>
      </c>
      <c r="C121" s="748" t="s">
        <v>1652</v>
      </c>
      <c r="D121" s="748" t="s">
        <v>1653</v>
      </c>
      <c r="E121" s="748" t="s">
        <v>1654</v>
      </c>
      <c r="F121" s="752"/>
      <c r="G121" s="752"/>
      <c r="H121" s="766">
        <v>0</v>
      </c>
      <c r="I121" s="752">
        <v>1</v>
      </c>
      <c r="J121" s="752">
        <v>113.75000000000003</v>
      </c>
      <c r="K121" s="766">
        <v>1</v>
      </c>
      <c r="L121" s="752">
        <v>1</v>
      </c>
      <c r="M121" s="753">
        <v>113.75000000000003</v>
      </c>
    </row>
    <row r="122" spans="1:13" ht="14.4" customHeight="1" x14ac:dyDescent="0.3">
      <c r="A122" s="747" t="s">
        <v>600</v>
      </c>
      <c r="B122" s="748" t="s">
        <v>1485</v>
      </c>
      <c r="C122" s="748" t="s">
        <v>1486</v>
      </c>
      <c r="D122" s="748" t="s">
        <v>957</v>
      </c>
      <c r="E122" s="748" t="s">
        <v>1487</v>
      </c>
      <c r="F122" s="752"/>
      <c r="G122" s="752"/>
      <c r="H122" s="766">
        <v>0</v>
      </c>
      <c r="I122" s="752">
        <v>6</v>
      </c>
      <c r="J122" s="752">
        <v>515.34</v>
      </c>
      <c r="K122" s="766">
        <v>1</v>
      </c>
      <c r="L122" s="752">
        <v>6</v>
      </c>
      <c r="M122" s="753">
        <v>515.34</v>
      </c>
    </row>
    <row r="123" spans="1:13" ht="14.4" customHeight="1" x14ac:dyDescent="0.3">
      <c r="A123" s="747" t="s">
        <v>600</v>
      </c>
      <c r="B123" s="748" t="s">
        <v>1488</v>
      </c>
      <c r="C123" s="748" t="s">
        <v>1655</v>
      </c>
      <c r="D123" s="748" t="s">
        <v>1493</v>
      </c>
      <c r="E123" s="748" t="s">
        <v>1656</v>
      </c>
      <c r="F123" s="752"/>
      <c r="G123" s="752"/>
      <c r="H123" s="766">
        <v>0</v>
      </c>
      <c r="I123" s="752">
        <v>1</v>
      </c>
      <c r="J123" s="752">
        <v>92.77000000000001</v>
      </c>
      <c r="K123" s="766">
        <v>1</v>
      </c>
      <c r="L123" s="752">
        <v>1</v>
      </c>
      <c r="M123" s="753">
        <v>92.77000000000001</v>
      </c>
    </row>
    <row r="124" spans="1:13" ht="14.4" customHeight="1" x14ac:dyDescent="0.3">
      <c r="A124" s="747" t="s">
        <v>600</v>
      </c>
      <c r="B124" s="748" t="s">
        <v>1488</v>
      </c>
      <c r="C124" s="748" t="s">
        <v>1657</v>
      </c>
      <c r="D124" s="748" t="s">
        <v>1490</v>
      </c>
      <c r="E124" s="748" t="s">
        <v>1658</v>
      </c>
      <c r="F124" s="752"/>
      <c r="G124" s="752"/>
      <c r="H124" s="766">
        <v>0</v>
      </c>
      <c r="I124" s="752">
        <v>4</v>
      </c>
      <c r="J124" s="752">
        <v>243.85000000000005</v>
      </c>
      <c r="K124" s="766">
        <v>1</v>
      </c>
      <c r="L124" s="752">
        <v>4</v>
      </c>
      <c r="M124" s="753">
        <v>243.85000000000005</v>
      </c>
    </row>
    <row r="125" spans="1:13" ht="14.4" customHeight="1" x14ac:dyDescent="0.3">
      <c r="A125" s="747" t="s">
        <v>600</v>
      </c>
      <c r="B125" s="748" t="s">
        <v>1499</v>
      </c>
      <c r="C125" s="748" t="s">
        <v>1500</v>
      </c>
      <c r="D125" s="748" t="s">
        <v>1501</v>
      </c>
      <c r="E125" s="748" t="s">
        <v>1502</v>
      </c>
      <c r="F125" s="752"/>
      <c r="G125" s="752"/>
      <c r="H125" s="766">
        <v>0</v>
      </c>
      <c r="I125" s="752">
        <v>2</v>
      </c>
      <c r="J125" s="752">
        <v>24356.16</v>
      </c>
      <c r="K125" s="766">
        <v>1</v>
      </c>
      <c r="L125" s="752">
        <v>2</v>
      </c>
      <c r="M125" s="753">
        <v>24356.16</v>
      </c>
    </row>
    <row r="126" spans="1:13" ht="14.4" customHeight="1" x14ac:dyDescent="0.3">
      <c r="A126" s="747" t="s">
        <v>600</v>
      </c>
      <c r="B126" s="748" t="s">
        <v>1503</v>
      </c>
      <c r="C126" s="748" t="s">
        <v>1504</v>
      </c>
      <c r="D126" s="748" t="s">
        <v>1039</v>
      </c>
      <c r="E126" s="748" t="s">
        <v>1505</v>
      </c>
      <c r="F126" s="752"/>
      <c r="G126" s="752"/>
      <c r="H126" s="766">
        <v>0</v>
      </c>
      <c r="I126" s="752">
        <v>5</v>
      </c>
      <c r="J126" s="752">
        <v>834.46000000000015</v>
      </c>
      <c r="K126" s="766">
        <v>1</v>
      </c>
      <c r="L126" s="752">
        <v>5</v>
      </c>
      <c r="M126" s="753">
        <v>834.46000000000015</v>
      </c>
    </row>
    <row r="127" spans="1:13" ht="14.4" customHeight="1" x14ac:dyDescent="0.3">
      <c r="A127" s="747" t="s">
        <v>600</v>
      </c>
      <c r="B127" s="748" t="s">
        <v>1509</v>
      </c>
      <c r="C127" s="748" t="s">
        <v>1510</v>
      </c>
      <c r="D127" s="748" t="s">
        <v>1511</v>
      </c>
      <c r="E127" s="748" t="s">
        <v>1512</v>
      </c>
      <c r="F127" s="752"/>
      <c r="G127" s="752"/>
      <c r="H127" s="766">
        <v>0</v>
      </c>
      <c r="I127" s="752">
        <v>5</v>
      </c>
      <c r="J127" s="752">
        <v>2293.5</v>
      </c>
      <c r="K127" s="766">
        <v>1</v>
      </c>
      <c r="L127" s="752">
        <v>5</v>
      </c>
      <c r="M127" s="753">
        <v>2293.5</v>
      </c>
    </row>
    <row r="128" spans="1:13" ht="14.4" customHeight="1" x14ac:dyDescent="0.3">
      <c r="A128" s="747" t="s">
        <v>600</v>
      </c>
      <c r="B128" s="748" t="s">
        <v>1509</v>
      </c>
      <c r="C128" s="748" t="s">
        <v>1513</v>
      </c>
      <c r="D128" s="748" t="s">
        <v>1095</v>
      </c>
      <c r="E128" s="748" t="s">
        <v>1514</v>
      </c>
      <c r="F128" s="752">
        <v>10</v>
      </c>
      <c r="G128" s="752">
        <v>1616.7000000000003</v>
      </c>
      <c r="H128" s="766">
        <v>1</v>
      </c>
      <c r="I128" s="752"/>
      <c r="J128" s="752"/>
      <c r="K128" s="766">
        <v>0</v>
      </c>
      <c r="L128" s="752">
        <v>10</v>
      </c>
      <c r="M128" s="753">
        <v>1616.7000000000003</v>
      </c>
    </row>
    <row r="129" spans="1:13" ht="14.4" customHeight="1" x14ac:dyDescent="0.3">
      <c r="A129" s="747" t="s">
        <v>600</v>
      </c>
      <c r="B129" s="748" t="s">
        <v>1521</v>
      </c>
      <c r="C129" s="748" t="s">
        <v>1522</v>
      </c>
      <c r="D129" s="748" t="s">
        <v>1523</v>
      </c>
      <c r="E129" s="748" t="s">
        <v>1524</v>
      </c>
      <c r="F129" s="752">
        <v>44</v>
      </c>
      <c r="G129" s="752">
        <v>1170.8399999999999</v>
      </c>
      <c r="H129" s="766">
        <v>1</v>
      </c>
      <c r="I129" s="752"/>
      <c r="J129" s="752"/>
      <c r="K129" s="766">
        <v>0</v>
      </c>
      <c r="L129" s="752">
        <v>44</v>
      </c>
      <c r="M129" s="753">
        <v>1170.8399999999999</v>
      </c>
    </row>
    <row r="130" spans="1:13" ht="14.4" customHeight="1" x14ac:dyDescent="0.3">
      <c r="A130" s="747" t="s">
        <v>600</v>
      </c>
      <c r="B130" s="748" t="s">
        <v>1525</v>
      </c>
      <c r="C130" s="748" t="s">
        <v>1529</v>
      </c>
      <c r="D130" s="748" t="s">
        <v>1527</v>
      </c>
      <c r="E130" s="748" t="s">
        <v>1530</v>
      </c>
      <c r="F130" s="752"/>
      <c r="G130" s="752"/>
      <c r="H130" s="766">
        <v>0</v>
      </c>
      <c r="I130" s="752">
        <v>5</v>
      </c>
      <c r="J130" s="752">
        <v>4592.5</v>
      </c>
      <c r="K130" s="766">
        <v>1</v>
      </c>
      <c r="L130" s="752">
        <v>5</v>
      </c>
      <c r="M130" s="753">
        <v>4592.5</v>
      </c>
    </row>
    <row r="131" spans="1:13" ht="14.4" customHeight="1" x14ac:dyDescent="0.3">
      <c r="A131" s="747" t="s">
        <v>600</v>
      </c>
      <c r="B131" s="748" t="s">
        <v>1531</v>
      </c>
      <c r="C131" s="748" t="s">
        <v>1535</v>
      </c>
      <c r="D131" s="748" t="s">
        <v>1533</v>
      </c>
      <c r="E131" s="748" t="s">
        <v>1536</v>
      </c>
      <c r="F131" s="752"/>
      <c r="G131" s="752"/>
      <c r="H131" s="766">
        <v>0</v>
      </c>
      <c r="I131" s="752">
        <v>4.8</v>
      </c>
      <c r="J131" s="752">
        <v>1261.9199999999998</v>
      </c>
      <c r="K131" s="766">
        <v>1</v>
      </c>
      <c r="L131" s="752">
        <v>4.8</v>
      </c>
      <c r="M131" s="753">
        <v>1261.9199999999998</v>
      </c>
    </row>
    <row r="132" spans="1:13" ht="14.4" customHeight="1" x14ac:dyDescent="0.3">
      <c r="A132" s="747" t="s">
        <v>600</v>
      </c>
      <c r="B132" s="748" t="s">
        <v>1541</v>
      </c>
      <c r="C132" s="748" t="s">
        <v>1542</v>
      </c>
      <c r="D132" s="748" t="s">
        <v>1543</v>
      </c>
      <c r="E132" s="748" t="s">
        <v>1544</v>
      </c>
      <c r="F132" s="752"/>
      <c r="G132" s="752"/>
      <c r="H132" s="766">
        <v>0</v>
      </c>
      <c r="I132" s="752">
        <v>7.9</v>
      </c>
      <c r="J132" s="752">
        <v>3023.3650000000002</v>
      </c>
      <c r="K132" s="766">
        <v>1</v>
      </c>
      <c r="L132" s="752">
        <v>7.9</v>
      </c>
      <c r="M132" s="753">
        <v>3023.3650000000002</v>
      </c>
    </row>
    <row r="133" spans="1:13" ht="14.4" customHeight="1" x14ac:dyDescent="0.3">
      <c r="A133" s="747" t="s">
        <v>600</v>
      </c>
      <c r="B133" s="748" t="s">
        <v>1659</v>
      </c>
      <c r="C133" s="748" t="s">
        <v>1660</v>
      </c>
      <c r="D133" s="748" t="s">
        <v>1661</v>
      </c>
      <c r="E133" s="748" t="s">
        <v>1662</v>
      </c>
      <c r="F133" s="752"/>
      <c r="G133" s="752"/>
      <c r="H133" s="766">
        <v>0</v>
      </c>
      <c r="I133" s="752">
        <v>1.6</v>
      </c>
      <c r="J133" s="752">
        <v>237.6</v>
      </c>
      <c r="K133" s="766">
        <v>1</v>
      </c>
      <c r="L133" s="752">
        <v>1.6</v>
      </c>
      <c r="M133" s="753">
        <v>237.6</v>
      </c>
    </row>
    <row r="134" spans="1:13" ht="14.4" customHeight="1" x14ac:dyDescent="0.3">
      <c r="A134" s="747" t="s">
        <v>600</v>
      </c>
      <c r="B134" s="748" t="s">
        <v>1659</v>
      </c>
      <c r="C134" s="748" t="s">
        <v>1663</v>
      </c>
      <c r="D134" s="748" t="s">
        <v>1661</v>
      </c>
      <c r="E134" s="748" t="s">
        <v>1664</v>
      </c>
      <c r="F134" s="752"/>
      <c r="G134" s="752"/>
      <c r="H134" s="766">
        <v>0</v>
      </c>
      <c r="I134" s="752">
        <v>1</v>
      </c>
      <c r="J134" s="752">
        <v>294.8</v>
      </c>
      <c r="K134" s="766">
        <v>1</v>
      </c>
      <c r="L134" s="752">
        <v>1</v>
      </c>
      <c r="M134" s="753">
        <v>294.8</v>
      </c>
    </row>
    <row r="135" spans="1:13" ht="14.4" customHeight="1" x14ac:dyDescent="0.3">
      <c r="A135" s="747" t="s">
        <v>600</v>
      </c>
      <c r="B135" s="748" t="s">
        <v>1556</v>
      </c>
      <c r="C135" s="748" t="s">
        <v>1557</v>
      </c>
      <c r="D135" s="748" t="s">
        <v>647</v>
      </c>
      <c r="E135" s="748" t="s">
        <v>1558</v>
      </c>
      <c r="F135" s="752"/>
      <c r="G135" s="752"/>
      <c r="H135" s="766">
        <v>0</v>
      </c>
      <c r="I135" s="752">
        <v>2</v>
      </c>
      <c r="J135" s="752">
        <v>116.66000000000003</v>
      </c>
      <c r="K135" s="766">
        <v>1</v>
      </c>
      <c r="L135" s="752">
        <v>2</v>
      </c>
      <c r="M135" s="753">
        <v>116.66000000000003</v>
      </c>
    </row>
    <row r="136" spans="1:13" ht="14.4" customHeight="1" x14ac:dyDescent="0.3">
      <c r="A136" s="747" t="s">
        <v>600</v>
      </c>
      <c r="B136" s="748" t="s">
        <v>1556</v>
      </c>
      <c r="C136" s="748" t="s">
        <v>1559</v>
      </c>
      <c r="D136" s="748" t="s">
        <v>647</v>
      </c>
      <c r="E136" s="748" t="s">
        <v>629</v>
      </c>
      <c r="F136" s="752"/>
      <c r="G136" s="752"/>
      <c r="H136" s="766">
        <v>0</v>
      </c>
      <c r="I136" s="752">
        <v>10</v>
      </c>
      <c r="J136" s="752">
        <v>1043.3999999999999</v>
      </c>
      <c r="K136" s="766">
        <v>1</v>
      </c>
      <c r="L136" s="752">
        <v>10</v>
      </c>
      <c r="M136" s="753">
        <v>1043.3999999999999</v>
      </c>
    </row>
    <row r="137" spans="1:13" ht="14.4" customHeight="1" x14ac:dyDescent="0.3">
      <c r="A137" s="747" t="s">
        <v>600</v>
      </c>
      <c r="B137" s="748" t="s">
        <v>1560</v>
      </c>
      <c r="C137" s="748" t="s">
        <v>1561</v>
      </c>
      <c r="D137" s="748" t="s">
        <v>628</v>
      </c>
      <c r="E137" s="748" t="s">
        <v>629</v>
      </c>
      <c r="F137" s="752"/>
      <c r="G137" s="752"/>
      <c r="H137" s="766">
        <v>0</v>
      </c>
      <c r="I137" s="752">
        <v>2</v>
      </c>
      <c r="J137" s="752">
        <v>32.079999999999991</v>
      </c>
      <c r="K137" s="766">
        <v>1</v>
      </c>
      <c r="L137" s="752">
        <v>2</v>
      </c>
      <c r="M137" s="753">
        <v>32.079999999999991</v>
      </c>
    </row>
    <row r="138" spans="1:13" ht="14.4" customHeight="1" x14ac:dyDescent="0.3">
      <c r="A138" s="747" t="s">
        <v>600</v>
      </c>
      <c r="B138" s="748" t="s">
        <v>1563</v>
      </c>
      <c r="C138" s="748" t="s">
        <v>1564</v>
      </c>
      <c r="D138" s="748" t="s">
        <v>1565</v>
      </c>
      <c r="E138" s="748" t="s">
        <v>1566</v>
      </c>
      <c r="F138" s="752"/>
      <c r="G138" s="752"/>
      <c r="H138" s="766">
        <v>0</v>
      </c>
      <c r="I138" s="752">
        <v>2</v>
      </c>
      <c r="J138" s="752">
        <v>164.24</v>
      </c>
      <c r="K138" s="766">
        <v>1</v>
      </c>
      <c r="L138" s="752">
        <v>2</v>
      </c>
      <c r="M138" s="753">
        <v>164.24</v>
      </c>
    </row>
    <row r="139" spans="1:13" ht="14.4" customHeight="1" x14ac:dyDescent="0.3">
      <c r="A139" s="747" t="s">
        <v>600</v>
      </c>
      <c r="B139" s="748" t="s">
        <v>1563</v>
      </c>
      <c r="C139" s="748" t="s">
        <v>1665</v>
      </c>
      <c r="D139" s="748" t="s">
        <v>1565</v>
      </c>
      <c r="E139" s="748" t="s">
        <v>1666</v>
      </c>
      <c r="F139" s="752"/>
      <c r="G139" s="752"/>
      <c r="H139" s="766">
        <v>0</v>
      </c>
      <c r="I139" s="752">
        <v>1</v>
      </c>
      <c r="J139" s="752">
        <v>147.76</v>
      </c>
      <c r="K139" s="766">
        <v>1</v>
      </c>
      <c r="L139" s="752">
        <v>1</v>
      </c>
      <c r="M139" s="753">
        <v>147.76</v>
      </c>
    </row>
    <row r="140" spans="1:13" ht="14.4" customHeight="1" x14ac:dyDescent="0.3">
      <c r="A140" s="747" t="s">
        <v>600</v>
      </c>
      <c r="B140" s="748" t="s">
        <v>1667</v>
      </c>
      <c r="C140" s="748" t="s">
        <v>1668</v>
      </c>
      <c r="D140" s="748" t="s">
        <v>1240</v>
      </c>
      <c r="E140" s="748" t="s">
        <v>1669</v>
      </c>
      <c r="F140" s="752">
        <v>3</v>
      </c>
      <c r="G140" s="752">
        <v>2554.1999999999998</v>
      </c>
      <c r="H140" s="766">
        <v>1</v>
      </c>
      <c r="I140" s="752"/>
      <c r="J140" s="752"/>
      <c r="K140" s="766">
        <v>0</v>
      </c>
      <c r="L140" s="752">
        <v>3</v>
      </c>
      <c r="M140" s="753">
        <v>2554.1999999999998</v>
      </c>
    </row>
    <row r="141" spans="1:13" ht="14.4" customHeight="1" x14ac:dyDescent="0.3">
      <c r="A141" s="747" t="s">
        <v>600</v>
      </c>
      <c r="B141" s="748" t="s">
        <v>1567</v>
      </c>
      <c r="C141" s="748" t="s">
        <v>1568</v>
      </c>
      <c r="D141" s="748" t="s">
        <v>905</v>
      </c>
      <c r="E141" s="748" t="s">
        <v>1569</v>
      </c>
      <c r="F141" s="752"/>
      <c r="G141" s="752"/>
      <c r="H141" s="766">
        <v>0</v>
      </c>
      <c r="I141" s="752">
        <v>28</v>
      </c>
      <c r="J141" s="752">
        <v>937.15999999999985</v>
      </c>
      <c r="K141" s="766">
        <v>1</v>
      </c>
      <c r="L141" s="752">
        <v>28</v>
      </c>
      <c r="M141" s="753">
        <v>937.15999999999985</v>
      </c>
    </row>
    <row r="142" spans="1:13" ht="14.4" customHeight="1" x14ac:dyDescent="0.3">
      <c r="A142" s="747" t="s">
        <v>600</v>
      </c>
      <c r="B142" s="748" t="s">
        <v>1567</v>
      </c>
      <c r="C142" s="748" t="s">
        <v>1570</v>
      </c>
      <c r="D142" s="748" t="s">
        <v>905</v>
      </c>
      <c r="E142" s="748" t="s">
        <v>1571</v>
      </c>
      <c r="F142" s="752"/>
      <c r="G142" s="752"/>
      <c r="H142" s="766">
        <v>0</v>
      </c>
      <c r="I142" s="752">
        <v>68</v>
      </c>
      <c r="J142" s="752">
        <v>3448.27</v>
      </c>
      <c r="K142" s="766">
        <v>1</v>
      </c>
      <c r="L142" s="752">
        <v>68</v>
      </c>
      <c r="M142" s="753">
        <v>3448.27</v>
      </c>
    </row>
    <row r="143" spans="1:13" ht="14.4" customHeight="1" x14ac:dyDescent="0.3">
      <c r="A143" s="747" t="s">
        <v>600</v>
      </c>
      <c r="B143" s="748" t="s">
        <v>1567</v>
      </c>
      <c r="C143" s="748" t="s">
        <v>1670</v>
      </c>
      <c r="D143" s="748" t="s">
        <v>905</v>
      </c>
      <c r="E143" s="748" t="s">
        <v>1671</v>
      </c>
      <c r="F143" s="752"/>
      <c r="G143" s="752"/>
      <c r="H143" s="766">
        <v>0</v>
      </c>
      <c r="I143" s="752">
        <v>20</v>
      </c>
      <c r="J143" s="752">
        <v>1014.3</v>
      </c>
      <c r="K143" s="766">
        <v>1</v>
      </c>
      <c r="L143" s="752">
        <v>20</v>
      </c>
      <c r="M143" s="753">
        <v>1014.3</v>
      </c>
    </row>
    <row r="144" spans="1:13" ht="14.4" customHeight="1" x14ac:dyDescent="0.3">
      <c r="A144" s="747" t="s">
        <v>600</v>
      </c>
      <c r="B144" s="748" t="s">
        <v>1572</v>
      </c>
      <c r="C144" s="748" t="s">
        <v>1672</v>
      </c>
      <c r="D144" s="748" t="s">
        <v>1574</v>
      </c>
      <c r="E144" s="748" t="s">
        <v>1673</v>
      </c>
      <c r="F144" s="752"/>
      <c r="G144" s="752"/>
      <c r="H144" s="766">
        <v>0</v>
      </c>
      <c r="I144" s="752">
        <v>7</v>
      </c>
      <c r="J144" s="752">
        <v>1155</v>
      </c>
      <c r="K144" s="766">
        <v>1</v>
      </c>
      <c r="L144" s="752">
        <v>7</v>
      </c>
      <c r="M144" s="753">
        <v>1155</v>
      </c>
    </row>
    <row r="145" spans="1:13" ht="14.4" customHeight="1" x14ac:dyDescent="0.3">
      <c r="A145" s="747" t="s">
        <v>600</v>
      </c>
      <c r="B145" s="748" t="s">
        <v>1572</v>
      </c>
      <c r="C145" s="748" t="s">
        <v>1573</v>
      </c>
      <c r="D145" s="748" t="s">
        <v>1574</v>
      </c>
      <c r="E145" s="748" t="s">
        <v>1575</v>
      </c>
      <c r="F145" s="752"/>
      <c r="G145" s="752"/>
      <c r="H145" s="766">
        <v>0</v>
      </c>
      <c r="I145" s="752">
        <v>147</v>
      </c>
      <c r="J145" s="752">
        <v>33148.5</v>
      </c>
      <c r="K145" s="766">
        <v>1</v>
      </c>
      <c r="L145" s="752">
        <v>147</v>
      </c>
      <c r="M145" s="753">
        <v>33148.5</v>
      </c>
    </row>
    <row r="146" spans="1:13" ht="14.4" customHeight="1" x14ac:dyDescent="0.3">
      <c r="A146" s="747" t="s">
        <v>600</v>
      </c>
      <c r="B146" s="748" t="s">
        <v>1674</v>
      </c>
      <c r="C146" s="748" t="s">
        <v>1675</v>
      </c>
      <c r="D146" s="748" t="s">
        <v>1172</v>
      </c>
      <c r="E146" s="748" t="s">
        <v>1676</v>
      </c>
      <c r="F146" s="752"/>
      <c r="G146" s="752"/>
      <c r="H146" s="766">
        <v>0</v>
      </c>
      <c r="I146" s="752">
        <v>3</v>
      </c>
      <c r="J146" s="752">
        <v>1505.46</v>
      </c>
      <c r="K146" s="766">
        <v>1</v>
      </c>
      <c r="L146" s="752">
        <v>3</v>
      </c>
      <c r="M146" s="753">
        <v>1505.46</v>
      </c>
    </row>
    <row r="147" spans="1:13" ht="14.4" customHeight="1" x14ac:dyDescent="0.3">
      <c r="A147" s="747" t="s">
        <v>600</v>
      </c>
      <c r="B147" s="748" t="s">
        <v>1674</v>
      </c>
      <c r="C147" s="748" t="s">
        <v>1677</v>
      </c>
      <c r="D147" s="748" t="s">
        <v>1678</v>
      </c>
      <c r="E147" s="748" t="s">
        <v>1679</v>
      </c>
      <c r="F147" s="752"/>
      <c r="G147" s="752"/>
      <c r="H147" s="766">
        <v>0</v>
      </c>
      <c r="I147" s="752">
        <v>1</v>
      </c>
      <c r="J147" s="752">
        <v>58.250000000000014</v>
      </c>
      <c r="K147" s="766">
        <v>1</v>
      </c>
      <c r="L147" s="752">
        <v>1</v>
      </c>
      <c r="M147" s="753">
        <v>58.250000000000014</v>
      </c>
    </row>
    <row r="148" spans="1:13" ht="14.4" customHeight="1" x14ac:dyDescent="0.3">
      <c r="A148" s="747" t="s">
        <v>600</v>
      </c>
      <c r="B148" s="748" t="s">
        <v>1590</v>
      </c>
      <c r="C148" s="748" t="s">
        <v>1591</v>
      </c>
      <c r="D148" s="748" t="s">
        <v>1012</v>
      </c>
      <c r="E148" s="748" t="s">
        <v>1592</v>
      </c>
      <c r="F148" s="752"/>
      <c r="G148" s="752"/>
      <c r="H148" s="766">
        <v>0</v>
      </c>
      <c r="I148" s="752">
        <v>1</v>
      </c>
      <c r="J148" s="752">
        <v>21.96</v>
      </c>
      <c r="K148" s="766">
        <v>1</v>
      </c>
      <c r="L148" s="752">
        <v>1</v>
      </c>
      <c r="M148" s="753">
        <v>21.96</v>
      </c>
    </row>
    <row r="149" spans="1:13" ht="14.4" customHeight="1" x14ac:dyDescent="0.3">
      <c r="A149" s="747" t="s">
        <v>600</v>
      </c>
      <c r="B149" s="748" t="s">
        <v>1614</v>
      </c>
      <c r="C149" s="748" t="s">
        <v>1615</v>
      </c>
      <c r="D149" s="748" t="s">
        <v>1010</v>
      </c>
      <c r="E149" s="748" t="s">
        <v>1162</v>
      </c>
      <c r="F149" s="752"/>
      <c r="G149" s="752"/>
      <c r="H149" s="766">
        <v>0</v>
      </c>
      <c r="I149" s="752">
        <v>1</v>
      </c>
      <c r="J149" s="752">
        <v>29.87</v>
      </c>
      <c r="K149" s="766">
        <v>1</v>
      </c>
      <c r="L149" s="752">
        <v>1</v>
      </c>
      <c r="M149" s="753">
        <v>29.87</v>
      </c>
    </row>
    <row r="150" spans="1:13" ht="14.4" customHeight="1" x14ac:dyDescent="0.3">
      <c r="A150" s="747" t="s">
        <v>600</v>
      </c>
      <c r="B150" s="748" t="s">
        <v>1624</v>
      </c>
      <c r="C150" s="748" t="s">
        <v>1680</v>
      </c>
      <c r="D150" s="748" t="s">
        <v>1280</v>
      </c>
      <c r="E150" s="748" t="s">
        <v>1281</v>
      </c>
      <c r="F150" s="752"/>
      <c r="G150" s="752"/>
      <c r="H150" s="766">
        <v>0</v>
      </c>
      <c r="I150" s="752">
        <v>6</v>
      </c>
      <c r="J150" s="752">
        <v>326.27999999999992</v>
      </c>
      <c r="K150" s="766">
        <v>1</v>
      </c>
      <c r="L150" s="752">
        <v>6</v>
      </c>
      <c r="M150" s="753">
        <v>326.27999999999992</v>
      </c>
    </row>
    <row r="151" spans="1:13" ht="14.4" customHeight="1" x14ac:dyDescent="0.3">
      <c r="A151" s="747" t="s">
        <v>600</v>
      </c>
      <c r="B151" s="748" t="s">
        <v>1624</v>
      </c>
      <c r="C151" s="748" t="s">
        <v>1681</v>
      </c>
      <c r="D151" s="748" t="s">
        <v>1279</v>
      </c>
      <c r="E151" s="748" t="s">
        <v>1022</v>
      </c>
      <c r="F151" s="752"/>
      <c r="G151" s="752"/>
      <c r="H151" s="766">
        <v>0</v>
      </c>
      <c r="I151" s="752">
        <v>1</v>
      </c>
      <c r="J151" s="752">
        <v>122.69</v>
      </c>
      <c r="K151" s="766">
        <v>1</v>
      </c>
      <c r="L151" s="752">
        <v>1</v>
      </c>
      <c r="M151" s="753">
        <v>122.69</v>
      </c>
    </row>
    <row r="152" spans="1:13" ht="14.4" customHeight="1" x14ac:dyDescent="0.3">
      <c r="A152" s="747" t="s">
        <v>600</v>
      </c>
      <c r="B152" s="748" t="s">
        <v>1624</v>
      </c>
      <c r="C152" s="748" t="s">
        <v>1682</v>
      </c>
      <c r="D152" s="748" t="s">
        <v>1278</v>
      </c>
      <c r="E152" s="748" t="s">
        <v>1022</v>
      </c>
      <c r="F152" s="752"/>
      <c r="G152" s="752"/>
      <c r="H152" s="766">
        <v>0</v>
      </c>
      <c r="I152" s="752">
        <v>1</v>
      </c>
      <c r="J152" s="752">
        <v>122.69000000000001</v>
      </c>
      <c r="K152" s="766">
        <v>1</v>
      </c>
      <c r="L152" s="752">
        <v>1</v>
      </c>
      <c r="M152" s="753">
        <v>122.69000000000001</v>
      </c>
    </row>
    <row r="153" spans="1:13" ht="14.4" customHeight="1" thickBot="1" x14ac:dyDescent="0.35">
      <c r="A153" s="754" t="s">
        <v>600</v>
      </c>
      <c r="B153" s="755" t="s">
        <v>1624</v>
      </c>
      <c r="C153" s="755" t="s">
        <v>1683</v>
      </c>
      <c r="D153" s="755" t="s">
        <v>1276</v>
      </c>
      <c r="E153" s="755" t="s">
        <v>1277</v>
      </c>
      <c r="F153" s="759"/>
      <c r="G153" s="759"/>
      <c r="H153" s="767">
        <v>0</v>
      </c>
      <c r="I153" s="759">
        <v>2</v>
      </c>
      <c r="J153" s="759">
        <v>61.339999999999989</v>
      </c>
      <c r="K153" s="767">
        <v>1</v>
      </c>
      <c r="L153" s="759">
        <v>2</v>
      </c>
      <c r="M153" s="760">
        <v>61.339999999999989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1000</v>
      </c>
      <c r="C3" s="396">
        <f>SUM(C6:C1048576)</f>
        <v>581</v>
      </c>
      <c r="D3" s="396">
        <f>SUM(D6:D1048576)</f>
        <v>657</v>
      </c>
      <c r="E3" s="397">
        <f>SUM(E6:E1048576)</f>
        <v>0</v>
      </c>
      <c r="F3" s="394">
        <f>IF(SUM($B3:$E3)=0,"",B3/SUM($B3:$E3))</f>
        <v>0.44682752457551383</v>
      </c>
      <c r="G3" s="392">
        <f t="shared" ref="G3:I3" si="0">IF(SUM($B3:$E3)=0,"",C3/SUM($B3:$E3))</f>
        <v>0.25960679177837354</v>
      </c>
      <c r="H3" s="392">
        <f t="shared" si="0"/>
        <v>0.29356568364611257</v>
      </c>
      <c r="I3" s="393">
        <f t="shared" si="0"/>
        <v>0</v>
      </c>
      <c r="J3" s="396">
        <f>SUM(J6:J1048576)</f>
        <v>209</v>
      </c>
      <c r="K3" s="396">
        <f>SUM(K6:K1048576)</f>
        <v>325</v>
      </c>
      <c r="L3" s="396">
        <f>SUM(L6:L1048576)</f>
        <v>657</v>
      </c>
      <c r="M3" s="397">
        <f>SUM(M6:M1048576)</f>
        <v>0</v>
      </c>
      <c r="N3" s="394">
        <f>IF(SUM($J3:$M3)=0,"",J3/SUM($J3:$M3))</f>
        <v>0.17548278757346766</v>
      </c>
      <c r="O3" s="392">
        <f t="shared" ref="O3:Q3" si="1">IF(SUM($J3:$M3)=0,"",K3/SUM($J3:$M3))</f>
        <v>0.27287993282955497</v>
      </c>
      <c r="P3" s="392">
        <f t="shared" si="1"/>
        <v>0.55163727959697728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1685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1686</v>
      </c>
      <c r="B7" s="798">
        <v>569</v>
      </c>
      <c r="C7" s="752">
        <v>388</v>
      </c>
      <c r="D7" s="752">
        <v>507</v>
      </c>
      <c r="E7" s="753"/>
      <c r="F7" s="795">
        <v>0.38866120218579236</v>
      </c>
      <c r="G7" s="766">
        <v>0.2650273224043716</v>
      </c>
      <c r="H7" s="766">
        <v>0.34631147540983609</v>
      </c>
      <c r="I7" s="801">
        <v>0</v>
      </c>
      <c r="J7" s="798">
        <v>99</v>
      </c>
      <c r="K7" s="752">
        <v>203</v>
      </c>
      <c r="L7" s="752">
        <v>507</v>
      </c>
      <c r="M7" s="753"/>
      <c r="N7" s="795">
        <v>0.12237330037082818</v>
      </c>
      <c r="O7" s="766">
        <v>0.25092707045735474</v>
      </c>
      <c r="P7" s="766">
        <v>0.6266996291718171</v>
      </c>
      <c r="Q7" s="789">
        <v>0</v>
      </c>
    </row>
    <row r="8" spans="1:17" ht="14.4" customHeight="1" x14ac:dyDescent="0.3">
      <c r="A8" s="792" t="s">
        <v>1687</v>
      </c>
      <c r="B8" s="798">
        <v>80</v>
      </c>
      <c r="C8" s="752">
        <v>5</v>
      </c>
      <c r="D8" s="752"/>
      <c r="E8" s="753"/>
      <c r="F8" s="795">
        <v>0.94117647058823528</v>
      </c>
      <c r="G8" s="766">
        <v>5.8823529411764705E-2</v>
      </c>
      <c r="H8" s="766">
        <v>0</v>
      </c>
      <c r="I8" s="801">
        <v>0</v>
      </c>
      <c r="J8" s="798">
        <v>28</v>
      </c>
      <c r="K8" s="752">
        <v>3</v>
      </c>
      <c r="L8" s="752"/>
      <c r="M8" s="753"/>
      <c r="N8" s="795">
        <v>0.90322580645161288</v>
      </c>
      <c r="O8" s="766">
        <v>9.6774193548387094E-2</v>
      </c>
      <c r="P8" s="766">
        <v>0</v>
      </c>
      <c r="Q8" s="789">
        <v>0</v>
      </c>
    </row>
    <row r="9" spans="1:17" ht="14.4" customHeight="1" thickBot="1" x14ac:dyDescent="0.35">
      <c r="A9" s="793" t="s">
        <v>1688</v>
      </c>
      <c r="B9" s="799">
        <v>351</v>
      </c>
      <c r="C9" s="759">
        <v>188</v>
      </c>
      <c r="D9" s="759">
        <v>150</v>
      </c>
      <c r="E9" s="760"/>
      <c r="F9" s="796">
        <v>0.50943396226415094</v>
      </c>
      <c r="G9" s="767">
        <v>0.27285921625544268</v>
      </c>
      <c r="H9" s="767">
        <v>0.21770682148040638</v>
      </c>
      <c r="I9" s="802">
        <v>0</v>
      </c>
      <c r="J9" s="799">
        <v>82</v>
      </c>
      <c r="K9" s="759">
        <v>119</v>
      </c>
      <c r="L9" s="759">
        <v>150</v>
      </c>
      <c r="M9" s="760"/>
      <c r="N9" s="796">
        <v>0.23361823361823361</v>
      </c>
      <c r="O9" s="767">
        <v>0.33903133903133903</v>
      </c>
      <c r="P9" s="767">
        <v>0.42735042735042733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31</v>
      </c>
      <c r="B5" s="730" t="s">
        <v>1689</v>
      </c>
      <c r="C5" s="733">
        <v>1964441.2199999993</v>
      </c>
      <c r="D5" s="733">
        <v>4090</v>
      </c>
      <c r="E5" s="733">
        <v>1616378.3199999994</v>
      </c>
      <c r="F5" s="803">
        <v>0.82281836867585179</v>
      </c>
      <c r="G5" s="733">
        <v>3311</v>
      </c>
      <c r="H5" s="803">
        <v>0.80953545232273838</v>
      </c>
      <c r="I5" s="733">
        <v>348062.89999999991</v>
      </c>
      <c r="J5" s="803">
        <v>0.17718163132414827</v>
      </c>
      <c r="K5" s="733">
        <v>779</v>
      </c>
      <c r="L5" s="803">
        <v>0.19046454767726162</v>
      </c>
      <c r="M5" s="733" t="s">
        <v>73</v>
      </c>
      <c r="N5" s="270"/>
    </row>
    <row r="6" spans="1:14" ht="14.4" customHeight="1" x14ac:dyDescent="0.3">
      <c r="A6" s="729">
        <v>31</v>
      </c>
      <c r="B6" s="730" t="s">
        <v>1690</v>
      </c>
      <c r="C6" s="733">
        <v>1088716.0999999994</v>
      </c>
      <c r="D6" s="733">
        <v>1918</v>
      </c>
      <c r="E6" s="733">
        <v>845450.34999999951</v>
      </c>
      <c r="F6" s="803">
        <v>0.77655722185058162</v>
      </c>
      <c r="G6" s="733">
        <v>1298</v>
      </c>
      <c r="H6" s="803">
        <v>0.67674661105318035</v>
      </c>
      <c r="I6" s="733">
        <v>243265.74999999985</v>
      </c>
      <c r="J6" s="803">
        <v>0.22344277814941838</v>
      </c>
      <c r="K6" s="733">
        <v>620</v>
      </c>
      <c r="L6" s="803">
        <v>0.3232533889468196</v>
      </c>
      <c r="M6" s="733" t="s">
        <v>1</v>
      </c>
      <c r="N6" s="270"/>
    </row>
    <row r="7" spans="1:14" ht="14.4" customHeight="1" x14ac:dyDescent="0.3">
      <c r="A7" s="729">
        <v>31</v>
      </c>
      <c r="B7" s="730" t="s">
        <v>1691</v>
      </c>
      <c r="C7" s="733">
        <v>0</v>
      </c>
      <c r="D7" s="733">
        <v>1</v>
      </c>
      <c r="E7" s="733">
        <v>0</v>
      </c>
      <c r="F7" s="803" t="s">
        <v>581</v>
      </c>
      <c r="G7" s="733">
        <v>1</v>
      </c>
      <c r="H7" s="803">
        <v>1</v>
      </c>
      <c r="I7" s="733" t="s">
        <v>581</v>
      </c>
      <c r="J7" s="803" t="s">
        <v>581</v>
      </c>
      <c r="K7" s="733" t="s">
        <v>581</v>
      </c>
      <c r="L7" s="803">
        <v>0</v>
      </c>
      <c r="M7" s="733" t="s">
        <v>1</v>
      </c>
      <c r="N7" s="270"/>
    </row>
    <row r="8" spans="1:14" ht="14.4" customHeight="1" x14ac:dyDescent="0.3">
      <c r="A8" s="729">
        <v>31</v>
      </c>
      <c r="B8" s="730" t="s">
        <v>1692</v>
      </c>
      <c r="C8" s="733">
        <v>875725.12</v>
      </c>
      <c r="D8" s="733">
        <v>2171</v>
      </c>
      <c r="E8" s="733">
        <v>770927.97</v>
      </c>
      <c r="F8" s="803">
        <v>0.88033099929804459</v>
      </c>
      <c r="G8" s="733">
        <v>2012</v>
      </c>
      <c r="H8" s="803">
        <v>0.92676186089359747</v>
      </c>
      <c r="I8" s="733">
        <v>104797.15000000002</v>
      </c>
      <c r="J8" s="803">
        <v>0.11966900070195545</v>
      </c>
      <c r="K8" s="733">
        <v>159</v>
      </c>
      <c r="L8" s="803">
        <v>7.3238139106402575E-2</v>
      </c>
      <c r="M8" s="733" t="s">
        <v>1</v>
      </c>
      <c r="N8" s="270"/>
    </row>
    <row r="9" spans="1:14" ht="14.4" customHeight="1" x14ac:dyDescent="0.3">
      <c r="A9" s="729" t="s">
        <v>579</v>
      </c>
      <c r="B9" s="730" t="s">
        <v>3</v>
      </c>
      <c r="C9" s="733">
        <v>1964441.2199999993</v>
      </c>
      <c r="D9" s="733">
        <v>4090</v>
      </c>
      <c r="E9" s="733">
        <v>1616378.3199999994</v>
      </c>
      <c r="F9" s="803">
        <v>0.82281836867585179</v>
      </c>
      <c r="G9" s="733">
        <v>3311</v>
      </c>
      <c r="H9" s="803">
        <v>0.80953545232273838</v>
      </c>
      <c r="I9" s="733">
        <v>348062.89999999991</v>
      </c>
      <c r="J9" s="803">
        <v>0.17718163132414827</v>
      </c>
      <c r="K9" s="733">
        <v>779</v>
      </c>
      <c r="L9" s="803">
        <v>0.19046454767726162</v>
      </c>
      <c r="M9" s="733" t="s">
        <v>591</v>
      </c>
      <c r="N9" s="270"/>
    </row>
    <row r="11" spans="1:14" ht="14.4" customHeight="1" x14ac:dyDescent="0.3">
      <c r="A11" s="729">
        <v>31</v>
      </c>
      <c r="B11" s="730" t="s">
        <v>1689</v>
      </c>
      <c r="C11" s="733" t="s">
        <v>581</v>
      </c>
      <c r="D11" s="733" t="s">
        <v>581</v>
      </c>
      <c r="E11" s="733" t="s">
        <v>581</v>
      </c>
      <c r="F11" s="803" t="s">
        <v>581</v>
      </c>
      <c r="G11" s="733" t="s">
        <v>581</v>
      </c>
      <c r="H11" s="803" t="s">
        <v>581</v>
      </c>
      <c r="I11" s="733" t="s">
        <v>581</v>
      </c>
      <c r="J11" s="803" t="s">
        <v>581</v>
      </c>
      <c r="K11" s="733" t="s">
        <v>581</v>
      </c>
      <c r="L11" s="803" t="s">
        <v>581</v>
      </c>
      <c r="M11" s="733" t="s">
        <v>73</v>
      </c>
      <c r="N11" s="270"/>
    </row>
    <row r="12" spans="1:14" ht="14.4" customHeight="1" x14ac:dyDescent="0.3">
      <c r="A12" s="729" t="s">
        <v>1693</v>
      </c>
      <c r="B12" s="730" t="s">
        <v>1690</v>
      </c>
      <c r="C12" s="733">
        <v>63825.950000000004</v>
      </c>
      <c r="D12" s="733">
        <v>99</v>
      </c>
      <c r="E12" s="733">
        <v>36798.950000000004</v>
      </c>
      <c r="F12" s="803">
        <v>0.57655154369030159</v>
      </c>
      <c r="G12" s="733">
        <v>43</v>
      </c>
      <c r="H12" s="803">
        <v>0.43434343434343436</v>
      </c>
      <c r="I12" s="733">
        <v>27027</v>
      </c>
      <c r="J12" s="803">
        <v>0.42344845630969846</v>
      </c>
      <c r="K12" s="733">
        <v>56</v>
      </c>
      <c r="L12" s="803">
        <v>0.56565656565656564</v>
      </c>
      <c r="M12" s="733" t="s">
        <v>1</v>
      </c>
      <c r="N12" s="270"/>
    </row>
    <row r="13" spans="1:14" ht="14.4" customHeight="1" x14ac:dyDescent="0.3">
      <c r="A13" s="729" t="s">
        <v>1693</v>
      </c>
      <c r="B13" s="730" t="s">
        <v>1692</v>
      </c>
      <c r="C13" s="733">
        <v>28943.820000000007</v>
      </c>
      <c r="D13" s="733">
        <v>93</v>
      </c>
      <c r="E13" s="733">
        <v>24029.850000000006</v>
      </c>
      <c r="F13" s="803">
        <v>0.83022386125950198</v>
      </c>
      <c r="G13" s="733">
        <v>85</v>
      </c>
      <c r="H13" s="803">
        <v>0.91397849462365588</v>
      </c>
      <c r="I13" s="733">
        <v>4913.9699999999993</v>
      </c>
      <c r="J13" s="803">
        <v>0.16977613874049791</v>
      </c>
      <c r="K13" s="733">
        <v>8</v>
      </c>
      <c r="L13" s="803">
        <v>8.6021505376344093E-2</v>
      </c>
      <c r="M13" s="733" t="s">
        <v>1</v>
      </c>
      <c r="N13" s="270"/>
    </row>
    <row r="14" spans="1:14" ht="14.4" customHeight="1" x14ac:dyDescent="0.3">
      <c r="A14" s="729" t="s">
        <v>1693</v>
      </c>
      <c r="B14" s="730" t="s">
        <v>1694</v>
      </c>
      <c r="C14" s="733">
        <v>92769.770000000019</v>
      </c>
      <c r="D14" s="733">
        <v>192</v>
      </c>
      <c r="E14" s="733">
        <v>60828.80000000001</v>
      </c>
      <c r="F14" s="803">
        <v>0.65569635453445663</v>
      </c>
      <c r="G14" s="733">
        <v>128</v>
      </c>
      <c r="H14" s="803">
        <v>0.66666666666666663</v>
      </c>
      <c r="I14" s="733">
        <v>31940.97</v>
      </c>
      <c r="J14" s="803">
        <v>0.34430364546554332</v>
      </c>
      <c r="K14" s="733">
        <v>64</v>
      </c>
      <c r="L14" s="803">
        <v>0.33333333333333331</v>
      </c>
      <c r="M14" s="733" t="s">
        <v>595</v>
      </c>
      <c r="N14" s="270"/>
    </row>
    <row r="15" spans="1:14" ht="14.4" customHeight="1" x14ac:dyDescent="0.3">
      <c r="A15" s="729" t="s">
        <v>581</v>
      </c>
      <c r="B15" s="730" t="s">
        <v>581</v>
      </c>
      <c r="C15" s="733" t="s">
        <v>581</v>
      </c>
      <c r="D15" s="733" t="s">
        <v>581</v>
      </c>
      <c r="E15" s="733" t="s">
        <v>581</v>
      </c>
      <c r="F15" s="803" t="s">
        <v>581</v>
      </c>
      <c r="G15" s="733" t="s">
        <v>581</v>
      </c>
      <c r="H15" s="803" t="s">
        <v>581</v>
      </c>
      <c r="I15" s="733" t="s">
        <v>581</v>
      </c>
      <c r="J15" s="803" t="s">
        <v>581</v>
      </c>
      <c r="K15" s="733" t="s">
        <v>581</v>
      </c>
      <c r="L15" s="803" t="s">
        <v>581</v>
      </c>
      <c r="M15" s="733" t="s">
        <v>596</v>
      </c>
      <c r="N15" s="270"/>
    </row>
    <row r="16" spans="1:14" ht="14.4" customHeight="1" x14ac:dyDescent="0.3">
      <c r="A16" s="729" t="s">
        <v>1695</v>
      </c>
      <c r="B16" s="730" t="s">
        <v>1690</v>
      </c>
      <c r="C16" s="733">
        <v>1024890.1499999994</v>
      </c>
      <c r="D16" s="733">
        <v>1819</v>
      </c>
      <c r="E16" s="733">
        <v>808651.39999999956</v>
      </c>
      <c r="F16" s="803">
        <v>0.78901275419614481</v>
      </c>
      <c r="G16" s="733">
        <v>1255</v>
      </c>
      <c r="H16" s="803">
        <v>0.68993952721275431</v>
      </c>
      <c r="I16" s="733">
        <v>216238.74999999991</v>
      </c>
      <c r="J16" s="803">
        <v>0.21098724580385519</v>
      </c>
      <c r="K16" s="733">
        <v>564</v>
      </c>
      <c r="L16" s="803">
        <v>0.31006047278724574</v>
      </c>
      <c r="M16" s="733" t="s">
        <v>1</v>
      </c>
      <c r="N16" s="270"/>
    </row>
    <row r="17" spans="1:14" ht="14.4" customHeight="1" x14ac:dyDescent="0.3">
      <c r="A17" s="729" t="s">
        <v>1695</v>
      </c>
      <c r="B17" s="730" t="s">
        <v>1691</v>
      </c>
      <c r="C17" s="733">
        <v>0</v>
      </c>
      <c r="D17" s="733">
        <v>1</v>
      </c>
      <c r="E17" s="733">
        <v>0</v>
      </c>
      <c r="F17" s="803" t="s">
        <v>581</v>
      </c>
      <c r="G17" s="733">
        <v>1</v>
      </c>
      <c r="H17" s="803">
        <v>1</v>
      </c>
      <c r="I17" s="733" t="s">
        <v>581</v>
      </c>
      <c r="J17" s="803" t="s">
        <v>581</v>
      </c>
      <c r="K17" s="733" t="s">
        <v>581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1695</v>
      </c>
      <c r="B18" s="730" t="s">
        <v>1692</v>
      </c>
      <c r="C18" s="733">
        <v>845440.78</v>
      </c>
      <c r="D18" s="733">
        <v>2075</v>
      </c>
      <c r="E18" s="733">
        <v>745557.6</v>
      </c>
      <c r="F18" s="803">
        <v>0.88185668072458012</v>
      </c>
      <c r="G18" s="733">
        <v>1924</v>
      </c>
      <c r="H18" s="803">
        <v>0.92722891566265064</v>
      </c>
      <c r="I18" s="733">
        <v>99883.180000000022</v>
      </c>
      <c r="J18" s="803">
        <v>0.11814331927541988</v>
      </c>
      <c r="K18" s="733">
        <v>151</v>
      </c>
      <c r="L18" s="803">
        <v>7.2771084337349398E-2</v>
      </c>
      <c r="M18" s="733" t="s">
        <v>1</v>
      </c>
      <c r="N18" s="270"/>
    </row>
    <row r="19" spans="1:14" ht="14.4" customHeight="1" x14ac:dyDescent="0.3">
      <c r="A19" s="729" t="s">
        <v>1695</v>
      </c>
      <c r="B19" s="730" t="s">
        <v>1696</v>
      </c>
      <c r="C19" s="733">
        <v>1870330.9299999995</v>
      </c>
      <c r="D19" s="733">
        <v>3895</v>
      </c>
      <c r="E19" s="733">
        <v>1554208.9999999995</v>
      </c>
      <c r="F19" s="803">
        <v>0.83098075055626652</v>
      </c>
      <c r="G19" s="733">
        <v>3180</v>
      </c>
      <c r="H19" s="803">
        <v>0.81643132220795889</v>
      </c>
      <c r="I19" s="733">
        <v>316121.92999999993</v>
      </c>
      <c r="J19" s="803">
        <v>0.16901924944373348</v>
      </c>
      <c r="K19" s="733">
        <v>715</v>
      </c>
      <c r="L19" s="803">
        <v>0.18356867779204109</v>
      </c>
      <c r="M19" s="733" t="s">
        <v>595</v>
      </c>
      <c r="N19" s="270"/>
    </row>
    <row r="20" spans="1:14" ht="14.4" customHeight="1" x14ac:dyDescent="0.3">
      <c r="A20" s="729" t="s">
        <v>581</v>
      </c>
      <c r="B20" s="730" t="s">
        <v>581</v>
      </c>
      <c r="C20" s="733" t="s">
        <v>581</v>
      </c>
      <c r="D20" s="733" t="s">
        <v>581</v>
      </c>
      <c r="E20" s="733" t="s">
        <v>581</v>
      </c>
      <c r="F20" s="803" t="s">
        <v>581</v>
      </c>
      <c r="G20" s="733" t="s">
        <v>581</v>
      </c>
      <c r="H20" s="803" t="s">
        <v>581</v>
      </c>
      <c r="I20" s="733" t="s">
        <v>581</v>
      </c>
      <c r="J20" s="803" t="s">
        <v>581</v>
      </c>
      <c r="K20" s="733" t="s">
        <v>581</v>
      </c>
      <c r="L20" s="803" t="s">
        <v>581</v>
      </c>
      <c r="M20" s="733" t="s">
        <v>596</v>
      </c>
      <c r="N20" s="270"/>
    </row>
    <row r="21" spans="1:14" ht="14.4" customHeight="1" x14ac:dyDescent="0.3">
      <c r="A21" s="729" t="s">
        <v>1697</v>
      </c>
      <c r="B21" s="730" t="s">
        <v>1692</v>
      </c>
      <c r="C21" s="733">
        <v>1340.52</v>
      </c>
      <c r="D21" s="733">
        <v>3</v>
      </c>
      <c r="E21" s="733">
        <v>1340.52</v>
      </c>
      <c r="F21" s="803">
        <v>1</v>
      </c>
      <c r="G21" s="733">
        <v>3</v>
      </c>
      <c r="H21" s="803">
        <v>1</v>
      </c>
      <c r="I21" s="733" t="s">
        <v>581</v>
      </c>
      <c r="J21" s="803">
        <v>0</v>
      </c>
      <c r="K21" s="733" t="s">
        <v>581</v>
      </c>
      <c r="L21" s="803">
        <v>0</v>
      </c>
      <c r="M21" s="733" t="s">
        <v>1</v>
      </c>
      <c r="N21" s="270"/>
    </row>
    <row r="22" spans="1:14" ht="14.4" customHeight="1" x14ac:dyDescent="0.3">
      <c r="A22" s="729" t="s">
        <v>1697</v>
      </c>
      <c r="B22" s="730" t="s">
        <v>1698</v>
      </c>
      <c r="C22" s="733">
        <v>1340.52</v>
      </c>
      <c r="D22" s="733">
        <v>3</v>
      </c>
      <c r="E22" s="733">
        <v>1340.52</v>
      </c>
      <c r="F22" s="803">
        <v>1</v>
      </c>
      <c r="G22" s="733">
        <v>3</v>
      </c>
      <c r="H22" s="803">
        <v>1</v>
      </c>
      <c r="I22" s="733" t="s">
        <v>581</v>
      </c>
      <c r="J22" s="803">
        <v>0</v>
      </c>
      <c r="K22" s="733" t="s">
        <v>581</v>
      </c>
      <c r="L22" s="803">
        <v>0</v>
      </c>
      <c r="M22" s="733" t="s">
        <v>595</v>
      </c>
      <c r="N22" s="270"/>
    </row>
    <row r="23" spans="1:14" ht="14.4" customHeight="1" x14ac:dyDescent="0.3">
      <c r="A23" s="729" t="s">
        <v>581</v>
      </c>
      <c r="B23" s="730" t="s">
        <v>581</v>
      </c>
      <c r="C23" s="733" t="s">
        <v>581</v>
      </c>
      <c r="D23" s="733" t="s">
        <v>581</v>
      </c>
      <c r="E23" s="733" t="s">
        <v>581</v>
      </c>
      <c r="F23" s="803" t="s">
        <v>581</v>
      </c>
      <c r="G23" s="733" t="s">
        <v>581</v>
      </c>
      <c r="H23" s="803" t="s">
        <v>581</v>
      </c>
      <c r="I23" s="733" t="s">
        <v>581</v>
      </c>
      <c r="J23" s="803" t="s">
        <v>581</v>
      </c>
      <c r="K23" s="733" t="s">
        <v>581</v>
      </c>
      <c r="L23" s="803" t="s">
        <v>581</v>
      </c>
      <c r="M23" s="733" t="s">
        <v>596</v>
      </c>
      <c r="N23" s="270"/>
    </row>
    <row r="24" spans="1:14" ht="14.4" customHeight="1" x14ac:dyDescent="0.3">
      <c r="A24" s="729" t="s">
        <v>579</v>
      </c>
      <c r="B24" s="730" t="s">
        <v>1699</v>
      </c>
      <c r="C24" s="733">
        <v>1964441.2199999995</v>
      </c>
      <c r="D24" s="733">
        <v>4090</v>
      </c>
      <c r="E24" s="733">
        <v>1616378.3199999996</v>
      </c>
      <c r="F24" s="803">
        <v>0.82281836867585179</v>
      </c>
      <c r="G24" s="733">
        <v>3311</v>
      </c>
      <c r="H24" s="803">
        <v>0.80953545232273838</v>
      </c>
      <c r="I24" s="733">
        <v>348062.89999999991</v>
      </c>
      <c r="J24" s="803">
        <v>0.17718163132414824</v>
      </c>
      <c r="K24" s="733">
        <v>779</v>
      </c>
      <c r="L24" s="803">
        <v>0.19046454767726162</v>
      </c>
      <c r="M24" s="733" t="s">
        <v>591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1700</v>
      </c>
    </row>
    <row r="27" spans="1:14" ht="14.4" customHeight="1" x14ac:dyDescent="0.3">
      <c r="A27" s="804" t="s">
        <v>1701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1702</v>
      </c>
      <c r="B5" s="797">
        <v>9692</v>
      </c>
      <c r="C5" s="741">
        <v>1</v>
      </c>
      <c r="D5" s="810">
        <v>20</v>
      </c>
      <c r="E5" s="813" t="s">
        <v>1702</v>
      </c>
      <c r="F5" s="797">
        <v>7133.01</v>
      </c>
      <c r="G5" s="765">
        <v>0.7359688402806438</v>
      </c>
      <c r="H5" s="745">
        <v>17</v>
      </c>
      <c r="I5" s="788">
        <v>0.85</v>
      </c>
      <c r="J5" s="816">
        <v>2558.9900000000002</v>
      </c>
      <c r="K5" s="765">
        <v>0.2640311597193562</v>
      </c>
      <c r="L5" s="745">
        <v>3</v>
      </c>
      <c r="M5" s="788">
        <v>0.15</v>
      </c>
    </row>
    <row r="6" spans="1:13" ht="14.4" customHeight="1" x14ac:dyDescent="0.3">
      <c r="A6" s="807" t="s">
        <v>1703</v>
      </c>
      <c r="B6" s="798">
        <v>123305.41000000002</v>
      </c>
      <c r="C6" s="748">
        <v>1</v>
      </c>
      <c r="D6" s="811">
        <v>320</v>
      </c>
      <c r="E6" s="814" t="s">
        <v>1703</v>
      </c>
      <c r="F6" s="798">
        <v>88396.10000000002</v>
      </c>
      <c r="G6" s="766">
        <v>0.7168874423271453</v>
      </c>
      <c r="H6" s="752">
        <v>248</v>
      </c>
      <c r="I6" s="789">
        <v>0.77500000000000002</v>
      </c>
      <c r="J6" s="817">
        <v>34909.31</v>
      </c>
      <c r="K6" s="766">
        <v>0.2831125576728547</v>
      </c>
      <c r="L6" s="752">
        <v>72</v>
      </c>
      <c r="M6" s="789">
        <v>0.22500000000000001</v>
      </c>
    </row>
    <row r="7" spans="1:13" ht="14.4" customHeight="1" x14ac:dyDescent="0.3">
      <c r="A7" s="807" t="s">
        <v>1704</v>
      </c>
      <c r="B7" s="798">
        <v>532.17000000000007</v>
      </c>
      <c r="C7" s="748">
        <v>1</v>
      </c>
      <c r="D7" s="811">
        <v>5</v>
      </c>
      <c r="E7" s="814" t="s">
        <v>1704</v>
      </c>
      <c r="F7" s="798"/>
      <c r="G7" s="766">
        <v>0</v>
      </c>
      <c r="H7" s="752"/>
      <c r="I7" s="789">
        <v>0</v>
      </c>
      <c r="J7" s="817">
        <v>532.17000000000007</v>
      </c>
      <c r="K7" s="766">
        <v>1</v>
      </c>
      <c r="L7" s="752">
        <v>5</v>
      </c>
      <c r="M7" s="789">
        <v>1</v>
      </c>
    </row>
    <row r="8" spans="1:13" ht="14.4" customHeight="1" x14ac:dyDescent="0.3">
      <c r="A8" s="807" t="s">
        <v>1705</v>
      </c>
      <c r="B8" s="798">
        <v>111028.58</v>
      </c>
      <c r="C8" s="748">
        <v>1</v>
      </c>
      <c r="D8" s="811">
        <v>240</v>
      </c>
      <c r="E8" s="814" t="s">
        <v>1705</v>
      </c>
      <c r="F8" s="798">
        <v>90549.71</v>
      </c>
      <c r="G8" s="766">
        <v>0.81555316658107313</v>
      </c>
      <c r="H8" s="752">
        <v>191</v>
      </c>
      <c r="I8" s="789">
        <v>0.79583333333333328</v>
      </c>
      <c r="J8" s="817">
        <v>20478.87</v>
      </c>
      <c r="K8" s="766">
        <v>0.1844468334189269</v>
      </c>
      <c r="L8" s="752">
        <v>49</v>
      </c>
      <c r="M8" s="789">
        <v>0.20416666666666666</v>
      </c>
    </row>
    <row r="9" spans="1:13" ht="14.4" customHeight="1" x14ac:dyDescent="0.3">
      <c r="A9" s="807" t="s">
        <v>1706</v>
      </c>
      <c r="B9" s="798">
        <v>174631.61000000004</v>
      </c>
      <c r="C9" s="748">
        <v>1</v>
      </c>
      <c r="D9" s="811">
        <v>362</v>
      </c>
      <c r="E9" s="814" t="s">
        <v>1706</v>
      </c>
      <c r="F9" s="798">
        <v>128258.10000000003</v>
      </c>
      <c r="G9" s="766">
        <v>0.73444950773803208</v>
      </c>
      <c r="H9" s="752">
        <v>284</v>
      </c>
      <c r="I9" s="789">
        <v>0.78453038674033149</v>
      </c>
      <c r="J9" s="817">
        <v>46373.510000000009</v>
      </c>
      <c r="K9" s="766">
        <v>0.26555049226196792</v>
      </c>
      <c r="L9" s="752">
        <v>78</v>
      </c>
      <c r="M9" s="789">
        <v>0.21546961325966851</v>
      </c>
    </row>
    <row r="10" spans="1:13" ht="14.4" customHeight="1" x14ac:dyDescent="0.3">
      <c r="A10" s="807" t="s">
        <v>1707</v>
      </c>
      <c r="B10" s="798">
        <v>82.72</v>
      </c>
      <c r="C10" s="748">
        <v>1</v>
      </c>
      <c r="D10" s="811">
        <v>3</v>
      </c>
      <c r="E10" s="814" t="s">
        <v>1707</v>
      </c>
      <c r="F10" s="798">
        <v>82.72</v>
      </c>
      <c r="G10" s="766">
        <v>1</v>
      </c>
      <c r="H10" s="752">
        <v>3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1708</v>
      </c>
      <c r="B11" s="798">
        <v>56918.329999999994</v>
      </c>
      <c r="C11" s="748">
        <v>1</v>
      </c>
      <c r="D11" s="811">
        <v>109</v>
      </c>
      <c r="E11" s="814" t="s">
        <v>1708</v>
      </c>
      <c r="F11" s="798">
        <v>49006.939999999995</v>
      </c>
      <c r="G11" s="766">
        <v>0.86100453052645787</v>
      </c>
      <c r="H11" s="752">
        <v>82</v>
      </c>
      <c r="I11" s="789">
        <v>0.75229357798165142</v>
      </c>
      <c r="J11" s="817">
        <v>7911.3900000000012</v>
      </c>
      <c r="K11" s="766">
        <v>0.13899546947354222</v>
      </c>
      <c r="L11" s="752">
        <v>27</v>
      </c>
      <c r="M11" s="789">
        <v>0.24770642201834864</v>
      </c>
    </row>
    <row r="12" spans="1:13" ht="14.4" customHeight="1" x14ac:dyDescent="0.3">
      <c r="A12" s="807" t="s">
        <v>1709</v>
      </c>
      <c r="B12" s="798">
        <v>2350.35</v>
      </c>
      <c r="C12" s="748">
        <v>1</v>
      </c>
      <c r="D12" s="811">
        <v>7</v>
      </c>
      <c r="E12" s="814" t="s">
        <v>1709</v>
      </c>
      <c r="F12" s="798">
        <v>1970.35</v>
      </c>
      <c r="G12" s="766">
        <v>0.83832195204969473</v>
      </c>
      <c r="H12" s="752">
        <v>6</v>
      </c>
      <c r="I12" s="789">
        <v>0.8571428571428571</v>
      </c>
      <c r="J12" s="817">
        <v>380</v>
      </c>
      <c r="K12" s="766">
        <v>0.16167804795030527</v>
      </c>
      <c r="L12" s="752">
        <v>1</v>
      </c>
      <c r="M12" s="789">
        <v>0.14285714285714285</v>
      </c>
    </row>
    <row r="13" spans="1:13" ht="14.4" customHeight="1" x14ac:dyDescent="0.3">
      <c r="A13" s="807" t="s">
        <v>1710</v>
      </c>
      <c r="B13" s="798">
        <v>102349.8</v>
      </c>
      <c r="C13" s="748">
        <v>1</v>
      </c>
      <c r="D13" s="811">
        <v>139</v>
      </c>
      <c r="E13" s="814" t="s">
        <v>1710</v>
      </c>
      <c r="F13" s="798">
        <v>89288.92</v>
      </c>
      <c r="G13" s="766">
        <v>0.87238978483592533</v>
      </c>
      <c r="H13" s="752">
        <v>117</v>
      </c>
      <c r="I13" s="789">
        <v>0.84172661870503596</v>
      </c>
      <c r="J13" s="817">
        <v>13060.88</v>
      </c>
      <c r="K13" s="766">
        <v>0.12761021516407456</v>
      </c>
      <c r="L13" s="752">
        <v>22</v>
      </c>
      <c r="M13" s="789">
        <v>0.15827338129496402</v>
      </c>
    </row>
    <row r="14" spans="1:13" ht="14.4" customHeight="1" x14ac:dyDescent="0.3">
      <c r="A14" s="807" t="s">
        <v>1711</v>
      </c>
      <c r="B14" s="798">
        <v>1113.3399999999999</v>
      </c>
      <c r="C14" s="748">
        <v>1</v>
      </c>
      <c r="D14" s="811">
        <v>8</v>
      </c>
      <c r="E14" s="814" t="s">
        <v>1711</v>
      </c>
      <c r="F14" s="798">
        <v>916.56999999999994</v>
      </c>
      <c r="G14" s="766">
        <v>0.82326153735606378</v>
      </c>
      <c r="H14" s="752">
        <v>6</v>
      </c>
      <c r="I14" s="789">
        <v>0.75</v>
      </c>
      <c r="J14" s="817">
        <v>196.77</v>
      </c>
      <c r="K14" s="766">
        <v>0.17673846264393628</v>
      </c>
      <c r="L14" s="752">
        <v>2</v>
      </c>
      <c r="M14" s="789">
        <v>0.25</v>
      </c>
    </row>
    <row r="15" spans="1:13" ht="14.4" customHeight="1" x14ac:dyDescent="0.3">
      <c r="A15" s="807" t="s">
        <v>1712</v>
      </c>
      <c r="B15" s="798">
        <v>58751.05</v>
      </c>
      <c r="C15" s="748">
        <v>1</v>
      </c>
      <c r="D15" s="811">
        <v>125</v>
      </c>
      <c r="E15" s="814" t="s">
        <v>1712</v>
      </c>
      <c r="F15" s="798">
        <v>46412.3</v>
      </c>
      <c r="G15" s="766">
        <v>0.78998247690892331</v>
      </c>
      <c r="H15" s="752">
        <v>97</v>
      </c>
      <c r="I15" s="789">
        <v>0.77600000000000002</v>
      </c>
      <c r="J15" s="817">
        <v>12338.750000000002</v>
      </c>
      <c r="K15" s="766">
        <v>0.21001752309107669</v>
      </c>
      <c r="L15" s="752">
        <v>28</v>
      </c>
      <c r="M15" s="789">
        <v>0.224</v>
      </c>
    </row>
    <row r="16" spans="1:13" ht="14.4" customHeight="1" x14ac:dyDescent="0.3">
      <c r="A16" s="807" t="s">
        <v>1713</v>
      </c>
      <c r="B16" s="798">
        <v>37605.660000000003</v>
      </c>
      <c r="C16" s="748">
        <v>1</v>
      </c>
      <c r="D16" s="811">
        <v>92</v>
      </c>
      <c r="E16" s="814" t="s">
        <v>1713</v>
      </c>
      <c r="F16" s="798">
        <v>32711.31</v>
      </c>
      <c r="G16" s="766">
        <v>0.86985070864332648</v>
      </c>
      <c r="H16" s="752">
        <v>76</v>
      </c>
      <c r="I16" s="789">
        <v>0.82608695652173914</v>
      </c>
      <c r="J16" s="817">
        <v>4894.3500000000004</v>
      </c>
      <c r="K16" s="766">
        <v>0.13014929135667344</v>
      </c>
      <c r="L16" s="752">
        <v>16</v>
      </c>
      <c r="M16" s="789">
        <v>0.17391304347826086</v>
      </c>
    </row>
    <row r="17" spans="1:13" ht="14.4" customHeight="1" x14ac:dyDescent="0.3">
      <c r="A17" s="807" t="s">
        <v>1714</v>
      </c>
      <c r="B17" s="798">
        <v>212061.76000000007</v>
      </c>
      <c r="C17" s="748">
        <v>1</v>
      </c>
      <c r="D17" s="811">
        <v>474</v>
      </c>
      <c r="E17" s="814" t="s">
        <v>1714</v>
      </c>
      <c r="F17" s="798">
        <v>162754.66000000006</v>
      </c>
      <c r="G17" s="766">
        <v>0.76748707546329908</v>
      </c>
      <c r="H17" s="752">
        <v>370</v>
      </c>
      <c r="I17" s="789">
        <v>0.78059071729957807</v>
      </c>
      <c r="J17" s="817">
        <v>49307.100000000006</v>
      </c>
      <c r="K17" s="766">
        <v>0.23251292453670097</v>
      </c>
      <c r="L17" s="752">
        <v>104</v>
      </c>
      <c r="M17" s="789">
        <v>0.21940928270042195</v>
      </c>
    </row>
    <row r="18" spans="1:13" ht="14.4" customHeight="1" x14ac:dyDescent="0.3">
      <c r="A18" s="807" t="s">
        <v>1715</v>
      </c>
      <c r="B18" s="798">
        <v>156054.96000000005</v>
      </c>
      <c r="C18" s="748">
        <v>1</v>
      </c>
      <c r="D18" s="811">
        <v>403</v>
      </c>
      <c r="E18" s="814" t="s">
        <v>1715</v>
      </c>
      <c r="F18" s="798">
        <v>128048.26000000005</v>
      </c>
      <c r="G18" s="766">
        <v>0.82053309936448038</v>
      </c>
      <c r="H18" s="752">
        <v>316</v>
      </c>
      <c r="I18" s="789">
        <v>0.78411910669975182</v>
      </c>
      <c r="J18" s="817">
        <v>28006.7</v>
      </c>
      <c r="K18" s="766">
        <v>0.17946690063551965</v>
      </c>
      <c r="L18" s="752">
        <v>87</v>
      </c>
      <c r="M18" s="789">
        <v>0.21588089330024815</v>
      </c>
    </row>
    <row r="19" spans="1:13" ht="14.4" customHeight="1" x14ac:dyDescent="0.3">
      <c r="A19" s="807" t="s">
        <v>1716</v>
      </c>
      <c r="B19" s="798">
        <v>182457.47999999998</v>
      </c>
      <c r="C19" s="748">
        <v>1</v>
      </c>
      <c r="D19" s="811">
        <v>414</v>
      </c>
      <c r="E19" s="814" t="s">
        <v>1716</v>
      </c>
      <c r="F19" s="798">
        <v>159889.66999999998</v>
      </c>
      <c r="G19" s="766">
        <v>0.87631194950187852</v>
      </c>
      <c r="H19" s="752">
        <v>359</v>
      </c>
      <c r="I19" s="789">
        <v>0.86714975845410625</v>
      </c>
      <c r="J19" s="817">
        <v>22567.81</v>
      </c>
      <c r="K19" s="766">
        <v>0.12368805049812155</v>
      </c>
      <c r="L19" s="752">
        <v>55</v>
      </c>
      <c r="M19" s="789">
        <v>0.13285024154589373</v>
      </c>
    </row>
    <row r="20" spans="1:13" ht="14.4" customHeight="1" x14ac:dyDescent="0.3">
      <c r="A20" s="807" t="s">
        <v>1717</v>
      </c>
      <c r="B20" s="798">
        <v>44253.380000000005</v>
      </c>
      <c r="C20" s="748">
        <v>1</v>
      </c>
      <c r="D20" s="811">
        <v>82</v>
      </c>
      <c r="E20" s="814" t="s">
        <v>1717</v>
      </c>
      <c r="F20" s="798">
        <v>36954.04</v>
      </c>
      <c r="G20" s="766">
        <v>0.83505576297222939</v>
      </c>
      <c r="H20" s="752">
        <v>68</v>
      </c>
      <c r="I20" s="789">
        <v>0.82926829268292679</v>
      </c>
      <c r="J20" s="817">
        <v>7299.34</v>
      </c>
      <c r="K20" s="766">
        <v>0.16494423702777053</v>
      </c>
      <c r="L20" s="752">
        <v>14</v>
      </c>
      <c r="M20" s="789">
        <v>0.17073170731707318</v>
      </c>
    </row>
    <row r="21" spans="1:13" ht="14.4" customHeight="1" x14ac:dyDescent="0.3">
      <c r="A21" s="807" t="s">
        <v>1718</v>
      </c>
      <c r="B21" s="798">
        <v>195289.06000000003</v>
      </c>
      <c r="C21" s="748">
        <v>1</v>
      </c>
      <c r="D21" s="811">
        <v>151</v>
      </c>
      <c r="E21" s="814" t="s">
        <v>1718</v>
      </c>
      <c r="F21" s="798">
        <v>175451.66000000003</v>
      </c>
      <c r="G21" s="766">
        <v>0.89842032113831671</v>
      </c>
      <c r="H21" s="752">
        <v>136</v>
      </c>
      <c r="I21" s="789">
        <v>0.90066225165562919</v>
      </c>
      <c r="J21" s="817">
        <v>19837.400000000001</v>
      </c>
      <c r="K21" s="766">
        <v>0.10157967886168329</v>
      </c>
      <c r="L21" s="752">
        <v>15</v>
      </c>
      <c r="M21" s="789">
        <v>9.9337748344370855E-2</v>
      </c>
    </row>
    <row r="22" spans="1:13" ht="14.4" customHeight="1" x14ac:dyDescent="0.3">
      <c r="A22" s="807" t="s">
        <v>1719</v>
      </c>
      <c r="B22" s="798">
        <v>94451.24</v>
      </c>
      <c r="C22" s="748">
        <v>1</v>
      </c>
      <c r="D22" s="811">
        <v>190</v>
      </c>
      <c r="E22" s="814" t="s">
        <v>1719</v>
      </c>
      <c r="F22" s="798">
        <v>81398.680000000008</v>
      </c>
      <c r="G22" s="766">
        <v>0.86180636696776036</v>
      </c>
      <c r="H22" s="752">
        <v>156</v>
      </c>
      <c r="I22" s="789">
        <v>0.82105263157894737</v>
      </c>
      <c r="J22" s="817">
        <v>13052.560000000001</v>
      </c>
      <c r="K22" s="766">
        <v>0.13819363303223972</v>
      </c>
      <c r="L22" s="752">
        <v>34</v>
      </c>
      <c r="M22" s="789">
        <v>0.17894736842105263</v>
      </c>
    </row>
    <row r="23" spans="1:13" ht="14.4" customHeight="1" x14ac:dyDescent="0.3">
      <c r="A23" s="807" t="s">
        <v>1720</v>
      </c>
      <c r="B23" s="798">
        <v>148246.82000000004</v>
      </c>
      <c r="C23" s="748">
        <v>1</v>
      </c>
      <c r="D23" s="811">
        <v>357</v>
      </c>
      <c r="E23" s="814" t="s">
        <v>1720</v>
      </c>
      <c r="F23" s="798">
        <v>116858.58000000005</v>
      </c>
      <c r="G23" s="766">
        <v>0.78827039932458598</v>
      </c>
      <c r="H23" s="752">
        <v>285</v>
      </c>
      <c r="I23" s="789">
        <v>0.79831932773109249</v>
      </c>
      <c r="J23" s="817">
        <v>31388.240000000002</v>
      </c>
      <c r="K23" s="766">
        <v>0.2117296006754141</v>
      </c>
      <c r="L23" s="752">
        <v>72</v>
      </c>
      <c r="M23" s="789">
        <v>0.20168067226890757</v>
      </c>
    </row>
    <row r="24" spans="1:13" ht="14.4" customHeight="1" x14ac:dyDescent="0.3">
      <c r="A24" s="807" t="s">
        <v>1721</v>
      </c>
      <c r="B24" s="798">
        <v>56355.780000000006</v>
      </c>
      <c r="C24" s="748">
        <v>1</v>
      </c>
      <c r="D24" s="811">
        <v>131</v>
      </c>
      <c r="E24" s="814" t="s">
        <v>1721</v>
      </c>
      <c r="F24" s="798">
        <v>47407.66</v>
      </c>
      <c r="G24" s="766">
        <v>0.84122090050035681</v>
      </c>
      <c r="H24" s="752">
        <v>112</v>
      </c>
      <c r="I24" s="789">
        <v>0.85496183206106868</v>
      </c>
      <c r="J24" s="817">
        <v>8948.1200000000008</v>
      </c>
      <c r="K24" s="766">
        <v>0.15877909949964317</v>
      </c>
      <c r="L24" s="752">
        <v>19</v>
      </c>
      <c r="M24" s="789">
        <v>0.14503816793893129</v>
      </c>
    </row>
    <row r="25" spans="1:13" ht="14.4" customHeight="1" thickBot="1" x14ac:dyDescent="0.35">
      <c r="A25" s="808" t="s">
        <v>1722</v>
      </c>
      <c r="B25" s="799">
        <v>196909.72000000003</v>
      </c>
      <c r="C25" s="755">
        <v>1</v>
      </c>
      <c r="D25" s="812">
        <v>458</v>
      </c>
      <c r="E25" s="815" t="s">
        <v>1722</v>
      </c>
      <c r="F25" s="799">
        <v>172889.08000000002</v>
      </c>
      <c r="G25" s="767">
        <v>0.87801191327680517</v>
      </c>
      <c r="H25" s="759">
        <v>382</v>
      </c>
      <c r="I25" s="790">
        <v>0.83406113537117899</v>
      </c>
      <c r="J25" s="818">
        <v>24020.640000000003</v>
      </c>
      <c r="K25" s="767">
        <v>0.12198808672319476</v>
      </c>
      <c r="L25" s="759">
        <v>76</v>
      </c>
      <c r="M25" s="790">
        <v>0.16593886462882096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2663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1964441.2200000011</v>
      </c>
      <c r="N3" s="70">
        <f>SUBTOTAL(9,N7:N1048576)</f>
        <v>7830</v>
      </c>
      <c r="O3" s="70">
        <f>SUBTOTAL(9,O7:O1048576)</f>
        <v>4090</v>
      </c>
      <c r="P3" s="70">
        <f>SUBTOTAL(9,P7:P1048576)</f>
        <v>1616378.3200000003</v>
      </c>
      <c r="Q3" s="71">
        <f>IF(M3=0,0,P3/M3)</f>
        <v>0.82281836867585145</v>
      </c>
      <c r="R3" s="70">
        <f>SUBTOTAL(9,R7:R1048576)</f>
        <v>6308</v>
      </c>
      <c r="S3" s="71">
        <f>IF(N3=0,0,R3/N3)</f>
        <v>0.80561941251596425</v>
      </c>
      <c r="T3" s="70">
        <f>SUBTOTAL(9,T7:T1048576)</f>
        <v>3311</v>
      </c>
      <c r="U3" s="72">
        <f>IF(O3=0,0,T3/O3)</f>
        <v>0.80953545232273838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31</v>
      </c>
      <c r="B7" s="825" t="s">
        <v>1689</v>
      </c>
      <c r="C7" s="825" t="s">
        <v>1693</v>
      </c>
      <c r="D7" s="826" t="s">
        <v>2660</v>
      </c>
      <c r="E7" s="827" t="s">
        <v>1703</v>
      </c>
      <c r="F7" s="825" t="s">
        <v>1690</v>
      </c>
      <c r="G7" s="825" t="s">
        <v>1723</v>
      </c>
      <c r="H7" s="825" t="s">
        <v>613</v>
      </c>
      <c r="I7" s="825" t="s">
        <v>1724</v>
      </c>
      <c r="J7" s="825" t="s">
        <v>770</v>
      </c>
      <c r="K7" s="825" t="s">
        <v>1385</v>
      </c>
      <c r="L7" s="828">
        <v>736.33</v>
      </c>
      <c r="M7" s="828">
        <v>1472.66</v>
      </c>
      <c r="N7" s="825">
        <v>2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31</v>
      </c>
      <c r="B8" s="832" t="s">
        <v>1689</v>
      </c>
      <c r="C8" s="832" t="s">
        <v>1693</v>
      </c>
      <c r="D8" s="833" t="s">
        <v>2660</v>
      </c>
      <c r="E8" s="834" t="s">
        <v>1703</v>
      </c>
      <c r="F8" s="832" t="s">
        <v>1690</v>
      </c>
      <c r="G8" s="832" t="s">
        <v>1725</v>
      </c>
      <c r="H8" s="832" t="s">
        <v>613</v>
      </c>
      <c r="I8" s="832" t="s">
        <v>1568</v>
      </c>
      <c r="J8" s="832" t="s">
        <v>905</v>
      </c>
      <c r="K8" s="832" t="s">
        <v>1569</v>
      </c>
      <c r="L8" s="835">
        <v>0</v>
      </c>
      <c r="M8" s="835">
        <v>0</v>
      </c>
      <c r="N8" s="832">
        <v>5</v>
      </c>
      <c r="O8" s="836">
        <v>4</v>
      </c>
      <c r="P8" s="835">
        <v>0</v>
      </c>
      <c r="Q8" s="837"/>
      <c r="R8" s="832">
        <v>1</v>
      </c>
      <c r="S8" s="837">
        <v>0.2</v>
      </c>
      <c r="T8" s="836">
        <v>1</v>
      </c>
      <c r="U8" s="838">
        <v>0.25</v>
      </c>
    </row>
    <row r="9" spans="1:21" ht="14.4" customHeight="1" x14ac:dyDescent="0.3">
      <c r="A9" s="831">
        <v>31</v>
      </c>
      <c r="B9" s="832" t="s">
        <v>1689</v>
      </c>
      <c r="C9" s="832" t="s">
        <v>1693</v>
      </c>
      <c r="D9" s="833" t="s">
        <v>2660</v>
      </c>
      <c r="E9" s="834" t="s">
        <v>1703</v>
      </c>
      <c r="F9" s="832" t="s">
        <v>1690</v>
      </c>
      <c r="G9" s="832" t="s">
        <v>1726</v>
      </c>
      <c r="H9" s="832" t="s">
        <v>581</v>
      </c>
      <c r="I9" s="832" t="s">
        <v>1727</v>
      </c>
      <c r="J9" s="832" t="s">
        <v>1103</v>
      </c>
      <c r="K9" s="832" t="s">
        <v>1728</v>
      </c>
      <c r="L9" s="835">
        <v>219.37</v>
      </c>
      <c r="M9" s="835">
        <v>219.37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31</v>
      </c>
      <c r="B10" s="832" t="s">
        <v>1689</v>
      </c>
      <c r="C10" s="832" t="s">
        <v>1693</v>
      </c>
      <c r="D10" s="833" t="s">
        <v>2660</v>
      </c>
      <c r="E10" s="834" t="s">
        <v>1703</v>
      </c>
      <c r="F10" s="832" t="s">
        <v>1692</v>
      </c>
      <c r="G10" s="832" t="s">
        <v>1729</v>
      </c>
      <c r="H10" s="832" t="s">
        <v>581</v>
      </c>
      <c r="I10" s="832" t="s">
        <v>1730</v>
      </c>
      <c r="J10" s="832" t="s">
        <v>1731</v>
      </c>
      <c r="K10" s="832" t="s">
        <v>1732</v>
      </c>
      <c r="L10" s="835">
        <v>35.130000000000003</v>
      </c>
      <c r="M10" s="835">
        <v>281.04000000000002</v>
      </c>
      <c r="N10" s="832">
        <v>8</v>
      </c>
      <c r="O10" s="836">
        <v>4</v>
      </c>
      <c r="P10" s="835">
        <v>281.04000000000002</v>
      </c>
      <c r="Q10" s="837">
        <v>1</v>
      </c>
      <c r="R10" s="832">
        <v>8</v>
      </c>
      <c r="S10" s="837">
        <v>1</v>
      </c>
      <c r="T10" s="836">
        <v>4</v>
      </c>
      <c r="U10" s="838">
        <v>1</v>
      </c>
    </row>
    <row r="11" spans="1:21" ht="14.4" customHeight="1" x14ac:dyDescent="0.3">
      <c r="A11" s="831">
        <v>31</v>
      </c>
      <c r="B11" s="832" t="s">
        <v>1689</v>
      </c>
      <c r="C11" s="832" t="s">
        <v>1693</v>
      </c>
      <c r="D11" s="833" t="s">
        <v>2660</v>
      </c>
      <c r="E11" s="834" t="s">
        <v>1703</v>
      </c>
      <c r="F11" s="832" t="s">
        <v>1692</v>
      </c>
      <c r="G11" s="832" t="s">
        <v>1733</v>
      </c>
      <c r="H11" s="832" t="s">
        <v>581</v>
      </c>
      <c r="I11" s="832" t="s">
        <v>1734</v>
      </c>
      <c r="J11" s="832" t="s">
        <v>1735</v>
      </c>
      <c r="K11" s="832" t="s">
        <v>1736</v>
      </c>
      <c r="L11" s="835">
        <v>492.18</v>
      </c>
      <c r="M11" s="835">
        <v>492.18</v>
      </c>
      <c r="N11" s="832">
        <v>1</v>
      </c>
      <c r="O11" s="836">
        <v>1</v>
      </c>
      <c r="P11" s="835">
        <v>492.18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31</v>
      </c>
      <c r="B12" s="832" t="s">
        <v>1689</v>
      </c>
      <c r="C12" s="832" t="s">
        <v>1693</v>
      </c>
      <c r="D12" s="833" t="s">
        <v>2660</v>
      </c>
      <c r="E12" s="834" t="s">
        <v>1703</v>
      </c>
      <c r="F12" s="832" t="s">
        <v>1692</v>
      </c>
      <c r="G12" s="832" t="s">
        <v>1733</v>
      </c>
      <c r="H12" s="832" t="s">
        <v>581</v>
      </c>
      <c r="I12" s="832" t="s">
        <v>1737</v>
      </c>
      <c r="J12" s="832" t="s">
        <v>1738</v>
      </c>
      <c r="K12" s="832" t="s">
        <v>1739</v>
      </c>
      <c r="L12" s="835">
        <v>1000</v>
      </c>
      <c r="M12" s="835">
        <v>1000</v>
      </c>
      <c r="N12" s="832">
        <v>1</v>
      </c>
      <c r="O12" s="836">
        <v>1</v>
      </c>
      <c r="P12" s="835">
        <v>1000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31</v>
      </c>
      <c r="B13" s="832" t="s">
        <v>1689</v>
      </c>
      <c r="C13" s="832" t="s">
        <v>1693</v>
      </c>
      <c r="D13" s="833" t="s">
        <v>2660</v>
      </c>
      <c r="E13" s="834" t="s">
        <v>1703</v>
      </c>
      <c r="F13" s="832" t="s">
        <v>1692</v>
      </c>
      <c r="G13" s="832" t="s">
        <v>1740</v>
      </c>
      <c r="H13" s="832" t="s">
        <v>581</v>
      </c>
      <c r="I13" s="832" t="s">
        <v>1741</v>
      </c>
      <c r="J13" s="832" t="s">
        <v>1742</v>
      </c>
      <c r="K13" s="832" t="s">
        <v>1743</v>
      </c>
      <c r="L13" s="835">
        <v>200</v>
      </c>
      <c r="M13" s="835">
        <v>400</v>
      </c>
      <c r="N13" s="832">
        <v>2</v>
      </c>
      <c r="O13" s="836">
        <v>1</v>
      </c>
      <c r="P13" s="835">
        <v>400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31</v>
      </c>
      <c r="B14" s="832" t="s">
        <v>1689</v>
      </c>
      <c r="C14" s="832" t="s">
        <v>1693</v>
      </c>
      <c r="D14" s="833" t="s">
        <v>2660</v>
      </c>
      <c r="E14" s="834" t="s">
        <v>1705</v>
      </c>
      <c r="F14" s="832" t="s">
        <v>1690</v>
      </c>
      <c r="G14" s="832" t="s">
        <v>1723</v>
      </c>
      <c r="H14" s="832" t="s">
        <v>613</v>
      </c>
      <c r="I14" s="832" t="s">
        <v>1744</v>
      </c>
      <c r="J14" s="832" t="s">
        <v>770</v>
      </c>
      <c r="K14" s="832" t="s">
        <v>1387</v>
      </c>
      <c r="L14" s="835">
        <v>490.89</v>
      </c>
      <c r="M14" s="835">
        <v>981.78</v>
      </c>
      <c r="N14" s="832">
        <v>2</v>
      </c>
      <c r="O14" s="836">
        <v>0.5</v>
      </c>
      <c r="P14" s="835">
        <v>981.78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31</v>
      </c>
      <c r="B15" s="832" t="s">
        <v>1689</v>
      </c>
      <c r="C15" s="832" t="s">
        <v>1693</v>
      </c>
      <c r="D15" s="833" t="s">
        <v>2660</v>
      </c>
      <c r="E15" s="834" t="s">
        <v>1705</v>
      </c>
      <c r="F15" s="832" t="s">
        <v>1690</v>
      </c>
      <c r="G15" s="832" t="s">
        <v>1723</v>
      </c>
      <c r="H15" s="832" t="s">
        <v>613</v>
      </c>
      <c r="I15" s="832" t="s">
        <v>1724</v>
      </c>
      <c r="J15" s="832" t="s">
        <v>770</v>
      </c>
      <c r="K15" s="832" t="s">
        <v>1385</v>
      </c>
      <c r="L15" s="835">
        <v>736.33</v>
      </c>
      <c r="M15" s="835">
        <v>5154.3100000000004</v>
      </c>
      <c r="N15" s="832">
        <v>7</v>
      </c>
      <c r="O15" s="836">
        <v>1.5</v>
      </c>
      <c r="P15" s="835">
        <v>2945.32</v>
      </c>
      <c r="Q15" s="837">
        <v>0.5714285714285714</v>
      </c>
      <c r="R15" s="832">
        <v>4</v>
      </c>
      <c r="S15" s="837">
        <v>0.5714285714285714</v>
      </c>
      <c r="T15" s="836">
        <v>1</v>
      </c>
      <c r="U15" s="838">
        <v>0.66666666666666663</v>
      </c>
    </row>
    <row r="16" spans="1:21" ht="14.4" customHeight="1" x14ac:dyDescent="0.3">
      <c r="A16" s="831">
        <v>31</v>
      </c>
      <c r="B16" s="832" t="s">
        <v>1689</v>
      </c>
      <c r="C16" s="832" t="s">
        <v>1693</v>
      </c>
      <c r="D16" s="833" t="s">
        <v>2660</v>
      </c>
      <c r="E16" s="834" t="s">
        <v>1705</v>
      </c>
      <c r="F16" s="832" t="s">
        <v>1690</v>
      </c>
      <c r="G16" s="832" t="s">
        <v>1725</v>
      </c>
      <c r="H16" s="832" t="s">
        <v>613</v>
      </c>
      <c r="I16" s="832" t="s">
        <v>1568</v>
      </c>
      <c r="J16" s="832" t="s">
        <v>905</v>
      </c>
      <c r="K16" s="832" t="s">
        <v>1569</v>
      </c>
      <c r="L16" s="835">
        <v>0</v>
      </c>
      <c r="M16" s="835">
        <v>0</v>
      </c>
      <c r="N16" s="832">
        <v>6</v>
      </c>
      <c r="O16" s="836">
        <v>4</v>
      </c>
      <c r="P16" s="835">
        <v>0</v>
      </c>
      <c r="Q16" s="837"/>
      <c r="R16" s="832">
        <v>5</v>
      </c>
      <c r="S16" s="837">
        <v>0.83333333333333337</v>
      </c>
      <c r="T16" s="836">
        <v>3.5</v>
      </c>
      <c r="U16" s="838">
        <v>0.875</v>
      </c>
    </row>
    <row r="17" spans="1:21" ht="14.4" customHeight="1" x14ac:dyDescent="0.3">
      <c r="A17" s="831">
        <v>31</v>
      </c>
      <c r="B17" s="832" t="s">
        <v>1689</v>
      </c>
      <c r="C17" s="832" t="s">
        <v>1693</v>
      </c>
      <c r="D17" s="833" t="s">
        <v>2660</v>
      </c>
      <c r="E17" s="834" t="s">
        <v>1706</v>
      </c>
      <c r="F17" s="832" t="s">
        <v>1690</v>
      </c>
      <c r="G17" s="832" t="s">
        <v>1745</v>
      </c>
      <c r="H17" s="832" t="s">
        <v>581</v>
      </c>
      <c r="I17" s="832" t="s">
        <v>1746</v>
      </c>
      <c r="J17" s="832" t="s">
        <v>1747</v>
      </c>
      <c r="K17" s="832" t="s">
        <v>1520</v>
      </c>
      <c r="L17" s="835">
        <v>78.33</v>
      </c>
      <c r="M17" s="835">
        <v>156.66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31</v>
      </c>
      <c r="B18" s="832" t="s">
        <v>1689</v>
      </c>
      <c r="C18" s="832" t="s">
        <v>1693</v>
      </c>
      <c r="D18" s="833" t="s">
        <v>2660</v>
      </c>
      <c r="E18" s="834" t="s">
        <v>1706</v>
      </c>
      <c r="F18" s="832" t="s">
        <v>1690</v>
      </c>
      <c r="G18" s="832" t="s">
        <v>1748</v>
      </c>
      <c r="H18" s="832" t="s">
        <v>581</v>
      </c>
      <c r="I18" s="832" t="s">
        <v>1749</v>
      </c>
      <c r="J18" s="832" t="s">
        <v>1750</v>
      </c>
      <c r="K18" s="832" t="s">
        <v>1751</v>
      </c>
      <c r="L18" s="835">
        <v>132.97999999999999</v>
      </c>
      <c r="M18" s="835">
        <v>265.95999999999998</v>
      </c>
      <c r="N18" s="832">
        <v>2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31</v>
      </c>
      <c r="B19" s="832" t="s">
        <v>1689</v>
      </c>
      <c r="C19" s="832" t="s">
        <v>1693</v>
      </c>
      <c r="D19" s="833" t="s">
        <v>2660</v>
      </c>
      <c r="E19" s="834" t="s">
        <v>1706</v>
      </c>
      <c r="F19" s="832" t="s">
        <v>1690</v>
      </c>
      <c r="G19" s="832" t="s">
        <v>1752</v>
      </c>
      <c r="H19" s="832" t="s">
        <v>581</v>
      </c>
      <c r="I19" s="832" t="s">
        <v>1753</v>
      </c>
      <c r="J19" s="832" t="s">
        <v>1186</v>
      </c>
      <c r="K19" s="832" t="s">
        <v>1754</v>
      </c>
      <c r="L19" s="835">
        <v>0</v>
      </c>
      <c r="M19" s="835">
        <v>0</v>
      </c>
      <c r="N19" s="832">
        <v>1</v>
      </c>
      <c r="O19" s="836">
        <v>0.5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31</v>
      </c>
      <c r="B20" s="832" t="s">
        <v>1689</v>
      </c>
      <c r="C20" s="832" t="s">
        <v>1693</v>
      </c>
      <c r="D20" s="833" t="s">
        <v>2660</v>
      </c>
      <c r="E20" s="834" t="s">
        <v>1706</v>
      </c>
      <c r="F20" s="832" t="s">
        <v>1690</v>
      </c>
      <c r="G20" s="832" t="s">
        <v>1723</v>
      </c>
      <c r="H20" s="832" t="s">
        <v>613</v>
      </c>
      <c r="I20" s="832" t="s">
        <v>1744</v>
      </c>
      <c r="J20" s="832" t="s">
        <v>770</v>
      </c>
      <c r="K20" s="832" t="s">
        <v>1387</v>
      </c>
      <c r="L20" s="835">
        <v>490.89</v>
      </c>
      <c r="M20" s="835">
        <v>981.78</v>
      </c>
      <c r="N20" s="832">
        <v>2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31</v>
      </c>
      <c r="B21" s="832" t="s">
        <v>1689</v>
      </c>
      <c r="C21" s="832" t="s">
        <v>1693</v>
      </c>
      <c r="D21" s="833" t="s">
        <v>2660</v>
      </c>
      <c r="E21" s="834" t="s">
        <v>1706</v>
      </c>
      <c r="F21" s="832" t="s">
        <v>1690</v>
      </c>
      <c r="G21" s="832" t="s">
        <v>1723</v>
      </c>
      <c r="H21" s="832" t="s">
        <v>613</v>
      </c>
      <c r="I21" s="832" t="s">
        <v>1724</v>
      </c>
      <c r="J21" s="832" t="s">
        <v>770</v>
      </c>
      <c r="K21" s="832" t="s">
        <v>1385</v>
      </c>
      <c r="L21" s="835">
        <v>736.33</v>
      </c>
      <c r="M21" s="835">
        <v>41970.810000000005</v>
      </c>
      <c r="N21" s="832">
        <v>57</v>
      </c>
      <c r="O21" s="836">
        <v>11</v>
      </c>
      <c r="P21" s="835">
        <v>28716.870000000003</v>
      </c>
      <c r="Q21" s="837">
        <v>0.68421052631578949</v>
      </c>
      <c r="R21" s="832">
        <v>39</v>
      </c>
      <c r="S21" s="837">
        <v>0.68421052631578949</v>
      </c>
      <c r="T21" s="836">
        <v>7</v>
      </c>
      <c r="U21" s="838">
        <v>0.63636363636363635</v>
      </c>
    </row>
    <row r="22" spans="1:21" ht="14.4" customHeight="1" x14ac:dyDescent="0.3">
      <c r="A22" s="831">
        <v>31</v>
      </c>
      <c r="B22" s="832" t="s">
        <v>1689</v>
      </c>
      <c r="C22" s="832" t="s">
        <v>1693</v>
      </c>
      <c r="D22" s="833" t="s">
        <v>2660</v>
      </c>
      <c r="E22" s="834" t="s">
        <v>1706</v>
      </c>
      <c r="F22" s="832" t="s">
        <v>1690</v>
      </c>
      <c r="G22" s="832" t="s">
        <v>1755</v>
      </c>
      <c r="H22" s="832" t="s">
        <v>613</v>
      </c>
      <c r="I22" s="832" t="s">
        <v>1559</v>
      </c>
      <c r="J22" s="832" t="s">
        <v>647</v>
      </c>
      <c r="K22" s="832" t="s">
        <v>629</v>
      </c>
      <c r="L22" s="835">
        <v>48.42</v>
      </c>
      <c r="M22" s="835">
        <v>193.68</v>
      </c>
      <c r="N22" s="832">
        <v>4</v>
      </c>
      <c r="O22" s="836">
        <v>2</v>
      </c>
      <c r="P22" s="835">
        <v>193.68</v>
      </c>
      <c r="Q22" s="837">
        <v>1</v>
      </c>
      <c r="R22" s="832">
        <v>4</v>
      </c>
      <c r="S22" s="837">
        <v>1</v>
      </c>
      <c r="T22" s="836">
        <v>2</v>
      </c>
      <c r="U22" s="838">
        <v>1</v>
      </c>
    </row>
    <row r="23" spans="1:21" ht="14.4" customHeight="1" x14ac:dyDescent="0.3">
      <c r="A23" s="831">
        <v>31</v>
      </c>
      <c r="B23" s="832" t="s">
        <v>1689</v>
      </c>
      <c r="C23" s="832" t="s">
        <v>1693</v>
      </c>
      <c r="D23" s="833" t="s">
        <v>2660</v>
      </c>
      <c r="E23" s="834" t="s">
        <v>1706</v>
      </c>
      <c r="F23" s="832" t="s">
        <v>1690</v>
      </c>
      <c r="G23" s="832" t="s">
        <v>1756</v>
      </c>
      <c r="H23" s="832" t="s">
        <v>581</v>
      </c>
      <c r="I23" s="832" t="s">
        <v>1757</v>
      </c>
      <c r="J23" s="832" t="s">
        <v>786</v>
      </c>
      <c r="K23" s="832" t="s">
        <v>1758</v>
      </c>
      <c r="L23" s="835">
        <v>32.25</v>
      </c>
      <c r="M23" s="835">
        <v>32.25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31</v>
      </c>
      <c r="B24" s="832" t="s">
        <v>1689</v>
      </c>
      <c r="C24" s="832" t="s">
        <v>1693</v>
      </c>
      <c r="D24" s="833" t="s">
        <v>2660</v>
      </c>
      <c r="E24" s="834" t="s">
        <v>1706</v>
      </c>
      <c r="F24" s="832" t="s">
        <v>1690</v>
      </c>
      <c r="G24" s="832" t="s">
        <v>1759</v>
      </c>
      <c r="H24" s="832" t="s">
        <v>581</v>
      </c>
      <c r="I24" s="832" t="s">
        <v>1760</v>
      </c>
      <c r="J24" s="832" t="s">
        <v>959</v>
      </c>
      <c r="K24" s="832" t="s">
        <v>1761</v>
      </c>
      <c r="L24" s="835">
        <v>0</v>
      </c>
      <c r="M24" s="835">
        <v>0</v>
      </c>
      <c r="N24" s="832">
        <v>2</v>
      </c>
      <c r="O24" s="836">
        <v>0.5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31</v>
      </c>
      <c r="B25" s="832" t="s">
        <v>1689</v>
      </c>
      <c r="C25" s="832" t="s">
        <v>1693</v>
      </c>
      <c r="D25" s="833" t="s">
        <v>2660</v>
      </c>
      <c r="E25" s="834" t="s">
        <v>1706</v>
      </c>
      <c r="F25" s="832" t="s">
        <v>1690</v>
      </c>
      <c r="G25" s="832" t="s">
        <v>1725</v>
      </c>
      <c r="H25" s="832" t="s">
        <v>613</v>
      </c>
      <c r="I25" s="832" t="s">
        <v>1568</v>
      </c>
      <c r="J25" s="832" t="s">
        <v>905</v>
      </c>
      <c r="K25" s="832" t="s">
        <v>1569</v>
      </c>
      <c r="L25" s="835">
        <v>0</v>
      </c>
      <c r="M25" s="835">
        <v>0</v>
      </c>
      <c r="N25" s="832">
        <v>86</v>
      </c>
      <c r="O25" s="836">
        <v>38.5</v>
      </c>
      <c r="P25" s="835">
        <v>0</v>
      </c>
      <c r="Q25" s="837"/>
      <c r="R25" s="832">
        <v>43</v>
      </c>
      <c r="S25" s="837">
        <v>0.5</v>
      </c>
      <c r="T25" s="836">
        <v>17</v>
      </c>
      <c r="U25" s="838">
        <v>0.44155844155844154</v>
      </c>
    </row>
    <row r="26" spans="1:21" ht="14.4" customHeight="1" x14ac:dyDescent="0.3">
      <c r="A26" s="831">
        <v>31</v>
      </c>
      <c r="B26" s="832" t="s">
        <v>1689</v>
      </c>
      <c r="C26" s="832" t="s">
        <v>1693</v>
      </c>
      <c r="D26" s="833" t="s">
        <v>2660</v>
      </c>
      <c r="E26" s="834" t="s">
        <v>1706</v>
      </c>
      <c r="F26" s="832" t="s">
        <v>1690</v>
      </c>
      <c r="G26" s="832" t="s">
        <v>1726</v>
      </c>
      <c r="H26" s="832" t="s">
        <v>581</v>
      </c>
      <c r="I26" s="832" t="s">
        <v>1727</v>
      </c>
      <c r="J26" s="832" t="s">
        <v>1103</v>
      </c>
      <c r="K26" s="832" t="s">
        <v>1728</v>
      </c>
      <c r="L26" s="835">
        <v>219.37</v>
      </c>
      <c r="M26" s="835">
        <v>219.37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31</v>
      </c>
      <c r="B27" s="832" t="s">
        <v>1689</v>
      </c>
      <c r="C27" s="832" t="s">
        <v>1693</v>
      </c>
      <c r="D27" s="833" t="s">
        <v>2660</v>
      </c>
      <c r="E27" s="834" t="s">
        <v>1706</v>
      </c>
      <c r="F27" s="832" t="s">
        <v>1690</v>
      </c>
      <c r="G27" s="832" t="s">
        <v>1762</v>
      </c>
      <c r="H27" s="832" t="s">
        <v>581</v>
      </c>
      <c r="I27" s="832" t="s">
        <v>1763</v>
      </c>
      <c r="J27" s="832" t="s">
        <v>1764</v>
      </c>
      <c r="K27" s="832" t="s">
        <v>1765</v>
      </c>
      <c r="L27" s="835">
        <v>150.94</v>
      </c>
      <c r="M27" s="835">
        <v>150.94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31</v>
      </c>
      <c r="B28" s="832" t="s">
        <v>1689</v>
      </c>
      <c r="C28" s="832" t="s">
        <v>1693</v>
      </c>
      <c r="D28" s="833" t="s">
        <v>2660</v>
      </c>
      <c r="E28" s="834" t="s">
        <v>1706</v>
      </c>
      <c r="F28" s="832" t="s">
        <v>1690</v>
      </c>
      <c r="G28" s="832" t="s">
        <v>1766</v>
      </c>
      <c r="H28" s="832" t="s">
        <v>613</v>
      </c>
      <c r="I28" s="832" t="s">
        <v>1506</v>
      </c>
      <c r="J28" s="832" t="s">
        <v>1507</v>
      </c>
      <c r="K28" s="832" t="s">
        <v>1508</v>
      </c>
      <c r="L28" s="835">
        <v>149.52000000000001</v>
      </c>
      <c r="M28" s="835">
        <v>299.04000000000002</v>
      </c>
      <c r="N28" s="832">
        <v>2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31</v>
      </c>
      <c r="B29" s="832" t="s">
        <v>1689</v>
      </c>
      <c r="C29" s="832" t="s">
        <v>1693</v>
      </c>
      <c r="D29" s="833" t="s">
        <v>2660</v>
      </c>
      <c r="E29" s="834" t="s">
        <v>1706</v>
      </c>
      <c r="F29" s="832" t="s">
        <v>1690</v>
      </c>
      <c r="G29" s="832" t="s">
        <v>1767</v>
      </c>
      <c r="H29" s="832" t="s">
        <v>581</v>
      </c>
      <c r="I29" s="832" t="s">
        <v>1768</v>
      </c>
      <c r="J29" s="832" t="s">
        <v>618</v>
      </c>
      <c r="K29" s="832" t="s">
        <v>1769</v>
      </c>
      <c r="L29" s="835">
        <v>0</v>
      </c>
      <c r="M29" s="835">
        <v>0</v>
      </c>
      <c r="N29" s="832">
        <v>2</v>
      </c>
      <c r="O29" s="836">
        <v>1</v>
      </c>
      <c r="P29" s="835"/>
      <c r="Q29" s="837"/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31</v>
      </c>
      <c r="B30" s="832" t="s">
        <v>1689</v>
      </c>
      <c r="C30" s="832" t="s">
        <v>1693</v>
      </c>
      <c r="D30" s="833" t="s">
        <v>2660</v>
      </c>
      <c r="E30" s="834" t="s">
        <v>1706</v>
      </c>
      <c r="F30" s="832" t="s">
        <v>1692</v>
      </c>
      <c r="G30" s="832" t="s">
        <v>1729</v>
      </c>
      <c r="H30" s="832" t="s">
        <v>581</v>
      </c>
      <c r="I30" s="832" t="s">
        <v>1730</v>
      </c>
      <c r="J30" s="832" t="s">
        <v>1731</v>
      </c>
      <c r="K30" s="832" t="s">
        <v>1732</v>
      </c>
      <c r="L30" s="835">
        <v>35.130000000000003</v>
      </c>
      <c r="M30" s="835">
        <v>3513.0000000000041</v>
      </c>
      <c r="N30" s="832">
        <v>100</v>
      </c>
      <c r="O30" s="836">
        <v>50</v>
      </c>
      <c r="P30" s="835">
        <v>3372.4800000000041</v>
      </c>
      <c r="Q30" s="837">
        <v>0.96000000000000008</v>
      </c>
      <c r="R30" s="832">
        <v>96</v>
      </c>
      <c r="S30" s="837">
        <v>0.96</v>
      </c>
      <c r="T30" s="836">
        <v>48</v>
      </c>
      <c r="U30" s="838">
        <v>0.96</v>
      </c>
    </row>
    <row r="31" spans="1:21" ht="14.4" customHeight="1" x14ac:dyDescent="0.3">
      <c r="A31" s="831">
        <v>31</v>
      </c>
      <c r="B31" s="832" t="s">
        <v>1689</v>
      </c>
      <c r="C31" s="832" t="s">
        <v>1693</v>
      </c>
      <c r="D31" s="833" t="s">
        <v>2660</v>
      </c>
      <c r="E31" s="834" t="s">
        <v>1706</v>
      </c>
      <c r="F31" s="832" t="s">
        <v>1692</v>
      </c>
      <c r="G31" s="832" t="s">
        <v>1733</v>
      </c>
      <c r="H31" s="832" t="s">
        <v>581</v>
      </c>
      <c r="I31" s="832" t="s">
        <v>1770</v>
      </c>
      <c r="J31" s="832" t="s">
        <v>1771</v>
      </c>
      <c r="K31" s="832" t="s">
        <v>1772</v>
      </c>
      <c r="L31" s="835">
        <v>3000</v>
      </c>
      <c r="M31" s="835">
        <v>3000</v>
      </c>
      <c r="N31" s="832">
        <v>1</v>
      </c>
      <c r="O31" s="836">
        <v>1</v>
      </c>
      <c r="P31" s="835">
        <v>3000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31</v>
      </c>
      <c r="B32" s="832" t="s">
        <v>1689</v>
      </c>
      <c r="C32" s="832" t="s">
        <v>1693</v>
      </c>
      <c r="D32" s="833" t="s">
        <v>2660</v>
      </c>
      <c r="E32" s="834" t="s">
        <v>1706</v>
      </c>
      <c r="F32" s="832" t="s">
        <v>1692</v>
      </c>
      <c r="G32" s="832" t="s">
        <v>1733</v>
      </c>
      <c r="H32" s="832" t="s">
        <v>581</v>
      </c>
      <c r="I32" s="832" t="s">
        <v>1773</v>
      </c>
      <c r="J32" s="832" t="s">
        <v>1774</v>
      </c>
      <c r="K32" s="832" t="s">
        <v>1775</v>
      </c>
      <c r="L32" s="835">
        <v>199.5</v>
      </c>
      <c r="M32" s="835">
        <v>598.5</v>
      </c>
      <c r="N32" s="832">
        <v>3</v>
      </c>
      <c r="O32" s="836">
        <v>3</v>
      </c>
      <c r="P32" s="835">
        <v>598.5</v>
      </c>
      <c r="Q32" s="837">
        <v>1</v>
      </c>
      <c r="R32" s="832">
        <v>3</v>
      </c>
      <c r="S32" s="837">
        <v>1</v>
      </c>
      <c r="T32" s="836">
        <v>3</v>
      </c>
      <c r="U32" s="838">
        <v>1</v>
      </c>
    </row>
    <row r="33" spans="1:21" ht="14.4" customHeight="1" x14ac:dyDescent="0.3">
      <c r="A33" s="831">
        <v>31</v>
      </c>
      <c r="B33" s="832" t="s">
        <v>1689</v>
      </c>
      <c r="C33" s="832" t="s">
        <v>1693</v>
      </c>
      <c r="D33" s="833" t="s">
        <v>2660</v>
      </c>
      <c r="E33" s="834" t="s">
        <v>1706</v>
      </c>
      <c r="F33" s="832" t="s">
        <v>1692</v>
      </c>
      <c r="G33" s="832" t="s">
        <v>1733</v>
      </c>
      <c r="H33" s="832" t="s">
        <v>581</v>
      </c>
      <c r="I33" s="832" t="s">
        <v>1734</v>
      </c>
      <c r="J33" s="832" t="s">
        <v>1735</v>
      </c>
      <c r="K33" s="832" t="s">
        <v>1736</v>
      </c>
      <c r="L33" s="835">
        <v>492.18</v>
      </c>
      <c r="M33" s="835">
        <v>2460.9</v>
      </c>
      <c r="N33" s="832">
        <v>5</v>
      </c>
      <c r="O33" s="836">
        <v>5</v>
      </c>
      <c r="P33" s="835">
        <v>2460.9</v>
      </c>
      <c r="Q33" s="837">
        <v>1</v>
      </c>
      <c r="R33" s="832">
        <v>5</v>
      </c>
      <c r="S33" s="837">
        <v>1</v>
      </c>
      <c r="T33" s="836">
        <v>5</v>
      </c>
      <c r="U33" s="838">
        <v>1</v>
      </c>
    </row>
    <row r="34" spans="1:21" ht="14.4" customHeight="1" x14ac:dyDescent="0.3">
      <c r="A34" s="831">
        <v>31</v>
      </c>
      <c r="B34" s="832" t="s">
        <v>1689</v>
      </c>
      <c r="C34" s="832" t="s">
        <v>1693</v>
      </c>
      <c r="D34" s="833" t="s">
        <v>2660</v>
      </c>
      <c r="E34" s="834" t="s">
        <v>1706</v>
      </c>
      <c r="F34" s="832" t="s">
        <v>1692</v>
      </c>
      <c r="G34" s="832" t="s">
        <v>1733</v>
      </c>
      <c r="H34" s="832" t="s">
        <v>581</v>
      </c>
      <c r="I34" s="832" t="s">
        <v>1776</v>
      </c>
      <c r="J34" s="832" t="s">
        <v>1777</v>
      </c>
      <c r="K34" s="832" t="s">
        <v>1778</v>
      </c>
      <c r="L34" s="835">
        <v>2202.1999999999998</v>
      </c>
      <c r="M34" s="835">
        <v>2202.1999999999998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31</v>
      </c>
      <c r="B35" s="832" t="s">
        <v>1689</v>
      </c>
      <c r="C35" s="832" t="s">
        <v>1693</v>
      </c>
      <c r="D35" s="833" t="s">
        <v>2660</v>
      </c>
      <c r="E35" s="834" t="s">
        <v>1706</v>
      </c>
      <c r="F35" s="832" t="s">
        <v>1692</v>
      </c>
      <c r="G35" s="832" t="s">
        <v>1733</v>
      </c>
      <c r="H35" s="832" t="s">
        <v>581</v>
      </c>
      <c r="I35" s="832" t="s">
        <v>1779</v>
      </c>
      <c r="J35" s="832" t="s">
        <v>1780</v>
      </c>
      <c r="K35" s="832" t="s">
        <v>1781</v>
      </c>
      <c r="L35" s="835">
        <v>971.25</v>
      </c>
      <c r="M35" s="835">
        <v>5827.5</v>
      </c>
      <c r="N35" s="832">
        <v>6</v>
      </c>
      <c r="O35" s="836">
        <v>6</v>
      </c>
      <c r="P35" s="835">
        <v>4856.25</v>
      </c>
      <c r="Q35" s="837">
        <v>0.83333333333333337</v>
      </c>
      <c r="R35" s="832">
        <v>5</v>
      </c>
      <c r="S35" s="837">
        <v>0.83333333333333337</v>
      </c>
      <c r="T35" s="836">
        <v>5</v>
      </c>
      <c r="U35" s="838">
        <v>0.83333333333333337</v>
      </c>
    </row>
    <row r="36" spans="1:21" ht="14.4" customHeight="1" x14ac:dyDescent="0.3">
      <c r="A36" s="831">
        <v>31</v>
      </c>
      <c r="B36" s="832" t="s">
        <v>1689</v>
      </c>
      <c r="C36" s="832" t="s">
        <v>1693</v>
      </c>
      <c r="D36" s="833" t="s">
        <v>2660</v>
      </c>
      <c r="E36" s="834" t="s">
        <v>1706</v>
      </c>
      <c r="F36" s="832" t="s">
        <v>1692</v>
      </c>
      <c r="G36" s="832" t="s">
        <v>1733</v>
      </c>
      <c r="H36" s="832" t="s">
        <v>581</v>
      </c>
      <c r="I36" s="832" t="s">
        <v>1782</v>
      </c>
      <c r="J36" s="832" t="s">
        <v>1783</v>
      </c>
      <c r="K36" s="832" t="s">
        <v>1784</v>
      </c>
      <c r="L36" s="835">
        <v>58.5</v>
      </c>
      <c r="M36" s="835">
        <v>58.5</v>
      </c>
      <c r="N36" s="832">
        <v>1</v>
      </c>
      <c r="O36" s="836">
        <v>1</v>
      </c>
      <c r="P36" s="835">
        <v>58.5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31</v>
      </c>
      <c r="B37" s="832" t="s">
        <v>1689</v>
      </c>
      <c r="C37" s="832" t="s">
        <v>1693</v>
      </c>
      <c r="D37" s="833" t="s">
        <v>2660</v>
      </c>
      <c r="E37" s="834" t="s">
        <v>1706</v>
      </c>
      <c r="F37" s="832" t="s">
        <v>1692</v>
      </c>
      <c r="G37" s="832" t="s">
        <v>1733</v>
      </c>
      <c r="H37" s="832" t="s">
        <v>581</v>
      </c>
      <c r="I37" s="832" t="s">
        <v>1737</v>
      </c>
      <c r="J37" s="832" t="s">
        <v>1738</v>
      </c>
      <c r="K37" s="832" t="s">
        <v>1739</v>
      </c>
      <c r="L37" s="835">
        <v>1000</v>
      </c>
      <c r="M37" s="835">
        <v>1000</v>
      </c>
      <c r="N37" s="832">
        <v>1</v>
      </c>
      <c r="O37" s="836">
        <v>1</v>
      </c>
      <c r="P37" s="835">
        <v>1000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31</v>
      </c>
      <c r="B38" s="832" t="s">
        <v>1689</v>
      </c>
      <c r="C38" s="832" t="s">
        <v>1693</v>
      </c>
      <c r="D38" s="833" t="s">
        <v>2660</v>
      </c>
      <c r="E38" s="834" t="s">
        <v>1706</v>
      </c>
      <c r="F38" s="832" t="s">
        <v>1692</v>
      </c>
      <c r="G38" s="832" t="s">
        <v>1733</v>
      </c>
      <c r="H38" s="832" t="s">
        <v>581</v>
      </c>
      <c r="I38" s="832" t="s">
        <v>1785</v>
      </c>
      <c r="J38" s="832" t="s">
        <v>1786</v>
      </c>
      <c r="K38" s="832" t="s">
        <v>1787</v>
      </c>
      <c r="L38" s="835">
        <v>855</v>
      </c>
      <c r="M38" s="835">
        <v>1710</v>
      </c>
      <c r="N38" s="832">
        <v>2</v>
      </c>
      <c r="O38" s="836">
        <v>2</v>
      </c>
      <c r="P38" s="835">
        <v>1710</v>
      </c>
      <c r="Q38" s="837">
        <v>1</v>
      </c>
      <c r="R38" s="832">
        <v>2</v>
      </c>
      <c r="S38" s="837">
        <v>1</v>
      </c>
      <c r="T38" s="836">
        <v>2</v>
      </c>
      <c r="U38" s="838">
        <v>1</v>
      </c>
    </row>
    <row r="39" spans="1:21" ht="14.4" customHeight="1" x14ac:dyDescent="0.3">
      <c r="A39" s="831">
        <v>31</v>
      </c>
      <c r="B39" s="832" t="s">
        <v>1689</v>
      </c>
      <c r="C39" s="832" t="s">
        <v>1693</v>
      </c>
      <c r="D39" s="833" t="s">
        <v>2660</v>
      </c>
      <c r="E39" s="834" t="s">
        <v>1706</v>
      </c>
      <c r="F39" s="832" t="s">
        <v>1692</v>
      </c>
      <c r="G39" s="832" t="s">
        <v>1740</v>
      </c>
      <c r="H39" s="832" t="s">
        <v>581</v>
      </c>
      <c r="I39" s="832" t="s">
        <v>1741</v>
      </c>
      <c r="J39" s="832" t="s">
        <v>1742</v>
      </c>
      <c r="K39" s="832" t="s">
        <v>1743</v>
      </c>
      <c r="L39" s="835">
        <v>200</v>
      </c>
      <c r="M39" s="835">
        <v>6000</v>
      </c>
      <c r="N39" s="832">
        <v>30</v>
      </c>
      <c r="O39" s="836">
        <v>15</v>
      </c>
      <c r="P39" s="835">
        <v>4800</v>
      </c>
      <c r="Q39" s="837">
        <v>0.8</v>
      </c>
      <c r="R39" s="832">
        <v>24</v>
      </c>
      <c r="S39" s="837">
        <v>0.8</v>
      </c>
      <c r="T39" s="836">
        <v>12</v>
      </c>
      <c r="U39" s="838">
        <v>0.8</v>
      </c>
    </row>
    <row r="40" spans="1:21" ht="14.4" customHeight="1" x14ac:dyDescent="0.3">
      <c r="A40" s="831">
        <v>31</v>
      </c>
      <c r="B40" s="832" t="s">
        <v>1689</v>
      </c>
      <c r="C40" s="832" t="s">
        <v>1693</v>
      </c>
      <c r="D40" s="833" t="s">
        <v>2660</v>
      </c>
      <c r="E40" s="834" t="s">
        <v>1708</v>
      </c>
      <c r="F40" s="832" t="s">
        <v>1690</v>
      </c>
      <c r="G40" s="832" t="s">
        <v>1788</v>
      </c>
      <c r="H40" s="832" t="s">
        <v>581</v>
      </c>
      <c r="I40" s="832" t="s">
        <v>1789</v>
      </c>
      <c r="J40" s="832" t="s">
        <v>1790</v>
      </c>
      <c r="K40" s="832" t="s">
        <v>1791</v>
      </c>
      <c r="L40" s="835">
        <v>32.28</v>
      </c>
      <c r="M40" s="835">
        <v>32.28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31</v>
      </c>
      <c r="B41" s="832" t="s">
        <v>1689</v>
      </c>
      <c r="C41" s="832" t="s">
        <v>1693</v>
      </c>
      <c r="D41" s="833" t="s">
        <v>2660</v>
      </c>
      <c r="E41" s="834" t="s">
        <v>1708</v>
      </c>
      <c r="F41" s="832" t="s">
        <v>1690</v>
      </c>
      <c r="G41" s="832" t="s">
        <v>1723</v>
      </c>
      <c r="H41" s="832" t="s">
        <v>613</v>
      </c>
      <c r="I41" s="832" t="s">
        <v>1724</v>
      </c>
      <c r="J41" s="832" t="s">
        <v>770</v>
      </c>
      <c r="K41" s="832" t="s">
        <v>1385</v>
      </c>
      <c r="L41" s="835">
        <v>736.33</v>
      </c>
      <c r="M41" s="835">
        <v>1472.66</v>
      </c>
      <c r="N41" s="832">
        <v>2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31</v>
      </c>
      <c r="B42" s="832" t="s">
        <v>1689</v>
      </c>
      <c r="C42" s="832" t="s">
        <v>1693</v>
      </c>
      <c r="D42" s="833" t="s">
        <v>2660</v>
      </c>
      <c r="E42" s="834" t="s">
        <v>1708</v>
      </c>
      <c r="F42" s="832" t="s">
        <v>1690</v>
      </c>
      <c r="G42" s="832" t="s">
        <v>1725</v>
      </c>
      <c r="H42" s="832" t="s">
        <v>613</v>
      </c>
      <c r="I42" s="832" t="s">
        <v>1568</v>
      </c>
      <c r="J42" s="832" t="s">
        <v>905</v>
      </c>
      <c r="K42" s="832" t="s">
        <v>1569</v>
      </c>
      <c r="L42" s="835">
        <v>0</v>
      </c>
      <c r="M42" s="835">
        <v>0</v>
      </c>
      <c r="N42" s="832">
        <v>4</v>
      </c>
      <c r="O42" s="836">
        <v>3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31</v>
      </c>
      <c r="B43" s="832" t="s">
        <v>1689</v>
      </c>
      <c r="C43" s="832" t="s">
        <v>1693</v>
      </c>
      <c r="D43" s="833" t="s">
        <v>2660</v>
      </c>
      <c r="E43" s="834" t="s">
        <v>1708</v>
      </c>
      <c r="F43" s="832" t="s">
        <v>1690</v>
      </c>
      <c r="G43" s="832" t="s">
        <v>1726</v>
      </c>
      <c r="H43" s="832" t="s">
        <v>581</v>
      </c>
      <c r="I43" s="832" t="s">
        <v>1727</v>
      </c>
      <c r="J43" s="832" t="s">
        <v>1103</v>
      </c>
      <c r="K43" s="832" t="s">
        <v>1728</v>
      </c>
      <c r="L43" s="835">
        <v>219.37</v>
      </c>
      <c r="M43" s="835">
        <v>219.37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31</v>
      </c>
      <c r="B44" s="832" t="s">
        <v>1689</v>
      </c>
      <c r="C44" s="832" t="s">
        <v>1693</v>
      </c>
      <c r="D44" s="833" t="s">
        <v>2660</v>
      </c>
      <c r="E44" s="834" t="s">
        <v>1710</v>
      </c>
      <c r="F44" s="832" t="s">
        <v>1690</v>
      </c>
      <c r="G44" s="832" t="s">
        <v>1723</v>
      </c>
      <c r="H44" s="832" t="s">
        <v>613</v>
      </c>
      <c r="I44" s="832" t="s">
        <v>1724</v>
      </c>
      <c r="J44" s="832" t="s">
        <v>770</v>
      </c>
      <c r="K44" s="832" t="s">
        <v>1385</v>
      </c>
      <c r="L44" s="835">
        <v>736.33</v>
      </c>
      <c r="M44" s="835">
        <v>2945.32</v>
      </c>
      <c r="N44" s="832">
        <v>4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31</v>
      </c>
      <c r="B45" s="832" t="s">
        <v>1689</v>
      </c>
      <c r="C45" s="832" t="s">
        <v>1693</v>
      </c>
      <c r="D45" s="833" t="s">
        <v>2660</v>
      </c>
      <c r="E45" s="834" t="s">
        <v>1710</v>
      </c>
      <c r="F45" s="832" t="s">
        <v>1690</v>
      </c>
      <c r="G45" s="832" t="s">
        <v>1725</v>
      </c>
      <c r="H45" s="832" t="s">
        <v>613</v>
      </c>
      <c r="I45" s="832" t="s">
        <v>1568</v>
      </c>
      <c r="J45" s="832" t="s">
        <v>905</v>
      </c>
      <c r="K45" s="832" t="s">
        <v>1569</v>
      </c>
      <c r="L45" s="835">
        <v>0</v>
      </c>
      <c r="M45" s="835">
        <v>0</v>
      </c>
      <c r="N45" s="832">
        <v>1</v>
      </c>
      <c r="O45" s="836">
        <v>1</v>
      </c>
      <c r="P45" s="835">
        <v>0</v>
      </c>
      <c r="Q45" s="837"/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31</v>
      </c>
      <c r="B46" s="832" t="s">
        <v>1689</v>
      </c>
      <c r="C46" s="832" t="s">
        <v>1693</v>
      </c>
      <c r="D46" s="833" t="s">
        <v>2660</v>
      </c>
      <c r="E46" s="834" t="s">
        <v>1712</v>
      </c>
      <c r="F46" s="832" t="s">
        <v>1690</v>
      </c>
      <c r="G46" s="832" t="s">
        <v>1792</v>
      </c>
      <c r="H46" s="832" t="s">
        <v>581</v>
      </c>
      <c r="I46" s="832" t="s">
        <v>1793</v>
      </c>
      <c r="J46" s="832" t="s">
        <v>1794</v>
      </c>
      <c r="K46" s="832" t="s">
        <v>1520</v>
      </c>
      <c r="L46" s="835">
        <v>170.52</v>
      </c>
      <c r="M46" s="835">
        <v>341.04</v>
      </c>
      <c r="N46" s="832">
        <v>2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31</v>
      </c>
      <c r="B47" s="832" t="s">
        <v>1689</v>
      </c>
      <c r="C47" s="832" t="s">
        <v>1693</v>
      </c>
      <c r="D47" s="833" t="s">
        <v>2660</v>
      </c>
      <c r="E47" s="834" t="s">
        <v>1712</v>
      </c>
      <c r="F47" s="832" t="s">
        <v>1690</v>
      </c>
      <c r="G47" s="832" t="s">
        <v>1723</v>
      </c>
      <c r="H47" s="832" t="s">
        <v>613</v>
      </c>
      <c r="I47" s="832" t="s">
        <v>1724</v>
      </c>
      <c r="J47" s="832" t="s">
        <v>770</v>
      </c>
      <c r="K47" s="832" t="s">
        <v>1385</v>
      </c>
      <c r="L47" s="835">
        <v>736.33</v>
      </c>
      <c r="M47" s="835">
        <v>1472.66</v>
      </c>
      <c r="N47" s="832">
        <v>2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31</v>
      </c>
      <c r="B48" s="832" t="s">
        <v>1689</v>
      </c>
      <c r="C48" s="832" t="s">
        <v>1693</v>
      </c>
      <c r="D48" s="833" t="s">
        <v>2660</v>
      </c>
      <c r="E48" s="834" t="s">
        <v>1712</v>
      </c>
      <c r="F48" s="832" t="s">
        <v>1690</v>
      </c>
      <c r="G48" s="832" t="s">
        <v>1725</v>
      </c>
      <c r="H48" s="832" t="s">
        <v>613</v>
      </c>
      <c r="I48" s="832" t="s">
        <v>1568</v>
      </c>
      <c r="J48" s="832" t="s">
        <v>905</v>
      </c>
      <c r="K48" s="832" t="s">
        <v>1569</v>
      </c>
      <c r="L48" s="835">
        <v>0</v>
      </c>
      <c r="M48" s="835">
        <v>0</v>
      </c>
      <c r="N48" s="832">
        <v>4</v>
      </c>
      <c r="O48" s="836">
        <v>3.5</v>
      </c>
      <c r="P48" s="835">
        <v>0</v>
      </c>
      <c r="Q48" s="837"/>
      <c r="R48" s="832">
        <v>2</v>
      </c>
      <c r="S48" s="837">
        <v>0.5</v>
      </c>
      <c r="T48" s="836">
        <v>2</v>
      </c>
      <c r="U48" s="838">
        <v>0.5714285714285714</v>
      </c>
    </row>
    <row r="49" spans="1:21" ht="14.4" customHeight="1" x14ac:dyDescent="0.3">
      <c r="A49" s="831">
        <v>31</v>
      </c>
      <c r="B49" s="832" t="s">
        <v>1689</v>
      </c>
      <c r="C49" s="832" t="s">
        <v>1693</v>
      </c>
      <c r="D49" s="833" t="s">
        <v>2660</v>
      </c>
      <c r="E49" s="834" t="s">
        <v>1716</v>
      </c>
      <c r="F49" s="832" t="s">
        <v>1690</v>
      </c>
      <c r="G49" s="832" t="s">
        <v>1725</v>
      </c>
      <c r="H49" s="832" t="s">
        <v>613</v>
      </c>
      <c r="I49" s="832" t="s">
        <v>1568</v>
      </c>
      <c r="J49" s="832" t="s">
        <v>905</v>
      </c>
      <c r="K49" s="832" t="s">
        <v>1569</v>
      </c>
      <c r="L49" s="835">
        <v>0</v>
      </c>
      <c r="M49" s="835">
        <v>0</v>
      </c>
      <c r="N49" s="832">
        <v>3</v>
      </c>
      <c r="O49" s="836">
        <v>3</v>
      </c>
      <c r="P49" s="835">
        <v>0</v>
      </c>
      <c r="Q49" s="837"/>
      <c r="R49" s="832">
        <v>2</v>
      </c>
      <c r="S49" s="837">
        <v>0.66666666666666663</v>
      </c>
      <c r="T49" s="836">
        <v>2</v>
      </c>
      <c r="U49" s="838">
        <v>0.66666666666666663</v>
      </c>
    </row>
    <row r="50" spans="1:21" ht="14.4" customHeight="1" x14ac:dyDescent="0.3">
      <c r="A50" s="831">
        <v>31</v>
      </c>
      <c r="B50" s="832" t="s">
        <v>1689</v>
      </c>
      <c r="C50" s="832" t="s">
        <v>1693</v>
      </c>
      <c r="D50" s="833" t="s">
        <v>2660</v>
      </c>
      <c r="E50" s="834" t="s">
        <v>1719</v>
      </c>
      <c r="F50" s="832" t="s">
        <v>1690</v>
      </c>
      <c r="G50" s="832" t="s">
        <v>1725</v>
      </c>
      <c r="H50" s="832" t="s">
        <v>613</v>
      </c>
      <c r="I50" s="832" t="s">
        <v>1568</v>
      </c>
      <c r="J50" s="832" t="s">
        <v>905</v>
      </c>
      <c r="K50" s="832" t="s">
        <v>1569</v>
      </c>
      <c r="L50" s="835">
        <v>0</v>
      </c>
      <c r="M50" s="835">
        <v>0</v>
      </c>
      <c r="N50" s="832">
        <v>2</v>
      </c>
      <c r="O50" s="836">
        <v>1</v>
      </c>
      <c r="P50" s="835"/>
      <c r="Q50" s="837"/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31</v>
      </c>
      <c r="B51" s="832" t="s">
        <v>1689</v>
      </c>
      <c r="C51" s="832" t="s">
        <v>1693</v>
      </c>
      <c r="D51" s="833" t="s">
        <v>2660</v>
      </c>
      <c r="E51" s="834" t="s">
        <v>1722</v>
      </c>
      <c r="F51" s="832" t="s">
        <v>1690</v>
      </c>
      <c r="G51" s="832" t="s">
        <v>1795</v>
      </c>
      <c r="H51" s="832" t="s">
        <v>613</v>
      </c>
      <c r="I51" s="832" t="s">
        <v>1612</v>
      </c>
      <c r="J51" s="832" t="s">
        <v>634</v>
      </c>
      <c r="K51" s="832" t="s">
        <v>1613</v>
      </c>
      <c r="L51" s="835">
        <v>0</v>
      </c>
      <c r="M51" s="835">
        <v>0</v>
      </c>
      <c r="N51" s="832">
        <v>1</v>
      </c>
      <c r="O51" s="836">
        <v>0.5</v>
      </c>
      <c r="P51" s="835"/>
      <c r="Q51" s="837"/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31</v>
      </c>
      <c r="B52" s="832" t="s">
        <v>1689</v>
      </c>
      <c r="C52" s="832" t="s">
        <v>1693</v>
      </c>
      <c r="D52" s="833" t="s">
        <v>2660</v>
      </c>
      <c r="E52" s="834" t="s">
        <v>1722</v>
      </c>
      <c r="F52" s="832" t="s">
        <v>1690</v>
      </c>
      <c r="G52" s="832" t="s">
        <v>1748</v>
      </c>
      <c r="H52" s="832" t="s">
        <v>581</v>
      </c>
      <c r="I52" s="832" t="s">
        <v>1796</v>
      </c>
      <c r="J52" s="832" t="s">
        <v>1750</v>
      </c>
      <c r="K52" s="832" t="s">
        <v>1797</v>
      </c>
      <c r="L52" s="835">
        <v>77.52</v>
      </c>
      <c r="M52" s="835">
        <v>155.04</v>
      </c>
      <c r="N52" s="832">
        <v>2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31</v>
      </c>
      <c r="B53" s="832" t="s">
        <v>1689</v>
      </c>
      <c r="C53" s="832" t="s">
        <v>1693</v>
      </c>
      <c r="D53" s="833" t="s">
        <v>2660</v>
      </c>
      <c r="E53" s="834" t="s">
        <v>1722</v>
      </c>
      <c r="F53" s="832" t="s">
        <v>1690</v>
      </c>
      <c r="G53" s="832" t="s">
        <v>1723</v>
      </c>
      <c r="H53" s="832" t="s">
        <v>613</v>
      </c>
      <c r="I53" s="832" t="s">
        <v>1744</v>
      </c>
      <c r="J53" s="832" t="s">
        <v>770</v>
      </c>
      <c r="K53" s="832" t="s">
        <v>1387</v>
      </c>
      <c r="L53" s="835">
        <v>490.89</v>
      </c>
      <c r="M53" s="835">
        <v>1963.56</v>
      </c>
      <c r="N53" s="832">
        <v>4</v>
      </c>
      <c r="O53" s="836">
        <v>2</v>
      </c>
      <c r="P53" s="835">
        <v>981.78</v>
      </c>
      <c r="Q53" s="837">
        <v>0.5</v>
      </c>
      <c r="R53" s="832">
        <v>2</v>
      </c>
      <c r="S53" s="837">
        <v>0.5</v>
      </c>
      <c r="T53" s="836">
        <v>0.5</v>
      </c>
      <c r="U53" s="838">
        <v>0.25</v>
      </c>
    </row>
    <row r="54" spans="1:21" ht="14.4" customHeight="1" x14ac:dyDescent="0.3">
      <c r="A54" s="831">
        <v>31</v>
      </c>
      <c r="B54" s="832" t="s">
        <v>1689</v>
      </c>
      <c r="C54" s="832" t="s">
        <v>1693</v>
      </c>
      <c r="D54" s="833" t="s">
        <v>2660</v>
      </c>
      <c r="E54" s="834" t="s">
        <v>1722</v>
      </c>
      <c r="F54" s="832" t="s">
        <v>1690</v>
      </c>
      <c r="G54" s="832" t="s">
        <v>1723</v>
      </c>
      <c r="H54" s="832" t="s">
        <v>613</v>
      </c>
      <c r="I54" s="832" t="s">
        <v>1798</v>
      </c>
      <c r="J54" s="832" t="s">
        <v>770</v>
      </c>
      <c r="K54" s="832" t="s">
        <v>1799</v>
      </c>
      <c r="L54" s="835">
        <v>923.74</v>
      </c>
      <c r="M54" s="835">
        <v>1847.48</v>
      </c>
      <c r="N54" s="832">
        <v>2</v>
      </c>
      <c r="O54" s="836">
        <v>0.5</v>
      </c>
      <c r="P54" s="835">
        <v>1847.48</v>
      </c>
      <c r="Q54" s="837">
        <v>1</v>
      </c>
      <c r="R54" s="832">
        <v>2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31</v>
      </c>
      <c r="B55" s="832" t="s">
        <v>1689</v>
      </c>
      <c r="C55" s="832" t="s">
        <v>1693</v>
      </c>
      <c r="D55" s="833" t="s">
        <v>2660</v>
      </c>
      <c r="E55" s="834" t="s">
        <v>1722</v>
      </c>
      <c r="F55" s="832" t="s">
        <v>1690</v>
      </c>
      <c r="G55" s="832" t="s">
        <v>1725</v>
      </c>
      <c r="H55" s="832" t="s">
        <v>613</v>
      </c>
      <c r="I55" s="832" t="s">
        <v>1568</v>
      </c>
      <c r="J55" s="832" t="s">
        <v>905</v>
      </c>
      <c r="K55" s="832" t="s">
        <v>1569</v>
      </c>
      <c r="L55" s="835">
        <v>0</v>
      </c>
      <c r="M55" s="835">
        <v>0</v>
      </c>
      <c r="N55" s="832">
        <v>6</v>
      </c>
      <c r="O55" s="836">
        <v>5</v>
      </c>
      <c r="P55" s="835">
        <v>0</v>
      </c>
      <c r="Q55" s="837"/>
      <c r="R55" s="832">
        <v>3</v>
      </c>
      <c r="S55" s="837">
        <v>0.5</v>
      </c>
      <c r="T55" s="836">
        <v>2</v>
      </c>
      <c r="U55" s="838">
        <v>0.4</v>
      </c>
    </row>
    <row r="56" spans="1:21" ht="14.4" customHeight="1" x14ac:dyDescent="0.3">
      <c r="A56" s="831">
        <v>31</v>
      </c>
      <c r="B56" s="832" t="s">
        <v>1689</v>
      </c>
      <c r="C56" s="832" t="s">
        <v>1693</v>
      </c>
      <c r="D56" s="833" t="s">
        <v>2660</v>
      </c>
      <c r="E56" s="834" t="s">
        <v>1722</v>
      </c>
      <c r="F56" s="832" t="s">
        <v>1690</v>
      </c>
      <c r="G56" s="832" t="s">
        <v>1762</v>
      </c>
      <c r="H56" s="832" t="s">
        <v>581</v>
      </c>
      <c r="I56" s="832" t="s">
        <v>1800</v>
      </c>
      <c r="J56" s="832" t="s">
        <v>1764</v>
      </c>
      <c r="K56" s="832" t="s">
        <v>1801</v>
      </c>
      <c r="L56" s="835">
        <v>99.94</v>
      </c>
      <c r="M56" s="835">
        <v>99.94</v>
      </c>
      <c r="N56" s="832">
        <v>1</v>
      </c>
      <c r="O56" s="836">
        <v>1</v>
      </c>
      <c r="P56" s="835">
        <v>99.94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31</v>
      </c>
      <c r="B57" s="832" t="s">
        <v>1689</v>
      </c>
      <c r="C57" s="832" t="s">
        <v>1693</v>
      </c>
      <c r="D57" s="833" t="s">
        <v>2660</v>
      </c>
      <c r="E57" s="834" t="s">
        <v>1722</v>
      </c>
      <c r="F57" s="832" t="s">
        <v>1690</v>
      </c>
      <c r="G57" s="832" t="s">
        <v>1762</v>
      </c>
      <c r="H57" s="832" t="s">
        <v>581</v>
      </c>
      <c r="I57" s="832" t="s">
        <v>1802</v>
      </c>
      <c r="J57" s="832" t="s">
        <v>1803</v>
      </c>
      <c r="K57" s="832" t="s">
        <v>1804</v>
      </c>
      <c r="L57" s="835">
        <v>50.32</v>
      </c>
      <c r="M57" s="835">
        <v>100.64</v>
      </c>
      <c r="N57" s="832">
        <v>2</v>
      </c>
      <c r="O57" s="836">
        <v>1</v>
      </c>
      <c r="P57" s="835">
        <v>50.32</v>
      </c>
      <c r="Q57" s="837">
        <v>0.5</v>
      </c>
      <c r="R57" s="832">
        <v>1</v>
      </c>
      <c r="S57" s="837">
        <v>0.5</v>
      </c>
      <c r="T57" s="836">
        <v>0.5</v>
      </c>
      <c r="U57" s="838">
        <v>0.5</v>
      </c>
    </row>
    <row r="58" spans="1:21" ht="14.4" customHeight="1" x14ac:dyDescent="0.3">
      <c r="A58" s="831">
        <v>31</v>
      </c>
      <c r="B58" s="832" t="s">
        <v>1689</v>
      </c>
      <c r="C58" s="832" t="s">
        <v>1693</v>
      </c>
      <c r="D58" s="833" t="s">
        <v>2660</v>
      </c>
      <c r="E58" s="834" t="s">
        <v>1722</v>
      </c>
      <c r="F58" s="832" t="s">
        <v>1690</v>
      </c>
      <c r="G58" s="832" t="s">
        <v>1767</v>
      </c>
      <c r="H58" s="832" t="s">
        <v>581</v>
      </c>
      <c r="I58" s="832" t="s">
        <v>1768</v>
      </c>
      <c r="J58" s="832" t="s">
        <v>618</v>
      </c>
      <c r="K58" s="832" t="s">
        <v>1769</v>
      </c>
      <c r="L58" s="835">
        <v>0</v>
      </c>
      <c r="M58" s="835">
        <v>0</v>
      </c>
      <c r="N58" s="832">
        <v>1</v>
      </c>
      <c r="O58" s="836">
        <v>0.5</v>
      </c>
      <c r="P58" s="835">
        <v>0</v>
      </c>
      <c r="Q58" s="837"/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31</v>
      </c>
      <c r="B59" s="832" t="s">
        <v>1689</v>
      </c>
      <c r="C59" s="832" t="s">
        <v>1693</v>
      </c>
      <c r="D59" s="833" t="s">
        <v>2660</v>
      </c>
      <c r="E59" s="834" t="s">
        <v>1720</v>
      </c>
      <c r="F59" s="832" t="s">
        <v>1690</v>
      </c>
      <c r="G59" s="832" t="s">
        <v>1805</v>
      </c>
      <c r="H59" s="832" t="s">
        <v>581</v>
      </c>
      <c r="I59" s="832" t="s">
        <v>1806</v>
      </c>
      <c r="J59" s="832" t="s">
        <v>1807</v>
      </c>
      <c r="K59" s="832" t="s">
        <v>1808</v>
      </c>
      <c r="L59" s="835">
        <v>95.57</v>
      </c>
      <c r="M59" s="835">
        <v>95.57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31</v>
      </c>
      <c r="B60" s="832" t="s">
        <v>1689</v>
      </c>
      <c r="C60" s="832" t="s">
        <v>1693</v>
      </c>
      <c r="D60" s="833" t="s">
        <v>2660</v>
      </c>
      <c r="E60" s="834" t="s">
        <v>1720</v>
      </c>
      <c r="F60" s="832" t="s">
        <v>1692</v>
      </c>
      <c r="G60" s="832" t="s">
        <v>1740</v>
      </c>
      <c r="H60" s="832" t="s">
        <v>581</v>
      </c>
      <c r="I60" s="832" t="s">
        <v>1741</v>
      </c>
      <c r="J60" s="832" t="s">
        <v>1742</v>
      </c>
      <c r="K60" s="832" t="s">
        <v>1743</v>
      </c>
      <c r="L60" s="835">
        <v>200</v>
      </c>
      <c r="M60" s="835">
        <v>400</v>
      </c>
      <c r="N60" s="832">
        <v>2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31</v>
      </c>
      <c r="B61" s="832" t="s">
        <v>1689</v>
      </c>
      <c r="C61" s="832" t="s">
        <v>1693</v>
      </c>
      <c r="D61" s="833" t="s">
        <v>2660</v>
      </c>
      <c r="E61" s="834" t="s">
        <v>1715</v>
      </c>
      <c r="F61" s="832" t="s">
        <v>1690</v>
      </c>
      <c r="G61" s="832" t="s">
        <v>1723</v>
      </c>
      <c r="H61" s="832" t="s">
        <v>613</v>
      </c>
      <c r="I61" s="832" t="s">
        <v>1744</v>
      </c>
      <c r="J61" s="832" t="s">
        <v>770</v>
      </c>
      <c r="K61" s="832" t="s">
        <v>1387</v>
      </c>
      <c r="L61" s="835">
        <v>490.89</v>
      </c>
      <c r="M61" s="835">
        <v>981.78</v>
      </c>
      <c r="N61" s="832">
        <v>2</v>
      </c>
      <c r="O61" s="836">
        <v>1</v>
      </c>
      <c r="P61" s="835">
        <v>981.78</v>
      </c>
      <c r="Q61" s="837">
        <v>1</v>
      </c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31</v>
      </c>
      <c r="B62" s="832" t="s">
        <v>1689</v>
      </c>
      <c r="C62" s="832" t="s">
        <v>1695</v>
      </c>
      <c r="D62" s="833" t="s">
        <v>2661</v>
      </c>
      <c r="E62" s="834" t="s">
        <v>1702</v>
      </c>
      <c r="F62" s="832" t="s">
        <v>1690</v>
      </c>
      <c r="G62" s="832" t="s">
        <v>1809</v>
      </c>
      <c r="H62" s="832" t="s">
        <v>613</v>
      </c>
      <c r="I62" s="832" t="s">
        <v>1810</v>
      </c>
      <c r="J62" s="832" t="s">
        <v>1811</v>
      </c>
      <c r="K62" s="832" t="s">
        <v>1812</v>
      </c>
      <c r="L62" s="835">
        <v>0</v>
      </c>
      <c r="M62" s="835">
        <v>0</v>
      </c>
      <c r="N62" s="832">
        <v>1</v>
      </c>
      <c r="O62" s="836">
        <v>1</v>
      </c>
      <c r="P62" s="835">
        <v>0</v>
      </c>
      <c r="Q62" s="837"/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31</v>
      </c>
      <c r="B63" s="832" t="s">
        <v>1689</v>
      </c>
      <c r="C63" s="832" t="s">
        <v>1695</v>
      </c>
      <c r="D63" s="833" t="s">
        <v>2661</v>
      </c>
      <c r="E63" s="834" t="s">
        <v>1702</v>
      </c>
      <c r="F63" s="832" t="s">
        <v>1690</v>
      </c>
      <c r="G63" s="832" t="s">
        <v>1813</v>
      </c>
      <c r="H63" s="832" t="s">
        <v>581</v>
      </c>
      <c r="I63" s="832" t="s">
        <v>1814</v>
      </c>
      <c r="J63" s="832" t="s">
        <v>700</v>
      </c>
      <c r="K63" s="832" t="s">
        <v>1815</v>
      </c>
      <c r="L63" s="835">
        <v>18.809999999999999</v>
      </c>
      <c r="M63" s="835">
        <v>18.809999999999999</v>
      </c>
      <c r="N63" s="832">
        <v>1</v>
      </c>
      <c r="O63" s="836">
        <v>0.5</v>
      </c>
      <c r="P63" s="835">
        <v>18.809999999999999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31</v>
      </c>
      <c r="B64" s="832" t="s">
        <v>1689</v>
      </c>
      <c r="C64" s="832" t="s">
        <v>1695</v>
      </c>
      <c r="D64" s="833" t="s">
        <v>2661</v>
      </c>
      <c r="E64" s="834" t="s">
        <v>1702</v>
      </c>
      <c r="F64" s="832" t="s">
        <v>1690</v>
      </c>
      <c r="G64" s="832" t="s">
        <v>1816</v>
      </c>
      <c r="H64" s="832" t="s">
        <v>581</v>
      </c>
      <c r="I64" s="832" t="s">
        <v>1817</v>
      </c>
      <c r="J64" s="832" t="s">
        <v>1818</v>
      </c>
      <c r="K64" s="832" t="s">
        <v>1819</v>
      </c>
      <c r="L64" s="835">
        <v>30.46</v>
      </c>
      <c r="M64" s="835">
        <v>30.46</v>
      </c>
      <c r="N64" s="832">
        <v>1</v>
      </c>
      <c r="O64" s="836">
        <v>1</v>
      </c>
      <c r="P64" s="835">
        <v>30.46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31</v>
      </c>
      <c r="B65" s="832" t="s">
        <v>1689</v>
      </c>
      <c r="C65" s="832" t="s">
        <v>1695</v>
      </c>
      <c r="D65" s="833" t="s">
        <v>2661</v>
      </c>
      <c r="E65" s="834" t="s">
        <v>1702</v>
      </c>
      <c r="F65" s="832" t="s">
        <v>1690</v>
      </c>
      <c r="G65" s="832" t="s">
        <v>1723</v>
      </c>
      <c r="H65" s="832" t="s">
        <v>613</v>
      </c>
      <c r="I65" s="832" t="s">
        <v>1744</v>
      </c>
      <c r="J65" s="832" t="s">
        <v>770</v>
      </c>
      <c r="K65" s="832" t="s">
        <v>1387</v>
      </c>
      <c r="L65" s="835">
        <v>490.89</v>
      </c>
      <c r="M65" s="835">
        <v>981.78</v>
      </c>
      <c r="N65" s="832">
        <v>2</v>
      </c>
      <c r="O65" s="836">
        <v>1</v>
      </c>
      <c r="P65" s="835">
        <v>981.78</v>
      </c>
      <c r="Q65" s="837">
        <v>1</v>
      </c>
      <c r="R65" s="832">
        <v>2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31</v>
      </c>
      <c r="B66" s="832" t="s">
        <v>1689</v>
      </c>
      <c r="C66" s="832" t="s">
        <v>1695</v>
      </c>
      <c r="D66" s="833" t="s">
        <v>2661</v>
      </c>
      <c r="E66" s="834" t="s">
        <v>1702</v>
      </c>
      <c r="F66" s="832" t="s">
        <v>1690</v>
      </c>
      <c r="G66" s="832" t="s">
        <v>1723</v>
      </c>
      <c r="H66" s="832" t="s">
        <v>613</v>
      </c>
      <c r="I66" s="832" t="s">
        <v>1724</v>
      </c>
      <c r="J66" s="832" t="s">
        <v>770</v>
      </c>
      <c r="K66" s="832" t="s">
        <v>1385</v>
      </c>
      <c r="L66" s="835">
        <v>736.33</v>
      </c>
      <c r="M66" s="835">
        <v>2945.32</v>
      </c>
      <c r="N66" s="832">
        <v>4</v>
      </c>
      <c r="O66" s="836">
        <v>2</v>
      </c>
      <c r="P66" s="835">
        <v>2945.32</v>
      </c>
      <c r="Q66" s="837">
        <v>1</v>
      </c>
      <c r="R66" s="832">
        <v>4</v>
      </c>
      <c r="S66" s="837">
        <v>1</v>
      </c>
      <c r="T66" s="836">
        <v>2</v>
      </c>
      <c r="U66" s="838">
        <v>1</v>
      </c>
    </row>
    <row r="67" spans="1:21" ht="14.4" customHeight="1" x14ac:dyDescent="0.3">
      <c r="A67" s="831">
        <v>31</v>
      </c>
      <c r="B67" s="832" t="s">
        <v>1689</v>
      </c>
      <c r="C67" s="832" t="s">
        <v>1695</v>
      </c>
      <c r="D67" s="833" t="s">
        <v>2661</v>
      </c>
      <c r="E67" s="834" t="s">
        <v>1702</v>
      </c>
      <c r="F67" s="832" t="s">
        <v>1690</v>
      </c>
      <c r="G67" s="832" t="s">
        <v>1723</v>
      </c>
      <c r="H67" s="832" t="s">
        <v>613</v>
      </c>
      <c r="I67" s="832" t="s">
        <v>1384</v>
      </c>
      <c r="J67" s="832" t="s">
        <v>770</v>
      </c>
      <c r="K67" s="832" t="s">
        <v>1385</v>
      </c>
      <c r="L67" s="835">
        <v>736.33</v>
      </c>
      <c r="M67" s="835">
        <v>2208.9900000000002</v>
      </c>
      <c r="N67" s="832">
        <v>3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31</v>
      </c>
      <c r="B68" s="832" t="s">
        <v>1689</v>
      </c>
      <c r="C68" s="832" t="s">
        <v>1695</v>
      </c>
      <c r="D68" s="833" t="s">
        <v>2661</v>
      </c>
      <c r="E68" s="834" t="s">
        <v>1702</v>
      </c>
      <c r="F68" s="832" t="s">
        <v>1690</v>
      </c>
      <c r="G68" s="832" t="s">
        <v>1756</v>
      </c>
      <c r="H68" s="832" t="s">
        <v>581</v>
      </c>
      <c r="I68" s="832" t="s">
        <v>1820</v>
      </c>
      <c r="J68" s="832" t="s">
        <v>786</v>
      </c>
      <c r="K68" s="832" t="s">
        <v>1821</v>
      </c>
      <c r="L68" s="835">
        <v>103.67</v>
      </c>
      <c r="M68" s="835">
        <v>103.67</v>
      </c>
      <c r="N68" s="832">
        <v>1</v>
      </c>
      <c r="O68" s="836">
        <v>1</v>
      </c>
      <c r="P68" s="835">
        <v>103.67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31</v>
      </c>
      <c r="B69" s="832" t="s">
        <v>1689</v>
      </c>
      <c r="C69" s="832" t="s">
        <v>1695</v>
      </c>
      <c r="D69" s="833" t="s">
        <v>2661</v>
      </c>
      <c r="E69" s="834" t="s">
        <v>1702</v>
      </c>
      <c r="F69" s="832" t="s">
        <v>1690</v>
      </c>
      <c r="G69" s="832" t="s">
        <v>1822</v>
      </c>
      <c r="H69" s="832" t="s">
        <v>581</v>
      </c>
      <c r="I69" s="832" t="s">
        <v>1823</v>
      </c>
      <c r="J69" s="832" t="s">
        <v>689</v>
      </c>
      <c r="K69" s="832" t="s">
        <v>1824</v>
      </c>
      <c r="L69" s="835">
        <v>0</v>
      </c>
      <c r="M69" s="835">
        <v>0</v>
      </c>
      <c r="N69" s="832">
        <v>2</v>
      </c>
      <c r="O69" s="836">
        <v>1</v>
      </c>
      <c r="P69" s="835">
        <v>0</v>
      </c>
      <c r="Q69" s="837"/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31</v>
      </c>
      <c r="B70" s="832" t="s">
        <v>1689</v>
      </c>
      <c r="C70" s="832" t="s">
        <v>1695</v>
      </c>
      <c r="D70" s="833" t="s">
        <v>2661</v>
      </c>
      <c r="E70" s="834" t="s">
        <v>1702</v>
      </c>
      <c r="F70" s="832" t="s">
        <v>1690</v>
      </c>
      <c r="G70" s="832" t="s">
        <v>1725</v>
      </c>
      <c r="H70" s="832" t="s">
        <v>613</v>
      </c>
      <c r="I70" s="832" t="s">
        <v>1568</v>
      </c>
      <c r="J70" s="832" t="s">
        <v>905</v>
      </c>
      <c r="K70" s="832" t="s">
        <v>1569</v>
      </c>
      <c r="L70" s="835">
        <v>0</v>
      </c>
      <c r="M70" s="835">
        <v>0</v>
      </c>
      <c r="N70" s="832">
        <v>6</v>
      </c>
      <c r="O70" s="836">
        <v>3.5</v>
      </c>
      <c r="P70" s="835">
        <v>0</v>
      </c>
      <c r="Q70" s="837"/>
      <c r="R70" s="832">
        <v>6</v>
      </c>
      <c r="S70" s="837">
        <v>1</v>
      </c>
      <c r="T70" s="836">
        <v>3.5</v>
      </c>
      <c r="U70" s="838">
        <v>1</v>
      </c>
    </row>
    <row r="71" spans="1:21" ht="14.4" customHeight="1" x14ac:dyDescent="0.3">
      <c r="A71" s="831">
        <v>31</v>
      </c>
      <c r="B71" s="832" t="s">
        <v>1689</v>
      </c>
      <c r="C71" s="832" t="s">
        <v>1695</v>
      </c>
      <c r="D71" s="833" t="s">
        <v>2661</v>
      </c>
      <c r="E71" s="834" t="s">
        <v>1702</v>
      </c>
      <c r="F71" s="832" t="s">
        <v>1690</v>
      </c>
      <c r="G71" s="832" t="s">
        <v>1825</v>
      </c>
      <c r="H71" s="832" t="s">
        <v>581</v>
      </c>
      <c r="I71" s="832" t="s">
        <v>1826</v>
      </c>
      <c r="J71" s="832" t="s">
        <v>1827</v>
      </c>
      <c r="K71" s="832" t="s">
        <v>1828</v>
      </c>
      <c r="L71" s="835">
        <v>59.56</v>
      </c>
      <c r="M71" s="835">
        <v>119.12</v>
      </c>
      <c r="N71" s="832">
        <v>2</v>
      </c>
      <c r="O71" s="836">
        <v>1</v>
      </c>
      <c r="P71" s="835">
        <v>119.12</v>
      </c>
      <c r="Q71" s="837">
        <v>1</v>
      </c>
      <c r="R71" s="832">
        <v>2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31</v>
      </c>
      <c r="B72" s="832" t="s">
        <v>1689</v>
      </c>
      <c r="C72" s="832" t="s">
        <v>1695</v>
      </c>
      <c r="D72" s="833" t="s">
        <v>2661</v>
      </c>
      <c r="E72" s="834" t="s">
        <v>1702</v>
      </c>
      <c r="F72" s="832" t="s">
        <v>1690</v>
      </c>
      <c r="G72" s="832" t="s">
        <v>1766</v>
      </c>
      <c r="H72" s="832" t="s">
        <v>581</v>
      </c>
      <c r="I72" s="832" t="s">
        <v>1829</v>
      </c>
      <c r="J72" s="832" t="s">
        <v>1039</v>
      </c>
      <c r="K72" s="832" t="s">
        <v>1830</v>
      </c>
      <c r="L72" s="835">
        <v>154.36000000000001</v>
      </c>
      <c r="M72" s="835">
        <v>154.36000000000001</v>
      </c>
      <c r="N72" s="832">
        <v>1</v>
      </c>
      <c r="O72" s="836">
        <v>1</v>
      </c>
      <c r="P72" s="835">
        <v>154.36000000000001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31</v>
      </c>
      <c r="B73" s="832" t="s">
        <v>1689</v>
      </c>
      <c r="C73" s="832" t="s">
        <v>1695</v>
      </c>
      <c r="D73" s="833" t="s">
        <v>2661</v>
      </c>
      <c r="E73" s="834" t="s">
        <v>1702</v>
      </c>
      <c r="F73" s="832" t="s">
        <v>1692</v>
      </c>
      <c r="G73" s="832" t="s">
        <v>1831</v>
      </c>
      <c r="H73" s="832" t="s">
        <v>581</v>
      </c>
      <c r="I73" s="832" t="s">
        <v>1832</v>
      </c>
      <c r="J73" s="832" t="s">
        <v>1833</v>
      </c>
      <c r="K73" s="832" t="s">
        <v>1834</v>
      </c>
      <c r="L73" s="835">
        <v>0</v>
      </c>
      <c r="M73" s="835">
        <v>0</v>
      </c>
      <c r="N73" s="832">
        <v>1</v>
      </c>
      <c r="O73" s="836">
        <v>1</v>
      </c>
      <c r="P73" s="835"/>
      <c r="Q73" s="837"/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31</v>
      </c>
      <c r="B74" s="832" t="s">
        <v>1689</v>
      </c>
      <c r="C74" s="832" t="s">
        <v>1695</v>
      </c>
      <c r="D74" s="833" t="s">
        <v>2661</v>
      </c>
      <c r="E74" s="834" t="s">
        <v>1702</v>
      </c>
      <c r="F74" s="832" t="s">
        <v>1692</v>
      </c>
      <c r="G74" s="832" t="s">
        <v>1729</v>
      </c>
      <c r="H74" s="832" t="s">
        <v>581</v>
      </c>
      <c r="I74" s="832" t="s">
        <v>1835</v>
      </c>
      <c r="J74" s="832" t="s">
        <v>1731</v>
      </c>
      <c r="K74" s="832" t="s">
        <v>1836</v>
      </c>
      <c r="L74" s="835">
        <v>30.99</v>
      </c>
      <c r="M74" s="835">
        <v>30.99</v>
      </c>
      <c r="N74" s="832">
        <v>1</v>
      </c>
      <c r="O74" s="836">
        <v>1</v>
      </c>
      <c r="P74" s="835">
        <v>30.99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31</v>
      </c>
      <c r="B75" s="832" t="s">
        <v>1689</v>
      </c>
      <c r="C75" s="832" t="s">
        <v>1695</v>
      </c>
      <c r="D75" s="833" t="s">
        <v>2661</v>
      </c>
      <c r="E75" s="834" t="s">
        <v>1702</v>
      </c>
      <c r="F75" s="832" t="s">
        <v>1692</v>
      </c>
      <c r="G75" s="832" t="s">
        <v>1733</v>
      </c>
      <c r="H75" s="832" t="s">
        <v>581</v>
      </c>
      <c r="I75" s="832" t="s">
        <v>1837</v>
      </c>
      <c r="J75" s="832" t="s">
        <v>1783</v>
      </c>
      <c r="K75" s="832" t="s">
        <v>1838</v>
      </c>
      <c r="L75" s="835">
        <v>58.5</v>
      </c>
      <c r="M75" s="835">
        <v>58.5</v>
      </c>
      <c r="N75" s="832">
        <v>1</v>
      </c>
      <c r="O75" s="836">
        <v>1</v>
      </c>
      <c r="P75" s="835">
        <v>58.5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31</v>
      </c>
      <c r="B76" s="832" t="s">
        <v>1689</v>
      </c>
      <c r="C76" s="832" t="s">
        <v>1695</v>
      </c>
      <c r="D76" s="833" t="s">
        <v>2661</v>
      </c>
      <c r="E76" s="834" t="s">
        <v>1702</v>
      </c>
      <c r="F76" s="832" t="s">
        <v>1692</v>
      </c>
      <c r="G76" s="832" t="s">
        <v>1733</v>
      </c>
      <c r="H76" s="832" t="s">
        <v>581</v>
      </c>
      <c r="I76" s="832" t="s">
        <v>1839</v>
      </c>
      <c r="J76" s="832" t="s">
        <v>1840</v>
      </c>
      <c r="K76" s="832" t="s">
        <v>1841</v>
      </c>
      <c r="L76" s="835">
        <v>1000</v>
      </c>
      <c r="M76" s="835">
        <v>1000</v>
      </c>
      <c r="N76" s="832">
        <v>1</v>
      </c>
      <c r="O76" s="836">
        <v>1</v>
      </c>
      <c r="P76" s="835">
        <v>1000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31</v>
      </c>
      <c r="B77" s="832" t="s">
        <v>1689</v>
      </c>
      <c r="C77" s="832" t="s">
        <v>1695</v>
      </c>
      <c r="D77" s="833" t="s">
        <v>2661</v>
      </c>
      <c r="E77" s="834" t="s">
        <v>1702</v>
      </c>
      <c r="F77" s="832" t="s">
        <v>1692</v>
      </c>
      <c r="G77" s="832" t="s">
        <v>1733</v>
      </c>
      <c r="H77" s="832" t="s">
        <v>581</v>
      </c>
      <c r="I77" s="832" t="s">
        <v>1842</v>
      </c>
      <c r="J77" s="832" t="s">
        <v>1843</v>
      </c>
      <c r="K77" s="832" t="s">
        <v>1844</v>
      </c>
      <c r="L77" s="835">
        <v>1690</v>
      </c>
      <c r="M77" s="835">
        <v>1690</v>
      </c>
      <c r="N77" s="832">
        <v>1</v>
      </c>
      <c r="O77" s="836">
        <v>1</v>
      </c>
      <c r="P77" s="835">
        <v>1690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31</v>
      </c>
      <c r="B78" s="832" t="s">
        <v>1689</v>
      </c>
      <c r="C78" s="832" t="s">
        <v>1695</v>
      </c>
      <c r="D78" s="833" t="s">
        <v>2661</v>
      </c>
      <c r="E78" s="834" t="s">
        <v>1702</v>
      </c>
      <c r="F78" s="832" t="s">
        <v>1692</v>
      </c>
      <c r="G78" s="832" t="s">
        <v>1733</v>
      </c>
      <c r="H78" s="832" t="s">
        <v>581</v>
      </c>
      <c r="I78" s="832" t="s">
        <v>1845</v>
      </c>
      <c r="J78" s="832" t="s">
        <v>1846</v>
      </c>
      <c r="K78" s="832" t="s">
        <v>1847</v>
      </c>
      <c r="L78" s="835">
        <v>350</v>
      </c>
      <c r="M78" s="835">
        <v>350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31</v>
      </c>
      <c r="B79" s="832" t="s">
        <v>1689</v>
      </c>
      <c r="C79" s="832" t="s">
        <v>1695</v>
      </c>
      <c r="D79" s="833" t="s">
        <v>2661</v>
      </c>
      <c r="E79" s="834" t="s">
        <v>1703</v>
      </c>
      <c r="F79" s="832" t="s">
        <v>1690</v>
      </c>
      <c r="G79" s="832" t="s">
        <v>1795</v>
      </c>
      <c r="H79" s="832" t="s">
        <v>581</v>
      </c>
      <c r="I79" s="832" t="s">
        <v>1848</v>
      </c>
      <c r="J79" s="832" t="s">
        <v>1144</v>
      </c>
      <c r="K79" s="832" t="s">
        <v>1613</v>
      </c>
      <c r="L79" s="835">
        <v>0</v>
      </c>
      <c r="M79" s="835">
        <v>0</v>
      </c>
      <c r="N79" s="832">
        <v>1</v>
      </c>
      <c r="O79" s="836">
        <v>1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31</v>
      </c>
      <c r="B80" s="832" t="s">
        <v>1689</v>
      </c>
      <c r="C80" s="832" t="s">
        <v>1695</v>
      </c>
      <c r="D80" s="833" t="s">
        <v>2661</v>
      </c>
      <c r="E80" s="834" t="s">
        <v>1703</v>
      </c>
      <c r="F80" s="832" t="s">
        <v>1690</v>
      </c>
      <c r="G80" s="832" t="s">
        <v>1745</v>
      </c>
      <c r="H80" s="832" t="s">
        <v>581</v>
      </c>
      <c r="I80" s="832" t="s">
        <v>1746</v>
      </c>
      <c r="J80" s="832" t="s">
        <v>1747</v>
      </c>
      <c r="K80" s="832" t="s">
        <v>1520</v>
      </c>
      <c r="L80" s="835">
        <v>78.33</v>
      </c>
      <c r="M80" s="835">
        <v>234.99</v>
      </c>
      <c r="N80" s="832">
        <v>3</v>
      </c>
      <c r="O80" s="836">
        <v>1.5</v>
      </c>
      <c r="P80" s="835">
        <v>156.66</v>
      </c>
      <c r="Q80" s="837">
        <v>0.66666666666666663</v>
      </c>
      <c r="R80" s="832">
        <v>2</v>
      </c>
      <c r="S80" s="837">
        <v>0.66666666666666663</v>
      </c>
      <c r="T80" s="836">
        <v>1</v>
      </c>
      <c r="U80" s="838">
        <v>0.66666666666666663</v>
      </c>
    </row>
    <row r="81" spans="1:21" ht="14.4" customHeight="1" x14ac:dyDescent="0.3">
      <c r="A81" s="831">
        <v>31</v>
      </c>
      <c r="B81" s="832" t="s">
        <v>1689</v>
      </c>
      <c r="C81" s="832" t="s">
        <v>1695</v>
      </c>
      <c r="D81" s="833" t="s">
        <v>2661</v>
      </c>
      <c r="E81" s="834" t="s">
        <v>1703</v>
      </c>
      <c r="F81" s="832" t="s">
        <v>1690</v>
      </c>
      <c r="G81" s="832" t="s">
        <v>1816</v>
      </c>
      <c r="H81" s="832" t="s">
        <v>581</v>
      </c>
      <c r="I81" s="832" t="s">
        <v>1817</v>
      </c>
      <c r="J81" s="832" t="s">
        <v>1818</v>
      </c>
      <c r="K81" s="832" t="s">
        <v>1819</v>
      </c>
      <c r="L81" s="835">
        <v>30.46</v>
      </c>
      <c r="M81" s="835">
        <v>30.46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31</v>
      </c>
      <c r="B82" s="832" t="s">
        <v>1689</v>
      </c>
      <c r="C82" s="832" t="s">
        <v>1695</v>
      </c>
      <c r="D82" s="833" t="s">
        <v>2661</v>
      </c>
      <c r="E82" s="834" t="s">
        <v>1703</v>
      </c>
      <c r="F82" s="832" t="s">
        <v>1690</v>
      </c>
      <c r="G82" s="832" t="s">
        <v>1849</v>
      </c>
      <c r="H82" s="832" t="s">
        <v>581</v>
      </c>
      <c r="I82" s="832" t="s">
        <v>1850</v>
      </c>
      <c r="J82" s="832" t="s">
        <v>1075</v>
      </c>
      <c r="K82" s="832" t="s">
        <v>1851</v>
      </c>
      <c r="L82" s="835">
        <v>48.09</v>
      </c>
      <c r="M82" s="835">
        <v>2212.1400000000003</v>
      </c>
      <c r="N82" s="832">
        <v>46</v>
      </c>
      <c r="O82" s="836"/>
      <c r="P82" s="835">
        <v>2019.7800000000002</v>
      </c>
      <c r="Q82" s="837">
        <v>0.91304347826086951</v>
      </c>
      <c r="R82" s="832">
        <v>42</v>
      </c>
      <c r="S82" s="837">
        <v>0.91304347826086951</v>
      </c>
      <c r="T82" s="836"/>
      <c r="U82" s="838"/>
    </row>
    <row r="83" spans="1:21" ht="14.4" customHeight="1" x14ac:dyDescent="0.3">
      <c r="A83" s="831">
        <v>31</v>
      </c>
      <c r="B83" s="832" t="s">
        <v>1689</v>
      </c>
      <c r="C83" s="832" t="s">
        <v>1695</v>
      </c>
      <c r="D83" s="833" t="s">
        <v>2661</v>
      </c>
      <c r="E83" s="834" t="s">
        <v>1703</v>
      </c>
      <c r="F83" s="832" t="s">
        <v>1690</v>
      </c>
      <c r="G83" s="832" t="s">
        <v>1852</v>
      </c>
      <c r="H83" s="832" t="s">
        <v>581</v>
      </c>
      <c r="I83" s="832" t="s">
        <v>1853</v>
      </c>
      <c r="J83" s="832" t="s">
        <v>655</v>
      </c>
      <c r="K83" s="832" t="s">
        <v>1854</v>
      </c>
      <c r="L83" s="835">
        <v>0</v>
      </c>
      <c r="M83" s="835">
        <v>0</v>
      </c>
      <c r="N83" s="832">
        <v>1</v>
      </c>
      <c r="O83" s="836"/>
      <c r="P83" s="835">
        <v>0</v>
      </c>
      <c r="Q83" s="837"/>
      <c r="R83" s="832">
        <v>1</v>
      </c>
      <c r="S83" s="837">
        <v>1</v>
      </c>
      <c r="T83" s="836"/>
      <c r="U83" s="838"/>
    </row>
    <row r="84" spans="1:21" ht="14.4" customHeight="1" x14ac:dyDescent="0.3">
      <c r="A84" s="831">
        <v>31</v>
      </c>
      <c r="B84" s="832" t="s">
        <v>1689</v>
      </c>
      <c r="C84" s="832" t="s">
        <v>1695</v>
      </c>
      <c r="D84" s="833" t="s">
        <v>2661</v>
      </c>
      <c r="E84" s="834" t="s">
        <v>1703</v>
      </c>
      <c r="F84" s="832" t="s">
        <v>1690</v>
      </c>
      <c r="G84" s="832" t="s">
        <v>1748</v>
      </c>
      <c r="H84" s="832" t="s">
        <v>581</v>
      </c>
      <c r="I84" s="832" t="s">
        <v>1749</v>
      </c>
      <c r="J84" s="832" t="s">
        <v>1750</v>
      </c>
      <c r="K84" s="832" t="s">
        <v>1751</v>
      </c>
      <c r="L84" s="835">
        <v>132.97999999999999</v>
      </c>
      <c r="M84" s="835">
        <v>2260.66</v>
      </c>
      <c r="N84" s="832">
        <v>17</v>
      </c>
      <c r="O84" s="836">
        <v>3</v>
      </c>
      <c r="P84" s="835">
        <v>1994.6999999999998</v>
      </c>
      <c r="Q84" s="837">
        <v>0.88235294117647056</v>
      </c>
      <c r="R84" s="832">
        <v>15</v>
      </c>
      <c r="S84" s="837">
        <v>0.88235294117647056</v>
      </c>
      <c r="T84" s="836">
        <v>1.5</v>
      </c>
      <c r="U84" s="838">
        <v>0.5</v>
      </c>
    </row>
    <row r="85" spans="1:21" ht="14.4" customHeight="1" x14ac:dyDescent="0.3">
      <c r="A85" s="831">
        <v>31</v>
      </c>
      <c r="B85" s="832" t="s">
        <v>1689</v>
      </c>
      <c r="C85" s="832" t="s">
        <v>1695</v>
      </c>
      <c r="D85" s="833" t="s">
        <v>2661</v>
      </c>
      <c r="E85" s="834" t="s">
        <v>1703</v>
      </c>
      <c r="F85" s="832" t="s">
        <v>1690</v>
      </c>
      <c r="G85" s="832" t="s">
        <v>1748</v>
      </c>
      <c r="H85" s="832" t="s">
        <v>581</v>
      </c>
      <c r="I85" s="832" t="s">
        <v>1855</v>
      </c>
      <c r="J85" s="832" t="s">
        <v>1750</v>
      </c>
      <c r="K85" s="832" t="s">
        <v>1751</v>
      </c>
      <c r="L85" s="835">
        <v>132.97999999999999</v>
      </c>
      <c r="M85" s="835">
        <v>132.97999999999999</v>
      </c>
      <c r="N85" s="832">
        <v>1</v>
      </c>
      <c r="O85" s="836"/>
      <c r="P85" s="835">
        <v>132.97999999999999</v>
      </c>
      <c r="Q85" s="837">
        <v>1</v>
      </c>
      <c r="R85" s="832">
        <v>1</v>
      </c>
      <c r="S85" s="837">
        <v>1</v>
      </c>
      <c r="T85" s="836"/>
      <c r="U85" s="838"/>
    </row>
    <row r="86" spans="1:21" ht="14.4" customHeight="1" x14ac:dyDescent="0.3">
      <c r="A86" s="831">
        <v>31</v>
      </c>
      <c r="B86" s="832" t="s">
        <v>1689</v>
      </c>
      <c r="C86" s="832" t="s">
        <v>1695</v>
      </c>
      <c r="D86" s="833" t="s">
        <v>2661</v>
      </c>
      <c r="E86" s="834" t="s">
        <v>1703</v>
      </c>
      <c r="F86" s="832" t="s">
        <v>1690</v>
      </c>
      <c r="G86" s="832" t="s">
        <v>1856</v>
      </c>
      <c r="H86" s="832" t="s">
        <v>613</v>
      </c>
      <c r="I86" s="832" t="s">
        <v>1389</v>
      </c>
      <c r="J86" s="832" t="s">
        <v>1390</v>
      </c>
      <c r="K86" s="832" t="s">
        <v>1391</v>
      </c>
      <c r="L86" s="835">
        <v>93.43</v>
      </c>
      <c r="M86" s="835">
        <v>93.43</v>
      </c>
      <c r="N86" s="832">
        <v>1</v>
      </c>
      <c r="O86" s="836">
        <v>0.5</v>
      </c>
      <c r="P86" s="835">
        <v>93.43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31</v>
      </c>
      <c r="B87" s="832" t="s">
        <v>1689</v>
      </c>
      <c r="C87" s="832" t="s">
        <v>1695</v>
      </c>
      <c r="D87" s="833" t="s">
        <v>2661</v>
      </c>
      <c r="E87" s="834" t="s">
        <v>1703</v>
      </c>
      <c r="F87" s="832" t="s">
        <v>1690</v>
      </c>
      <c r="G87" s="832" t="s">
        <v>1857</v>
      </c>
      <c r="H87" s="832" t="s">
        <v>613</v>
      </c>
      <c r="I87" s="832" t="s">
        <v>1409</v>
      </c>
      <c r="J87" s="832" t="s">
        <v>1410</v>
      </c>
      <c r="K87" s="832" t="s">
        <v>1411</v>
      </c>
      <c r="L87" s="835">
        <v>10.65</v>
      </c>
      <c r="M87" s="835">
        <v>10.65</v>
      </c>
      <c r="N87" s="832">
        <v>1</v>
      </c>
      <c r="O87" s="836">
        <v>0.5</v>
      </c>
      <c r="P87" s="835">
        <v>10.65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31</v>
      </c>
      <c r="B88" s="832" t="s">
        <v>1689</v>
      </c>
      <c r="C88" s="832" t="s">
        <v>1695</v>
      </c>
      <c r="D88" s="833" t="s">
        <v>2661</v>
      </c>
      <c r="E88" s="834" t="s">
        <v>1703</v>
      </c>
      <c r="F88" s="832" t="s">
        <v>1690</v>
      </c>
      <c r="G88" s="832" t="s">
        <v>1723</v>
      </c>
      <c r="H88" s="832" t="s">
        <v>613</v>
      </c>
      <c r="I88" s="832" t="s">
        <v>1858</v>
      </c>
      <c r="J88" s="832" t="s">
        <v>770</v>
      </c>
      <c r="K88" s="832" t="s">
        <v>1859</v>
      </c>
      <c r="L88" s="835">
        <v>368.16</v>
      </c>
      <c r="M88" s="835">
        <v>1472.64</v>
      </c>
      <c r="N88" s="832">
        <v>4</v>
      </c>
      <c r="O88" s="836">
        <v>0.5</v>
      </c>
      <c r="P88" s="835">
        <v>1472.64</v>
      </c>
      <c r="Q88" s="837">
        <v>1</v>
      </c>
      <c r="R88" s="832">
        <v>4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31</v>
      </c>
      <c r="B89" s="832" t="s">
        <v>1689</v>
      </c>
      <c r="C89" s="832" t="s">
        <v>1695</v>
      </c>
      <c r="D89" s="833" t="s">
        <v>2661</v>
      </c>
      <c r="E89" s="834" t="s">
        <v>1703</v>
      </c>
      <c r="F89" s="832" t="s">
        <v>1690</v>
      </c>
      <c r="G89" s="832" t="s">
        <v>1723</v>
      </c>
      <c r="H89" s="832" t="s">
        <v>613</v>
      </c>
      <c r="I89" s="832" t="s">
        <v>1744</v>
      </c>
      <c r="J89" s="832" t="s">
        <v>770</v>
      </c>
      <c r="K89" s="832" t="s">
        <v>1387</v>
      </c>
      <c r="L89" s="835">
        <v>490.89</v>
      </c>
      <c r="M89" s="835">
        <v>20126.489999999998</v>
      </c>
      <c r="N89" s="832">
        <v>41</v>
      </c>
      <c r="O89" s="836">
        <v>7</v>
      </c>
      <c r="P89" s="835">
        <v>11781.36</v>
      </c>
      <c r="Q89" s="837">
        <v>0.58536585365853666</v>
      </c>
      <c r="R89" s="832">
        <v>24</v>
      </c>
      <c r="S89" s="837">
        <v>0.58536585365853655</v>
      </c>
      <c r="T89" s="836">
        <v>4.5</v>
      </c>
      <c r="U89" s="838">
        <v>0.6428571428571429</v>
      </c>
    </row>
    <row r="90" spans="1:21" ht="14.4" customHeight="1" x14ac:dyDescent="0.3">
      <c r="A90" s="831">
        <v>31</v>
      </c>
      <c r="B90" s="832" t="s">
        <v>1689</v>
      </c>
      <c r="C90" s="832" t="s">
        <v>1695</v>
      </c>
      <c r="D90" s="833" t="s">
        <v>2661</v>
      </c>
      <c r="E90" s="834" t="s">
        <v>1703</v>
      </c>
      <c r="F90" s="832" t="s">
        <v>1690</v>
      </c>
      <c r="G90" s="832" t="s">
        <v>1723</v>
      </c>
      <c r="H90" s="832" t="s">
        <v>613</v>
      </c>
      <c r="I90" s="832" t="s">
        <v>1724</v>
      </c>
      <c r="J90" s="832" t="s">
        <v>770</v>
      </c>
      <c r="K90" s="832" t="s">
        <v>1385</v>
      </c>
      <c r="L90" s="835">
        <v>736.33</v>
      </c>
      <c r="M90" s="835">
        <v>27980.54</v>
      </c>
      <c r="N90" s="832">
        <v>38</v>
      </c>
      <c r="O90" s="836">
        <v>7</v>
      </c>
      <c r="P90" s="835">
        <v>13253.94</v>
      </c>
      <c r="Q90" s="837">
        <v>0.47368421052631582</v>
      </c>
      <c r="R90" s="832">
        <v>18</v>
      </c>
      <c r="S90" s="837">
        <v>0.47368421052631576</v>
      </c>
      <c r="T90" s="836">
        <v>2</v>
      </c>
      <c r="U90" s="838">
        <v>0.2857142857142857</v>
      </c>
    </row>
    <row r="91" spans="1:21" ht="14.4" customHeight="1" x14ac:dyDescent="0.3">
      <c r="A91" s="831">
        <v>31</v>
      </c>
      <c r="B91" s="832" t="s">
        <v>1689</v>
      </c>
      <c r="C91" s="832" t="s">
        <v>1695</v>
      </c>
      <c r="D91" s="833" t="s">
        <v>2661</v>
      </c>
      <c r="E91" s="834" t="s">
        <v>1703</v>
      </c>
      <c r="F91" s="832" t="s">
        <v>1690</v>
      </c>
      <c r="G91" s="832" t="s">
        <v>1723</v>
      </c>
      <c r="H91" s="832" t="s">
        <v>613</v>
      </c>
      <c r="I91" s="832" t="s">
        <v>1798</v>
      </c>
      <c r="J91" s="832" t="s">
        <v>770</v>
      </c>
      <c r="K91" s="832" t="s">
        <v>1799</v>
      </c>
      <c r="L91" s="835">
        <v>923.74</v>
      </c>
      <c r="M91" s="835">
        <v>923.74</v>
      </c>
      <c r="N91" s="832">
        <v>1</v>
      </c>
      <c r="O91" s="836"/>
      <c r="P91" s="835">
        <v>923.74</v>
      </c>
      <c r="Q91" s="837">
        <v>1</v>
      </c>
      <c r="R91" s="832">
        <v>1</v>
      </c>
      <c r="S91" s="837">
        <v>1</v>
      </c>
      <c r="T91" s="836"/>
      <c r="U91" s="838"/>
    </row>
    <row r="92" spans="1:21" ht="14.4" customHeight="1" x14ac:dyDescent="0.3">
      <c r="A92" s="831">
        <v>31</v>
      </c>
      <c r="B92" s="832" t="s">
        <v>1689</v>
      </c>
      <c r="C92" s="832" t="s">
        <v>1695</v>
      </c>
      <c r="D92" s="833" t="s">
        <v>2661</v>
      </c>
      <c r="E92" s="834" t="s">
        <v>1703</v>
      </c>
      <c r="F92" s="832" t="s">
        <v>1690</v>
      </c>
      <c r="G92" s="832" t="s">
        <v>1723</v>
      </c>
      <c r="H92" s="832" t="s">
        <v>613</v>
      </c>
      <c r="I92" s="832" t="s">
        <v>1860</v>
      </c>
      <c r="J92" s="832" t="s">
        <v>1861</v>
      </c>
      <c r="K92" s="832" t="s">
        <v>1862</v>
      </c>
      <c r="L92" s="835">
        <v>1385.62</v>
      </c>
      <c r="M92" s="835">
        <v>1385.62</v>
      </c>
      <c r="N92" s="832">
        <v>1</v>
      </c>
      <c r="O92" s="836">
        <v>0.5</v>
      </c>
      <c r="P92" s="835">
        <v>1385.62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31</v>
      </c>
      <c r="B93" s="832" t="s">
        <v>1689</v>
      </c>
      <c r="C93" s="832" t="s">
        <v>1695</v>
      </c>
      <c r="D93" s="833" t="s">
        <v>2661</v>
      </c>
      <c r="E93" s="834" t="s">
        <v>1703</v>
      </c>
      <c r="F93" s="832" t="s">
        <v>1690</v>
      </c>
      <c r="G93" s="832" t="s">
        <v>1755</v>
      </c>
      <c r="H93" s="832" t="s">
        <v>613</v>
      </c>
      <c r="I93" s="832" t="s">
        <v>1559</v>
      </c>
      <c r="J93" s="832" t="s">
        <v>647</v>
      </c>
      <c r="K93" s="832" t="s">
        <v>629</v>
      </c>
      <c r="L93" s="835">
        <v>48.42</v>
      </c>
      <c r="M93" s="835">
        <v>145.26</v>
      </c>
      <c r="N93" s="832">
        <v>3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31</v>
      </c>
      <c r="B94" s="832" t="s">
        <v>1689</v>
      </c>
      <c r="C94" s="832" t="s">
        <v>1695</v>
      </c>
      <c r="D94" s="833" t="s">
        <v>2661</v>
      </c>
      <c r="E94" s="834" t="s">
        <v>1703</v>
      </c>
      <c r="F94" s="832" t="s">
        <v>1690</v>
      </c>
      <c r="G94" s="832" t="s">
        <v>1755</v>
      </c>
      <c r="H94" s="832" t="s">
        <v>581</v>
      </c>
      <c r="I94" s="832" t="s">
        <v>1863</v>
      </c>
      <c r="J94" s="832" t="s">
        <v>647</v>
      </c>
      <c r="K94" s="832" t="s">
        <v>1864</v>
      </c>
      <c r="L94" s="835">
        <v>48.42</v>
      </c>
      <c r="M94" s="835">
        <v>48.42</v>
      </c>
      <c r="N94" s="832">
        <v>1</v>
      </c>
      <c r="O94" s="836"/>
      <c r="P94" s="835"/>
      <c r="Q94" s="837">
        <v>0</v>
      </c>
      <c r="R94" s="832"/>
      <c r="S94" s="837">
        <v>0</v>
      </c>
      <c r="T94" s="836"/>
      <c r="U94" s="838"/>
    </row>
    <row r="95" spans="1:21" ht="14.4" customHeight="1" x14ac:dyDescent="0.3">
      <c r="A95" s="831">
        <v>31</v>
      </c>
      <c r="B95" s="832" t="s">
        <v>1689</v>
      </c>
      <c r="C95" s="832" t="s">
        <v>1695</v>
      </c>
      <c r="D95" s="833" t="s">
        <v>2661</v>
      </c>
      <c r="E95" s="834" t="s">
        <v>1703</v>
      </c>
      <c r="F95" s="832" t="s">
        <v>1690</v>
      </c>
      <c r="G95" s="832" t="s">
        <v>1725</v>
      </c>
      <c r="H95" s="832" t="s">
        <v>613</v>
      </c>
      <c r="I95" s="832" t="s">
        <v>1568</v>
      </c>
      <c r="J95" s="832" t="s">
        <v>905</v>
      </c>
      <c r="K95" s="832" t="s">
        <v>1569</v>
      </c>
      <c r="L95" s="835">
        <v>0</v>
      </c>
      <c r="M95" s="835">
        <v>0</v>
      </c>
      <c r="N95" s="832">
        <v>77</v>
      </c>
      <c r="O95" s="836">
        <v>58.5</v>
      </c>
      <c r="P95" s="835">
        <v>0</v>
      </c>
      <c r="Q95" s="837"/>
      <c r="R95" s="832">
        <v>37</v>
      </c>
      <c r="S95" s="837">
        <v>0.48051948051948051</v>
      </c>
      <c r="T95" s="836">
        <v>26</v>
      </c>
      <c r="U95" s="838">
        <v>0.44444444444444442</v>
      </c>
    </row>
    <row r="96" spans="1:21" ht="14.4" customHeight="1" x14ac:dyDescent="0.3">
      <c r="A96" s="831">
        <v>31</v>
      </c>
      <c r="B96" s="832" t="s">
        <v>1689</v>
      </c>
      <c r="C96" s="832" t="s">
        <v>1695</v>
      </c>
      <c r="D96" s="833" t="s">
        <v>2661</v>
      </c>
      <c r="E96" s="834" t="s">
        <v>1703</v>
      </c>
      <c r="F96" s="832" t="s">
        <v>1690</v>
      </c>
      <c r="G96" s="832" t="s">
        <v>1726</v>
      </c>
      <c r="H96" s="832" t="s">
        <v>581</v>
      </c>
      <c r="I96" s="832" t="s">
        <v>1727</v>
      </c>
      <c r="J96" s="832" t="s">
        <v>1103</v>
      </c>
      <c r="K96" s="832" t="s">
        <v>1728</v>
      </c>
      <c r="L96" s="835">
        <v>219.37</v>
      </c>
      <c r="M96" s="835">
        <v>1974.3299999999997</v>
      </c>
      <c r="N96" s="832">
        <v>9</v>
      </c>
      <c r="O96" s="836">
        <v>3.5</v>
      </c>
      <c r="P96" s="835">
        <v>1535.5899999999997</v>
      </c>
      <c r="Q96" s="837">
        <v>0.77777777777777779</v>
      </c>
      <c r="R96" s="832">
        <v>7</v>
      </c>
      <c r="S96" s="837">
        <v>0.77777777777777779</v>
      </c>
      <c r="T96" s="836">
        <v>2.5</v>
      </c>
      <c r="U96" s="838">
        <v>0.7142857142857143</v>
      </c>
    </row>
    <row r="97" spans="1:21" ht="14.4" customHeight="1" x14ac:dyDescent="0.3">
      <c r="A97" s="831">
        <v>31</v>
      </c>
      <c r="B97" s="832" t="s">
        <v>1689</v>
      </c>
      <c r="C97" s="832" t="s">
        <v>1695</v>
      </c>
      <c r="D97" s="833" t="s">
        <v>2661</v>
      </c>
      <c r="E97" s="834" t="s">
        <v>1703</v>
      </c>
      <c r="F97" s="832" t="s">
        <v>1690</v>
      </c>
      <c r="G97" s="832" t="s">
        <v>1865</v>
      </c>
      <c r="H97" s="832" t="s">
        <v>581</v>
      </c>
      <c r="I97" s="832" t="s">
        <v>1866</v>
      </c>
      <c r="J97" s="832" t="s">
        <v>1867</v>
      </c>
      <c r="K97" s="832" t="s">
        <v>1868</v>
      </c>
      <c r="L97" s="835">
        <v>177.92</v>
      </c>
      <c r="M97" s="835">
        <v>355.84</v>
      </c>
      <c r="N97" s="832">
        <v>2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31</v>
      </c>
      <c r="B98" s="832" t="s">
        <v>1689</v>
      </c>
      <c r="C98" s="832" t="s">
        <v>1695</v>
      </c>
      <c r="D98" s="833" t="s">
        <v>2661</v>
      </c>
      <c r="E98" s="834" t="s">
        <v>1703</v>
      </c>
      <c r="F98" s="832" t="s">
        <v>1690</v>
      </c>
      <c r="G98" s="832" t="s">
        <v>1869</v>
      </c>
      <c r="H98" s="832" t="s">
        <v>613</v>
      </c>
      <c r="I98" s="832" t="s">
        <v>1870</v>
      </c>
      <c r="J98" s="832" t="s">
        <v>1871</v>
      </c>
      <c r="K98" s="832" t="s">
        <v>1872</v>
      </c>
      <c r="L98" s="835">
        <v>1179.49</v>
      </c>
      <c r="M98" s="835">
        <v>1179.49</v>
      </c>
      <c r="N98" s="832">
        <v>1</v>
      </c>
      <c r="O98" s="836"/>
      <c r="P98" s="835">
        <v>1179.49</v>
      </c>
      <c r="Q98" s="837">
        <v>1</v>
      </c>
      <c r="R98" s="832">
        <v>1</v>
      </c>
      <c r="S98" s="837">
        <v>1</v>
      </c>
      <c r="T98" s="836"/>
      <c r="U98" s="838"/>
    </row>
    <row r="99" spans="1:21" ht="14.4" customHeight="1" x14ac:dyDescent="0.3">
      <c r="A99" s="831">
        <v>31</v>
      </c>
      <c r="B99" s="832" t="s">
        <v>1689</v>
      </c>
      <c r="C99" s="832" t="s">
        <v>1695</v>
      </c>
      <c r="D99" s="833" t="s">
        <v>2661</v>
      </c>
      <c r="E99" s="834" t="s">
        <v>1703</v>
      </c>
      <c r="F99" s="832" t="s">
        <v>1690</v>
      </c>
      <c r="G99" s="832" t="s">
        <v>1762</v>
      </c>
      <c r="H99" s="832" t="s">
        <v>581</v>
      </c>
      <c r="I99" s="832" t="s">
        <v>1800</v>
      </c>
      <c r="J99" s="832" t="s">
        <v>1764</v>
      </c>
      <c r="K99" s="832" t="s">
        <v>1801</v>
      </c>
      <c r="L99" s="835">
        <v>99.94</v>
      </c>
      <c r="M99" s="835">
        <v>99.94</v>
      </c>
      <c r="N99" s="832">
        <v>1</v>
      </c>
      <c r="O99" s="836"/>
      <c r="P99" s="835">
        <v>99.94</v>
      </c>
      <c r="Q99" s="837">
        <v>1</v>
      </c>
      <c r="R99" s="832">
        <v>1</v>
      </c>
      <c r="S99" s="837">
        <v>1</v>
      </c>
      <c r="T99" s="836"/>
      <c r="U99" s="838"/>
    </row>
    <row r="100" spans="1:21" ht="14.4" customHeight="1" x14ac:dyDescent="0.3">
      <c r="A100" s="831">
        <v>31</v>
      </c>
      <c r="B100" s="832" t="s">
        <v>1689</v>
      </c>
      <c r="C100" s="832" t="s">
        <v>1695</v>
      </c>
      <c r="D100" s="833" t="s">
        <v>2661</v>
      </c>
      <c r="E100" s="834" t="s">
        <v>1703</v>
      </c>
      <c r="F100" s="832" t="s">
        <v>1690</v>
      </c>
      <c r="G100" s="832" t="s">
        <v>1762</v>
      </c>
      <c r="H100" s="832" t="s">
        <v>581</v>
      </c>
      <c r="I100" s="832" t="s">
        <v>1802</v>
      </c>
      <c r="J100" s="832" t="s">
        <v>1803</v>
      </c>
      <c r="K100" s="832" t="s">
        <v>1804</v>
      </c>
      <c r="L100" s="835">
        <v>50.32</v>
      </c>
      <c r="M100" s="835">
        <v>100.64</v>
      </c>
      <c r="N100" s="832">
        <v>2</v>
      </c>
      <c r="O100" s="836">
        <v>1.5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31</v>
      </c>
      <c r="B101" s="832" t="s">
        <v>1689</v>
      </c>
      <c r="C101" s="832" t="s">
        <v>1695</v>
      </c>
      <c r="D101" s="833" t="s">
        <v>2661</v>
      </c>
      <c r="E101" s="834" t="s">
        <v>1703</v>
      </c>
      <c r="F101" s="832" t="s">
        <v>1690</v>
      </c>
      <c r="G101" s="832" t="s">
        <v>1762</v>
      </c>
      <c r="H101" s="832" t="s">
        <v>581</v>
      </c>
      <c r="I101" s="832" t="s">
        <v>1873</v>
      </c>
      <c r="J101" s="832" t="s">
        <v>1803</v>
      </c>
      <c r="K101" s="832" t="s">
        <v>1874</v>
      </c>
      <c r="L101" s="835">
        <v>16.77</v>
      </c>
      <c r="M101" s="835">
        <v>33.54</v>
      </c>
      <c r="N101" s="832">
        <v>2</v>
      </c>
      <c r="O101" s="836">
        <v>2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31</v>
      </c>
      <c r="B102" s="832" t="s">
        <v>1689</v>
      </c>
      <c r="C102" s="832" t="s">
        <v>1695</v>
      </c>
      <c r="D102" s="833" t="s">
        <v>2661</v>
      </c>
      <c r="E102" s="834" t="s">
        <v>1703</v>
      </c>
      <c r="F102" s="832" t="s">
        <v>1690</v>
      </c>
      <c r="G102" s="832" t="s">
        <v>1766</v>
      </c>
      <c r="H102" s="832" t="s">
        <v>613</v>
      </c>
      <c r="I102" s="832" t="s">
        <v>1506</v>
      </c>
      <c r="J102" s="832" t="s">
        <v>1507</v>
      </c>
      <c r="K102" s="832" t="s">
        <v>1508</v>
      </c>
      <c r="L102" s="835">
        <v>149.52000000000001</v>
      </c>
      <c r="M102" s="835">
        <v>747.6</v>
      </c>
      <c r="N102" s="832">
        <v>5</v>
      </c>
      <c r="O102" s="836">
        <v>1</v>
      </c>
      <c r="P102" s="835">
        <v>598.08000000000004</v>
      </c>
      <c r="Q102" s="837">
        <v>0.8</v>
      </c>
      <c r="R102" s="832">
        <v>4</v>
      </c>
      <c r="S102" s="837">
        <v>0.8</v>
      </c>
      <c r="T102" s="836">
        <v>0.5</v>
      </c>
      <c r="U102" s="838">
        <v>0.5</v>
      </c>
    </row>
    <row r="103" spans="1:21" ht="14.4" customHeight="1" x14ac:dyDescent="0.3">
      <c r="A103" s="831">
        <v>31</v>
      </c>
      <c r="B103" s="832" t="s">
        <v>1689</v>
      </c>
      <c r="C103" s="832" t="s">
        <v>1695</v>
      </c>
      <c r="D103" s="833" t="s">
        <v>2661</v>
      </c>
      <c r="E103" s="834" t="s">
        <v>1703</v>
      </c>
      <c r="F103" s="832" t="s">
        <v>1690</v>
      </c>
      <c r="G103" s="832" t="s">
        <v>1766</v>
      </c>
      <c r="H103" s="832" t="s">
        <v>613</v>
      </c>
      <c r="I103" s="832" t="s">
        <v>1504</v>
      </c>
      <c r="J103" s="832" t="s">
        <v>1039</v>
      </c>
      <c r="K103" s="832" t="s">
        <v>1505</v>
      </c>
      <c r="L103" s="835">
        <v>225.06</v>
      </c>
      <c r="M103" s="835">
        <v>225.06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31</v>
      </c>
      <c r="B104" s="832" t="s">
        <v>1689</v>
      </c>
      <c r="C104" s="832" t="s">
        <v>1695</v>
      </c>
      <c r="D104" s="833" t="s">
        <v>2661</v>
      </c>
      <c r="E104" s="834" t="s">
        <v>1703</v>
      </c>
      <c r="F104" s="832" t="s">
        <v>1690</v>
      </c>
      <c r="G104" s="832" t="s">
        <v>1767</v>
      </c>
      <c r="H104" s="832" t="s">
        <v>581</v>
      </c>
      <c r="I104" s="832" t="s">
        <v>1768</v>
      </c>
      <c r="J104" s="832" t="s">
        <v>618</v>
      </c>
      <c r="K104" s="832" t="s">
        <v>1769</v>
      </c>
      <c r="L104" s="835">
        <v>0</v>
      </c>
      <c r="M104" s="835">
        <v>0</v>
      </c>
      <c r="N104" s="832">
        <v>5</v>
      </c>
      <c r="O104" s="836">
        <v>3</v>
      </c>
      <c r="P104" s="835">
        <v>0</v>
      </c>
      <c r="Q104" s="837"/>
      <c r="R104" s="832">
        <v>2</v>
      </c>
      <c r="S104" s="837">
        <v>0.4</v>
      </c>
      <c r="T104" s="836">
        <v>1</v>
      </c>
      <c r="U104" s="838">
        <v>0.33333333333333331</v>
      </c>
    </row>
    <row r="105" spans="1:21" ht="14.4" customHeight="1" x14ac:dyDescent="0.3">
      <c r="A105" s="831">
        <v>31</v>
      </c>
      <c r="B105" s="832" t="s">
        <v>1689</v>
      </c>
      <c r="C105" s="832" t="s">
        <v>1695</v>
      </c>
      <c r="D105" s="833" t="s">
        <v>2661</v>
      </c>
      <c r="E105" s="834" t="s">
        <v>1703</v>
      </c>
      <c r="F105" s="832" t="s">
        <v>1690</v>
      </c>
      <c r="G105" s="832" t="s">
        <v>1767</v>
      </c>
      <c r="H105" s="832" t="s">
        <v>581</v>
      </c>
      <c r="I105" s="832" t="s">
        <v>1875</v>
      </c>
      <c r="J105" s="832" t="s">
        <v>618</v>
      </c>
      <c r="K105" s="832" t="s">
        <v>1876</v>
      </c>
      <c r="L105" s="835">
        <v>0</v>
      </c>
      <c r="M105" s="835">
        <v>0</v>
      </c>
      <c r="N105" s="832">
        <v>1</v>
      </c>
      <c r="O105" s="836"/>
      <c r="P105" s="835">
        <v>0</v>
      </c>
      <c r="Q105" s="837"/>
      <c r="R105" s="832">
        <v>1</v>
      </c>
      <c r="S105" s="837">
        <v>1</v>
      </c>
      <c r="T105" s="836"/>
      <c r="U105" s="838"/>
    </row>
    <row r="106" spans="1:21" ht="14.4" customHeight="1" x14ac:dyDescent="0.3">
      <c r="A106" s="831">
        <v>31</v>
      </c>
      <c r="B106" s="832" t="s">
        <v>1689</v>
      </c>
      <c r="C106" s="832" t="s">
        <v>1695</v>
      </c>
      <c r="D106" s="833" t="s">
        <v>2661</v>
      </c>
      <c r="E106" s="834" t="s">
        <v>1703</v>
      </c>
      <c r="F106" s="832" t="s">
        <v>1692</v>
      </c>
      <c r="G106" s="832" t="s">
        <v>1729</v>
      </c>
      <c r="H106" s="832" t="s">
        <v>581</v>
      </c>
      <c r="I106" s="832" t="s">
        <v>1730</v>
      </c>
      <c r="J106" s="832" t="s">
        <v>1731</v>
      </c>
      <c r="K106" s="832" t="s">
        <v>1732</v>
      </c>
      <c r="L106" s="835">
        <v>35.130000000000003</v>
      </c>
      <c r="M106" s="835">
        <v>8606.8500000000186</v>
      </c>
      <c r="N106" s="832">
        <v>245</v>
      </c>
      <c r="O106" s="836">
        <v>119</v>
      </c>
      <c r="P106" s="835">
        <v>8115.0300000000188</v>
      </c>
      <c r="Q106" s="837">
        <v>0.94285714285714306</v>
      </c>
      <c r="R106" s="832">
        <v>231</v>
      </c>
      <c r="S106" s="837">
        <v>0.94285714285714284</v>
      </c>
      <c r="T106" s="836">
        <v>113</v>
      </c>
      <c r="U106" s="838">
        <v>0.94957983193277307</v>
      </c>
    </row>
    <row r="107" spans="1:21" ht="14.4" customHeight="1" x14ac:dyDescent="0.3">
      <c r="A107" s="831">
        <v>31</v>
      </c>
      <c r="B107" s="832" t="s">
        <v>1689</v>
      </c>
      <c r="C107" s="832" t="s">
        <v>1695</v>
      </c>
      <c r="D107" s="833" t="s">
        <v>2661</v>
      </c>
      <c r="E107" s="834" t="s">
        <v>1703</v>
      </c>
      <c r="F107" s="832" t="s">
        <v>1692</v>
      </c>
      <c r="G107" s="832" t="s">
        <v>1729</v>
      </c>
      <c r="H107" s="832" t="s">
        <v>581</v>
      </c>
      <c r="I107" s="832" t="s">
        <v>1877</v>
      </c>
      <c r="J107" s="832" t="s">
        <v>1878</v>
      </c>
      <c r="K107" s="832" t="s">
        <v>1879</v>
      </c>
      <c r="L107" s="835">
        <v>100</v>
      </c>
      <c r="M107" s="835">
        <v>1700</v>
      </c>
      <c r="N107" s="832">
        <v>17</v>
      </c>
      <c r="O107" s="836">
        <v>7</v>
      </c>
      <c r="P107" s="835">
        <v>1700</v>
      </c>
      <c r="Q107" s="837">
        <v>1</v>
      </c>
      <c r="R107" s="832">
        <v>17</v>
      </c>
      <c r="S107" s="837">
        <v>1</v>
      </c>
      <c r="T107" s="836">
        <v>7</v>
      </c>
      <c r="U107" s="838">
        <v>1</v>
      </c>
    </row>
    <row r="108" spans="1:21" ht="14.4" customHeight="1" x14ac:dyDescent="0.3">
      <c r="A108" s="831">
        <v>31</v>
      </c>
      <c r="B108" s="832" t="s">
        <v>1689</v>
      </c>
      <c r="C108" s="832" t="s">
        <v>1695</v>
      </c>
      <c r="D108" s="833" t="s">
        <v>2661</v>
      </c>
      <c r="E108" s="834" t="s">
        <v>1703</v>
      </c>
      <c r="F108" s="832" t="s">
        <v>1692</v>
      </c>
      <c r="G108" s="832" t="s">
        <v>1729</v>
      </c>
      <c r="H108" s="832" t="s">
        <v>581</v>
      </c>
      <c r="I108" s="832" t="s">
        <v>1880</v>
      </c>
      <c r="J108" s="832" t="s">
        <v>1881</v>
      </c>
      <c r="K108" s="832" t="s">
        <v>1882</v>
      </c>
      <c r="L108" s="835">
        <v>0</v>
      </c>
      <c r="M108" s="835">
        <v>0</v>
      </c>
      <c r="N108" s="832">
        <v>1</v>
      </c>
      <c r="O108" s="836">
        <v>1</v>
      </c>
      <c r="P108" s="835"/>
      <c r="Q108" s="837"/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31</v>
      </c>
      <c r="B109" s="832" t="s">
        <v>1689</v>
      </c>
      <c r="C109" s="832" t="s">
        <v>1695</v>
      </c>
      <c r="D109" s="833" t="s">
        <v>2661</v>
      </c>
      <c r="E109" s="834" t="s">
        <v>1703</v>
      </c>
      <c r="F109" s="832" t="s">
        <v>1692</v>
      </c>
      <c r="G109" s="832" t="s">
        <v>1729</v>
      </c>
      <c r="H109" s="832" t="s">
        <v>581</v>
      </c>
      <c r="I109" s="832" t="s">
        <v>1883</v>
      </c>
      <c r="J109" s="832" t="s">
        <v>1884</v>
      </c>
      <c r="K109" s="832" t="s">
        <v>1885</v>
      </c>
      <c r="L109" s="835">
        <v>128</v>
      </c>
      <c r="M109" s="835">
        <v>2560</v>
      </c>
      <c r="N109" s="832">
        <v>20</v>
      </c>
      <c r="O109" s="836">
        <v>8</v>
      </c>
      <c r="P109" s="835">
        <v>2560</v>
      </c>
      <c r="Q109" s="837">
        <v>1</v>
      </c>
      <c r="R109" s="832">
        <v>20</v>
      </c>
      <c r="S109" s="837">
        <v>1</v>
      </c>
      <c r="T109" s="836">
        <v>8</v>
      </c>
      <c r="U109" s="838">
        <v>1</v>
      </c>
    </row>
    <row r="110" spans="1:21" ht="14.4" customHeight="1" x14ac:dyDescent="0.3">
      <c r="A110" s="831">
        <v>31</v>
      </c>
      <c r="B110" s="832" t="s">
        <v>1689</v>
      </c>
      <c r="C110" s="832" t="s">
        <v>1695</v>
      </c>
      <c r="D110" s="833" t="s">
        <v>2661</v>
      </c>
      <c r="E110" s="834" t="s">
        <v>1703</v>
      </c>
      <c r="F110" s="832" t="s">
        <v>1692</v>
      </c>
      <c r="G110" s="832" t="s">
        <v>1729</v>
      </c>
      <c r="H110" s="832" t="s">
        <v>581</v>
      </c>
      <c r="I110" s="832" t="s">
        <v>1886</v>
      </c>
      <c r="J110" s="832" t="s">
        <v>1887</v>
      </c>
      <c r="K110" s="832" t="s">
        <v>1888</v>
      </c>
      <c r="L110" s="835">
        <v>5.39</v>
      </c>
      <c r="M110" s="835">
        <v>539</v>
      </c>
      <c r="N110" s="832">
        <v>100</v>
      </c>
      <c r="O110" s="836">
        <v>1</v>
      </c>
      <c r="P110" s="835">
        <v>539</v>
      </c>
      <c r="Q110" s="837">
        <v>1</v>
      </c>
      <c r="R110" s="832">
        <v>100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31</v>
      </c>
      <c r="B111" s="832" t="s">
        <v>1689</v>
      </c>
      <c r="C111" s="832" t="s">
        <v>1695</v>
      </c>
      <c r="D111" s="833" t="s">
        <v>2661</v>
      </c>
      <c r="E111" s="834" t="s">
        <v>1703</v>
      </c>
      <c r="F111" s="832" t="s">
        <v>1692</v>
      </c>
      <c r="G111" s="832" t="s">
        <v>1729</v>
      </c>
      <c r="H111" s="832" t="s">
        <v>581</v>
      </c>
      <c r="I111" s="832" t="s">
        <v>1889</v>
      </c>
      <c r="J111" s="832" t="s">
        <v>1890</v>
      </c>
      <c r="K111" s="832" t="s">
        <v>1891</v>
      </c>
      <c r="L111" s="835">
        <v>1497.4</v>
      </c>
      <c r="M111" s="835">
        <v>4492.2000000000007</v>
      </c>
      <c r="N111" s="832">
        <v>3</v>
      </c>
      <c r="O111" s="836">
        <v>3</v>
      </c>
      <c r="P111" s="835">
        <v>2994.8</v>
      </c>
      <c r="Q111" s="837">
        <v>0.66666666666666663</v>
      </c>
      <c r="R111" s="832">
        <v>2</v>
      </c>
      <c r="S111" s="837">
        <v>0.66666666666666663</v>
      </c>
      <c r="T111" s="836">
        <v>2</v>
      </c>
      <c r="U111" s="838">
        <v>0.66666666666666663</v>
      </c>
    </row>
    <row r="112" spans="1:21" ht="14.4" customHeight="1" x14ac:dyDescent="0.3">
      <c r="A112" s="831">
        <v>31</v>
      </c>
      <c r="B112" s="832" t="s">
        <v>1689</v>
      </c>
      <c r="C112" s="832" t="s">
        <v>1695</v>
      </c>
      <c r="D112" s="833" t="s">
        <v>2661</v>
      </c>
      <c r="E112" s="834" t="s">
        <v>1703</v>
      </c>
      <c r="F112" s="832" t="s">
        <v>1692</v>
      </c>
      <c r="G112" s="832" t="s">
        <v>1733</v>
      </c>
      <c r="H112" s="832" t="s">
        <v>581</v>
      </c>
      <c r="I112" s="832" t="s">
        <v>1773</v>
      </c>
      <c r="J112" s="832" t="s">
        <v>1774</v>
      </c>
      <c r="K112" s="832" t="s">
        <v>1775</v>
      </c>
      <c r="L112" s="835">
        <v>199.5</v>
      </c>
      <c r="M112" s="835">
        <v>399</v>
      </c>
      <c r="N112" s="832">
        <v>2</v>
      </c>
      <c r="O112" s="836">
        <v>2</v>
      </c>
      <c r="P112" s="835">
        <v>399</v>
      </c>
      <c r="Q112" s="837">
        <v>1</v>
      </c>
      <c r="R112" s="832">
        <v>2</v>
      </c>
      <c r="S112" s="837">
        <v>1</v>
      </c>
      <c r="T112" s="836">
        <v>2</v>
      </c>
      <c r="U112" s="838">
        <v>1</v>
      </c>
    </row>
    <row r="113" spans="1:21" ht="14.4" customHeight="1" x14ac:dyDescent="0.3">
      <c r="A113" s="831">
        <v>31</v>
      </c>
      <c r="B113" s="832" t="s">
        <v>1689</v>
      </c>
      <c r="C113" s="832" t="s">
        <v>1695</v>
      </c>
      <c r="D113" s="833" t="s">
        <v>2661</v>
      </c>
      <c r="E113" s="834" t="s">
        <v>1703</v>
      </c>
      <c r="F113" s="832" t="s">
        <v>1692</v>
      </c>
      <c r="G113" s="832" t="s">
        <v>1733</v>
      </c>
      <c r="H113" s="832" t="s">
        <v>581</v>
      </c>
      <c r="I113" s="832" t="s">
        <v>1734</v>
      </c>
      <c r="J113" s="832" t="s">
        <v>1735</v>
      </c>
      <c r="K113" s="832" t="s">
        <v>1736</v>
      </c>
      <c r="L113" s="835">
        <v>492.18</v>
      </c>
      <c r="M113" s="835">
        <v>5906.1600000000008</v>
      </c>
      <c r="N113" s="832">
        <v>12</v>
      </c>
      <c r="O113" s="836">
        <v>12</v>
      </c>
      <c r="P113" s="835">
        <v>5906.1600000000008</v>
      </c>
      <c r="Q113" s="837">
        <v>1</v>
      </c>
      <c r="R113" s="832">
        <v>12</v>
      </c>
      <c r="S113" s="837">
        <v>1</v>
      </c>
      <c r="T113" s="836">
        <v>12</v>
      </c>
      <c r="U113" s="838">
        <v>1</v>
      </c>
    </row>
    <row r="114" spans="1:21" ht="14.4" customHeight="1" x14ac:dyDescent="0.3">
      <c r="A114" s="831">
        <v>31</v>
      </c>
      <c r="B114" s="832" t="s">
        <v>1689</v>
      </c>
      <c r="C114" s="832" t="s">
        <v>1695</v>
      </c>
      <c r="D114" s="833" t="s">
        <v>2661</v>
      </c>
      <c r="E114" s="834" t="s">
        <v>1703</v>
      </c>
      <c r="F114" s="832" t="s">
        <v>1692</v>
      </c>
      <c r="G114" s="832" t="s">
        <v>1733</v>
      </c>
      <c r="H114" s="832" t="s">
        <v>581</v>
      </c>
      <c r="I114" s="832" t="s">
        <v>1892</v>
      </c>
      <c r="J114" s="832" t="s">
        <v>1893</v>
      </c>
      <c r="K114" s="832" t="s">
        <v>1894</v>
      </c>
      <c r="L114" s="835">
        <v>245.43</v>
      </c>
      <c r="M114" s="835">
        <v>245.43</v>
      </c>
      <c r="N114" s="832">
        <v>1</v>
      </c>
      <c r="O114" s="836">
        <v>1</v>
      </c>
      <c r="P114" s="835">
        <v>245.43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31</v>
      </c>
      <c r="B115" s="832" t="s">
        <v>1689</v>
      </c>
      <c r="C115" s="832" t="s">
        <v>1695</v>
      </c>
      <c r="D115" s="833" t="s">
        <v>2661</v>
      </c>
      <c r="E115" s="834" t="s">
        <v>1703</v>
      </c>
      <c r="F115" s="832" t="s">
        <v>1692</v>
      </c>
      <c r="G115" s="832" t="s">
        <v>1733</v>
      </c>
      <c r="H115" s="832" t="s">
        <v>581</v>
      </c>
      <c r="I115" s="832" t="s">
        <v>1895</v>
      </c>
      <c r="J115" s="832" t="s">
        <v>1896</v>
      </c>
      <c r="K115" s="832" t="s">
        <v>1897</v>
      </c>
      <c r="L115" s="835">
        <v>250</v>
      </c>
      <c r="M115" s="835">
        <v>250</v>
      </c>
      <c r="N115" s="832">
        <v>1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31</v>
      </c>
      <c r="B116" s="832" t="s">
        <v>1689</v>
      </c>
      <c r="C116" s="832" t="s">
        <v>1695</v>
      </c>
      <c r="D116" s="833" t="s">
        <v>2661</v>
      </c>
      <c r="E116" s="834" t="s">
        <v>1703</v>
      </c>
      <c r="F116" s="832" t="s">
        <v>1692</v>
      </c>
      <c r="G116" s="832" t="s">
        <v>1733</v>
      </c>
      <c r="H116" s="832" t="s">
        <v>581</v>
      </c>
      <c r="I116" s="832" t="s">
        <v>1776</v>
      </c>
      <c r="J116" s="832" t="s">
        <v>1777</v>
      </c>
      <c r="K116" s="832" t="s">
        <v>1778</v>
      </c>
      <c r="L116" s="835">
        <v>2202.1999999999998</v>
      </c>
      <c r="M116" s="835">
        <v>2202.1999999999998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31</v>
      </c>
      <c r="B117" s="832" t="s">
        <v>1689</v>
      </c>
      <c r="C117" s="832" t="s">
        <v>1695</v>
      </c>
      <c r="D117" s="833" t="s">
        <v>2661</v>
      </c>
      <c r="E117" s="834" t="s">
        <v>1703</v>
      </c>
      <c r="F117" s="832" t="s">
        <v>1692</v>
      </c>
      <c r="G117" s="832" t="s">
        <v>1733</v>
      </c>
      <c r="H117" s="832" t="s">
        <v>581</v>
      </c>
      <c r="I117" s="832" t="s">
        <v>1779</v>
      </c>
      <c r="J117" s="832" t="s">
        <v>1780</v>
      </c>
      <c r="K117" s="832" t="s">
        <v>1781</v>
      </c>
      <c r="L117" s="835">
        <v>971.25</v>
      </c>
      <c r="M117" s="835">
        <v>3885</v>
      </c>
      <c r="N117" s="832">
        <v>4</v>
      </c>
      <c r="O117" s="836">
        <v>4</v>
      </c>
      <c r="P117" s="835">
        <v>3885</v>
      </c>
      <c r="Q117" s="837">
        <v>1</v>
      </c>
      <c r="R117" s="832">
        <v>4</v>
      </c>
      <c r="S117" s="837">
        <v>1</v>
      </c>
      <c r="T117" s="836">
        <v>4</v>
      </c>
      <c r="U117" s="838">
        <v>1</v>
      </c>
    </row>
    <row r="118" spans="1:21" ht="14.4" customHeight="1" x14ac:dyDescent="0.3">
      <c r="A118" s="831">
        <v>31</v>
      </c>
      <c r="B118" s="832" t="s">
        <v>1689</v>
      </c>
      <c r="C118" s="832" t="s">
        <v>1695</v>
      </c>
      <c r="D118" s="833" t="s">
        <v>2661</v>
      </c>
      <c r="E118" s="834" t="s">
        <v>1703</v>
      </c>
      <c r="F118" s="832" t="s">
        <v>1692</v>
      </c>
      <c r="G118" s="832" t="s">
        <v>1733</v>
      </c>
      <c r="H118" s="832" t="s">
        <v>581</v>
      </c>
      <c r="I118" s="832" t="s">
        <v>1898</v>
      </c>
      <c r="J118" s="832" t="s">
        <v>1899</v>
      </c>
      <c r="K118" s="832" t="s">
        <v>1900</v>
      </c>
      <c r="L118" s="835">
        <v>180</v>
      </c>
      <c r="M118" s="835">
        <v>180</v>
      </c>
      <c r="N118" s="832">
        <v>1</v>
      </c>
      <c r="O118" s="836">
        <v>1</v>
      </c>
      <c r="P118" s="835">
        <v>180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31</v>
      </c>
      <c r="B119" s="832" t="s">
        <v>1689</v>
      </c>
      <c r="C119" s="832" t="s">
        <v>1695</v>
      </c>
      <c r="D119" s="833" t="s">
        <v>2661</v>
      </c>
      <c r="E119" s="834" t="s">
        <v>1703</v>
      </c>
      <c r="F119" s="832" t="s">
        <v>1692</v>
      </c>
      <c r="G119" s="832" t="s">
        <v>1733</v>
      </c>
      <c r="H119" s="832" t="s">
        <v>581</v>
      </c>
      <c r="I119" s="832" t="s">
        <v>1901</v>
      </c>
      <c r="J119" s="832" t="s">
        <v>1902</v>
      </c>
      <c r="K119" s="832" t="s">
        <v>1903</v>
      </c>
      <c r="L119" s="835">
        <v>349.12</v>
      </c>
      <c r="M119" s="835">
        <v>1047.3600000000001</v>
      </c>
      <c r="N119" s="832">
        <v>3</v>
      </c>
      <c r="O119" s="836">
        <v>3</v>
      </c>
      <c r="P119" s="835">
        <v>1047.3600000000001</v>
      </c>
      <c r="Q119" s="837">
        <v>1</v>
      </c>
      <c r="R119" s="832">
        <v>3</v>
      </c>
      <c r="S119" s="837">
        <v>1</v>
      </c>
      <c r="T119" s="836">
        <v>3</v>
      </c>
      <c r="U119" s="838">
        <v>1</v>
      </c>
    </row>
    <row r="120" spans="1:21" ht="14.4" customHeight="1" x14ac:dyDescent="0.3">
      <c r="A120" s="831">
        <v>31</v>
      </c>
      <c r="B120" s="832" t="s">
        <v>1689</v>
      </c>
      <c r="C120" s="832" t="s">
        <v>1695</v>
      </c>
      <c r="D120" s="833" t="s">
        <v>2661</v>
      </c>
      <c r="E120" s="834" t="s">
        <v>1703</v>
      </c>
      <c r="F120" s="832" t="s">
        <v>1692</v>
      </c>
      <c r="G120" s="832" t="s">
        <v>1733</v>
      </c>
      <c r="H120" s="832" t="s">
        <v>581</v>
      </c>
      <c r="I120" s="832" t="s">
        <v>1904</v>
      </c>
      <c r="J120" s="832" t="s">
        <v>1905</v>
      </c>
      <c r="K120" s="832" t="s">
        <v>1906</v>
      </c>
      <c r="L120" s="835">
        <v>350</v>
      </c>
      <c r="M120" s="835">
        <v>2800</v>
      </c>
      <c r="N120" s="832">
        <v>8</v>
      </c>
      <c r="O120" s="836">
        <v>8</v>
      </c>
      <c r="P120" s="835">
        <v>2450</v>
      </c>
      <c r="Q120" s="837">
        <v>0.875</v>
      </c>
      <c r="R120" s="832">
        <v>7</v>
      </c>
      <c r="S120" s="837">
        <v>0.875</v>
      </c>
      <c r="T120" s="836">
        <v>7</v>
      </c>
      <c r="U120" s="838">
        <v>0.875</v>
      </c>
    </row>
    <row r="121" spans="1:21" ht="14.4" customHeight="1" x14ac:dyDescent="0.3">
      <c r="A121" s="831">
        <v>31</v>
      </c>
      <c r="B121" s="832" t="s">
        <v>1689</v>
      </c>
      <c r="C121" s="832" t="s">
        <v>1695</v>
      </c>
      <c r="D121" s="833" t="s">
        <v>2661</v>
      </c>
      <c r="E121" s="834" t="s">
        <v>1703</v>
      </c>
      <c r="F121" s="832" t="s">
        <v>1692</v>
      </c>
      <c r="G121" s="832" t="s">
        <v>1733</v>
      </c>
      <c r="H121" s="832" t="s">
        <v>581</v>
      </c>
      <c r="I121" s="832" t="s">
        <v>1782</v>
      </c>
      <c r="J121" s="832" t="s">
        <v>1783</v>
      </c>
      <c r="K121" s="832" t="s">
        <v>1784</v>
      </c>
      <c r="L121" s="835">
        <v>58.5</v>
      </c>
      <c r="M121" s="835">
        <v>58.5</v>
      </c>
      <c r="N121" s="832">
        <v>1</v>
      </c>
      <c r="O121" s="836">
        <v>1</v>
      </c>
      <c r="P121" s="835">
        <v>58.5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31</v>
      </c>
      <c r="B122" s="832" t="s">
        <v>1689</v>
      </c>
      <c r="C122" s="832" t="s">
        <v>1695</v>
      </c>
      <c r="D122" s="833" t="s">
        <v>2661</v>
      </c>
      <c r="E122" s="834" t="s">
        <v>1703</v>
      </c>
      <c r="F122" s="832" t="s">
        <v>1692</v>
      </c>
      <c r="G122" s="832" t="s">
        <v>1733</v>
      </c>
      <c r="H122" s="832" t="s">
        <v>581</v>
      </c>
      <c r="I122" s="832" t="s">
        <v>1737</v>
      </c>
      <c r="J122" s="832" t="s">
        <v>1738</v>
      </c>
      <c r="K122" s="832" t="s">
        <v>1739</v>
      </c>
      <c r="L122" s="835">
        <v>1000</v>
      </c>
      <c r="M122" s="835">
        <v>6000</v>
      </c>
      <c r="N122" s="832">
        <v>6</v>
      </c>
      <c r="O122" s="836">
        <v>6</v>
      </c>
      <c r="P122" s="835">
        <v>6000</v>
      </c>
      <c r="Q122" s="837">
        <v>1</v>
      </c>
      <c r="R122" s="832">
        <v>6</v>
      </c>
      <c r="S122" s="837">
        <v>1</v>
      </c>
      <c r="T122" s="836">
        <v>6</v>
      </c>
      <c r="U122" s="838">
        <v>1</v>
      </c>
    </row>
    <row r="123" spans="1:21" ht="14.4" customHeight="1" x14ac:dyDescent="0.3">
      <c r="A123" s="831">
        <v>31</v>
      </c>
      <c r="B123" s="832" t="s">
        <v>1689</v>
      </c>
      <c r="C123" s="832" t="s">
        <v>1695</v>
      </c>
      <c r="D123" s="833" t="s">
        <v>2661</v>
      </c>
      <c r="E123" s="834" t="s">
        <v>1703</v>
      </c>
      <c r="F123" s="832" t="s">
        <v>1692</v>
      </c>
      <c r="G123" s="832" t="s">
        <v>1733</v>
      </c>
      <c r="H123" s="832" t="s">
        <v>581</v>
      </c>
      <c r="I123" s="832" t="s">
        <v>1907</v>
      </c>
      <c r="J123" s="832" t="s">
        <v>1908</v>
      </c>
      <c r="K123" s="832" t="s">
        <v>1909</v>
      </c>
      <c r="L123" s="835">
        <v>1000</v>
      </c>
      <c r="M123" s="835">
        <v>1000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31</v>
      </c>
      <c r="B124" s="832" t="s">
        <v>1689</v>
      </c>
      <c r="C124" s="832" t="s">
        <v>1695</v>
      </c>
      <c r="D124" s="833" t="s">
        <v>2661</v>
      </c>
      <c r="E124" s="834" t="s">
        <v>1703</v>
      </c>
      <c r="F124" s="832" t="s">
        <v>1692</v>
      </c>
      <c r="G124" s="832" t="s">
        <v>1733</v>
      </c>
      <c r="H124" s="832" t="s">
        <v>581</v>
      </c>
      <c r="I124" s="832" t="s">
        <v>1910</v>
      </c>
      <c r="J124" s="832" t="s">
        <v>1911</v>
      </c>
      <c r="K124" s="832" t="s">
        <v>1909</v>
      </c>
      <c r="L124" s="835">
        <v>1000</v>
      </c>
      <c r="M124" s="835">
        <v>1000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31</v>
      </c>
      <c r="B125" s="832" t="s">
        <v>1689</v>
      </c>
      <c r="C125" s="832" t="s">
        <v>1695</v>
      </c>
      <c r="D125" s="833" t="s">
        <v>2661</v>
      </c>
      <c r="E125" s="834" t="s">
        <v>1703</v>
      </c>
      <c r="F125" s="832" t="s">
        <v>1692</v>
      </c>
      <c r="G125" s="832" t="s">
        <v>1740</v>
      </c>
      <c r="H125" s="832" t="s">
        <v>581</v>
      </c>
      <c r="I125" s="832" t="s">
        <v>1912</v>
      </c>
      <c r="J125" s="832" t="s">
        <v>1913</v>
      </c>
      <c r="K125" s="832" t="s">
        <v>1914</v>
      </c>
      <c r="L125" s="835">
        <v>222</v>
      </c>
      <c r="M125" s="835">
        <v>444</v>
      </c>
      <c r="N125" s="832">
        <v>2</v>
      </c>
      <c r="O125" s="836">
        <v>1</v>
      </c>
      <c r="P125" s="835">
        <v>444</v>
      </c>
      <c r="Q125" s="837">
        <v>1</v>
      </c>
      <c r="R125" s="832">
        <v>2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31</v>
      </c>
      <c r="B126" s="832" t="s">
        <v>1689</v>
      </c>
      <c r="C126" s="832" t="s">
        <v>1695</v>
      </c>
      <c r="D126" s="833" t="s">
        <v>2661</v>
      </c>
      <c r="E126" s="834" t="s">
        <v>1703</v>
      </c>
      <c r="F126" s="832" t="s">
        <v>1692</v>
      </c>
      <c r="G126" s="832" t="s">
        <v>1740</v>
      </c>
      <c r="H126" s="832" t="s">
        <v>581</v>
      </c>
      <c r="I126" s="832" t="s">
        <v>1915</v>
      </c>
      <c r="J126" s="832" t="s">
        <v>1916</v>
      </c>
      <c r="K126" s="832" t="s">
        <v>1917</v>
      </c>
      <c r="L126" s="835">
        <v>260</v>
      </c>
      <c r="M126" s="835">
        <v>2860</v>
      </c>
      <c r="N126" s="832">
        <v>11</v>
      </c>
      <c r="O126" s="836">
        <v>7</v>
      </c>
      <c r="P126" s="835">
        <v>2860</v>
      </c>
      <c r="Q126" s="837">
        <v>1</v>
      </c>
      <c r="R126" s="832">
        <v>11</v>
      </c>
      <c r="S126" s="837">
        <v>1</v>
      </c>
      <c r="T126" s="836">
        <v>7</v>
      </c>
      <c r="U126" s="838">
        <v>1</v>
      </c>
    </row>
    <row r="127" spans="1:21" ht="14.4" customHeight="1" x14ac:dyDescent="0.3">
      <c r="A127" s="831">
        <v>31</v>
      </c>
      <c r="B127" s="832" t="s">
        <v>1689</v>
      </c>
      <c r="C127" s="832" t="s">
        <v>1695</v>
      </c>
      <c r="D127" s="833" t="s">
        <v>2661</v>
      </c>
      <c r="E127" s="834" t="s">
        <v>1703</v>
      </c>
      <c r="F127" s="832" t="s">
        <v>1692</v>
      </c>
      <c r="G127" s="832" t="s">
        <v>1740</v>
      </c>
      <c r="H127" s="832" t="s">
        <v>581</v>
      </c>
      <c r="I127" s="832" t="s">
        <v>1741</v>
      </c>
      <c r="J127" s="832" t="s">
        <v>1742</v>
      </c>
      <c r="K127" s="832" t="s">
        <v>1743</v>
      </c>
      <c r="L127" s="835">
        <v>200</v>
      </c>
      <c r="M127" s="835">
        <v>8800</v>
      </c>
      <c r="N127" s="832">
        <v>44</v>
      </c>
      <c r="O127" s="836">
        <v>22</v>
      </c>
      <c r="P127" s="835">
        <v>8400</v>
      </c>
      <c r="Q127" s="837">
        <v>0.95454545454545459</v>
      </c>
      <c r="R127" s="832">
        <v>42</v>
      </c>
      <c r="S127" s="837">
        <v>0.95454545454545459</v>
      </c>
      <c r="T127" s="836">
        <v>21</v>
      </c>
      <c r="U127" s="838">
        <v>0.95454545454545459</v>
      </c>
    </row>
    <row r="128" spans="1:21" ht="14.4" customHeight="1" x14ac:dyDescent="0.3">
      <c r="A128" s="831">
        <v>31</v>
      </c>
      <c r="B128" s="832" t="s">
        <v>1689</v>
      </c>
      <c r="C128" s="832" t="s">
        <v>1695</v>
      </c>
      <c r="D128" s="833" t="s">
        <v>2661</v>
      </c>
      <c r="E128" s="834" t="s">
        <v>1703</v>
      </c>
      <c r="F128" s="832" t="s">
        <v>1692</v>
      </c>
      <c r="G128" s="832" t="s">
        <v>1740</v>
      </c>
      <c r="H128" s="832" t="s">
        <v>581</v>
      </c>
      <c r="I128" s="832" t="s">
        <v>1918</v>
      </c>
      <c r="J128" s="832" t="s">
        <v>1919</v>
      </c>
      <c r="K128" s="832" t="s">
        <v>1920</v>
      </c>
      <c r="L128" s="835">
        <v>1200</v>
      </c>
      <c r="M128" s="835">
        <v>1200</v>
      </c>
      <c r="N128" s="832">
        <v>1</v>
      </c>
      <c r="O128" s="836">
        <v>1</v>
      </c>
      <c r="P128" s="835">
        <v>1200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31</v>
      </c>
      <c r="B129" s="832" t="s">
        <v>1689</v>
      </c>
      <c r="C129" s="832" t="s">
        <v>1695</v>
      </c>
      <c r="D129" s="833" t="s">
        <v>2661</v>
      </c>
      <c r="E129" s="834" t="s">
        <v>1703</v>
      </c>
      <c r="F129" s="832" t="s">
        <v>1692</v>
      </c>
      <c r="G129" s="832" t="s">
        <v>1740</v>
      </c>
      <c r="H129" s="832" t="s">
        <v>581</v>
      </c>
      <c r="I129" s="832" t="s">
        <v>1921</v>
      </c>
      <c r="J129" s="832" t="s">
        <v>1922</v>
      </c>
      <c r="K129" s="832" t="s">
        <v>1923</v>
      </c>
      <c r="L129" s="835">
        <v>890</v>
      </c>
      <c r="M129" s="835">
        <v>890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31</v>
      </c>
      <c r="B130" s="832" t="s">
        <v>1689</v>
      </c>
      <c r="C130" s="832" t="s">
        <v>1695</v>
      </c>
      <c r="D130" s="833" t="s">
        <v>2661</v>
      </c>
      <c r="E130" s="834" t="s">
        <v>1703</v>
      </c>
      <c r="F130" s="832" t="s">
        <v>1692</v>
      </c>
      <c r="G130" s="832" t="s">
        <v>1740</v>
      </c>
      <c r="H130" s="832" t="s">
        <v>581</v>
      </c>
      <c r="I130" s="832" t="s">
        <v>1924</v>
      </c>
      <c r="J130" s="832" t="s">
        <v>1925</v>
      </c>
      <c r="K130" s="832" t="s">
        <v>1926</v>
      </c>
      <c r="L130" s="835">
        <v>300</v>
      </c>
      <c r="M130" s="835">
        <v>600</v>
      </c>
      <c r="N130" s="832">
        <v>2</v>
      </c>
      <c r="O130" s="836">
        <v>1</v>
      </c>
      <c r="P130" s="835">
        <v>600</v>
      </c>
      <c r="Q130" s="837">
        <v>1</v>
      </c>
      <c r="R130" s="832">
        <v>2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31</v>
      </c>
      <c r="B131" s="832" t="s">
        <v>1689</v>
      </c>
      <c r="C131" s="832" t="s">
        <v>1695</v>
      </c>
      <c r="D131" s="833" t="s">
        <v>2661</v>
      </c>
      <c r="E131" s="834" t="s">
        <v>1705</v>
      </c>
      <c r="F131" s="832" t="s">
        <v>1690</v>
      </c>
      <c r="G131" s="832" t="s">
        <v>1927</v>
      </c>
      <c r="H131" s="832" t="s">
        <v>613</v>
      </c>
      <c r="I131" s="832" t="s">
        <v>1587</v>
      </c>
      <c r="J131" s="832" t="s">
        <v>1588</v>
      </c>
      <c r="K131" s="832" t="s">
        <v>1589</v>
      </c>
      <c r="L131" s="835">
        <v>9.4</v>
      </c>
      <c r="M131" s="835">
        <v>9.4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31</v>
      </c>
      <c r="B132" s="832" t="s">
        <v>1689</v>
      </c>
      <c r="C132" s="832" t="s">
        <v>1695</v>
      </c>
      <c r="D132" s="833" t="s">
        <v>2661</v>
      </c>
      <c r="E132" s="834" t="s">
        <v>1705</v>
      </c>
      <c r="F132" s="832" t="s">
        <v>1690</v>
      </c>
      <c r="G132" s="832" t="s">
        <v>1792</v>
      </c>
      <c r="H132" s="832" t="s">
        <v>613</v>
      </c>
      <c r="I132" s="832" t="s">
        <v>1519</v>
      </c>
      <c r="J132" s="832" t="s">
        <v>1517</v>
      </c>
      <c r="K132" s="832" t="s">
        <v>1520</v>
      </c>
      <c r="L132" s="835">
        <v>170.52</v>
      </c>
      <c r="M132" s="835">
        <v>341.04</v>
      </c>
      <c r="N132" s="832">
        <v>2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31</v>
      </c>
      <c r="B133" s="832" t="s">
        <v>1689</v>
      </c>
      <c r="C133" s="832" t="s">
        <v>1695</v>
      </c>
      <c r="D133" s="833" t="s">
        <v>2661</v>
      </c>
      <c r="E133" s="834" t="s">
        <v>1705</v>
      </c>
      <c r="F133" s="832" t="s">
        <v>1690</v>
      </c>
      <c r="G133" s="832" t="s">
        <v>1792</v>
      </c>
      <c r="H133" s="832" t="s">
        <v>613</v>
      </c>
      <c r="I133" s="832" t="s">
        <v>1928</v>
      </c>
      <c r="J133" s="832" t="s">
        <v>1517</v>
      </c>
      <c r="K133" s="832" t="s">
        <v>1929</v>
      </c>
      <c r="L133" s="835">
        <v>85.27</v>
      </c>
      <c r="M133" s="835">
        <v>170.54</v>
      </c>
      <c r="N133" s="832">
        <v>2</v>
      </c>
      <c r="O133" s="836">
        <v>1</v>
      </c>
      <c r="P133" s="835">
        <v>170.54</v>
      </c>
      <c r="Q133" s="837">
        <v>1</v>
      </c>
      <c r="R133" s="832">
        <v>2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31</v>
      </c>
      <c r="B134" s="832" t="s">
        <v>1689</v>
      </c>
      <c r="C134" s="832" t="s">
        <v>1695</v>
      </c>
      <c r="D134" s="833" t="s">
        <v>2661</v>
      </c>
      <c r="E134" s="834" t="s">
        <v>1705</v>
      </c>
      <c r="F134" s="832" t="s">
        <v>1690</v>
      </c>
      <c r="G134" s="832" t="s">
        <v>1745</v>
      </c>
      <c r="H134" s="832" t="s">
        <v>581</v>
      </c>
      <c r="I134" s="832" t="s">
        <v>1746</v>
      </c>
      <c r="J134" s="832" t="s">
        <v>1747</v>
      </c>
      <c r="K134" s="832" t="s">
        <v>1520</v>
      </c>
      <c r="L134" s="835">
        <v>78.33</v>
      </c>
      <c r="M134" s="835">
        <v>156.66</v>
      </c>
      <c r="N134" s="832">
        <v>2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31</v>
      </c>
      <c r="B135" s="832" t="s">
        <v>1689</v>
      </c>
      <c r="C135" s="832" t="s">
        <v>1695</v>
      </c>
      <c r="D135" s="833" t="s">
        <v>2661</v>
      </c>
      <c r="E135" s="834" t="s">
        <v>1705</v>
      </c>
      <c r="F135" s="832" t="s">
        <v>1690</v>
      </c>
      <c r="G135" s="832" t="s">
        <v>1788</v>
      </c>
      <c r="H135" s="832" t="s">
        <v>581</v>
      </c>
      <c r="I135" s="832" t="s">
        <v>1930</v>
      </c>
      <c r="J135" s="832" t="s">
        <v>1931</v>
      </c>
      <c r="K135" s="832" t="s">
        <v>1932</v>
      </c>
      <c r="L135" s="835">
        <v>72.64</v>
      </c>
      <c r="M135" s="835">
        <v>1089.5999999999999</v>
      </c>
      <c r="N135" s="832">
        <v>15</v>
      </c>
      <c r="O135" s="836">
        <v>13</v>
      </c>
      <c r="P135" s="835">
        <v>871.68</v>
      </c>
      <c r="Q135" s="837">
        <v>0.8</v>
      </c>
      <c r="R135" s="832">
        <v>12</v>
      </c>
      <c r="S135" s="837">
        <v>0.8</v>
      </c>
      <c r="T135" s="836">
        <v>10</v>
      </c>
      <c r="U135" s="838">
        <v>0.76923076923076927</v>
      </c>
    </row>
    <row r="136" spans="1:21" ht="14.4" customHeight="1" x14ac:dyDescent="0.3">
      <c r="A136" s="831">
        <v>31</v>
      </c>
      <c r="B136" s="832" t="s">
        <v>1689</v>
      </c>
      <c r="C136" s="832" t="s">
        <v>1695</v>
      </c>
      <c r="D136" s="833" t="s">
        <v>2661</v>
      </c>
      <c r="E136" s="834" t="s">
        <v>1705</v>
      </c>
      <c r="F136" s="832" t="s">
        <v>1690</v>
      </c>
      <c r="G136" s="832" t="s">
        <v>1788</v>
      </c>
      <c r="H136" s="832" t="s">
        <v>581</v>
      </c>
      <c r="I136" s="832" t="s">
        <v>1930</v>
      </c>
      <c r="J136" s="832" t="s">
        <v>1931</v>
      </c>
      <c r="K136" s="832" t="s">
        <v>1932</v>
      </c>
      <c r="L136" s="835">
        <v>52.87</v>
      </c>
      <c r="M136" s="835">
        <v>211.48</v>
      </c>
      <c r="N136" s="832">
        <v>4</v>
      </c>
      <c r="O136" s="836">
        <v>3.5</v>
      </c>
      <c r="P136" s="835">
        <v>158.60999999999999</v>
      </c>
      <c r="Q136" s="837">
        <v>0.75</v>
      </c>
      <c r="R136" s="832">
        <v>3</v>
      </c>
      <c r="S136" s="837">
        <v>0.75</v>
      </c>
      <c r="T136" s="836">
        <v>2.5</v>
      </c>
      <c r="U136" s="838">
        <v>0.7142857142857143</v>
      </c>
    </row>
    <row r="137" spans="1:21" ht="14.4" customHeight="1" x14ac:dyDescent="0.3">
      <c r="A137" s="831">
        <v>31</v>
      </c>
      <c r="B137" s="832" t="s">
        <v>1689</v>
      </c>
      <c r="C137" s="832" t="s">
        <v>1695</v>
      </c>
      <c r="D137" s="833" t="s">
        <v>2661</v>
      </c>
      <c r="E137" s="834" t="s">
        <v>1705</v>
      </c>
      <c r="F137" s="832" t="s">
        <v>1690</v>
      </c>
      <c r="G137" s="832" t="s">
        <v>1933</v>
      </c>
      <c r="H137" s="832" t="s">
        <v>581</v>
      </c>
      <c r="I137" s="832" t="s">
        <v>1934</v>
      </c>
      <c r="J137" s="832" t="s">
        <v>1935</v>
      </c>
      <c r="K137" s="832" t="s">
        <v>1936</v>
      </c>
      <c r="L137" s="835">
        <v>565.94000000000005</v>
      </c>
      <c r="M137" s="835">
        <v>565.94000000000005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31</v>
      </c>
      <c r="B138" s="832" t="s">
        <v>1689</v>
      </c>
      <c r="C138" s="832" t="s">
        <v>1695</v>
      </c>
      <c r="D138" s="833" t="s">
        <v>2661</v>
      </c>
      <c r="E138" s="834" t="s">
        <v>1705</v>
      </c>
      <c r="F138" s="832" t="s">
        <v>1690</v>
      </c>
      <c r="G138" s="832" t="s">
        <v>1933</v>
      </c>
      <c r="H138" s="832" t="s">
        <v>581</v>
      </c>
      <c r="I138" s="832" t="s">
        <v>1937</v>
      </c>
      <c r="J138" s="832" t="s">
        <v>1935</v>
      </c>
      <c r="K138" s="832" t="s">
        <v>1938</v>
      </c>
      <c r="L138" s="835">
        <v>537.12</v>
      </c>
      <c r="M138" s="835">
        <v>537.12</v>
      </c>
      <c r="N138" s="832">
        <v>1</v>
      </c>
      <c r="O138" s="836">
        <v>1</v>
      </c>
      <c r="P138" s="835">
        <v>537.12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31</v>
      </c>
      <c r="B139" s="832" t="s">
        <v>1689</v>
      </c>
      <c r="C139" s="832" t="s">
        <v>1695</v>
      </c>
      <c r="D139" s="833" t="s">
        <v>2661</v>
      </c>
      <c r="E139" s="834" t="s">
        <v>1705</v>
      </c>
      <c r="F139" s="832" t="s">
        <v>1690</v>
      </c>
      <c r="G139" s="832" t="s">
        <v>1933</v>
      </c>
      <c r="H139" s="832" t="s">
        <v>581</v>
      </c>
      <c r="I139" s="832" t="s">
        <v>1939</v>
      </c>
      <c r="J139" s="832" t="s">
        <v>1935</v>
      </c>
      <c r="K139" s="832" t="s">
        <v>1754</v>
      </c>
      <c r="L139" s="835">
        <v>424.24</v>
      </c>
      <c r="M139" s="835">
        <v>1696.96</v>
      </c>
      <c r="N139" s="832">
        <v>4</v>
      </c>
      <c r="O139" s="836">
        <v>2.5</v>
      </c>
      <c r="P139" s="835">
        <v>1272.72</v>
      </c>
      <c r="Q139" s="837">
        <v>0.75</v>
      </c>
      <c r="R139" s="832">
        <v>3</v>
      </c>
      <c r="S139" s="837">
        <v>0.75</v>
      </c>
      <c r="T139" s="836">
        <v>1.5</v>
      </c>
      <c r="U139" s="838">
        <v>0.6</v>
      </c>
    </row>
    <row r="140" spans="1:21" ht="14.4" customHeight="1" x14ac:dyDescent="0.3">
      <c r="A140" s="831">
        <v>31</v>
      </c>
      <c r="B140" s="832" t="s">
        <v>1689</v>
      </c>
      <c r="C140" s="832" t="s">
        <v>1695</v>
      </c>
      <c r="D140" s="833" t="s">
        <v>2661</v>
      </c>
      <c r="E140" s="834" t="s">
        <v>1705</v>
      </c>
      <c r="F140" s="832" t="s">
        <v>1690</v>
      </c>
      <c r="G140" s="832" t="s">
        <v>1933</v>
      </c>
      <c r="H140" s="832" t="s">
        <v>581</v>
      </c>
      <c r="I140" s="832" t="s">
        <v>1940</v>
      </c>
      <c r="J140" s="832" t="s">
        <v>1935</v>
      </c>
      <c r="K140" s="832" t="s">
        <v>1941</v>
      </c>
      <c r="L140" s="835">
        <v>848.49</v>
      </c>
      <c r="M140" s="835">
        <v>848.49</v>
      </c>
      <c r="N140" s="832">
        <v>1</v>
      </c>
      <c r="O140" s="836">
        <v>0.5</v>
      </c>
      <c r="P140" s="835">
        <v>848.49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31</v>
      </c>
      <c r="B141" s="832" t="s">
        <v>1689</v>
      </c>
      <c r="C141" s="832" t="s">
        <v>1695</v>
      </c>
      <c r="D141" s="833" t="s">
        <v>2661</v>
      </c>
      <c r="E141" s="834" t="s">
        <v>1705</v>
      </c>
      <c r="F141" s="832" t="s">
        <v>1690</v>
      </c>
      <c r="G141" s="832" t="s">
        <v>1942</v>
      </c>
      <c r="H141" s="832" t="s">
        <v>581</v>
      </c>
      <c r="I141" s="832" t="s">
        <v>1943</v>
      </c>
      <c r="J141" s="832" t="s">
        <v>870</v>
      </c>
      <c r="K141" s="832" t="s">
        <v>1944</v>
      </c>
      <c r="L141" s="835">
        <v>107.27</v>
      </c>
      <c r="M141" s="835">
        <v>429.08</v>
      </c>
      <c r="N141" s="832">
        <v>4</v>
      </c>
      <c r="O141" s="836">
        <v>2.5</v>
      </c>
      <c r="P141" s="835">
        <v>107.27</v>
      </c>
      <c r="Q141" s="837">
        <v>0.25</v>
      </c>
      <c r="R141" s="832">
        <v>1</v>
      </c>
      <c r="S141" s="837">
        <v>0.25</v>
      </c>
      <c r="T141" s="836">
        <v>0.5</v>
      </c>
      <c r="U141" s="838">
        <v>0.2</v>
      </c>
    </row>
    <row r="142" spans="1:21" ht="14.4" customHeight="1" x14ac:dyDescent="0.3">
      <c r="A142" s="831">
        <v>31</v>
      </c>
      <c r="B142" s="832" t="s">
        <v>1689</v>
      </c>
      <c r="C142" s="832" t="s">
        <v>1695</v>
      </c>
      <c r="D142" s="833" t="s">
        <v>2661</v>
      </c>
      <c r="E142" s="834" t="s">
        <v>1705</v>
      </c>
      <c r="F142" s="832" t="s">
        <v>1690</v>
      </c>
      <c r="G142" s="832" t="s">
        <v>1945</v>
      </c>
      <c r="H142" s="832" t="s">
        <v>581</v>
      </c>
      <c r="I142" s="832" t="s">
        <v>1946</v>
      </c>
      <c r="J142" s="832" t="s">
        <v>1947</v>
      </c>
      <c r="K142" s="832" t="s">
        <v>1948</v>
      </c>
      <c r="L142" s="835">
        <v>0</v>
      </c>
      <c r="M142" s="835">
        <v>0</v>
      </c>
      <c r="N142" s="832">
        <v>9</v>
      </c>
      <c r="O142" s="836">
        <v>6.5</v>
      </c>
      <c r="P142" s="835">
        <v>0</v>
      </c>
      <c r="Q142" s="837"/>
      <c r="R142" s="832">
        <v>7</v>
      </c>
      <c r="S142" s="837">
        <v>0.77777777777777779</v>
      </c>
      <c r="T142" s="836">
        <v>5</v>
      </c>
      <c r="U142" s="838">
        <v>0.76923076923076927</v>
      </c>
    </row>
    <row r="143" spans="1:21" ht="14.4" customHeight="1" x14ac:dyDescent="0.3">
      <c r="A143" s="831">
        <v>31</v>
      </c>
      <c r="B143" s="832" t="s">
        <v>1689</v>
      </c>
      <c r="C143" s="832" t="s">
        <v>1695</v>
      </c>
      <c r="D143" s="833" t="s">
        <v>2661</v>
      </c>
      <c r="E143" s="834" t="s">
        <v>1705</v>
      </c>
      <c r="F143" s="832" t="s">
        <v>1690</v>
      </c>
      <c r="G143" s="832" t="s">
        <v>1852</v>
      </c>
      <c r="H143" s="832" t="s">
        <v>581</v>
      </c>
      <c r="I143" s="832" t="s">
        <v>1949</v>
      </c>
      <c r="J143" s="832" t="s">
        <v>1950</v>
      </c>
      <c r="K143" s="832" t="s">
        <v>1951</v>
      </c>
      <c r="L143" s="835">
        <v>22.79</v>
      </c>
      <c r="M143" s="835">
        <v>182.32</v>
      </c>
      <c r="N143" s="832">
        <v>8</v>
      </c>
      <c r="O143" s="836">
        <v>7</v>
      </c>
      <c r="P143" s="835">
        <v>136.73999999999998</v>
      </c>
      <c r="Q143" s="837">
        <v>0.74999999999999989</v>
      </c>
      <c r="R143" s="832">
        <v>6</v>
      </c>
      <c r="S143" s="837">
        <v>0.75</v>
      </c>
      <c r="T143" s="836">
        <v>5</v>
      </c>
      <c r="U143" s="838">
        <v>0.7142857142857143</v>
      </c>
    </row>
    <row r="144" spans="1:21" ht="14.4" customHeight="1" x14ac:dyDescent="0.3">
      <c r="A144" s="831">
        <v>31</v>
      </c>
      <c r="B144" s="832" t="s">
        <v>1689</v>
      </c>
      <c r="C144" s="832" t="s">
        <v>1695</v>
      </c>
      <c r="D144" s="833" t="s">
        <v>2661</v>
      </c>
      <c r="E144" s="834" t="s">
        <v>1705</v>
      </c>
      <c r="F144" s="832" t="s">
        <v>1690</v>
      </c>
      <c r="G144" s="832" t="s">
        <v>1852</v>
      </c>
      <c r="H144" s="832" t="s">
        <v>581</v>
      </c>
      <c r="I144" s="832" t="s">
        <v>1952</v>
      </c>
      <c r="J144" s="832" t="s">
        <v>1950</v>
      </c>
      <c r="K144" s="832" t="s">
        <v>1854</v>
      </c>
      <c r="L144" s="835">
        <v>114</v>
      </c>
      <c r="M144" s="835">
        <v>570</v>
      </c>
      <c r="N144" s="832">
        <v>5</v>
      </c>
      <c r="O144" s="836">
        <v>5</v>
      </c>
      <c r="P144" s="835">
        <v>456</v>
      </c>
      <c r="Q144" s="837">
        <v>0.8</v>
      </c>
      <c r="R144" s="832">
        <v>4</v>
      </c>
      <c r="S144" s="837">
        <v>0.8</v>
      </c>
      <c r="T144" s="836">
        <v>4</v>
      </c>
      <c r="U144" s="838">
        <v>0.8</v>
      </c>
    </row>
    <row r="145" spans="1:21" ht="14.4" customHeight="1" x14ac:dyDescent="0.3">
      <c r="A145" s="831">
        <v>31</v>
      </c>
      <c r="B145" s="832" t="s">
        <v>1689</v>
      </c>
      <c r="C145" s="832" t="s">
        <v>1695</v>
      </c>
      <c r="D145" s="833" t="s">
        <v>2661</v>
      </c>
      <c r="E145" s="834" t="s">
        <v>1705</v>
      </c>
      <c r="F145" s="832" t="s">
        <v>1690</v>
      </c>
      <c r="G145" s="832" t="s">
        <v>1748</v>
      </c>
      <c r="H145" s="832" t="s">
        <v>581</v>
      </c>
      <c r="I145" s="832" t="s">
        <v>1749</v>
      </c>
      <c r="J145" s="832" t="s">
        <v>1750</v>
      </c>
      <c r="K145" s="832" t="s">
        <v>1751</v>
      </c>
      <c r="L145" s="835">
        <v>132.97999999999999</v>
      </c>
      <c r="M145" s="835">
        <v>1728.7399999999998</v>
      </c>
      <c r="N145" s="832">
        <v>13</v>
      </c>
      <c r="O145" s="836">
        <v>5.5</v>
      </c>
      <c r="P145" s="835">
        <v>1728.7399999999998</v>
      </c>
      <c r="Q145" s="837">
        <v>1</v>
      </c>
      <c r="R145" s="832">
        <v>13</v>
      </c>
      <c r="S145" s="837">
        <v>1</v>
      </c>
      <c r="T145" s="836">
        <v>5.5</v>
      </c>
      <c r="U145" s="838">
        <v>1</v>
      </c>
    </row>
    <row r="146" spans="1:21" ht="14.4" customHeight="1" x14ac:dyDescent="0.3">
      <c r="A146" s="831">
        <v>31</v>
      </c>
      <c r="B146" s="832" t="s">
        <v>1689</v>
      </c>
      <c r="C146" s="832" t="s">
        <v>1695</v>
      </c>
      <c r="D146" s="833" t="s">
        <v>2661</v>
      </c>
      <c r="E146" s="834" t="s">
        <v>1705</v>
      </c>
      <c r="F146" s="832" t="s">
        <v>1690</v>
      </c>
      <c r="G146" s="832" t="s">
        <v>1953</v>
      </c>
      <c r="H146" s="832" t="s">
        <v>581</v>
      </c>
      <c r="I146" s="832" t="s">
        <v>1954</v>
      </c>
      <c r="J146" s="832" t="s">
        <v>1955</v>
      </c>
      <c r="K146" s="832" t="s">
        <v>1956</v>
      </c>
      <c r="L146" s="835">
        <v>17.239999999999998</v>
      </c>
      <c r="M146" s="835">
        <v>17.239999999999998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31</v>
      </c>
      <c r="B147" s="832" t="s">
        <v>1689</v>
      </c>
      <c r="C147" s="832" t="s">
        <v>1695</v>
      </c>
      <c r="D147" s="833" t="s">
        <v>2661</v>
      </c>
      <c r="E147" s="834" t="s">
        <v>1705</v>
      </c>
      <c r="F147" s="832" t="s">
        <v>1690</v>
      </c>
      <c r="G147" s="832" t="s">
        <v>1957</v>
      </c>
      <c r="H147" s="832" t="s">
        <v>581</v>
      </c>
      <c r="I147" s="832" t="s">
        <v>1958</v>
      </c>
      <c r="J147" s="832" t="s">
        <v>1959</v>
      </c>
      <c r="K147" s="832" t="s">
        <v>1960</v>
      </c>
      <c r="L147" s="835">
        <v>69.59</v>
      </c>
      <c r="M147" s="835">
        <v>69.59</v>
      </c>
      <c r="N147" s="832">
        <v>1</v>
      </c>
      <c r="O147" s="836">
        <v>1</v>
      </c>
      <c r="P147" s="835">
        <v>69.59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31</v>
      </c>
      <c r="B148" s="832" t="s">
        <v>1689</v>
      </c>
      <c r="C148" s="832" t="s">
        <v>1695</v>
      </c>
      <c r="D148" s="833" t="s">
        <v>2661</v>
      </c>
      <c r="E148" s="834" t="s">
        <v>1705</v>
      </c>
      <c r="F148" s="832" t="s">
        <v>1690</v>
      </c>
      <c r="G148" s="832" t="s">
        <v>1961</v>
      </c>
      <c r="H148" s="832" t="s">
        <v>613</v>
      </c>
      <c r="I148" s="832" t="s">
        <v>1553</v>
      </c>
      <c r="J148" s="832" t="s">
        <v>1554</v>
      </c>
      <c r="K148" s="832" t="s">
        <v>1555</v>
      </c>
      <c r="L148" s="835">
        <v>96.84</v>
      </c>
      <c r="M148" s="835">
        <v>96.84</v>
      </c>
      <c r="N148" s="832">
        <v>1</v>
      </c>
      <c r="O148" s="836">
        <v>1</v>
      </c>
      <c r="P148" s="835">
        <v>96.84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31</v>
      </c>
      <c r="B149" s="832" t="s">
        <v>1689</v>
      </c>
      <c r="C149" s="832" t="s">
        <v>1695</v>
      </c>
      <c r="D149" s="833" t="s">
        <v>2661</v>
      </c>
      <c r="E149" s="834" t="s">
        <v>1705</v>
      </c>
      <c r="F149" s="832" t="s">
        <v>1690</v>
      </c>
      <c r="G149" s="832" t="s">
        <v>1961</v>
      </c>
      <c r="H149" s="832" t="s">
        <v>613</v>
      </c>
      <c r="I149" s="832" t="s">
        <v>1553</v>
      </c>
      <c r="J149" s="832" t="s">
        <v>1554</v>
      </c>
      <c r="K149" s="832" t="s">
        <v>1555</v>
      </c>
      <c r="L149" s="835">
        <v>70.48</v>
      </c>
      <c r="M149" s="835">
        <v>70.48</v>
      </c>
      <c r="N149" s="832">
        <v>1</v>
      </c>
      <c r="O149" s="836">
        <v>1</v>
      </c>
      <c r="P149" s="835">
        <v>70.48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31</v>
      </c>
      <c r="B150" s="832" t="s">
        <v>1689</v>
      </c>
      <c r="C150" s="832" t="s">
        <v>1695</v>
      </c>
      <c r="D150" s="833" t="s">
        <v>2661</v>
      </c>
      <c r="E150" s="834" t="s">
        <v>1705</v>
      </c>
      <c r="F150" s="832" t="s">
        <v>1690</v>
      </c>
      <c r="G150" s="832" t="s">
        <v>1961</v>
      </c>
      <c r="H150" s="832" t="s">
        <v>613</v>
      </c>
      <c r="I150" s="832" t="s">
        <v>1962</v>
      </c>
      <c r="J150" s="832" t="s">
        <v>1554</v>
      </c>
      <c r="K150" s="832" t="s">
        <v>1963</v>
      </c>
      <c r="L150" s="835">
        <v>64.56</v>
      </c>
      <c r="M150" s="835">
        <v>64.56</v>
      </c>
      <c r="N150" s="832">
        <v>1</v>
      </c>
      <c r="O150" s="836">
        <v>1</v>
      </c>
      <c r="P150" s="835">
        <v>64.56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31</v>
      </c>
      <c r="B151" s="832" t="s">
        <v>1689</v>
      </c>
      <c r="C151" s="832" t="s">
        <v>1695</v>
      </c>
      <c r="D151" s="833" t="s">
        <v>2661</v>
      </c>
      <c r="E151" s="834" t="s">
        <v>1705</v>
      </c>
      <c r="F151" s="832" t="s">
        <v>1690</v>
      </c>
      <c r="G151" s="832" t="s">
        <v>1723</v>
      </c>
      <c r="H151" s="832" t="s">
        <v>613</v>
      </c>
      <c r="I151" s="832" t="s">
        <v>1744</v>
      </c>
      <c r="J151" s="832" t="s">
        <v>770</v>
      </c>
      <c r="K151" s="832" t="s">
        <v>1387</v>
      </c>
      <c r="L151" s="835">
        <v>490.89</v>
      </c>
      <c r="M151" s="835">
        <v>3927.1199999999994</v>
      </c>
      <c r="N151" s="832">
        <v>8</v>
      </c>
      <c r="O151" s="836">
        <v>5.5</v>
      </c>
      <c r="P151" s="835">
        <v>3436.2299999999996</v>
      </c>
      <c r="Q151" s="837">
        <v>0.875</v>
      </c>
      <c r="R151" s="832">
        <v>7</v>
      </c>
      <c r="S151" s="837">
        <v>0.875</v>
      </c>
      <c r="T151" s="836">
        <v>4.5</v>
      </c>
      <c r="U151" s="838">
        <v>0.81818181818181823</v>
      </c>
    </row>
    <row r="152" spans="1:21" ht="14.4" customHeight="1" x14ac:dyDescent="0.3">
      <c r="A152" s="831">
        <v>31</v>
      </c>
      <c r="B152" s="832" t="s">
        <v>1689</v>
      </c>
      <c r="C152" s="832" t="s">
        <v>1695</v>
      </c>
      <c r="D152" s="833" t="s">
        <v>2661</v>
      </c>
      <c r="E152" s="834" t="s">
        <v>1705</v>
      </c>
      <c r="F152" s="832" t="s">
        <v>1690</v>
      </c>
      <c r="G152" s="832" t="s">
        <v>1723</v>
      </c>
      <c r="H152" s="832" t="s">
        <v>613</v>
      </c>
      <c r="I152" s="832" t="s">
        <v>1724</v>
      </c>
      <c r="J152" s="832" t="s">
        <v>770</v>
      </c>
      <c r="K152" s="832" t="s">
        <v>1385</v>
      </c>
      <c r="L152" s="835">
        <v>736.33</v>
      </c>
      <c r="M152" s="835">
        <v>18408.25</v>
      </c>
      <c r="N152" s="832">
        <v>25</v>
      </c>
      <c r="O152" s="836">
        <v>10.5</v>
      </c>
      <c r="P152" s="835">
        <v>15462.93</v>
      </c>
      <c r="Q152" s="837">
        <v>0.84</v>
      </c>
      <c r="R152" s="832">
        <v>21</v>
      </c>
      <c r="S152" s="837">
        <v>0.84</v>
      </c>
      <c r="T152" s="836">
        <v>9</v>
      </c>
      <c r="U152" s="838">
        <v>0.8571428571428571</v>
      </c>
    </row>
    <row r="153" spans="1:21" ht="14.4" customHeight="1" x14ac:dyDescent="0.3">
      <c r="A153" s="831">
        <v>31</v>
      </c>
      <c r="B153" s="832" t="s">
        <v>1689</v>
      </c>
      <c r="C153" s="832" t="s">
        <v>1695</v>
      </c>
      <c r="D153" s="833" t="s">
        <v>2661</v>
      </c>
      <c r="E153" s="834" t="s">
        <v>1705</v>
      </c>
      <c r="F153" s="832" t="s">
        <v>1690</v>
      </c>
      <c r="G153" s="832" t="s">
        <v>1755</v>
      </c>
      <c r="H153" s="832" t="s">
        <v>581</v>
      </c>
      <c r="I153" s="832" t="s">
        <v>1863</v>
      </c>
      <c r="J153" s="832" t="s">
        <v>647</v>
      </c>
      <c r="K153" s="832" t="s">
        <v>1864</v>
      </c>
      <c r="L153" s="835">
        <v>48.42</v>
      </c>
      <c r="M153" s="835">
        <v>48.42</v>
      </c>
      <c r="N153" s="832">
        <v>1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31</v>
      </c>
      <c r="B154" s="832" t="s">
        <v>1689</v>
      </c>
      <c r="C154" s="832" t="s">
        <v>1695</v>
      </c>
      <c r="D154" s="833" t="s">
        <v>2661</v>
      </c>
      <c r="E154" s="834" t="s">
        <v>1705</v>
      </c>
      <c r="F154" s="832" t="s">
        <v>1690</v>
      </c>
      <c r="G154" s="832" t="s">
        <v>1964</v>
      </c>
      <c r="H154" s="832" t="s">
        <v>581</v>
      </c>
      <c r="I154" s="832" t="s">
        <v>1965</v>
      </c>
      <c r="J154" s="832" t="s">
        <v>1966</v>
      </c>
      <c r="K154" s="832" t="s">
        <v>1967</v>
      </c>
      <c r="L154" s="835">
        <v>78.33</v>
      </c>
      <c r="M154" s="835">
        <v>156.66</v>
      </c>
      <c r="N154" s="832">
        <v>2</v>
      </c>
      <c r="O154" s="836">
        <v>0.5</v>
      </c>
      <c r="P154" s="835">
        <v>156.66</v>
      </c>
      <c r="Q154" s="837">
        <v>1</v>
      </c>
      <c r="R154" s="832">
        <v>2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31</v>
      </c>
      <c r="B155" s="832" t="s">
        <v>1689</v>
      </c>
      <c r="C155" s="832" t="s">
        <v>1695</v>
      </c>
      <c r="D155" s="833" t="s">
        <v>2661</v>
      </c>
      <c r="E155" s="834" t="s">
        <v>1705</v>
      </c>
      <c r="F155" s="832" t="s">
        <v>1690</v>
      </c>
      <c r="G155" s="832" t="s">
        <v>1756</v>
      </c>
      <c r="H155" s="832" t="s">
        <v>581</v>
      </c>
      <c r="I155" s="832" t="s">
        <v>1757</v>
      </c>
      <c r="J155" s="832" t="s">
        <v>786</v>
      </c>
      <c r="K155" s="832" t="s">
        <v>1758</v>
      </c>
      <c r="L155" s="835">
        <v>32.25</v>
      </c>
      <c r="M155" s="835">
        <v>32.25</v>
      </c>
      <c r="N155" s="832">
        <v>1</v>
      </c>
      <c r="O155" s="836">
        <v>1</v>
      </c>
      <c r="P155" s="835">
        <v>32.25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31</v>
      </c>
      <c r="B156" s="832" t="s">
        <v>1689</v>
      </c>
      <c r="C156" s="832" t="s">
        <v>1695</v>
      </c>
      <c r="D156" s="833" t="s">
        <v>2661</v>
      </c>
      <c r="E156" s="834" t="s">
        <v>1705</v>
      </c>
      <c r="F156" s="832" t="s">
        <v>1690</v>
      </c>
      <c r="G156" s="832" t="s">
        <v>1968</v>
      </c>
      <c r="H156" s="832" t="s">
        <v>613</v>
      </c>
      <c r="I156" s="832" t="s">
        <v>1969</v>
      </c>
      <c r="J156" s="832" t="s">
        <v>1970</v>
      </c>
      <c r="K156" s="832" t="s">
        <v>1971</v>
      </c>
      <c r="L156" s="835">
        <v>0</v>
      </c>
      <c r="M156" s="835">
        <v>0</v>
      </c>
      <c r="N156" s="832">
        <v>1</v>
      </c>
      <c r="O156" s="836">
        <v>0.5</v>
      </c>
      <c r="P156" s="835">
        <v>0</v>
      </c>
      <c r="Q156" s="837"/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31</v>
      </c>
      <c r="B157" s="832" t="s">
        <v>1689</v>
      </c>
      <c r="C157" s="832" t="s">
        <v>1695</v>
      </c>
      <c r="D157" s="833" t="s">
        <v>2661</v>
      </c>
      <c r="E157" s="834" t="s">
        <v>1705</v>
      </c>
      <c r="F157" s="832" t="s">
        <v>1690</v>
      </c>
      <c r="G157" s="832" t="s">
        <v>1972</v>
      </c>
      <c r="H157" s="832" t="s">
        <v>613</v>
      </c>
      <c r="I157" s="832" t="s">
        <v>1973</v>
      </c>
      <c r="J157" s="832" t="s">
        <v>1974</v>
      </c>
      <c r="K157" s="832" t="s">
        <v>1975</v>
      </c>
      <c r="L157" s="835">
        <v>2391.48</v>
      </c>
      <c r="M157" s="835">
        <v>2391.48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31</v>
      </c>
      <c r="B158" s="832" t="s">
        <v>1689</v>
      </c>
      <c r="C158" s="832" t="s">
        <v>1695</v>
      </c>
      <c r="D158" s="833" t="s">
        <v>2661</v>
      </c>
      <c r="E158" s="834" t="s">
        <v>1705</v>
      </c>
      <c r="F158" s="832" t="s">
        <v>1690</v>
      </c>
      <c r="G158" s="832" t="s">
        <v>1725</v>
      </c>
      <c r="H158" s="832" t="s">
        <v>613</v>
      </c>
      <c r="I158" s="832" t="s">
        <v>1568</v>
      </c>
      <c r="J158" s="832" t="s">
        <v>905</v>
      </c>
      <c r="K158" s="832" t="s">
        <v>1569</v>
      </c>
      <c r="L158" s="835">
        <v>0</v>
      </c>
      <c r="M158" s="835">
        <v>0</v>
      </c>
      <c r="N158" s="832">
        <v>27</v>
      </c>
      <c r="O158" s="836">
        <v>18</v>
      </c>
      <c r="P158" s="835">
        <v>0</v>
      </c>
      <c r="Q158" s="837"/>
      <c r="R158" s="832">
        <v>15</v>
      </c>
      <c r="S158" s="837">
        <v>0.55555555555555558</v>
      </c>
      <c r="T158" s="836">
        <v>10.5</v>
      </c>
      <c r="U158" s="838">
        <v>0.58333333333333337</v>
      </c>
    </row>
    <row r="159" spans="1:21" ht="14.4" customHeight="1" x14ac:dyDescent="0.3">
      <c r="A159" s="831">
        <v>31</v>
      </c>
      <c r="B159" s="832" t="s">
        <v>1689</v>
      </c>
      <c r="C159" s="832" t="s">
        <v>1695</v>
      </c>
      <c r="D159" s="833" t="s">
        <v>2661</v>
      </c>
      <c r="E159" s="834" t="s">
        <v>1705</v>
      </c>
      <c r="F159" s="832" t="s">
        <v>1690</v>
      </c>
      <c r="G159" s="832" t="s">
        <v>1726</v>
      </c>
      <c r="H159" s="832" t="s">
        <v>581</v>
      </c>
      <c r="I159" s="832" t="s">
        <v>1727</v>
      </c>
      <c r="J159" s="832" t="s">
        <v>1103</v>
      </c>
      <c r="K159" s="832" t="s">
        <v>1728</v>
      </c>
      <c r="L159" s="835">
        <v>219.37</v>
      </c>
      <c r="M159" s="835">
        <v>438.74</v>
      </c>
      <c r="N159" s="832">
        <v>2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31</v>
      </c>
      <c r="B160" s="832" t="s">
        <v>1689</v>
      </c>
      <c r="C160" s="832" t="s">
        <v>1695</v>
      </c>
      <c r="D160" s="833" t="s">
        <v>2661</v>
      </c>
      <c r="E160" s="834" t="s">
        <v>1705</v>
      </c>
      <c r="F160" s="832" t="s">
        <v>1690</v>
      </c>
      <c r="G160" s="832" t="s">
        <v>1976</v>
      </c>
      <c r="H160" s="832" t="s">
        <v>581</v>
      </c>
      <c r="I160" s="832" t="s">
        <v>1977</v>
      </c>
      <c r="J160" s="832" t="s">
        <v>1978</v>
      </c>
      <c r="K160" s="832" t="s">
        <v>1979</v>
      </c>
      <c r="L160" s="835">
        <v>60.39</v>
      </c>
      <c r="M160" s="835">
        <v>120.78</v>
      </c>
      <c r="N160" s="832">
        <v>2</v>
      </c>
      <c r="O160" s="836">
        <v>1.5</v>
      </c>
      <c r="P160" s="835">
        <v>120.78</v>
      </c>
      <c r="Q160" s="837">
        <v>1</v>
      </c>
      <c r="R160" s="832">
        <v>2</v>
      </c>
      <c r="S160" s="837">
        <v>1</v>
      </c>
      <c r="T160" s="836">
        <v>1.5</v>
      </c>
      <c r="U160" s="838">
        <v>1</v>
      </c>
    </row>
    <row r="161" spans="1:21" ht="14.4" customHeight="1" x14ac:dyDescent="0.3">
      <c r="A161" s="831">
        <v>31</v>
      </c>
      <c r="B161" s="832" t="s">
        <v>1689</v>
      </c>
      <c r="C161" s="832" t="s">
        <v>1695</v>
      </c>
      <c r="D161" s="833" t="s">
        <v>2661</v>
      </c>
      <c r="E161" s="834" t="s">
        <v>1705</v>
      </c>
      <c r="F161" s="832" t="s">
        <v>1690</v>
      </c>
      <c r="G161" s="832" t="s">
        <v>1980</v>
      </c>
      <c r="H161" s="832" t="s">
        <v>581</v>
      </c>
      <c r="I161" s="832" t="s">
        <v>1981</v>
      </c>
      <c r="J161" s="832" t="s">
        <v>1982</v>
      </c>
      <c r="K161" s="832" t="s">
        <v>1983</v>
      </c>
      <c r="L161" s="835">
        <v>0</v>
      </c>
      <c r="M161" s="835">
        <v>0</v>
      </c>
      <c r="N161" s="832">
        <v>1</v>
      </c>
      <c r="O161" s="836">
        <v>1</v>
      </c>
      <c r="P161" s="835"/>
      <c r="Q161" s="837"/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31</v>
      </c>
      <c r="B162" s="832" t="s">
        <v>1689</v>
      </c>
      <c r="C162" s="832" t="s">
        <v>1695</v>
      </c>
      <c r="D162" s="833" t="s">
        <v>2661</v>
      </c>
      <c r="E162" s="834" t="s">
        <v>1705</v>
      </c>
      <c r="F162" s="832" t="s">
        <v>1690</v>
      </c>
      <c r="G162" s="832" t="s">
        <v>1984</v>
      </c>
      <c r="H162" s="832" t="s">
        <v>581</v>
      </c>
      <c r="I162" s="832" t="s">
        <v>1985</v>
      </c>
      <c r="J162" s="832" t="s">
        <v>1986</v>
      </c>
      <c r="K162" s="832" t="s">
        <v>1987</v>
      </c>
      <c r="L162" s="835">
        <v>57.85</v>
      </c>
      <c r="M162" s="835">
        <v>57.85</v>
      </c>
      <c r="N162" s="832">
        <v>1</v>
      </c>
      <c r="O162" s="836">
        <v>0.5</v>
      </c>
      <c r="P162" s="835">
        <v>57.85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31</v>
      </c>
      <c r="B163" s="832" t="s">
        <v>1689</v>
      </c>
      <c r="C163" s="832" t="s">
        <v>1695</v>
      </c>
      <c r="D163" s="833" t="s">
        <v>2661</v>
      </c>
      <c r="E163" s="834" t="s">
        <v>1705</v>
      </c>
      <c r="F163" s="832" t="s">
        <v>1690</v>
      </c>
      <c r="G163" s="832" t="s">
        <v>1988</v>
      </c>
      <c r="H163" s="832" t="s">
        <v>581</v>
      </c>
      <c r="I163" s="832" t="s">
        <v>1989</v>
      </c>
      <c r="J163" s="832" t="s">
        <v>1990</v>
      </c>
      <c r="K163" s="832" t="s">
        <v>1991</v>
      </c>
      <c r="L163" s="835">
        <v>46.99</v>
      </c>
      <c r="M163" s="835">
        <v>46.99</v>
      </c>
      <c r="N163" s="832">
        <v>1</v>
      </c>
      <c r="O163" s="836">
        <v>1</v>
      </c>
      <c r="P163" s="835">
        <v>46.99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31</v>
      </c>
      <c r="B164" s="832" t="s">
        <v>1689</v>
      </c>
      <c r="C164" s="832" t="s">
        <v>1695</v>
      </c>
      <c r="D164" s="833" t="s">
        <v>2661</v>
      </c>
      <c r="E164" s="834" t="s">
        <v>1705</v>
      </c>
      <c r="F164" s="832" t="s">
        <v>1690</v>
      </c>
      <c r="G164" s="832" t="s">
        <v>1988</v>
      </c>
      <c r="H164" s="832" t="s">
        <v>581</v>
      </c>
      <c r="I164" s="832" t="s">
        <v>1992</v>
      </c>
      <c r="J164" s="832" t="s">
        <v>1993</v>
      </c>
      <c r="K164" s="832" t="s">
        <v>1994</v>
      </c>
      <c r="L164" s="835">
        <v>300.68</v>
      </c>
      <c r="M164" s="835">
        <v>300.68</v>
      </c>
      <c r="N164" s="832">
        <v>1</v>
      </c>
      <c r="O164" s="836">
        <v>0.5</v>
      </c>
      <c r="P164" s="835">
        <v>300.68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31</v>
      </c>
      <c r="B165" s="832" t="s">
        <v>1689</v>
      </c>
      <c r="C165" s="832" t="s">
        <v>1695</v>
      </c>
      <c r="D165" s="833" t="s">
        <v>2661</v>
      </c>
      <c r="E165" s="834" t="s">
        <v>1705</v>
      </c>
      <c r="F165" s="832" t="s">
        <v>1690</v>
      </c>
      <c r="G165" s="832" t="s">
        <v>1865</v>
      </c>
      <c r="H165" s="832" t="s">
        <v>581</v>
      </c>
      <c r="I165" s="832" t="s">
        <v>1866</v>
      </c>
      <c r="J165" s="832" t="s">
        <v>1867</v>
      </c>
      <c r="K165" s="832" t="s">
        <v>1868</v>
      </c>
      <c r="L165" s="835">
        <v>177.92</v>
      </c>
      <c r="M165" s="835">
        <v>177.92</v>
      </c>
      <c r="N165" s="832">
        <v>1</v>
      </c>
      <c r="O165" s="836">
        <v>1</v>
      </c>
      <c r="P165" s="835">
        <v>177.92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31</v>
      </c>
      <c r="B166" s="832" t="s">
        <v>1689</v>
      </c>
      <c r="C166" s="832" t="s">
        <v>1695</v>
      </c>
      <c r="D166" s="833" t="s">
        <v>2661</v>
      </c>
      <c r="E166" s="834" t="s">
        <v>1705</v>
      </c>
      <c r="F166" s="832" t="s">
        <v>1690</v>
      </c>
      <c r="G166" s="832" t="s">
        <v>1865</v>
      </c>
      <c r="H166" s="832" t="s">
        <v>581</v>
      </c>
      <c r="I166" s="832" t="s">
        <v>1995</v>
      </c>
      <c r="J166" s="832" t="s">
        <v>669</v>
      </c>
      <c r="K166" s="832" t="s">
        <v>1996</v>
      </c>
      <c r="L166" s="835">
        <v>0</v>
      </c>
      <c r="M166" s="835">
        <v>0</v>
      </c>
      <c r="N166" s="832">
        <v>3</v>
      </c>
      <c r="O166" s="836">
        <v>2.5</v>
      </c>
      <c r="P166" s="835">
        <v>0</v>
      </c>
      <c r="Q166" s="837"/>
      <c r="R166" s="832">
        <v>1</v>
      </c>
      <c r="S166" s="837">
        <v>0.33333333333333331</v>
      </c>
      <c r="T166" s="836">
        <v>1</v>
      </c>
      <c r="U166" s="838">
        <v>0.4</v>
      </c>
    </row>
    <row r="167" spans="1:21" ht="14.4" customHeight="1" x14ac:dyDescent="0.3">
      <c r="A167" s="831">
        <v>31</v>
      </c>
      <c r="B167" s="832" t="s">
        <v>1689</v>
      </c>
      <c r="C167" s="832" t="s">
        <v>1695</v>
      </c>
      <c r="D167" s="833" t="s">
        <v>2661</v>
      </c>
      <c r="E167" s="834" t="s">
        <v>1705</v>
      </c>
      <c r="F167" s="832" t="s">
        <v>1690</v>
      </c>
      <c r="G167" s="832" t="s">
        <v>1865</v>
      </c>
      <c r="H167" s="832" t="s">
        <v>581</v>
      </c>
      <c r="I167" s="832" t="s">
        <v>1997</v>
      </c>
      <c r="J167" s="832" t="s">
        <v>1998</v>
      </c>
      <c r="K167" s="832" t="s">
        <v>1868</v>
      </c>
      <c r="L167" s="835">
        <v>177.92</v>
      </c>
      <c r="M167" s="835">
        <v>1245.44</v>
      </c>
      <c r="N167" s="832">
        <v>7</v>
      </c>
      <c r="O167" s="836">
        <v>6</v>
      </c>
      <c r="P167" s="835">
        <v>1067.52</v>
      </c>
      <c r="Q167" s="837">
        <v>0.8571428571428571</v>
      </c>
      <c r="R167" s="832">
        <v>6</v>
      </c>
      <c r="S167" s="837">
        <v>0.8571428571428571</v>
      </c>
      <c r="T167" s="836">
        <v>5</v>
      </c>
      <c r="U167" s="838">
        <v>0.83333333333333337</v>
      </c>
    </row>
    <row r="168" spans="1:21" ht="14.4" customHeight="1" x14ac:dyDescent="0.3">
      <c r="A168" s="831">
        <v>31</v>
      </c>
      <c r="B168" s="832" t="s">
        <v>1689</v>
      </c>
      <c r="C168" s="832" t="s">
        <v>1695</v>
      </c>
      <c r="D168" s="833" t="s">
        <v>2661</v>
      </c>
      <c r="E168" s="834" t="s">
        <v>1705</v>
      </c>
      <c r="F168" s="832" t="s">
        <v>1690</v>
      </c>
      <c r="G168" s="832" t="s">
        <v>1865</v>
      </c>
      <c r="H168" s="832" t="s">
        <v>581</v>
      </c>
      <c r="I168" s="832" t="s">
        <v>1997</v>
      </c>
      <c r="J168" s="832" t="s">
        <v>1998</v>
      </c>
      <c r="K168" s="832" t="s">
        <v>1868</v>
      </c>
      <c r="L168" s="835">
        <v>151.62</v>
      </c>
      <c r="M168" s="835">
        <v>151.62</v>
      </c>
      <c r="N168" s="832">
        <v>1</v>
      </c>
      <c r="O168" s="836">
        <v>0.5</v>
      </c>
      <c r="P168" s="835">
        <v>151.62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31</v>
      </c>
      <c r="B169" s="832" t="s">
        <v>1689</v>
      </c>
      <c r="C169" s="832" t="s">
        <v>1695</v>
      </c>
      <c r="D169" s="833" t="s">
        <v>2661</v>
      </c>
      <c r="E169" s="834" t="s">
        <v>1705</v>
      </c>
      <c r="F169" s="832" t="s">
        <v>1690</v>
      </c>
      <c r="G169" s="832" t="s">
        <v>1999</v>
      </c>
      <c r="H169" s="832" t="s">
        <v>613</v>
      </c>
      <c r="I169" s="832" t="s">
        <v>1591</v>
      </c>
      <c r="J169" s="832" t="s">
        <v>1012</v>
      </c>
      <c r="K169" s="832" t="s">
        <v>1592</v>
      </c>
      <c r="L169" s="835">
        <v>0</v>
      </c>
      <c r="M169" s="835">
        <v>0</v>
      </c>
      <c r="N169" s="832">
        <v>1</v>
      </c>
      <c r="O169" s="836">
        <v>0.5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31</v>
      </c>
      <c r="B170" s="832" t="s">
        <v>1689</v>
      </c>
      <c r="C170" s="832" t="s">
        <v>1695</v>
      </c>
      <c r="D170" s="833" t="s">
        <v>2661</v>
      </c>
      <c r="E170" s="834" t="s">
        <v>1705</v>
      </c>
      <c r="F170" s="832" t="s">
        <v>1690</v>
      </c>
      <c r="G170" s="832" t="s">
        <v>1762</v>
      </c>
      <c r="H170" s="832" t="s">
        <v>581</v>
      </c>
      <c r="I170" s="832" t="s">
        <v>2000</v>
      </c>
      <c r="J170" s="832" t="s">
        <v>1764</v>
      </c>
      <c r="K170" s="832" t="s">
        <v>2001</v>
      </c>
      <c r="L170" s="835">
        <v>50.32</v>
      </c>
      <c r="M170" s="835">
        <v>50.32</v>
      </c>
      <c r="N170" s="832">
        <v>1</v>
      </c>
      <c r="O170" s="836">
        <v>1</v>
      </c>
      <c r="P170" s="835">
        <v>50.32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31</v>
      </c>
      <c r="B171" s="832" t="s">
        <v>1689</v>
      </c>
      <c r="C171" s="832" t="s">
        <v>1695</v>
      </c>
      <c r="D171" s="833" t="s">
        <v>2661</v>
      </c>
      <c r="E171" s="834" t="s">
        <v>1705</v>
      </c>
      <c r="F171" s="832" t="s">
        <v>1690</v>
      </c>
      <c r="G171" s="832" t="s">
        <v>1762</v>
      </c>
      <c r="H171" s="832" t="s">
        <v>581</v>
      </c>
      <c r="I171" s="832" t="s">
        <v>1800</v>
      </c>
      <c r="J171" s="832" t="s">
        <v>1764</v>
      </c>
      <c r="K171" s="832" t="s">
        <v>1801</v>
      </c>
      <c r="L171" s="835">
        <v>99.94</v>
      </c>
      <c r="M171" s="835">
        <v>199.88</v>
      </c>
      <c r="N171" s="832">
        <v>2</v>
      </c>
      <c r="O171" s="836">
        <v>2</v>
      </c>
      <c r="P171" s="835">
        <v>199.88</v>
      </c>
      <c r="Q171" s="837">
        <v>1</v>
      </c>
      <c r="R171" s="832">
        <v>2</v>
      </c>
      <c r="S171" s="837">
        <v>1</v>
      </c>
      <c r="T171" s="836">
        <v>2</v>
      </c>
      <c r="U171" s="838">
        <v>1</v>
      </c>
    </row>
    <row r="172" spans="1:21" ht="14.4" customHeight="1" x14ac:dyDescent="0.3">
      <c r="A172" s="831">
        <v>31</v>
      </c>
      <c r="B172" s="832" t="s">
        <v>1689</v>
      </c>
      <c r="C172" s="832" t="s">
        <v>1695</v>
      </c>
      <c r="D172" s="833" t="s">
        <v>2661</v>
      </c>
      <c r="E172" s="834" t="s">
        <v>1705</v>
      </c>
      <c r="F172" s="832" t="s">
        <v>1690</v>
      </c>
      <c r="G172" s="832" t="s">
        <v>1762</v>
      </c>
      <c r="H172" s="832" t="s">
        <v>581</v>
      </c>
      <c r="I172" s="832" t="s">
        <v>2002</v>
      </c>
      <c r="J172" s="832" t="s">
        <v>1764</v>
      </c>
      <c r="K172" s="832" t="s">
        <v>2003</v>
      </c>
      <c r="L172" s="835">
        <v>66.63</v>
      </c>
      <c r="M172" s="835">
        <v>66.63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31</v>
      </c>
      <c r="B173" s="832" t="s">
        <v>1689</v>
      </c>
      <c r="C173" s="832" t="s">
        <v>1695</v>
      </c>
      <c r="D173" s="833" t="s">
        <v>2661</v>
      </c>
      <c r="E173" s="834" t="s">
        <v>1705</v>
      </c>
      <c r="F173" s="832" t="s">
        <v>1690</v>
      </c>
      <c r="G173" s="832" t="s">
        <v>1762</v>
      </c>
      <c r="H173" s="832" t="s">
        <v>581</v>
      </c>
      <c r="I173" s="832" t="s">
        <v>1802</v>
      </c>
      <c r="J173" s="832" t="s">
        <v>1803</v>
      </c>
      <c r="K173" s="832" t="s">
        <v>1804</v>
      </c>
      <c r="L173" s="835">
        <v>50.32</v>
      </c>
      <c r="M173" s="835">
        <v>201.28</v>
      </c>
      <c r="N173" s="832">
        <v>4</v>
      </c>
      <c r="O173" s="836">
        <v>3</v>
      </c>
      <c r="P173" s="835">
        <v>201.28</v>
      </c>
      <c r="Q173" s="837">
        <v>1</v>
      </c>
      <c r="R173" s="832">
        <v>4</v>
      </c>
      <c r="S173" s="837">
        <v>1</v>
      </c>
      <c r="T173" s="836">
        <v>3</v>
      </c>
      <c r="U173" s="838">
        <v>1</v>
      </c>
    </row>
    <row r="174" spans="1:21" ht="14.4" customHeight="1" x14ac:dyDescent="0.3">
      <c r="A174" s="831">
        <v>31</v>
      </c>
      <c r="B174" s="832" t="s">
        <v>1689</v>
      </c>
      <c r="C174" s="832" t="s">
        <v>1695</v>
      </c>
      <c r="D174" s="833" t="s">
        <v>2661</v>
      </c>
      <c r="E174" s="834" t="s">
        <v>1705</v>
      </c>
      <c r="F174" s="832" t="s">
        <v>1690</v>
      </c>
      <c r="G174" s="832" t="s">
        <v>1762</v>
      </c>
      <c r="H174" s="832" t="s">
        <v>581</v>
      </c>
      <c r="I174" s="832" t="s">
        <v>2004</v>
      </c>
      <c r="J174" s="832" t="s">
        <v>2005</v>
      </c>
      <c r="K174" s="832" t="s">
        <v>2006</v>
      </c>
      <c r="L174" s="835">
        <v>199.89</v>
      </c>
      <c r="M174" s="835">
        <v>399.78</v>
      </c>
      <c r="N174" s="832">
        <v>2</v>
      </c>
      <c r="O174" s="836">
        <v>1</v>
      </c>
      <c r="P174" s="835">
        <v>399.78</v>
      </c>
      <c r="Q174" s="837">
        <v>1</v>
      </c>
      <c r="R174" s="832">
        <v>2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31</v>
      </c>
      <c r="B175" s="832" t="s">
        <v>1689</v>
      </c>
      <c r="C175" s="832" t="s">
        <v>1695</v>
      </c>
      <c r="D175" s="833" t="s">
        <v>2661</v>
      </c>
      <c r="E175" s="834" t="s">
        <v>1705</v>
      </c>
      <c r="F175" s="832" t="s">
        <v>1690</v>
      </c>
      <c r="G175" s="832" t="s">
        <v>1766</v>
      </c>
      <c r="H175" s="832" t="s">
        <v>613</v>
      </c>
      <c r="I175" s="832" t="s">
        <v>2007</v>
      </c>
      <c r="J175" s="832" t="s">
        <v>1039</v>
      </c>
      <c r="K175" s="832" t="s">
        <v>1830</v>
      </c>
      <c r="L175" s="835">
        <v>154.36000000000001</v>
      </c>
      <c r="M175" s="835">
        <v>154.36000000000001</v>
      </c>
      <c r="N175" s="832">
        <v>1</v>
      </c>
      <c r="O175" s="836">
        <v>1</v>
      </c>
      <c r="P175" s="835">
        <v>154.36000000000001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31</v>
      </c>
      <c r="B176" s="832" t="s">
        <v>1689</v>
      </c>
      <c r="C176" s="832" t="s">
        <v>1695</v>
      </c>
      <c r="D176" s="833" t="s">
        <v>2661</v>
      </c>
      <c r="E176" s="834" t="s">
        <v>1705</v>
      </c>
      <c r="F176" s="832" t="s">
        <v>1690</v>
      </c>
      <c r="G176" s="832" t="s">
        <v>1767</v>
      </c>
      <c r="H176" s="832" t="s">
        <v>581</v>
      </c>
      <c r="I176" s="832" t="s">
        <v>1768</v>
      </c>
      <c r="J176" s="832" t="s">
        <v>618</v>
      </c>
      <c r="K176" s="832" t="s">
        <v>1769</v>
      </c>
      <c r="L176" s="835">
        <v>0</v>
      </c>
      <c r="M176" s="835">
        <v>0</v>
      </c>
      <c r="N176" s="832">
        <v>1</v>
      </c>
      <c r="O176" s="836">
        <v>0.5</v>
      </c>
      <c r="P176" s="835">
        <v>0</v>
      </c>
      <c r="Q176" s="837"/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31</v>
      </c>
      <c r="B177" s="832" t="s">
        <v>1689</v>
      </c>
      <c r="C177" s="832" t="s">
        <v>1695</v>
      </c>
      <c r="D177" s="833" t="s">
        <v>2661</v>
      </c>
      <c r="E177" s="834" t="s">
        <v>1705</v>
      </c>
      <c r="F177" s="832" t="s">
        <v>1692</v>
      </c>
      <c r="G177" s="832" t="s">
        <v>1729</v>
      </c>
      <c r="H177" s="832" t="s">
        <v>581</v>
      </c>
      <c r="I177" s="832" t="s">
        <v>1730</v>
      </c>
      <c r="J177" s="832" t="s">
        <v>1731</v>
      </c>
      <c r="K177" s="832" t="s">
        <v>1732</v>
      </c>
      <c r="L177" s="835">
        <v>35.130000000000003</v>
      </c>
      <c r="M177" s="835">
        <v>772.86</v>
      </c>
      <c r="N177" s="832">
        <v>22</v>
      </c>
      <c r="O177" s="836">
        <v>17</v>
      </c>
      <c r="P177" s="835">
        <v>702.6</v>
      </c>
      <c r="Q177" s="837">
        <v>0.90909090909090906</v>
      </c>
      <c r="R177" s="832">
        <v>20</v>
      </c>
      <c r="S177" s="837">
        <v>0.90909090909090906</v>
      </c>
      <c r="T177" s="836">
        <v>15</v>
      </c>
      <c r="U177" s="838">
        <v>0.88235294117647056</v>
      </c>
    </row>
    <row r="178" spans="1:21" ht="14.4" customHeight="1" x14ac:dyDescent="0.3">
      <c r="A178" s="831">
        <v>31</v>
      </c>
      <c r="B178" s="832" t="s">
        <v>1689</v>
      </c>
      <c r="C178" s="832" t="s">
        <v>1695</v>
      </c>
      <c r="D178" s="833" t="s">
        <v>2661</v>
      </c>
      <c r="E178" s="834" t="s">
        <v>1705</v>
      </c>
      <c r="F178" s="832" t="s">
        <v>1692</v>
      </c>
      <c r="G178" s="832" t="s">
        <v>1729</v>
      </c>
      <c r="H178" s="832" t="s">
        <v>581</v>
      </c>
      <c r="I178" s="832" t="s">
        <v>2008</v>
      </c>
      <c r="J178" s="832" t="s">
        <v>1731</v>
      </c>
      <c r="K178" s="832" t="s">
        <v>2009</v>
      </c>
      <c r="L178" s="835">
        <v>24.77</v>
      </c>
      <c r="M178" s="835">
        <v>49.54</v>
      </c>
      <c r="N178" s="832">
        <v>2</v>
      </c>
      <c r="O178" s="836">
        <v>2</v>
      </c>
      <c r="P178" s="835">
        <v>24.77</v>
      </c>
      <c r="Q178" s="837">
        <v>0.5</v>
      </c>
      <c r="R178" s="832">
        <v>1</v>
      </c>
      <c r="S178" s="837">
        <v>0.5</v>
      </c>
      <c r="T178" s="836">
        <v>1</v>
      </c>
      <c r="U178" s="838">
        <v>0.5</v>
      </c>
    </row>
    <row r="179" spans="1:21" ht="14.4" customHeight="1" x14ac:dyDescent="0.3">
      <c r="A179" s="831">
        <v>31</v>
      </c>
      <c r="B179" s="832" t="s">
        <v>1689</v>
      </c>
      <c r="C179" s="832" t="s">
        <v>1695</v>
      </c>
      <c r="D179" s="833" t="s">
        <v>2661</v>
      </c>
      <c r="E179" s="834" t="s">
        <v>1705</v>
      </c>
      <c r="F179" s="832" t="s">
        <v>1692</v>
      </c>
      <c r="G179" s="832" t="s">
        <v>1729</v>
      </c>
      <c r="H179" s="832" t="s">
        <v>581</v>
      </c>
      <c r="I179" s="832" t="s">
        <v>2010</v>
      </c>
      <c r="J179" s="832" t="s">
        <v>1731</v>
      </c>
      <c r="K179" s="832" t="s">
        <v>2011</v>
      </c>
      <c r="L179" s="835">
        <v>38.24</v>
      </c>
      <c r="M179" s="835">
        <v>344.16</v>
      </c>
      <c r="N179" s="832">
        <v>9</v>
      </c>
      <c r="O179" s="836">
        <v>9</v>
      </c>
      <c r="P179" s="835">
        <v>344.16</v>
      </c>
      <c r="Q179" s="837">
        <v>1</v>
      </c>
      <c r="R179" s="832">
        <v>9</v>
      </c>
      <c r="S179" s="837">
        <v>1</v>
      </c>
      <c r="T179" s="836">
        <v>9</v>
      </c>
      <c r="U179" s="838">
        <v>1</v>
      </c>
    </row>
    <row r="180" spans="1:21" ht="14.4" customHeight="1" x14ac:dyDescent="0.3">
      <c r="A180" s="831">
        <v>31</v>
      </c>
      <c r="B180" s="832" t="s">
        <v>1689</v>
      </c>
      <c r="C180" s="832" t="s">
        <v>1695</v>
      </c>
      <c r="D180" s="833" t="s">
        <v>2661</v>
      </c>
      <c r="E180" s="834" t="s">
        <v>1705</v>
      </c>
      <c r="F180" s="832" t="s">
        <v>1692</v>
      </c>
      <c r="G180" s="832" t="s">
        <v>2012</v>
      </c>
      <c r="H180" s="832" t="s">
        <v>581</v>
      </c>
      <c r="I180" s="832" t="s">
        <v>2013</v>
      </c>
      <c r="J180" s="832" t="s">
        <v>2014</v>
      </c>
      <c r="K180" s="832" t="s">
        <v>2015</v>
      </c>
      <c r="L180" s="835">
        <v>410</v>
      </c>
      <c r="M180" s="835">
        <v>410</v>
      </c>
      <c r="N180" s="832">
        <v>1</v>
      </c>
      <c r="O180" s="836">
        <v>1</v>
      </c>
      <c r="P180" s="835">
        <v>410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31</v>
      </c>
      <c r="B181" s="832" t="s">
        <v>1689</v>
      </c>
      <c r="C181" s="832" t="s">
        <v>1695</v>
      </c>
      <c r="D181" s="833" t="s">
        <v>2661</v>
      </c>
      <c r="E181" s="834" t="s">
        <v>1705</v>
      </c>
      <c r="F181" s="832" t="s">
        <v>1692</v>
      </c>
      <c r="G181" s="832" t="s">
        <v>1733</v>
      </c>
      <c r="H181" s="832" t="s">
        <v>581</v>
      </c>
      <c r="I181" s="832" t="s">
        <v>1773</v>
      </c>
      <c r="J181" s="832" t="s">
        <v>1774</v>
      </c>
      <c r="K181" s="832" t="s">
        <v>1775</v>
      </c>
      <c r="L181" s="835">
        <v>199.5</v>
      </c>
      <c r="M181" s="835">
        <v>199.5</v>
      </c>
      <c r="N181" s="832">
        <v>1</v>
      </c>
      <c r="O181" s="836">
        <v>1</v>
      </c>
      <c r="P181" s="835">
        <v>199.5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31</v>
      </c>
      <c r="B182" s="832" t="s">
        <v>1689</v>
      </c>
      <c r="C182" s="832" t="s">
        <v>1695</v>
      </c>
      <c r="D182" s="833" t="s">
        <v>2661</v>
      </c>
      <c r="E182" s="834" t="s">
        <v>1705</v>
      </c>
      <c r="F182" s="832" t="s">
        <v>1692</v>
      </c>
      <c r="G182" s="832" t="s">
        <v>1733</v>
      </c>
      <c r="H182" s="832" t="s">
        <v>581</v>
      </c>
      <c r="I182" s="832" t="s">
        <v>1734</v>
      </c>
      <c r="J182" s="832" t="s">
        <v>1735</v>
      </c>
      <c r="K182" s="832" t="s">
        <v>1736</v>
      </c>
      <c r="L182" s="835">
        <v>492.18</v>
      </c>
      <c r="M182" s="835">
        <v>492.18</v>
      </c>
      <c r="N182" s="832">
        <v>1</v>
      </c>
      <c r="O182" s="836">
        <v>1</v>
      </c>
      <c r="P182" s="835">
        <v>492.18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31</v>
      </c>
      <c r="B183" s="832" t="s">
        <v>1689</v>
      </c>
      <c r="C183" s="832" t="s">
        <v>1695</v>
      </c>
      <c r="D183" s="833" t="s">
        <v>2661</v>
      </c>
      <c r="E183" s="834" t="s">
        <v>1705</v>
      </c>
      <c r="F183" s="832" t="s">
        <v>1692</v>
      </c>
      <c r="G183" s="832" t="s">
        <v>1733</v>
      </c>
      <c r="H183" s="832" t="s">
        <v>581</v>
      </c>
      <c r="I183" s="832" t="s">
        <v>2016</v>
      </c>
      <c r="J183" s="832" t="s">
        <v>2017</v>
      </c>
      <c r="K183" s="832" t="s">
        <v>2018</v>
      </c>
      <c r="L183" s="835">
        <v>2296.87</v>
      </c>
      <c r="M183" s="835">
        <v>4593.74</v>
      </c>
      <c r="N183" s="832">
        <v>2</v>
      </c>
      <c r="O183" s="836">
        <v>2</v>
      </c>
      <c r="P183" s="835">
        <v>4593.74</v>
      </c>
      <c r="Q183" s="837">
        <v>1</v>
      </c>
      <c r="R183" s="832">
        <v>2</v>
      </c>
      <c r="S183" s="837">
        <v>1</v>
      </c>
      <c r="T183" s="836">
        <v>2</v>
      </c>
      <c r="U183" s="838">
        <v>1</v>
      </c>
    </row>
    <row r="184" spans="1:21" ht="14.4" customHeight="1" x14ac:dyDescent="0.3">
      <c r="A184" s="831">
        <v>31</v>
      </c>
      <c r="B184" s="832" t="s">
        <v>1689</v>
      </c>
      <c r="C184" s="832" t="s">
        <v>1695</v>
      </c>
      <c r="D184" s="833" t="s">
        <v>2661</v>
      </c>
      <c r="E184" s="834" t="s">
        <v>1705</v>
      </c>
      <c r="F184" s="832" t="s">
        <v>1692</v>
      </c>
      <c r="G184" s="832" t="s">
        <v>1733</v>
      </c>
      <c r="H184" s="832" t="s">
        <v>581</v>
      </c>
      <c r="I184" s="832" t="s">
        <v>2019</v>
      </c>
      <c r="J184" s="832" t="s">
        <v>2020</v>
      </c>
      <c r="K184" s="832" t="s">
        <v>2021</v>
      </c>
      <c r="L184" s="835">
        <v>320.25</v>
      </c>
      <c r="M184" s="835">
        <v>320.25</v>
      </c>
      <c r="N184" s="832">
        <v>1</v>
      </c>
      <c r="O184" s="836">
        <v>1</v>
      </c>
      <c r="P184" s="835">
        <v>320.25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31</v>
      </c>
      <c r="B185" s="832" t="s">
        <v>1689</v>
      </c>
      <c r="C185" s="832" t="s">
        <v>1695</v>
      </c>
      <c r="D185" s="833" t="s">
        <v>2661</v>
      </c>
      <c r="E185" s="834" t="s">
        <v>1705</v>
      </c>
      <c r="F185" s="832" t="s">
        <v>1692</v>
      </c>
      <c r="G185" s="832" t="s">
        <v>1733</v>
      </c>
      <c r="H185" s="832" t="s">
        <v>581</v>
      </c>
      <c r="I185" s="832" t="s">
        <v>1892</v>
      </c>
      <c r="J185" s="832" t="s">
        <v>1893</v>
      </c>
      <c r="K185" s="832" t="s">
        <v>1894</v>
      </c>
      <c r="L185" s="835">
        <v>245.43</v>
      </c>
      <c r="M185" s="835">
        <v>490.86</v>
      </c>
      <c r="N185" s="832">
        <v>2</v>
      </c>
      <c r="O185" s="836">
        <v>2</v>
      </c>
      <c r="P185" s="835">
        <v>490.86</v>
      </c>
      <c r="Q185" s="837">
        <v>1</v>
      </c>
      <c r="R185" s="832">
        <v>2</v>
      </c>
      <c r="S185" s="837">
        <v>1</v>
      </c>
      <c r="T185" s="836">
        <v>2</v>
      </c>
      <c r="U185" s="838">
        <v>1</v>
      </c>
    </row>
    <row r="186" spans="1:21" ht="14.4" customHeight="1" x14ac:dyDescent="0.3">
      <c r="A186" s="831">
        <v>31</v>
      </c>
      <c r="B186" s="832" t="s">
        <v>1689</v>
      </c>
      <c r="C186" s="832" t="s">
        <v>1695</v>
      </c>
      <c r="D186" s="833" t="s">
        <v>2661</v>
      </c>
      <c r="E186" s="834" t="s">
        <v>1705</v>
      </c>
      <c r="F186" s="832" t="s">
        <v>1692</v>
      </c>
      <c r="G186" s="832" t="s">
        <v>1733</v>
      </c>
      <c r="H186" s="832" t="s">
        <v>581</v>
      </c>
      <c r="I186" s="832" t="s">
        <v>2022</v>
      </c>
      <c r="J186" s="832" t="s">
        <v>2023</v>
      </c>
      <c r="K186" s="832" t="s">
        <v>2024</v>
      </c>
      <c r="L186" s="835">
        <v>1575</v>
      </c>
      <c r="M186" s="835">
        <v>12600</v>
      </c>
      <c r="N186" s="832">
        <v>8</v>
      </c>
      <c r="O186" s="836">
        <v>8</v>
      </c>
      <c r="P186" s="835">
        <v>12600</v>
      </c>
      <c r="Q186" s="837">
        <v>1</v>
      </c>
      <c r="R186" s="832">
        <v>8</v>
      </c>
      <c r="S186" s="837">
        <v>1</v>
      </c>
      <c r="T186" s="836">
        <v>8</v>
      </c>
      <c r="U186" s="838">
        <v>1</v>
      </c>
    </row>
    <row r="187" spans="1:21" ht="14.4" customHeight="1" x14ac:dyDescent="0.3">
      <c r="A187" s="831">
        <v>31</v>
      </c>
      <c r="B187" s="832" t="s">
        <v>1689</v>
      </c>
      <c r="C187" s="832" t="s">
        <v>1695</v>
      </c>
      <c r="D187" s="833" t="s">
        <v>2661</v>
      </c>
      <c r="E187" s="834" t="s">
        <v>1705</v>
      </c>
      <c r="F187" s="832" t="s">
        <v>1692</v>
      </c>
      <c r="G187" s="832" t="s">
        <v>1733</v>
      </c>
      <c r="H187" s="832" t="s">
        <v>581</v>
      </c>
      <c r="I187" s="832" t="s">
        <v>2025</v>
      </c>
      <c r="J187" s="832" t="s">
        <v>1783</v>
      </c>
      <c r="K187" s="832" t="s">
        <v>2026</v>
      </c>
      <c r="L187" s="835">
        <v>50.5</v>
      </c>
      <c r="M187" s="835">
        <v>101</v>
      </c>
      <c r="N187" s="832">
        <v>2</v>
      </c>
      <c r="O187" s="836">
        <v>2</v>
      </c>
      <c r="P187" s="835">
        <v>101</v>
      </c>
      <c r="Q187" s="837">
        <v>1</v>
      </c>
      <c r="R187" s="832">
        <v>2</v>
      </c>
      <c r="S187" s="837">
        <v>1</v>
      </c>
      <c r="T187" s="836">
        <v>2</v>
      </c>
      <c r="U187" s="838">
        <v>1</v>
      </c>
    </row>
    <row r="188" spans="1:21" ht="14.4" customHeight="1" x14ac:dyDescent="0.3">
      <c r="A188" s="831">
        <v>31</v>
      </c>
      <c r="B188" s="832" t="s">
        <v>1689</v>
      </c>
      <c r="C188" s="832" t="s">
        <v>1695</v>
      </c>
      <c r="D188" s="833" t="s">
        <v>2661</v>
      </c>
      <c r="E188" s="834" t="s">
        <v>1705</v>
      </c>
      <c r="F188" s="832" t="s">
        <v>1692</v>
      </c>
      <c r="G188" s="832" t="s">
        <v>1733</v>
      </c>
      <c r="H188" s="832" t="s">
        <v>581</v>
      </c>
      <c r="I188" s="832" t="s">
        <v>1837</v>
      </c>
      <c r="J188" s="832" t="s">
        <v>1783</v>
      </c>
      <c r="K188" s="832" t="s">
        <v>1838</v>
      </c>
      <c r="L188" s="835">
        <v>58.5</v>
      </c>
      <c r="M188" s="835">
        <v>234</v>
      </c>
      <c r="N188" s="832">
        <v>4</v>
      </c>
      <c r="O188" s="836">
        <v>3</v>
      </c>
      <c r="P188" s="835">
        <v>234</v>
      </c>
      <c r="Q188" s="837">
        <v>1</v>
      </c>
      <c r="R188" s="832">
        <v>4</v>
      </c>
      <c r="S188" s="837">
        <v>1</v>
      </c>
      <c r="T188" s="836">
        <v>3</v>
      </c>
      <c r="U188" s="838">
        <v>1</v>
      </c>
    </row>
    <row r="189" spans="1:21" ht="14.4" customHeight="1" x14ac:dyDescent="0.3">
      <c r="A189" s="831">
        <v>31</v>
      </c>
      <c r="B189" s="832" t="s">
        <v>1689</v>
      </c>
      <c r="C189" s="832" t="s">
        <v>1695</v>
      </c>
      <c r="D189" s="833" t="s">
        <v>2661</v>
      </c>
      <c r="E189" s="834" t="s">
        <v>1705</v>
      </c>
      <c r="F189" s="832" t="s">
        <v>1692</v>
      </c>
      <c r="G189" s="832" t="s">
        <v>1733</v>
      </c>
      <c r="H189" s="832" t="s">
        <v>581</v>
      </c>
      <c r="I189" s="832" t="s">
        <v>1779</v>
      </c>
      <c r="J189" s="832" t="s">
        <v>1780</v>
      </c>
      <c r="K189" s="832" t="s">
        <v>1781</v>
      </c>
      <c r="L189" s="835">
        <v>971.25</v>
      </c>
      <c r="M189" s="835">
        <v>2913.75</v>
      </c>
      <c r="N189" s="832">
        <v>3</v>
      </c>
      <c r="O189" s="836">
        <v>3</v>
      </c>
      <c r="P189" s="835">
        <v>1942.5</v>
      </c>
      <c r="Q189" s="837">
        <v>0.66666666666666663</v>
      </c>
      <c r="R189" s="832">
        <v>2</v>
      </c>
      <c r="S189" s="837">
        <v>0.66666666666666663</v>
      </c>
      <c r="T189" s="836">
        <v>2</v>
      </c>
      <c r="U189" s="838">
        <v>0.66666666666666663</v>
      </c>
    </row>
    <row r="190" spans="1:21" ht="14.4" customHeight="1" x14ac:dyDescent="0.3">
      <c r="A190" s="831">
        <v>31</v>
      </c>
      <c r="B190" s="832" t="s">
        <v>1689</v>
      </c>
      <c r="C190" s="832" t="s">
        <v>1695</v>
      </c>
      <c r="D190" s="833" t="s">
        <v>2661</v>
      </c>
      <c r="E190" s="834" t="s">
        <v>1705</v>
      </c>
      <c r="F190" s="832" t="s">
        <v>1692</v>
      </c>
      <c r="G190" s="832" t="s">
        <v>1733</v>
      </c>
      <c r="H190" s="832" t="s">
        <v>581</v>
      </c>
      <c r="I190" s="832" t="s">
        <v>2027</v>
      </c>
      <c r="J190" s="832" t="s">
        <v>2028</v>
      </c>
      <c r="K190" s="832" t="s">
        <v>2029</v>
      </c>
      <c r="L190" s="835">
        <v>250</v>
      </c>
      <c r="M190" s="835">
        <v>250</v>
      </c>
      <c r="N190" s="832">
        <v>1</v>
      </c>
      <c r="O190" s="836">
        <v>1</v>
      </c>
      <c r="P190" s="835">
        <v>250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31</v>
      </c>
      <c r="B191" s="832" t="s">
        <v>1689</v>
      </c>
      <c r="C191" s="832" t="s">
        <v>1695</v>
      </c>
      <c r="D191" s="833" t="s">
        <v>2661</v>
      </c>
      <c r="E191" s="834" t="s">
        <v>1705</v>
      </c>
      <c r="F191" s="832" t="s">
        <v>1692</v>
      </c>
      <c r="G191" s="832" t="s">
        <v>1733</v>
      </c>
      <c r="H191" s="832" t="s">
        <v>581</v>
      </c>
      <c r="I191" s="832" t="s">
        <v>2030</v>
      </c>
      <c r="J191" s="832" t="s">
        <v>2031</v>
      </c>
      <c r="K191" s="832"/>
      <c r="L191" s="835">
        <v>80.349999999999994</v>
      </c>
      <c r="M191" s="835">
        <v>80.349999999999994</v>
      </c>
      <c r="N191" s="832">
        <v>1</v>
      </c>
      <c r="O191" s="836">
        <v>1</v>
      </c>
      <c r="P191" s="835">
        <v>80.349999999999994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31</v>
      </c>
      <c r="B192" s="832" t="s">
        <v>1689</v>
      </c>
      <c r="C192" s="832" t="s">
        <v>1695</v>
      </c>
      <c r="D192" s="833" t="s">
        <v>2661</v>
      </c>
      <c r="E192" s="834" t="s">
        <v>1705</v>
      </c>
      <c r="F192" s="832" t="s">
        <v>1692</v>
      </c>
      <c r="G192" s="832" t="s">
        <v>1733</v>
      </c>
      <c r="H192" s="832" t="s">
        <v>581</v>
      </c>
      <c r="I192" s="832" t="s">
        <v>2032</v>
      </c>
      <c r="J192" s="832" t="s">
        <v>2033</v>
      </c>
      <c r="K192" s="832" t="s">
        <v>2034</v>
      </c>
      <c r="L192" s="835">
        <v>600</v>
      </c>
      <c r="M192" s="835">
        <v>600</v>
      </c>
      <c r="N192" s="832">
        <v>1</v>
      </c>
      <c r="O192" s="836">
        <v>1</v>
      </c>
      <c r="P192" s="835">
        <v>600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31</v>
      </c>
      <c r="B193" s="832" t="s">
        <v>1689</v>
      </c>
      <c r="C193" s="832" t="s">
        <v>1695</v>
      </c>
      <c r="D193" s="833" t="s">
        <v>2661</v>
      </c>
      <c r="E193" s="834" t="s">
        <v>1705</v>
      </c>
      <c r="F193" s="832" t="s">
        <v>1692</v>
      </c>
      <c r="G193" s="832" t="s">
        <v>1733</v>
      </c>
      <c r="H193" s="832" t="s">
        <v>581</v>
      </c>
      <c r="I193" s="832" t="s">
        <v>1901</v>
      </c>
      <c r="J193" s="832" t="s">
        <v>1902</v>
      </c>
      <c r="K193" s="832" t="s">
        <v>1903</v>
      </c>
      <c r="L193" s="835">
        <v>349.12</v>
      </c>
      <c r="M193" s="835">
        <v>349.12</v>
      </c>
      <c r="N193" s="832">
        <v>1</v>
      </c>
      <c r="O193" s="836">
        <v>1</v>
      </c>
      <c r="P193" s="835">
        <v>349.12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31</v>
      </c>
      <c r="B194" s="832" t="s">
        <v>1689</v>
      </c>
      <c r="C194" s="832" t="s">
        <v>1695</v>
      </c>
      <c r="D194" s="833" t="s">
        <v>2661</v>
      </c>
      <c r="E194" s="834" t="s">
        <v>1705</v>
      </c>
      <c r="F194" s="832" t="s">
        <v>1692</v>
      </c>
      <c r="G194" s="832" t="s">
        <v>1733</v>
      </c>
      <c r="H194" s="832" t="s">
        <v>581</v>
      </c>
      <c r="I194" s="832" t="s">
        <v>1904</v>
      </c>
      <c r="J194" s="832" t="s">
        <v>1905</v>
      </c>
      <c r="K194" s="832" t="s">
        <v>1906</v>
      </c>
      <c r="L194" s="835">
        <v>350</v>
      </c>
      <c r="M194" s="835">
        <v>6650</v>
      </c>
      <c r="N194" s="832">
        <v>19</v>
      </c>
      <c r="O194" s="836">
        <v>19</v>
      </c>
      <c r="P194" s="835">
        <v>6650</v>
      </c>
      <c r="Q194" s="837">
        <v>1</v>
      </c>
      <c r="R194" s="832">
        <v>19</v>
      </c>
      <c r="S194" s="837">
        <v>1</v>
      </c>
      <c r="T194" s="836">
        <v>19</v>
      </c>
      <c r="U194" s="838">
        <v>1</v>
      </c>
    </row>
    <row r="195" spans="1:21" ht="14.4" customHeight="1" x14ac:dyDescent="0.3">
      <c r="A195" s="831">
        <v>31</v>
      </c>
      <c r="B195" s="832" t="s">
        <v>1689</v>
      </c>
      <c r="C195" s="832" t="s">
        <v>1695</v>
      </c>
      <c r="D195" s="833" t="s">
        <v>2661</v>
      </c>
      <c r="E195" s="834" t="s">
        <v>1705</v>
      </c>
      <c r="F195" s="832" t="s">
        <v>1692</v>
      </c>
      <c r="G195" s="832" t="s">
        <v>1733</v>
      </c>
      <c r="H195" s="832" t="s">
        <v>581</v>
      </c>
      <c r="I195" s="832" t="s">
        <v>1782</v>
      </c>
      <c r="J195" s="832" t="s">
        <v>1783</v>
      </c>
      <c r="K195" s="832" t="s">
        <v>1784</v>
      </c>
      <c r="L195" s="835">
        <v>58.5</v>
      </c>
      <c r="M195" s="835">
        <v>58.5</v>
      </c>
      <c r="N195" s="832">
        <v>1</v>
      </c>
      <c r="O195" s="836">
        <v>1</v>
      </c>
      <c r="P195" s="835">
        <v>58.5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31</v>
      </c>
      <c r="B196" s="832" t="s">
        <v>1689</v>
      </c>
      <c r="C196" s="832" t="s">
        <v>1695</v>
      </c>
      <c r="D196" s="833" t="s">
        <v>2661</v>
      </c>
      <c r="E196" s="834" t="s">
        <v>1705</v>
      </c>
      <c r="F196" s="832" t="s">
        <v>1692</v>
      </c>
      <c r="G196" s="832" t="s">
        <v>1733</v>
      </c>
      <c r="H196" s="832" t="s">
        <v>581</v>
      </c>
      <c r="I196" s="832" t="s">
        <v>2035</v>
      </c>
      <c r="J196" s="832" t="s">
        <v>2036</v>
      </c>
      <c r="K196" s="832" t="s">
        <v>2037</v>
      </c>
      <c r="L196" s="835">
        <v>336.5</v>
      </c>
      <c r="M196" s="835">
        <v>336.5</v>
      </c>
      <c r="N196" s="832">
        <v>1</v>
      </c>
      <c r="O196" s="836">
        <v>1</v>
      </c>
      <c r="P196" s="835">
        <v>336.5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31</v>
      </c>
      <c r="B197" s="832" t="s">
        <v>1689</v>
      </c>
      <c r="C197" s="832" t="s">
        <v>1695</v>
      </c>
      <c r="D197" s="833" t="s">
        <v>2661</v>
      </c>
      <c r="E197" s="834" t="s">
        <v>1705</v>
      </c>
      <c r="F197" s="832" t="s">
        <v>1692</v>
      </c>
      <c r="G197" s="832" t="s">
        <v>1733</v>
      </c>
      <c r="H197" s="832" t="s">
        <v>581</v>
      </c>
      <c r="I197" s="832" t="s">
        <v>1737</v>
      </c>
      <c r="J197" s="832" t="s">
        <v>1738</v>
      </c>
      <c r="K197" s="832" t="s">
        <v>1739</v>
      </c>
      <c r="L197" s="835">
        <v>1000</v>
      </c>
      <c r="M197" s="835">
        <v>2000</v>
      </c>
      <c r="N197" s="832">
        <v>2</v>
      </c>
      <c r="O197" s="836">
        <v>2</v>
      </c>
      <c r="P197" s="835">
        <v>2000</v>
      </c>
      <c r="Q197" s="837">
        <v>1</v>
      </c>
      <c r="R197" s="832">
        <v>2</v>
      </c>
      <c r="S197" s="837">
        <v>1</v>
      </c>
      <c r="T197" s="836">
        <v>2</v>
      </c>
      <c r="U197" s="838">
        <v>1</v>
      </c>
    </row>
    <row r="198" spans="1:21" ht="14.4" customHeight="1" x14ac:dyDescent="0.3">
      <c r="A198" s="831">
        <v>31</v>
      </c>
      <c r="B198" s="832" t="s">
        <v>1689</v>
      </c>
      <c r="C198" s="832" t="s">
        <v>1695</v>
      </c>
      <c r="D198" s="833" t="s">
        <v>2661</v>
      </c>
      <c r="E198" s="834" t="s">
        <v>1705</v>
      </c>
      <c r="F198" s="832" t="s">
        <v>1692</v>
      </c>
      <c r="G198" s="832" t="s">
        <v>1733</v>
      </c>
      <c r="H198" s="832" t="s">
        <v>581</v>
      </c>
      <c r="I198" s="832" t="s">
        <v>2038</v>
      </c>
      <c r="J198" s="832" t="s">
        <v>2039</v>
      </c>
      <c r="K198" s="832" t="s">
        <v>2040</v>
      </c>
      <c r="L198" s="835">
        <v>97</v>
      </c>
      <c r="M198" s="835">
        <v>97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31</v>
      </c>
      <c r="B199" s="832" t="s">
        <v>1689</v>
      </c>
      <c r="C199" s="832" t="s">
        <v>1695</v>
      </c>
      <c r="D199" s="833" t="s">
        <v>2661</v>
      </c>
      <c r="E199" s="834" t="s">
        <v>1705</v>
      </c>
      <c r="F199" s="832" t="s">
        <v>1692</v>
      </c>
      <c r="G199" s="832" t="s">
        <v>1733</v>
      </c>
      <c r="H199" s="832" t="s">
        <v>581</v>
      </c>
      <c r="I199" s="832" t="s">
        <v>2041</v>
      </c>
      <c r="J199" s="832" t="s">
        <v>2042</v>
      </c>
      <c r="K199" s="832" t="s">
        <v>2043</v>
      </c>
      <c r="L199" s="835">
        <v>750</v>
      </c>
      <c r="M199" s="835">
        <v>6000</v>
      </c>
      <c r="N199" s="832">
        <v>8</v>
      </c>
      <c r="O199" s="836">
        <v>8</v>
      </c>
      <c r="P199" s="835">
        <v>6000</v>
      </c>
      <c r="Q199" s="837">
        <v>1</v>
      </c>
      <c r="R199" s="832">
        <v>8</v>
      </c>
      <c r="S199" s="837">
        <v>1</v>
      </c>
      <c r="T199" s="836">
        <v>8</v>
      </c>
      <c r="U199" s="838">
        <v>1</v>
      </c>
    </row>
    <row r="200" spans="1:21" ht="14.4" customHeight="1" x14ac:dyDescent="0.3">
      <c r="A200" s="831">
        <v>31</v>
      </c>
      <c r="B200" s="832" t="s">
        <v>1689</v>
      </c>
      <c r="C200" s="832" t="s">
        <v>1695</v>
      </c>
      <c r="D200" s="833" t="s">
        <v>2661</v>
      </c>
      <c r="E200" s="834" t="s">
        <v>1705</v>
      </c>
      <c r="F200" s="832" t="s">
        <v>1692</v>
      </c>
      <c r="G200" s="832" t="s">
        <v>1733</v>
      </c>
      <c r="H200" s="832" t="s">
        <v>581</v>
      </c>
      <c r="I200" s="832" t="s">
        <v>2044</v>
      </c>
      <c r="J200" s="832" t="s">
        <v>2045</v>
      </c>
      <c r="K200" s="832"/>
      <c r="L200" s="835">
        <v>2200</v>
      </c>
      <c r="M200" s="835">
        <v>2200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31</v>
      </c>
      <c r="B201" s="832" t="s">
        <v>1689</v>
      </c>
      <c r="C201" s="832" t="s">
        <v>1695</v>
      </c>
      <c r="D201" s="833" t="s">
        <v>2661</v>
      </c>
      <c r="E201" s="834" t="s">
        <v>1705</v>
      </c>
      <c r="F201" s="832" t="s">
        <v>1692</v>
      </c>
      <c r="G201" s="832" t="s">
        <v>1733</v>
      </c>
      <c r="H201" s="832" t="s">
        <v>581</v>
      </c>
      <c r="I201" s="832" t="s">
        <v>2046</v>
      </c>
      <c r="J201" s="832" t="s">
        <v>2047</v>
      </c>
      <c r="K201" s="832" t="s">
        <v>2048</v>
      </c>
      <c r="L201" s="835">
        <v>628</v>
      </c>
      <c r="M201" s="835">
        <v>628</v>
      </c>
      <c r="N201" s="832">
        <v>1</v>
      </c>
      <c r="O201" s="836">
        <v>1</v>
      </c>
      <c r="P201" s="835">
        <v>628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31</v>
      </c>
      <c r="B202" s="832" t="s">
        <v>1689</v>
      </c>
      <c r="C202" s="832" t="s">
        <v>1695</v>
      </c>
      <c r="D202" s="833" t="s">
        <v>2661</v>
      </c>
      <c r="E202" s="834" t="s">
        <v>1705</v>
      </c>
      <c r="F202" s="832" t="s">
        <v>1692</v>
      </c>
      <c r="G202" s="832" t="s">
        <v>1733</v>
      </c>
      <c r="H202" s="832" t="s">
        <v>581</v>
      </c>
      <c r="I202" s="832" t="s">
        <v>1910</v>
      </c>
      <c r="J202" s="832" t="s">
        <v>1911</v>
      </c>
      <c r="K202" s="832" t="s">
        <v>1909</v>
      </c>
      <c r="L202" s="835">
        <v>1000</v>
      </c>
      <c r="M202" s="835">
        <v>2000</v>
      </c>
      <c r="N202" s="832">
        <v>2</v>
      </c>
      <c r="O202" s="836">
        <v>2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31</v>
      </c>
      <c r="B203" s="832" t="s">
        <v>1689</v>
      </c>
      <c r="C203" s="832" t="s">
        <v>1695</v>
      </c>
      <c r="D203" s="833" t="s">
        <v>2661</v>
      </c>
      <c r="E203" s="834" t="s">
        <v>1705</v>
      </c>
      <c r="F203" s="832" t="s">
        <v>1692</v>
      </c>
      <c r="G203" s="832" t="s">
        <v>1733</v>
      </c>
      <c r="H203" s="832" t="s">
        <v>581</v>
      </c>
      <c r="I203" s="832" t="s">
        <v>2049</v>
      </c>
      <c r="J203" s="832" t="s">
        <v>2050</v>
      </c>
      <c r="K203" s="832" t="s">
        <v>2051</v>
      </c>
      <c r="L203" s="835">
        <v>250</v>
      </c>
      <c r="M203" s="835">
        <v>500</v>
      </c>
      <c r="N203" s="832">
        <v>2</v>
      </c>
      <c r="O203" s="836">
        <v>2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31</v>
      </c>
      <c r="B204" s="832" t="s">
        <v>1689</v>
      </c>
      <c r="C204" s="832" t="s">
        <v>1695</v>
      </c>
      <c r="D204" s="833" t="s">
        <v>2661</v>
      </c>
      <c r="E204" s="834" t="s">
        <v>1705</v>
      </c>
      <c r="F204" s="832" t="s">
        <v>1692</v>
      </c>
      <c r="G204" s="832" t="s">
        <v>1733</v>
      </c>
      <c r="H204" s="832" t="s">
        <v>581</v>
      </c>
      <c r="I204" s="832" t="s">
        <v>2052</v>
      </c>
      <c r="J204" s="832" t="s">
        <v>2053</v>
      </c>
      <c r="K204" s="832" t="s">
        <v>2054</v>
      </c>
      <c r="L204" s="835">
        <v>300</v>
      </c>
      <c r="M204" s="835">
        <v>300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31</v>
      </c>
      <c r="B205" s="832" t="s">
        <v>1689</v>
      </c>
      <c r="C205" s="832" t="s">
        <v>1695</v>
      </c>
      <c r="D205" s="833" t="s">
        <v>2661</v>
      </c>
      <c r="E205" s="834" t="s">
        <v>1705</v>
      </c>
      <c r="F205" s="832" t="s">
        <v>1692</v>
      </c>
      <c r="G205" s="832" t="s">
        <v>1733</v>
      </c>
      <c r="H205" s="832" t="s">
        <v>581</v>
      </c>
      <c r="I205" s="832" t="s">
        <v>2055</v>
      </c>
      <c r="J205" s="832" t="s">
        <v>2056</v>
      </c>
      <c r="K205" s="832" t="s">
        <v>2057</v>
      </c>
      <c r="L205" s="835">
        <v>543.55999999999995</v>
      </c>
      <c r="M205" s="835">
        <v>543.55999999999995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31</v>
      </c>
      <c r="B206" s="832" t="s">
        <v>1689</v>
      </c>
      <c r="C206" s="832" t="s">
        <v>1695</v>
      </c>
      <c r="D206" s="833" t="s">
        <v>2661</v>
      </c>
      <c r="E206" s="834" t="s">
        <v>1705</v>
      </c>
      <c r="F206" s="832" t="s">
        <v>1692</v>
      </c>
      <c r="G206" s="832" t="s">
        <v>1740</v>
      </c>
      <c r="H206" s="832" t="s">
        <v>581</v>
      </c>
      <c r="I206" s="832" t="s">
        <v>1915</v>
      </c>
      <c r="J206" s="832" t="s">
        <v>1916</v>
      </c>
      <c r="K206" s="832" t="s">
        <v>1917</v>
      </c>
      <c r="L206" s="835">
        <v>260</v>
      </c>
      <c r="M206" s="835">
        <v>3640</v>
      </c>
      <c r="N206" s="832">
        <v>14</v>
      </c>
      <c r="O206" s="836">
        <v>7</v>
      </c>
      <c r="P206" s="835">
        <v>3120</v>
      </c>
      <c r="Q206" s="837">
        <v>0.8571428571428571</v>
      </c>
      <c r="R206" s="832">
        <v>12</v>
      </c>
      <c r="S206" s="837">
        <v>0.8571428571428571</v>
      </c>
      <c r="T206" s="836">
        <v>6</v>
      </c>
      <c r="U206" s="838">
        <v>0.8571428571428571</v>
      </c>
    </row>
    <row r="207" spans="1:21" ht="14.4" customHeight="1" x14ac:dyDescent="0.3">
      <c r="A207" s="831">
        <v>31</v>
      </c>
      <c r="B207" s="832" t="s">
        <v>1689</v>
      </c>
      <c r="C207" s="832" t="s">
        <v>1695</v>
      </c>
      <c r="D207" s="833" t="s">
        <v>2661</v>
      </c>
      <c r="E207" s="834" t="s">
        <v>1705</v>
      </c>
      <c r="F207" s="832" t="s">
        <v>1692</v>
      </c>
      <c r="G207" s="832" t="s">
        <v>1740</v>
      </c>
      <c r="H207" s="832" t="s">
        <v>581</v>
      </c>
      <c r="I207" s="832" t="s">
        <v>2058</v>
      </c>
      <c r="J207" s="832" t="s">
        <v>2059</v>
      </c>
      <c r="K207" s="832" t="s">
        <v>2060</v>
      </c>
      <c r="L207" s="835">
        <v>278.75</v>
      </c>
      <c r="M207" s="835">
        <v>557.5</v>
      </c>
      <c r="N207" s="832">
        <v>2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31</v>
      </c>
      <c r="B208" s="832" t="s">
        <v>1689</v>
      </c>
      <c r="C208" s="832" t="s">
        <v>1695</v>
      </c>
      <c r="D208" s="833" t="s">
        <v>2661</v>
      </c>
      <c r="E208" s="834" t="s">
        <v>1705</v>
      </c>
      <c r="F208" s="832" t="s">
        <v>1692</v>
      </c>
      <c r="G208" s="832" t="s">
        <v>2061</v>
      </c>
      <c r="H208" s="832" t="s">
        <v>581</v>
      </c>
      <c r="I208" s="832" t="s">
        <v>2062</v>
      </c>
      <c r="J208" s="832" t="s">
        <v>2063</v>
      </c>
      <c r="K208" s="832" t="s">
        <v>2064</v>
      </c>
      <c r="L208" s="835">
        <v>553.15</v>
      </c>
      <c r="M208" s="835">
        <v>7190.95</v>
      </c>
      <c r="N208" s="832">
        <v>13</v>
      </c>
      <c r="O208" s="836">
        <v>5</v>
      </c>
      <c r="P208" s="835">
        <v>7190.95</v>
      </c>
      <c r="Q208" s="837">
        <v>1</v>
      </c>
      <c r="R208" s="832">
        <v>13</v>
      </c>
      <c r="S208" s="837">
        <v>1</v>
      </c>
      <c r="T208" s="836">
        <v>5</v>
      </c>
      <c r="U208" s="838">
        <v>1</v>
      </c>
    </row>
    <row r="209" spans="1:21" ht="14.4" customHeight="1" x14ac:dyDescent="0.3">
      <c r="A209" s="831">
        <v>31</v>
      </c>
      <c r="B209" s="832" t="s">
        <v>1689</v>
      </c>
      <c r="C209" s="832" t="s">
        <v>1695</v>
      </c>
      <c r="D209" s="833" t="s">
        <v>2661</v>
      </c>
      <c r="E209" s="834" t="s">
        <v>1705</v>
      </c>
      <c r="F209" s="832" t="s">
        <v>1692</v>
      </c>
      <c r="G209" s="832" t="s">
        <v>2061</v>
      </c>
      <c r="H209" s="832" t="s">
        <v>581</v>
      </c>
      <c r="I209" s="832" t="s">
        <v>2065</v>
      </c>
      <c r="J209" s="832" t="s">
        <v>2066</v>
      </c>
      <c r="K209" s="832" t="s">
        <v>2067</v>
      </c>
      <c r="L209" s="835">
        <v>1659.44</v>
      </c>
      <c r="M209" s="835">
        <v>9956.6400000000012</v>
      </c>
      <c r="N209" s="832">
        <v>6</v>
      </c>
      <c r="O209" s="836">
        <v>6</v>
      </c>
      <c r="P209" s="835">
        <v>8297.2000000000007</v>
      </c>
      <c r="Q209" s="837">
        <v>0.83333333333333326</v>
      </c>
      <c r="R209" s="832">
        <v>5</v>
      </c>
      <c r="S209" s="837">
        <v>0.83333333333333337</v>
      </c>
      <c r="T209" s="836">
        <v>5</v>
      </c>
      <c r="U209" s="838">
        <v>0.83333333333333337</v>
      </c>
    </row>
    <row r="210" spans="1:21" ht="14.4" customHeight="1" x14ac:dyDescent="0.3">
      <c r="A210" s="831">
        <v>31</v>
      </c>
      <c r="B210" s="832" t="s">
        <v>1689</v>
      </c>
      <c r="C210" s="832" t="s">
        <v>1695</v>
      </c>
      <c r="D210" s="833" t="s">
        <v>2661</v>
      </c>
      <c r="E210" s="834" t="s">
        <v>1706</v>
      </c>
      <c r="F210" s="832" t="s">
        <v>1690</v>
      </c>
      <c r="G210" s="832" t="s">
        <v>1788</v>
      </c>
      <c r="H210" s="832" t="s">
        <v>581</v>
      </c>
      <c r="I210" s="832" t="s">
        <v>2068</v>
      </c>
      <c r="J210" s="832" t="s">
        <v>1176</v>
      </c>
      <c r="K210" s="832" t="s">
        <v>2069</v>
      </c>
      <c r="L210" s="835">
        <v>64.56</v>
      </c>
      <c r="M210" s="835">
        <v>64.56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31</v>
      </c>
      <c r="B211" s="832" t="s">
        <v>1689</v>
      </c>
      <c r="C211" s="832" t="s">
        <v>1695</v>
      </c>
      <c r="D211" s="833" t="s">
        <v>2661</v>
      </c>
      <c r="E211" s="834" t="s">
        <v>1706</v>
      </c>
      <c r="F211" s="832" t="s">
        <v>1690</v>
      </c>
      <c r="G211" s="832" t="s">
        <v>1788</v>
      </c>
      <c r="H211" s="832" t="s">
        <v>581</v>
      </c>
      <c r="I211" s="832" t="s">
        <v>2070</v>
      </c>
      <c r="J211" s="832" t="s">
        <v>1176</v>
      </c>
      <c r="K211" s="832" t="s">
        <v>2071</v>
      </c>
      <c r="L211" s="835">
        <v>161.4</v>
      </c>
      <c r="M211" s="835">
        <v>322.8</v>
      </c>
      <c r="N211" s="832">
        <v>2</v>
      </c>
      <c r="O211" s="836">
        <v>1.5</v>
      </c>
      <c r="P211" s="835">
        <v>322.8</v>
      </c>
      <c r="Q211" s="837">
        <v>1</v>
      </c>
      <c r="R211" s="832">
        <v>2</v>
      </c>
      <c r="S211" s="837">
        <v>1</v>
      </c>
      <c r="T211" s="836">
        <v>1.5</v>
      </c>
      <c r="U211" s="838">
        <v>1</v>
      </c>
    </row>
    <row r="212" spans="1:21" ht="14.4" customHeight="1" x14ac:dyDescent="0.3">
      <c r="A212" s="831">
        <v>31</v>
      </c>
      <c r="B212" s="832" t="s">
        <v>1689</v>
      </c>
      <c r="C212" s="832" t="s">
        <v>1695</v>
      </c>
      <c r="D212" s="833" t="s">
        <v>2661</v>
      </c>
      <c r="E212" s="834" t="s">
        <v>1706</v>
      </c>
      <c r="F212" s="832" t="s">
        <v>1690</v>
      </c>
      <c r="G212" s="832" t="s">
        <v>1788</v>
      </c>
      <c r="H212" s="832" t="s">
        <v>581</v>
      </c>
      <c r="I212" s="832" t="s">
        <v>2070</v>
      </c>
      <c r="J212" s="832" t="s">
        <v>1176</v>
      </c>
      <c r="K212" s="832" t="s">
        <v>2071</v>
      </c>
      <c r="L212" s="835">
        <v>117.47</v>
      </c>
      <c r="M212" s="835">
        <v>234.94</v>
      </c>
      <c r="N212" s="832">
        <v>2</v>
      </c>
      <c r="O212" s="836">
        <v>2</v>
      </c>
      <c r="P212" s="835">
        <v>234.94</v>
      </c>
      <c r="Q212" s="837">
        <v>1</v>
      </c>
      <c r="R212" s="832">
        <v>2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31</v>
      </c>
      <c r="B213" s="832" t="s">
        <v>1689</v>
      </c>
      <c r="C213" s="832" t="s">
        <v>1695</v>
      </c>
      <c r="D213" s="833" t="s">
        <v>2661</v>
      </c>
      <c r="E213" s="834" t="s">
        <v>1706</v>
      </c>
      <c r="F213" s="832" t="s">
        <v>1690</v>
      </c>
      <c r="G213" s="832" t="s">
        <v>1788</v>
      </c>
      <c r="H213" s="832" t="s">
        <v>581</v>
      </c>
      <c r="I213" s="832" t="s">
        <v>2072</v>
      </c>
      <c r="J213" s="832" t="s">
        <v>1176</v>
      </c>
      <c r="K213" s="832" t="s">
        <v>1413</v>
      </c>
      <c r="L213" s="835">
        <v>322.8</v>
      </c>
      <c r="M213" s="835">
        <v>322.8</v>
      </c>
      <c r="N213" s="832">
        <v>1</v>
      </c>
      <c r="O213" s="836">
        <v>1</v>
      </c>
      <c r="P213" s="835">
        <v>322.8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31</v>
      </c>
      <c r="B214" s="832" t="s">
        <v>1689</v>
      </c>
      <c r="C214" s="832" t="s">
        <v>1695</v>
      </c>
      <c r="D214" s="833" t="s">
        <v>2661</v>
      </c>
      <c r="E214" s="834" t="s">
        <v>1706</v>
      </c>
      <c r="F214" s="832" t="s">
        <v>1690</v>
      </c>
      <c r="G214" s="832" t="s">
        <v>2073</v>
      </c>
      <c r="H214" s="832" t="s">
        <v>581</v>
      </c>
      <c r="I214" s="832" t="s">
        <v>2074</v>
      </c>
      <c r="J214" s="832" t="s">
        <v>2075</v>
      </c>
      <c r="K214" s="832" t="s">
        <v>2076</v>
      </c>
      <c r="L214" s="835">
        <v>29.13</v>
      </c>
      <c r="M214" s="835">
        <v>58.26</v>
      </c>
      <c r="N214" s="832">
        <v>2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31</v>
      </c>
      <c r="B215" s="832" t="s">
        <v>1689</v>
      </c>
      <c r="C215" s="832" t="s">
        <v>1695</v>
      </c>
      <c r="D215" s="833" t="s">
        <v>2661</v>
      </c>
      <c r="E215" s="834" t="s">
        <v>1706</v>
      </c>
      <c r="F215" s="832" t="s">
        <v>1690</v>
      </c>
      <c r="G215" s="832" t="s">
        <v>1942</v>
      </c>
      <c r="H215" s="832" t="s">
        <v>581</v>
      </c>
      <c r="I215" s="832" t="s">
        <v>2077</v>
      </c>
      <c r="J215" s="832" t="s">
        <v>870</v>
      </c>
      <c r="K215" s="832" t="s">
        <v>1944</v>
      </c>
      <c r="L215" s="835">
        <v>107.27</v>
      </c>
      <c r="M215" s="835">
        <v>214.54</v>
      </c>
      <c r="N215" s="832">
        <v>2</v>
      </c>
      <c r="O215" s="836">
        <v>1</v>
      </c>
      <c r="P215" s="835">
        <v>214.54</v>
      </c>
      <c r="Q215" s="837">
        <v>1</v>
      </c>
      <c r="R215" s="832">
        <v>2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31</v>
      </c>
      <c r="B216" s="832" t="s">
        <v>1689</v>
      </c>
      <c r="C216" s="832" t="s">
        <v>1695</v>
      </c>
      <c r="D216" s="833" t="s">
        <v>2661</v>
      </c>
      <c r="E216" s="834" t="s">
        <v>1706</v>
      </c>
      <c r="F216" s="832" t="s">
        <v>1690</v>
      </c>
      <c r="G216" s="832" t="s">
        <v>1945</v>
      </c>
      <c r="H216" s="832" t="s">
        <v>581</v>
      </c>
      <c r="I216" s="832" t="s">
        <v>1946</v>
      </c>
      <c r="J216" s="832" t="s">
        <v>1947</v>
      </c>
      <c r="K216" s="832" t="s">
        <v>1948</v>
      </c>
      <c r="L216" s="835">
        <v>0</v>
      </c>
      <c r="M216" s="835">
        <v>0</v>
      </c>
      <c r="N216" s="832">
        <v>2</v>
      </c>
      <c r="O216" s="836">
        <v>0.5</v>
      </c>
      <c r="P216" s="835"/>
      <c r="Q216" s="837"/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31</v>
      </c>
      <c r="B217" s="832" t="s">
        <v>1689</v>
      </c>
      <c r="C217" s="832" t="s">
        <v>1695</v>
      </c>
      <c r="D217" s="833" t="s">
        <v>2661</v>
      </c>
      <c r="E217" s="834" t="s">
        <v>1706</v>
      </c>
      <c r="F217" s="832" t="s">
        <v>1690</v>
      </c>
      <c r="G217" s="832" t="s">
        <v>1723</v>
      </c>
      <c r="H217" s="832" t="s">
        <v>613</v>
      </c>
      <c r="I217" s="832" t="s">
        <v>1744</v>
      </c>
      <c r="J217" s="832" t="s">
        <v>770</v>
      </c>
      <c r="K217" s="832" t="s">
        <v>1387</v>
      </c>
      <c r="L217" s="835">
        <v>490.89</v>
      </c>
      <c r="M217" s="835">
        <v>4418.01</v>
      </c>
      <c r="N217" s="832">
        <v>9</v>
      </c>
      <c r="O217" s="836">
        <v>3</v>
      </c>
      <c r="P217" s="835">
        <v>1963.56</v>
      </c>
      <c r="Q217" s="837">
        <v>0.44444444444444442</v>
      </c>
      <c r="R217" s="832">
        <v>4</v>
      </c>
      <c r="S217" s="837">
        <v>0.44444444444444442</v>
      </c>
      <c r="T217" s="836">
        <v>1.5</v>
      </c>
      <c r="U217" s="838">
        <v>0.5</v>
      </c>
    </row>
    <row r="218" spans="1:21" ht="14.4" customHeight="1" x14ac:dyDescent="0.3">
      <c r="A218" s="831">
        <v>31</v>
      </c>
      <c r="B218" s="832" t="s">
        <v>1689</v>
      </c>
      <c r="C218" s="832" t="s">
        <v>1695</v>
      </c>
      <c r="D218" s="833" t="s">
        <v>2661</v>
      </c>
      <c r="E218" s="834" t="s">
        <v>1706</v>
      </c>
      <c r="F218" s="832" t="s">
        <v>1690</v>
      </c>
      <c r="G218" s="832" t="s">
        <v>1723</v>
      </c>
      <c r="H218" s="832" t="s">
        <v>613</v>
      </c>
      <c r="I218" s="832" t="s">
        <v>1724</v>
      </c>
      <c r="J218" s="832" t="s">
        <v>770</v>
      </c>
      <c r="K218" s="832" t="s">
        <v>1385</v>
      </c>
      <c r="L218" s="835">
        <v>736.33</v>
      </c>
      <c r="M218" s="835">
        <v>53015.760000000009</v>
      </c>
      <c r="N218" s="832">
        <v>72</v>
      </c>
      <c r="O218" s="836">
        <v>16.5</v>
      </c>
      <c r="P218" s="835">
        <v>32398.520000000008</v>
      </c>
      <c r="Q218" s="837">
        <v>0.61111111111111116</v>
      </c>
      <c r="R218" s="832">
        <v>44</v>
      </c>
      <c r="S218" s="837">
        <v>0.61111111111111116</v>
      </c>
      <c r="T218" s="836">
        <v>11</v>
      </c>
      <c r="U218" s="838">
        <v>0.66666666666666663</v>
      </c>
    </row>
    <row r="219" spans="1:21" ht="14.4" customHeight="1" x14ac:dyDescent="0.3">
      <c r="A219" s="831">
        <v>31</v>
      </c>
      <c r="B219" s="832" t="s">
        <v>1689</v>
      </c>
      <c r="C219" s="832" t="s">
        <v>1695</v>
      </c>
      <c r="D219" s="833" t="s">
        <v>2661</v>
      </c>
      <c r="E219" s="834" t="s">
        <v>1706</v>
      </c>
      <c r="F219" s="832" t="s">
        <v>1690</v>
      </c>
      <c r="G219" s="832" t="s">
        <v>1723</v>
      </c>
      <c r="H219" s="832" t="s">
        <v>613</v>
      </c>
      <c r="I219" s="832" t="s">
        <v>1798</v>
      </c>
      <c r="J219" s="832" t="s">
        <v>770</v>
      </c>
      <c r="K219" s="832" t="s">
        <v>1799</v>
      </c>
      <c r="L219" s="835">
        <v>923.74</v>
      </c>
      <c r="M219" s="835">
        <v>923.74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31</v>
      </c>
      <c r="B220" s="832" t="s">
        <v>1689</v>
      </c>
      <c r="C220" s="832" t="s">
        <v>1695</v>
      </c>
      <c r="D220" s="833" t="s">
        <v>2661</v>
      </c>
      <c r="E220" s="834" t="s">
        <v>1706</v>
      </c>
      <c r="F220" s="832" t="s">
        <v>1690</v>
      </c>
      <c r="G220" s="832" t="s">
        <v>1755</v>
      </c>
      <c r="H220" s="832" t="s">
        <v>613</v>
      </c>
      <c r="I220" s="832" t="s">
        <v>1559</v>
      </c>
      <c r="J220" s="832" t="s">
        <v>647</v>
      </c>
      <c r="K220" s="832" t="s">
        <v>629</v>
      </c>
      <c r="L220" s="835">
        <v>48.42</v>
      </c>
      <c r="M220" s="835">
        <v>96.84</v>
      </c>
      <c r="N220" s="832">
        <v>2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31</v>
      </c>
      <c r="B221" s="832" t="s">
        <v>1689</v>
      </c>
      <c r="C221" s="832" t="s">
        <v>1695</v>
      </c>
      <c r="D221" s="833" t="s">
        <v>2661</v>
      </c>
      <c r="E221" s="834" t="s">
        <v>1706</v>
      </c>
      <c r="F221" s="832" t="s">
        <v>1690</v>
      </c>
      <c r="G221" s="832" t="s">
        <v>1755</v>
      </c>
      <c r="H221" s="832" t="s">
        <v>581</v>
      </c>
      <c r="I221" s="832" t="s">
        <v>1863</v>
      </c>
      <c r="J221" s="832" t="s">
        <v>647</v>
      </c>
      <c r="K221" s="832" t="s">
        <v>1864</v>
      </c>
      <c r="L221" s="835">
        <v>48.42</v>
      </c>
      <c r="M221" s="835">
        <v>48.42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31</v>
      </c>
      <c r="B222" s="832" t="s">
        <v>1689</v>
      </c>
      <c r="C222" s="832" t="s">
        <v>1695</v>
      </c>
      <c r="D222" s="833" t="s">
        <v>2661</v>
      </c>
      <c r="E222" s="834" t="s">
        <v>1706</v>
      </c>
      <c r="F222" s="832" t="s">
        <v>1690</v>
      </c>
      <c r="G222" s="832" t="s">
        <v>1755</v>
      </c>
      <c r="H222" s="832" t="s">
        <v>581</v>
      </c>
      <c r="I222" s="832" t="s">
        <v>2078</v>
      </c>
      <c r="J222" s="832" t="s">
        <v>2079</v>
      </c>
      <c r="K222" s="832" t="s">
        <v>2080</v>
      </c>
      <c r="L222" s="835">
        <v>48.42</v>
      </c>
      <c r="M222" s="835">
        <v>96.84</v>
      </c>
      <c r="N222" s="832">
        <v>2</v>
      </c>
      <c r="O222" s="836">
        <v>1</v>
      </c>
      <c r="P222" s="835">
        <v>96.84</v>
      </c>
      <c r="Q222" s="837">
        <v>1</v>
      </c>
      <c r="R222" s="832">
        <v>2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31</v>
      </c>
      <c r="B223" s="832" t="s">
        <v>1689</v>
      </c>
      <c r="C223" s="832" t="s">
        <v>1695</v>
      </c>
      <c r="D223" s="833" t="s">
        <v>2661</v>
      </c>
      <c r="E223" s="834" t="s">
        <v>1706</v>
      </c>
      <c r="F223" s="832" t="s">
        <v>1690</v>
      </c>
      <c r="G223" s="832" t="s">
        <v>1725</v>
      </c>
      <c r="H223" s="832" t="s">
        <v>613</v>
      </c>
      <c r="I223" s="832" t="s">
        <v>1568</v>
      </c>
      <c r="J223" s="832" t="s">
        <v>905</v>
      </c>
      <c r="K223" s="832" t="s">
        <v>1569</v>
      </c>
      <c r="L223" s="835">
        <v>0</v>
      </c>
      <c r="M223" s="835">
        <v>0</v>
      </c>
      <c r="N223" s="832">
        <v>122</v>
      </c>
      <c r="O223" s="836">
        <v>51</v>
      </c>
      <c r="P223" s="835">
        <v>0</v>
      </c>
      <c r="Q223" s="837"/>
      <c r="R223" s="832">
        <v>69</v>
      </c>
      <c r="S223" s="837">
        <v>0.56557377049180324</v>
      </c>
      <c r="T223" s="836">
        <v>28.5</v>
      </c>
      <c r="U223" s="838">
        <v>0.55882352941176472</v>
      </c>
    </row>
    <row r="224" spans="1:21" ht="14.4" customHeight="1" x14ac:dyDescent="0.3">
      <c r="A224" s="831">
        <v>31</v>
      </c>
      <c r="B224" s="832" t="s">
        <v>1689</v>
      </c>
      <c r="C224" s="832" t="s">
        <v>1695</v>
      </c>
      <c r="D224" s="833" t="s">
        <v>2661</v>
      </c>
      <c r="E224" s="834" t="s">
        <v>1706</v>
      </c>
      <c r="F224" s="832" t="s">
        <v>1690</v>
      </c>
      <c r="G224" s="832" t="s">
        <v>1726</v>
      </c>
      <c r="H224" s="832" t="s">
        <v>581</v>
      </c>
      <c r="I224" s="832" t="s">
        <v>1727</v>
      </c>
      <c r="J224" s="832" t="s">
        <v>1103</v>
      </c>
      <c r="K224" s="832" t="s">
        <v>1728</v>
      </c>
      <c r="L224" s="835">
        <v>219.37</v>
      </c>
      <c r="M224" s="835">
        <v>877.48</v>
      </c>
      <c r="N224" s="832">
        <v>4</v>
      </c>
      <c r="O224" s="836">
        <v>1</v>
      </c>
      <c r="P224" s="835">
        <v>438.74</v>
      </c>
      <c r="Q224" s="837">
        <v>0.5</v>
      </c>
      <c r="R224" s="832">
        <v>2</v>
      </c>
      <c r="S224" s="837">
        <v>0.5</v>
      </c>
      <c r="T224" s="836">
        <v>0.5</v>
      </c>
      <c r="U224" s="838">
        <v>0.5</v>
      </c>
    </row>
    <row r="225" spans="1:21" ht="14.4" customHeight="1" x14ac:dyDescent="0.3">
      <c r="A225" s="831">
        <v>31</v>
      </c>
      <c r="B225" s="832" t="s">
        <v>1689</v>
      </c>
      <c r="C225" s="832" t="s">
        <v>1695</v>
      </c>
      <c r="D225" s="833" t="s">
        <v>2661</v>
      </c>
      <c r="E225" s="834" t="s">
        <v>1706</v>
      </c>
      <c r="F225" s="832" t="s">
        <v>1690</v>
      </c>
      <c r="G225" s="832" t="s">
        <v>1762</v>
      </c>
      <c r="H225" s="832" t="s">
        <v>581</v>
      </c>
      <c r="I225" s="832" t="s">
        <v>2081</v>
      </c>
      <c r="J225" s="832" t="s">
        <v>1764</v>
      </c>
      <c r="K225" s="832" t="s">
        <v>2082</v>
      </c>
      <c r="L225" s="835">
        <v>33.549999999999997</v>
      </c>
      <c r="M225" s="835">
        <v>33.549999999999997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31</v>
      </c>
      <c r="B226" s="832" t="s">
        <v>1689</v>
      </c>
      <c r="C226" s="832" t="s">
        <v>1695</v>
      </c>
      <c r="D226" s="833" t="s">
        <v>2661</v>
      </c>
      <c r="E226" s="834" t="s">
        <v>1706</v>
      </c>
      <c r="F226" s="832" t="s">
        <v>1690</v>
      </c>
      <c r="G226" s="832" t="s">
        <v>2083</v>
      </c>
      <c r="H226" s="832" t="s">
        <v>581</v>
      </c>
      <c r="I226" s="832" t="s">
        <v>2084</v>
      </c>
      <c r="J226" s="832" t="s">
        <v>2085</v>
      </c>
      <c r="K226" s="832" t="s">
        <v>2086</v>
      </c>
      <c r="L226" s="835">
        <v>0</v>
      </c>
      <c r="M226" s="835">
        <v>0</v>
      </c>
      <c r="N226" s="832">
        <v>2</v>
      </c>
      <c r="O226" s="836">
        <v>1</v>
      </c>
      <c r="P226" s="835"/>
      <c r="Q226" s="837"/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31</v>
      </c>
      <c r="B227" s="832" t="s">
        <v>1689</v>
      </c>
      <c r="C227" s="832" t="s">
        <v>1695</v>
      </c>
      <c r="D227" s="833" t="s">
        <v>2661</v>
      </c>
      <c r="E227" s="834" t="s">
        <v>1706</v>
      </c>
      <c r="F227" s="832" t="s">
        <v>1690</v>
      </c>
      <c r="G227" s="832" t="s">
        <v>1766</v>
      </c>
      <c r="H227" s="832" t="s">
        <v>613</v>
      </c>
      <c r="I227" s="832" t="s">
        <v>2007</v>
      </c>
      <c r="J227" s="832" t="s">
        <v>1039</v>
      </c>
      <c r="K227" s="832" t="s">
        <v>1830</v>
      </c>
      <c r="L227" s="835">
        <v>154.36000000000001</v>
      </c>
      <c r="M227" s="835">
        <v>154.36000000000001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31</v>
      </c>
      <c r="B228" s="832" t="s">
        <v>1689</v>
      </c>
      <c r="C228" s="832" t="s">
        <v>1695</v>
      </c>
      <c r="D228" s="833" t="s">
        <v>2661</v>
      </c>
      <c r="E228" s="834" t="s">
        <v>1706</v>
      </c>
      <c r="F228" s="832" t="s">
        <v>1692</v>
      </c>
      <c r="G228" s="832" t="s">
        <v>1729</v>
      </c>
      <c r="H228" s="832" t="s">
        <v>581</v>
      </c>
      <c r="I228" s="832" t="s">
        <v>1730</v>
      </c>
      <c r="J228" s="832" t="s">
        <v>1731</v>
      </c>
      <c r="K228" s="832" t="s">
        <v>1732</v>
      </c>
      <c r="L228" s="835">
        <v>35.130000000000003</v>
      </c>
      <c r="M228" s="835">
        <v>5093.8500000000095</v>
      </c>
      <c r="N228" s="832">
        <v>145</v>
      </c>
      <c r="O228" s="836">
        <v>73</v>
      </c>
      <c r="P228" s="835">
        <v>5093.8500000000095</v>
      </c>
      <c r="Q228" s="837">
        <v>1</v>
      </c>
      <c r="R228" s="832">
        <v>145</v>
      </c>
      <c r="S228" s="837">
        <v>1</v>
      </c>
      <c r="T228" s="836">
        <v>73</v>
      </c>
      <c r="U228" s="838">
        <v>1</v>
      </c>
    </row>
    <row r="229" spans="1:21" ht="14.4" customHeight="1" x14ac:dyDescent="0.3">
      <c r="A229" s="831">
        <v>31</v>
      </c>
      <c r="B229" s="832" t="s">
        <v>1689</v>
      </c>
      <c r="C229" s="832" t="s">
        <v>1695</v>
      </c>
      <c r="D229" s="833" t="s">
        <v>2661</v>
      </c>
      <c r="E229" s="834" t="s">
        <v>1706</v>
      </c>
      <c r="F229" s="832" t="s">
        <v>1692</v>
      </c>
      <c r="G229" s="832" t="s">
        <v>1729</v>
      </c>
      <c r="H229" s="832" t="s">
        <v>581</v>
      </c>
      <c r="I229" s="832" t="s">
        <v>2008</v>
      </c>
      <c r="J229" s="832" t="s">
        <v>1731</v>
      </c>
      <c r="K229" s="832" t="s">
        <v>2009</v>
      </c>
      <c r="L229" s="835">
        <v>24.77</v>
      </c>
      <c r="M229" s="835">
        <v>123.85</v>
      </c>
      <c r="N229" s="832">
        <v>5</v>
      </c>
      <c r="O229" s="836">
        <v>5</v>
      </c>
      <c r="P229" s="835">
        <v>123.85</v>
      </c>
      <c r="Q229" s="837">
        <v>1</v>
      </c>
      <c r="R229" s="832">
        <v>5</v>
      </c>
      <c r="S229" s="837">
        <v>1</v>
      </c>
      <c r="T229" s="836">
        <v>5</v>
      </c>
      <c r="U229" s="838">
        <v>1</v>
      </c>
    </row>
    <row r="230" spans="1:21" ht="14.4" customHeight="1" x14ac:dyDescent="0.3">
      <c r="A230" s="831">
        <v>31</v>
      </c>
      <c r="B230" s="832" t="s">
        <v>1689</v>
      </c>
      <c r="C230" s="832" t="s">
        <v>1695</v>
      </c>
      <c r="D230" s="833" t="s">
        <v>2661</v>
      </c>
      <c r="E230" s="834" t="s">
        <v>1706</v>
      </c>
      <c r="F230" s="832" t="s">
        <v>1692</v>
      </c>
      <c r="G230" s="832" t="s">
        <v>1729</v>
      </c>
      <c r="H230" s="832" t="s">
        <v>581</v>
      </c>
      <c r="I230" s="832" t="s">
        <v>2010</v>
      </c>
      <c r="J230" s="832" t="s">
        <v>1731</v>
      </c>
      <c r="K230" s="832" t="s">
        <v>2011</v>
      </c>
      <c r="L230" s="835">
        <v>38.24</v>
      </c>
      <c r="M230" s="835">
        <v>38.24</v>
      </c>
      <c r="N230" s="832">
        <v>1</v>
      </c>
      <c r="O230" s="836">
        <v>1</v>
      </c>
      <c r="P230" s="835">
        <v>38.24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31</v>
      </c>
      <c r="B231" s="832" t="s">
        <v>1689</v>
      </c>
      <c r="C231" s="832" t="s">
        <v>1695</v>
      </c>
      <c r="D231" s="833" t="s">
        <v>2661</v>
      </c>
      <c r="E231" s="834" t="s">
        <v>1706</v>
      </c>
      <c r="F231" s="832" t="s">
        <v>1692</v>
      </c>
      <c r="G231" s="832" t="s">
        <v>1729</v>
      </c>
      <c r="H231" s="832" t="s">
        <v>581</v>
      </c>
      <c r="I231" s="832" t="s">
        <v>2087</v>
      </c>
      <c r="J231" s="832" t="s">
        <v>2088</v>
      </c>
      <c r="K231" s="832" t="s">
        <v>2089</v>
      </c>
      <c r="L231" s="835">
        <v>604.72</v>
      </c>
      <c r="M231" s="835">
        <v>1209.44</v>
      </c>
      <c r="N231" s="832">
        <v>2</v>
      </c>
      <c r="O231" s="836">
        <v>2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31</v>
      </c>
      <c r="B232" s="832" t="s">
        <v>1689</v>
      </c>
      <c r="C232" s="832" t="s">
        <v>1695</v>
      </c>
      <c r="D232" s="833" t="s">
        <v>2661</v>
      </c>
      <c r="E232" s="834" t="s">
        <v>1706</v>
      </c>
      <c r="F232" s="832" t="s">
        <v>1692</v>
      </c>
      <c r="G232" s="832" t="s">
        <v>1733</v>
      </c>
      <c r="H232" s="832" t="s">
        <v>581</v>
      </c>
      <c r="I232" s="832" t="s">
        <v>1770</v>
      </c>
      <c r="J232" s="832" t="s">
        <v>1771</v>
      </c>
      <c r="K232" s="832" t="s">
        <v>1772</v>
      </c>
      <c r="L232" s="835">
        <v>3000</v>
      </c>
      <c r="M232" s="835">
        <v>6000</v>
      </c>
      <c r="N232" s="832">
        <v>2</v>
      </c>
      <c r="O232" s="836">
        <v>2</v>
      </c>
      <c r="P232" s="835">
        <v>6000</v>
      </c>
      <c r="Q232" s="837">
        <v>1</v>
      </c>
      <c r="R232" s="832">
        <v>2</v>
      </c>
      <c r="S232" s="837">
        <v>1</v>
      </c>
      <c r="T232" s="836">
        <v>2</v>
      </c>
      <c r="U232" s="838">
        <v>1</v>
      </c>
    </row>
    <row r="233" spans="1:21" ht="14.4" customHeight="1" x14ac:dyDescent="0.3">
      <c r="A233" s="831">
        <v>31</v>
      </c>
      <c r="B233" s="832" t="s">
        <v>1689</v>
      </c>
      <c r="C233" s="832" t="s">
        <v>1695</v>
      </c>
      <c r="D233" s="833" t="s">
        <v>2661</v>
      </c>
      <c r="E233" s="834" t="s">
        <v>1706</v>
      </c>
      <c r="F233" s="832" t="s">
        <v>1692</v>
      </c>
      <c r="G233" s="832" t="s">
        <v>1733</v>
      </c>
      <c r="H233" s="832" t="s">
        <v>581</v>
      </c>
      <c r="I233" s="832" t="s">
        <v>1734</v>
      </c>
      <c r="J233" s="832" t="s">
        <v>1735</v>
      </c>
      <c r="K233" s="832" t="s">
        <v>1736</v>
      </c>
      <c r="L233" s="835">
        <v>492.18</v>
      </c>
      <c r="M233" s="835">
        <v>1968.72</v>
      </c>
      <c r="N233" s="832">
        <v>4</v>
      </c>
      <c r="O233" s="836">
        <v>4</v>
      </c>
      <c r="P233" s="835">
        <v>1968.72</v>
      </c>
      <c r="Q233" s="837">
        <v>1</v>
      </c>
      <c r="R233" s="832">
        <v>4</v>
      </c>
      <c r="S233" s="837">
        <v>1</v>
      </c>
      <c r="T233" s="836">
        <v>4</v>
      </c>
      <c r="U233" s="838">
        <v>1</v>
      </c>
    </row>
    <row r="234" spans="1:21" ht="14.4" customHeight="1" x14ac:dyDescent="0.3">
      <c r="A234" s="831">
        <v>31</v>
      </c>
      <c r="B234" s="832" t="s">
        <v>1689</v>
      </c>
      <c r="C234" s="832" t="s">
        <v>1695</v>
      </c>
      <c r="D234" s="833" t="s">
        <v>2661</v>
      </c>
      <c r="E234" s="834" t="s">
        <v>1706</v>
      </c>
      <c r="F234" s="832" t="s">
        <v>1692</v>
      </c>
      <c r="G234" s="832" t="s">
        <v>1733</v>
      </c>
      <c r="H234" s="832" t="s">
        <v>581</v>
      </c>
      <c r="I234" s="832" t="s">
        <v>2016</v>
      </c>
      <c r="J234" s="832" t="s">
        <v>2017</v>
      </c>
      <c r="K234" s="832" t="s">
        <v>2018</v>
      </c>
      <c r="L234" s="835">
        <v>2296.87</v>
      </c>
      <c r="M234" s="835">
        <v>4593.74</v>
      </c>
      <c r="N234" s="832">
        <v>2</v>
      </c>
      <c r="O234" s="836">
        <v>2</v>
      </c>
      <c r="P234" s="835">
        <v>4593.74</v>
      </c>
      <c r="Q234" s="837">
        <v>1</v>
      </c>
      <c r="R234" s="832">
        <v>2</v>
      </c>
      <c r="S234" s="837">
        <v>1</v>
      </c>
      <c r="T234" s="836">
        <v>2</v>
      </c>
      <c r="U234" s="838">
        <v>1</v>
      </c>
    </row>
    <row r="235" spans="1:21" ht="14.4" customHeight="1" x14ac:dyDescent="0.3">
      <c r="A235" s="831">
        <v>31</v>
      </c>
      <c r="B235" s="832" t="s">
        <v>1689</v>
      </c>
      <c r="C235" s="832" t="s">
        <v>1695</v>
      </c>
      <c r="D235" s="833" t="s">
        <v>2661</v>
      </c>
      <c r="E235" s="834" t="s">
        <v>1706</v>
      </c>
      <c r="F235" s="832" t="s">
        <v>1692</v>
      </c>
      <c r="G235" s="832" t="s">
        <v>1733</v>
      </c>
      <c r="H235" s="832" t="s">
        <v>581</v>
      </c>
      <c r="I235" s="832" t="s">
        <v>1892</v>
      </c>
      <c r="J235" s="832" t="s">
        <v>1893</v>
      </c>
      <c r="K235" s="832" t="s">
        <v>1894</v>
      </c>
      <c r="L235" s="835">
        <v>245.43</v>
      </c>
      <c r="M235" s="835">
        <v>736.29</v>
      </c>
      <c r="N235" s="832">
        <v>3</v>
      </c>
      <c r="O235" s="836">
        <v>3</v>
      </c>
      <c r="P235" s="835">
        <v>736.29</v>
      </c>
      <c r="Q235" s="837">
        <v>1</v>
      </c>
      <c r="R235" s="832">
        <v>3</v>
      </c>
      <c r="S235" s="837">
        <v>1</v>
      </c>
      <c r="T235" s="836">
        <v>3</v>
      </c>
      <c r="U235" s="838">
        <v>1</v>
      </c>
    </row>
    <row r="236" spans="1:21" ht="14.4" customHeight="1" x14ac:dyDescent="0.3">
      <c r="A236" s="831">
        <v>31</v>
      </c>
      <c r="B236" s="832" t="s">
        <v>1689</v>
      </c>
      <c r="C236" s="832" t="s">
        <v>1695</v>
      </c>
      <c r="D236" s="833" t="s">
        <v>2661</v>
      </c>
      <c r="E236" s="834" t="s">
        <v>1706</v>
      </c>
      <c r="F236" s="832" t="s">
        <v>1692</v>
      </c>
      <c r="G236" s="832" t="s">
        <v>1733</v>
      </c>
      <c r="H236" s="832" t="s">
        <v>581</v>
      </c>
      <c r="I236" s="832" t="s">
        <v>2022</v>
      </c>
      <c r="J236" s="832" t="s">
        <v>2023</v>
      </c>
      <c r="K236" s="832" t="s">
        <v>2024</v>
      </c>
      <c r="L236" s="835">
        <v>1575</v>
      </c>
      <c r="M236" s="835">
        <v>3150</v>
      </c>
      <c r="N236" s="832">
        <v>2</v>
      </c>
      <c r="O236" s="836">
        <v>2</v>
      </c>
      <c r="P236" s="835">
        <v>3150</v>
      </c>
      <c r="Q236" s="837">
        <v>1</v>
      </c>
      <c r="R236" s="832">
        <v>2</v>
      </c>
      <c r="S236" s="837">
        <v>1</v>
      </c>
      <c r="T236" s="836">
        <v>2</v>
      </c>
      <c r="U236" s="838">
        <v>1</v>
      </c>
    </row>
    <row r="237" spans="1:21" ht="14.4" customHeight="1" x14ac:dyDescent="0.3">
      <c r="A237" s="831">
        <v>31</v>
      </c>
      <c r="B237" s="832" t="s">
        <v>1689</v>
      </c>
      <c r="C237" s="832" t="s">
        <v>1695</v>
      </c>
      <c r="D237" s="833" t="s">
        <v>2661</v>
      </c>
      <c r="E237" s="834" t="s">
        <v>1706</v>
      </c>
      <c r="F237" s="832" t="s">
        <v>1692</v>
      </c>
      <c r="G237" s="832" t="s">
        <v>1733</v>
      </c>
      <c r="H237" s="832" t="s">
        <v>581</v>
      </c>
      <c r="I237" s="832" t="s">
        <v>1837</v>
      </c>
      <c r="J237" s="832" t="s">
        <v>1783</v>
      </c>
      <c r="K237" s="832" t="s">
        <v>1838</v>
      </c>
      <c r="L237" s="835">
        <v>58.5</v>
      </c>
      <c r="M237" s="835">
        <v>58.5</v>
      </c>
      <c r="N237" s="832">
        <v>1</v>
      </c>
      <c r="O237" s="836">
        <v>1</v>
      </c>
      <c r="P237" s="835">
        <v>58.5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31</v>
      </c>
      <c r="B238" s="832" t="s">
        <v>1689</v>
      </c>
      <c r="C238" s="832" t="s">
        <v>1695</v>
      </c>
      <c r="D238" s="833" t="s">
        <v>2661</v>
      </c>
      <c r="E238" s="834" t="s">
        <v>1706</v>
      </c>
      <c r="F238" s="832" t="s">
        <v>1692</v>
      </c>
      <c r="G238" s="832" t="s">
        <v>1733</v>
      </c>
      <c r="H238" s="832" t="s">
        <v>581</v>
      </c>
      <c r="I238" s="832" t="s">
        <v>1779</v>
      </c>
      <c r="J238" s="832" t="s">
        <v>1780</v>
      </c>
      <c r="K238" s="832" t="s">
        <v>1781</v>
      </c>
      <c r="L238" s="835">
        <v>971.25</v>
      </c>
      <c r="M238" s="835">
        <v>3885</v>
      </c>
      <c r="N238" s="832">
        <v>4</v>
      </c>
      <c r="O238" s="836">
        <v>4</v>
      </c>
      <c r="P238" s="835">
        <v>3885</v>
      </c>
      <c r="Q238" s="837">
        <v>1</v>
      </c>
      <c r="R238" s="832">
        <v>4</v>
      </c>
      <c r="S238" s="837">
        <v>1</v>
      </c>
      <c r="T238" s="836">
        <v>4</v>
      </c>
      <c r="U238" s="838">
        <v>1</v>
      </c>
    </row>
    <row r="239" spans="1:21" ht="14.4" customHeight="1" x14ac:dyDescent="0.3">
      <c r="A239" s="831">
        <v>31</v>
      </c>
      <c r="B239" s="832" t="s">
        <v>1689</v>
      </c>
      <c r="C239" s="832" t="s">
        <v>1695</v>
      </c>
      <c r="D239" s="833" t="s">
        <v>2661</v>
      </c>
      <c r="E239" s="834" t="s">
        <v>1706</v>
      </c>
      <c r="F239" s="832" t="s">
        <v>1692</v>
      </c>
      <c r="G239" s="832" t="s">
        <v>1733</v>
      </c>
      <c r="H239" s="832" t="s">
        <v>581</v>
      </c>
      <c r="I239" s="832" t="s">
        <v>2027</v>
      </c>
      <c r="J239" s="832" t="s">
        <v>2028</v>
      </c>
      <c r="K239" s="832" t="s">
        <v>2029</v>
      </c>
      <c r="L239" s="835">
        <v>250</v>
      </c>
      <c r="M239" s="835">
        <v>750</v>
      </c>
      <c r="N239" s="832">
        <v>3</v>
      </c>
      <c r="O239" s="836">
        <v>3</v>
      </c>
      <c r="P239" s="835">
        <v>750</v>
      </c>
      <c r="Q239" s="837">
        <v>1</v>
      </c>
      <c r="R239" s="832">
        <v>3</v>
      </c>
      <c r="S239" s="837">
        <v>1</v>
      </c>
      <c r="T239" s="836">
        <v>3</v>
      </c>
      <c r="U239" s="838">
        <v>1</v>
      </c>
    </row>
    <row r="240" spans="1:21" ht="14.4" customHeight="1" x14ac:dyDescent="0.3">
      <c r="A240" s="831">
        <v>31</v>
      </c>
      <c r="B240" s="832" t="s">
        <v>1689</v>
      </c>
      <c r="C240" s="832" t="s">
        <v>1695</v>
      </c>
      <c r="D240" s="833" t="s">
        <v>2661</v>
      </c>
      <c r="E240" s="834" t="s">
        <v>1706</v>
      </c>
      <c r="F240" s="832" t="s">
        <v>1692</v>
      </c>
      <c r="G240" s="832" t="s">
        <v>1733</v>
      </c>
      <c r="H240" s="832" t="s">
        <v>581</v>
      </c>
      <c r="I240" s="832" t="s">
        <v>2030</v>
      </c>
      <c r="J240" s="832" t="s">
        <v>2031</v>
      </c>
      <c r="K240" s="832"/>
      <c r="L240" s="835">
        <v>80.349999999999994</v>
      </c>
      <c r="M240" s="835">
        <v>80.349999999999994</v>
      </c>
      <c r="N240" s="832">
        <v>1</v>
      </c>
      <c r="O240" s="836">
        <v>1</v>
      </c>
      <c r="P240" s="835">
        <v>80.349999999999994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31</v>
      </c>
      <c r="B241" s="832" t="s">
        <v>1689</v>
      </c>
      <c r="C241" s="832" t="s">
        <v>1695</v>
      </c>
      <c r="D241" s="833" t="s">
        <v>2661</v>
      </c>
      <c r="E241" s="834" t="s">
        <v>1706</v>
      </c>
      <c r="F241" s="832" t="s">
        <v>1692</v>
      </c>
      <c r="G241" s="832" t="s">
        <v>1733</v>
      </c>
      <c r="H241" s="832" t="s">
        <v>581</v>
      </c>
      <c r="I241" s="832" t="s">
        <v>1901</v>
      </c>
      <c r="J241" s="832" t="s">
        <v>1902</v>
      </c>
      <c r="K241" s="832" t="s">
        <v>1903</v>
      </c>
      <c r="L241" s="835">
        <v>349.12</v>
      </c>
      <c r="M241" s="835">
        <v>349.12</v>
      </c>
      <c r="N241" s="832">
        <v>1</v>
      </c>
      <c r="O241" s="836">
        <v>1</v>
      </c>
      <c r="P241" s="835">
        <v>349.12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31</v>
      </c>
      <c r="B242" s="832" t="s">
        <v>1689</v>
      </c>
      <c r="C242" s="832" t="s">
        <v>1695</v>
      </c>
      <c r="D242" s="833" t="s">
        <v>2661</v>
      </c>
      <c r="E242" s="834" t="s">
        <v>1706</v>
      </c>
      <c r="F242" s="832" t="s">
        <v>1692</v>
      </c>
      <c r="G242" s="832" t="s">
        <v>1733</v>
      </c>
      <c r="H242" s="832" t="s">
        <v>581</v>
      </c>
      <c r="I242" s="832" t="s">
        <v>1904</v>
      </c>
      <c r="J242" s="832" t="s">
        <v>1905</v>
      </c>
      <c r="K242" s="832" t="s">
        <v>1906</v>
      </c>
      <c r="L242" s="835">
        <v>350</v>
      </c>
      <c r="M242" s="835">
        <v>3150</v>
      </c>
      <c r="N242" s="832">
        <v>9</v>
      </c>
      <c r="O242" s="836">
        <v>9</v>
      </c>
      <c r="P242" s="835">
        <v>3150</v>
      </c>
      <c r="Q242" s="837">
        <v>1</v>
      </c>
      <c r="R242" s="832">
        <v>9</v>
      </c>
      <c r="S242" s="837">
        <v>1</v>
      </c>
      <c r="T242" s="836">
        <v>9</v>
      </c>
      <c r="U242" s="838">
        <v>1</v>
      </c>
    </row>
    <row r="243" spans="1:21" ht="14.4" customHeight="1" x14ac:dyDescent="0.3">
      <c r="A243" s="831">
        <v>31</v>
      </c>
      <c r="B243" s="832" t="s">
        <v>1689</v>
      </c>
      <c r="C243" s="832" t="s">
        <v>1695</v>
      </c>
      <c r="D243" s="833" t="s">
        <v>2661</v>
      </c>
      <c r="E243" s="834" t="s">
        <v>1706</v>
      </c>
      <c r="F243" s="832" t="s">
        <v>1692</v>
      </c>
      <c r="G243" s="832" t="s">
        <v>1733</v>
      </c>
      <c r="H243" s="832" t="s">
        <v>581</v>
      </c>
      <c r="I243" s="832" t="s">
        <v>1737</v>
      </c>
      <c r="J243" s="832" t="s">
        <v>1738</v>
      </c>
      <c r="K243" s="832" t="s">
        <v>1739</v>
      </c>
      <c r="L243" s="835">
        <v>1000</v>
      </c>
      <c r="M243" s="835">
        <v>3000</v>
      </c>
      <c r="N243" s="832">
        <v>3</v>
      </c>
      <c r="O243" s="836">
        <v>3</v>
      </c>
      <c r="P243" s="835">
        <v>3000</v>
      </c>
      <c r="Q243" s="837">
        <v>1</v>
      </c>
      <c r="R243" s="832">
        <v>3</v>
      </c>
      <c r="S243" s="837">
        <v>1</v>
      </c>
      <c r="T243" s="836">
        <v>3</v>
      </c>
      <c r="U243" s="838">
        <v>1</v>
      </c>
    </row>
    <row r="244" spans="1:21" ht="14.4" customHeight="1" x14ac:dyDescent="0.3">
      <c r="A244" s="831">
        <v>31</v>
      </c>
      <c r="B244" s="832" t="s">
        <v>1689</v>
      </c>
      <c r="C244" s="832" t="s">
        <v>1695</v>
      </c>
      <c r="D244" s="833" t="s">
        <v>2661</v>
      </c>
      <c r="E244" s="834" t="s">
        <v>1706</v>
      </c>
      <c r="F244" s="832" t="s">
        <v>1692</v>
      </c>
      <c r="G244" s="832" t="s">
        <v>1733</v>
      </c>
      <c r="H244" s="832" t="s">
        <v>581</v>
      </c>
      <c r="I244" s="832" t="s">
        <v>2090</v>
      </c>
      <c r="J244" s="832" t="s">
        <v>2091</v>
      </c>
      <c r="K244" s="832" t="s">
        <v>2092</v>
      </c>
      <c r="L244" s="835">
        <v>2260</v>
      </c>
      <c r="M244" s="835">
        <v>2260</v>
      </c>
      <c r="N244" s="832">
        <v>1</v>
      </c>
      <c r="O244" s="836">
        <v>1</v>
      </c>
      <c r="P244" s="835">
        <v>2260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31</v>
      </c>
      <c r="B245" s="832" t="s">
        <v>1689</v>
      </c>
      <c r="C245" s="832" t="s">
        <v>1695</v>
      </c>
      <c r="D245" s="833" t="s">
        <v>2661</v>
      </c>
      <c r="E245" s="834" t="s">
        <v>1706</v>
      </c>
      <c r="F245" s="832" t="s">
        <v>1692</v>
      </c>
      <c r="G245" s="832" t="s">
        <v>1740</v>
      </c>
      <c r="H245" s="832" t="s">
        <v>581</v>
      </c>
      <c r="I245" s="832" t="s">
        <v>1915</v>
      </c>
      <c r="J245" s="832" t="s">
        <v>1916</v>
      </c>
      <c r="K245" s="832" t="s">
        <v>1917</v>
      </c>
      <c r="L245" s="835">
        <v>260</v>
      </c>
      <c r="M245" s="835">
        <v>520</v>
      </c>
      <c r="N245" s="832">
        <v>2</v>
      </c>
      <c r="O245" s="836">
        <v>1</v>
      </c>
      <c r="P245" s="835">
        <v>520</v>
      </c>
      <c r="Q245" s="837">
        <v>1</v>
      </c>
      <c r="R245" s="832">
        <v>2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31</v>
      </c>
      <c r="B246" s="832" t="s">
        <v>1689</v>
      </c>
      <c r="C246" s="832" t="s">
        <v>1695</v>
      </c>
      <c r="D246" s="833" t="s">
        <v>2661</v>
      </c>
      <c r="E246" s="834" t="s">
        <v>1706</v>
      </c>
      <c r="F246" s="832" t="s">
        <v>1692</v>
      </c>
      <c r="G246" s="832" t="s">
        <v>1740</v>
      </c>
      <c r="H246" s="832" t="s">
        <v>581</v>
      </c>
      <c r="I246" s="832" t="s">
        <v>1741</v>
      </c>
      <c r="J246" s="832" t="s">
        <v>1742</v>
      </c>
      <c r="K246" s="832" t="s">
        <v>1743</v>
      </c>
      <c r="L246" s="835">
        <v>200</v>
      </c>
      <c r="M246" s="835">
        <v>6000</v>
      </c>
      <c r="N246" s="832">
        <v>30</v>
      </c>
      <c r="O246" s="836">
        <v>15</v>
      </c>
      <c r="P246" s="835">
        <v>5600</v>
      </c>
      <c r="Q246" s="837">
        <v>0.93333333333333335</v>
      </c>
      <c r="R246" s="832">
        <v>28</v>
      </c>
      <c r="S246" s="837">
        <v>0.93333333333333335</v>
      </c>
      <c r="T246" s="836">
        <v>14</v>
      </c>
      <c r="U246" s="838">
        <v>0.93333333333333335</v>
      </c>
    </row>
    <row r="247" spans="1:21" ht="14.4" customHeight="1" x14ac:dyDescent="0.3">
      <c r="A247" s="831">
        <v>31</v>
      </c>
      <c r="B247" s="832" t="s">
        <v>1689</v>
      </c>
      <c r="C247" s="832" t="s">
        <v>1695</v>
      </c>
      <c r="D247" s="833" t="s">
        <v>2661</v>
      </c>
      <c r="E247" s="834" t="s">
        <v>1708</v>
      </c>
      <c r="F247" s="832" t="s">
        <v>1690</v>
      </c>
      <c r="G247" s="832" t="s">
        <v>2093</v>
      </c>
      <c r="H247" s="832" t="s">
        <v>613</v>
      </c>
      <c r="I247" s="832" t="s">
        <v>2094</v>
      </c>
      <c r="J247" s="832" t="s">
        <v>2095</v>
      </c>
      <c r="K247" s="832" t="s">
        <v>2096</v>
      </c>
      <c r="L247" s="835">
        <v>141.09</v>
      </c>
      <c r="M247" s="835">
        <v>141.09</v>
      </c>
      <c r="N247" s="832">
        <v>1</v>
      </c>
      <c r="O247" s="836">
        <v>0.5</v>
      </c>
      <c r="P247" s="835">
        <v>141.09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31</v>
      </c>
      <c r="B248" s="832" t="s">
        <v>1689</v>
      </c>
      <c r="C248" s="832" t="s">
        <v>1695</v>
      </c>
      <c r="D248" s="833" t="s">
        <v>2661</v>
      </c>
      <c r="E248" s="834" t="s">
        <v>1708</v>
      </c>
      <c r="F248" s="832" t="s">
        <v>1690</v>
      </c>
      <c r="G248" s="832" t="s">
        <v>2097</v>
      </c>
      <c r="H248" s="832" t="s">
        <v>581</v>
      </c>
      <c r="I248" s="832" t="s">
        <v>2098</v>
      </c>
      <c r="J248" s="832" t="s">
        <v>2099</v>
      </c>
      <c r="K248" s="832" t="s">
        <v>851</v>
      </c>
      <c r="L248" s="835">
        <v>0</v>
      </c>
      <c r="M248" s="835">
        <v>0</v>
      </c>
      <c r="N248" s="832">
        <v>3</v>
      </c>
      <c r="O248" s="836">
        <v>1.5</v>
      </c>
      <c r="P248" s="835">
        <v>0</v>
      </c>
      <c r="Q248" s="837"/>
      <c r="R248" s="832">
        <v>2</v>
      </c>
      <c r="S248" s="837">
        <v>0.66666666666666663</v>
      </c>
      <c r="T248" s="836">
        <v>1</v>
      </c>
      <c r="U248" s="838">
        <v>0.66666666666666663</v>
      </c>
    </row>
    <row r="249" spans="1:21" ht="14.4" customHeight="1" x14ac:dyDescent="0.3">
      <c r="A249" s="831">
        <v>31</v>
      </c>
      <c r="B249" s="832" t="s">
        <v>1689</v>
      </c>
      <c r="C249" s="832" t="s">
        <v>1695</v>
      </c>
      <c r="D249" s="833" t="s">
        <v>2661</v>
      </c>
      <c r="E249" s="834" t="s">
        <v>1708</v>
      </c>
      <c r="F249" s="832" t="s">
        <v>1690</v>
      </c>
      <c r="G249" s="832" t="s">
        <v>2097</v>
      </c>
      <c r="H249" s="832" t="s">
        <v>581</v>
      </c>
      <c r="I249" s="832" t="s">
        <v>2100</v>
      </c>
      <c r="J249" s="832" t="s">
        <v>850</v>
      </c>
      <c r="K249" s="832" t="s">
        <v>2101</v>
      </c>
      <c r="L249" s="835">
        <v>0</v>
      </c>
      <c r="M249" s="835">
        <v>0</v>
      </c>
      <c r="N249" s="832">
        <v>2</v>
      </c>
      <c r="O249" s="836">
        <v>0.5</v>
      </c>
      <c r="P249" s="835">
        <v>0</v>
      </c>
      <c r="Q249" s="837"/>
      <c r="R249" s="832">
        <v>2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31</v>
      </c>
      <c r="B250" s="832" t="s">
        <v>1689</v>
      </c>
      <c r="C250" s="832" t="s">
        <v>1695</v>
      </c>
      <c r="D250" s="833" t="s">
        <v>2661</v>
      </c>
      <c r="E250" s="834" t="s">
        <v>1708</v>
      </c>
      <c r="F250" s="832" t="s">
        <v>1690</v>
      </c>
      <c r="G250" s="832" t="s">
        <v>1792</v>
      </c>
      <c r="H250" s="832" t="s">
        <v>613</v>
      </c>
      <c r="I250" s="832" t="s">
        <v>1516</v>
      </c>
      <c r="J250" s="832" t="s">
        <v>1517</v>
      </c>
      <c r="K250" s="832" t="s">
        <v>1518</v>
      </c>
      <c r="L250" s="835">
        <v>272.83</v>
      </c>
      <c r="M250" s="835">
        <v>1091.32</v>
      </c>
      <c r="N250" s="832">
        <v>4</v>
      </c>
      <c r="O250" s="836">
        <v>2</v>
      </c>
      <c r="P250" s="835">
        <v>545.66</v>
      </c>
      <c r="Q250" s="837">
        <v>0.5</v>
      </c>
      <c r="R250" s="832">
        <v>2</v>
      </c>
      <c r="S250" s="837">
        <v>0.5</v>
      </c>
      <c r="T250" s="836">
        <v>1</v>
      </c>
      <c r="U250" s="838">
        <v>0.5</v>
      </c>
    </row>
    <row r="251" spans="1:21" ht="14.4" customHeight="1" x14ac:dyDescent="0.3">
      <c r="A251" s="831">
        <v>31</v>
      </c>
      <c r="B251" s="832" t="s">
        <v>1689</v>
      </c>
      <c r="C251" s="832" t="s">
        <v>1695</v>
      </c>
      <c r="D251" s="833" t="s">
        <v>2661</v>
      </c>
      <c r="E251" s="834" t="s">
        <v>1708</v>
      </c>
      <c r="F251" s="832" t="s">
        <v>1690</v>
      </c>
      <c r="G251" s="832" t="s">
        <v>2102</v>
      </c>
      <c r="H251" s="832" t="s">
        <v>581</v>
      </c>
      <c r="I251" s="832" t="s">
        <v>2103</v>
      </c>
      <c r="J251" s="832" t="s">
        <v>2104</v>
      </c>
      <c r="K251" s="832" t="s">
        <v>2105</v>
      </c>
      <c r="L251" s="835">
        <v>171.55</v>
      </c>
      <c r="M251" s="835">
        <v>514.65000000000009</v>
      </c>
      <c r="N251" s="832">
        <v>3</v>
      </c>
      <c r="O251" s="836"/>
      <c r="P251" s="835"/>
      <c r="Q251" s="837">
        <v>0</v>
      </c>
      <c r="R251" s="832"/>
      <c r="S251" s="837">
        <v>0</v>
      </c>
      <c r="T251" s="836"/>
      <c r="U251" s="838"/>
    </row>
    <row r="252" spans="1:21" ht="14.4" customHeight="1" x14ac:dyDescent="0.3">
      <c r="A252" s="831">
        <v>31</v>
      </c>
      <c r="B252" s="832" t="s">
        <v>1689</v>
      </c>
      <c r="C252" s="832" t="s">
        <v>1695</v>
      </c>
      <c r="D252" s="833" t="s">
        <v>2661</v>
      </c>
      <c r="E252" s="834" t="s">
        <v>1708</v>
      </c>
      <c r="F252" s="832" t="s">
        <v>1690</v>
      </c>
      <c r="G252" s="832" t="s">
        <v>2106</v>
      </c>
      <c r="H252" s="832" t="s">
        <v>613</v>
      </c>
      <c r="I252" s="832" t="s">
        <v>1621</v>
      </c>
      <c r="J252" s="832" t="s">
        <v>1622</v>
      </c>
      <c r="K252" s="832" t="s">
        <v>1623</v>
      </c>
      <c r="L252" s="835">
        <v>176.32</v>
      </c>
      <c r="M252" s="835">
        <v>176.32</v>
      </c>
      <c r="N252" s="832">
        <v>1</v>
      </c>
      <c r="O252" s="836">
        <v>0.5</v>
      </c>
      <c r="P252" s="835">
        <v>176.32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31</v>
      </c>
      <c r="B253" s="832" t="s">
        <v>1689</v>
      </c>
      <c r="C253" s="832" t="s">
        <v>1695</v>
      </c>
      <c r="D253" s="833" t="s">
        <v>2661</v>
      </c>
      <c r="E253" s="834" t="s">
        <v>1708</v>
      </c>
      <c r="F253" s="832" t="s">
        <v>1690</v>
      </c>
      <c r="G253" s="832" t="s">
        <v>2107</v>
      </c>
      <c r="H253" s="832" t="s">
        <v>581</v>
      </c>
      <c r="I253" s="832" t="s">
        <v>2108</v>
      </c>
      <c r="J253" s="832" t="s">
        <v>978</v>
      </c>
      <c r="K253" s="832" t="s">
        <v>980</v>
      </c>
      <c r="L253" s="835">
        <v>47.47</v>
      </c>
      <c r="M253" s="835">
        <v>47.47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31</v>
      </c>
      <c r="B254" s="832" t="s">
        <v>1689</v>
      </c>
      <c r="C254" s="832" t="s">
        <v>1695</v>
      </c>
      <c r="D254" s="833" t="s">
        <v>2661</v>
      </c>
      <c r="E254" s="834" t="s">
        <v>1708</v>
      </c>
      <c r="F254" s="832" t="s">
        <v>1690</v>
      </c>
      <c r="G254" s="832" t="s">
        <v>1788</v>
      </c>
      <c r="H254" s="832" t="s">
        <v>581</v>
      </c>
      <c r="I254" s="832" t="s">
        <v>2109</v>
      </c>
      <c r="J254" s="832" t="s">
        <v>2110</v>
      </c>
      <c r="K254" s="832" t="s">
        <v>2111</v>
      </c>
      <c r="L254" s="835">
        <v>0</v>
      </c>
      <c r="M254" s="835">
        <v>0</v>
      </c>
      <c r="N254" s="832">
        <v>2</v>
      </c>
      <c r="O254" s="836">
        <v>1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31</v>
      </c>
      <c r="B255" s="832" t="s">
        <v>1689</v>
      </c>
      <c r="C255" s="832" t="s">
        <v>1695</v>
      </c>
      <c r="D255" s="833" t="s">
        <v>2661</v>
      </c>
      <c r="E255" s="834" t="s">
        <v>1708</v>
      </c>
      <c r="F255" s="832" t="s">
        <v>1690</v>
      </c>
      <c r="G255" s="832" t="s">
        <v>2112</v>
      </c>
      <c r="H255" s="832" t="s">
        <v>581</v>
      </c>
      <c r="I255" s="832" t="s">
        <v>2113</v>
      </c>
      <c r="J255" s="832" t="s">
        <v>695</v>
      </c>
      <c r="K255" s="832" t="s">
        <v>2114</v>
      </c>
      <c r="L255" s="835">
        <v>91.11</v>
      </c>
      <c r="M255" s="835">
        <v>273.33</v>
      </c>
      <c r="N255" s="832">
        <v>3</v>
      </c>
      <c r="O255" s="836">
        <v>1</v>
      </c>
      <c r="P255" s="835">
        <v>273.33</v>
      </c>
      <c r="Q255" s="837">
        <v>1</v>
      </c>
      <c r="R255" s="832">
        <v>3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31</v>
      </c>
      <c r="B256" s="832" t="s">
        <v>1689</v>
      </c>
      <c r="C256" s="832" t="s">
        <v>1695</v>
      </c>
      <c r="D256" s="833" t="s">
        <v>2661</v>
      </c>
      <c r="E256" s="834" t="s">
        <v>1708</v>
      </c>
      <c r="F256" s="832" t="s">
        <v>1690</v>
      </c>
      <c r="G256" s="832" t="s">
        <v>2112</v>
      </c>
      <c r="H256" s="832" t="s">
        <v>581</v>
      </c>
      <c r="I256" s="832" t="s">
        <v>2115</v>
      </c>
      <c r="J256" s="832" t="s">
        <v>695</v>
      </c>
      <c r="K256" s="832" t="s">
        <v>2116</v>
      </c>
      <c r="L256" s="835">
        <v>182.22</v>
      </c>
      <c r="M256" s="835">
        <v>364.44</v>
      </c>
      <c r="N256" s="832">
        <v>2</v>
      </c>
      <c r="O256" s="836">
        <v>1</v>
      </c>
      <c r="P256" s="835">
        <v>364.44</v>
      </c>
      <c r="Q256" s="837">
        <v>1</v>
      </c>
      <c r="R256" s="832">
        <v>2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31</v>
      </c>
      <c r="B257" s="832" t="s">
        <v>1689</v>
      </c>
      <c r="C257" s="832" t="s">
        <v>1695</v>
      </c>
      <c r="D257" s="833" t="s">
        <v>2661</v>
      </c>
      <c r="E257" s="834" t="s">
        <v>1708</v>
      </c>
      <c r="F257" s="832" t="s">
        <v>1690</v>
      </c>
      <c r="G257" s="832" t="s">
        <v>1942</v>
      </c>
      <c r="H257" s="832" t="s">
        <v>581</v>
      </c>
      <c r="I257" s="832" t="s">
        <v>1943</v>
      </c>
      <c r="J257" s="832" t="s">
        <v>870</v>
      </c>
      <c r="K257" s="832" t="s">
        <v>1944</v>
      </c>
      <c r="L257" s="835">
        <v>107.27</v>
      </c>
      <c r="M257" s="835">
        <v>1072.7</v>
      </c>
      <c r="N257" s="832">
        <v>10</v>
      </c>
      <c r="O257" s="836">
        <v>3</v>
      </c>
      <c r="P257" s="835">
        <v>536.35</v>
      </c>
      <c r="Q257" s="837">
        <v>0.5</v>
      </c>
      <c r="R257" s="832">
        <v>5</v>
      </c>
      <c r="S257" s="837">
        <v>0.5</v>
      </c>
      <c r="T257" s="836">
        <v>1.5</v>
      </c>
      <c r="U257" s="838">
        <v>0.5</v>
      </c>
    </row>
    <row r="258" spans="1:21" ht="14.4" customHeight="1" x14ac:dyDescent="0.3">
      <c r="A258" s="831">
        <v>31</v>
      </c>
      <c r="B258" s="832" t="s">
        <v>1689</v>
      </c>
      <c r="C258" s="832" t="s">
        <v>1695</v>
      </c>
      <c r="D258" s="833" t="s">
        <v>2661</v>
      </c>
      <c r="E258" s="834" t="s">
        <v>1708</v>
      </c>
      <c r="F258" s="832" t="s">
        <v>1690</v>
      </c>
      <c r="G258" s="832" t="s">
        <v>1942</v>
      </c>
      <c r="H258" s="832" t="s">
        <v>581</v>
      </c>
      <c r="I258" s="832" t="s">
        <v>2077</v>
      </c>
      <c r="J258" s="832" t="s">
        <v>870</v>
      </c>
      <c r="K258" s="832" t="s">
        <v>1944</v>
      </c>
      <c r="L258" s="835">
        <v>107.27</v>
      </c>
      <c r="M258" s="835">
        <v>321.81</v>
      </c>
      <c r="N258" s="832">
        <v>3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31</v>
      </c>
      <c r="B259" s="832" t="s">
        <v>1689</v>
      </c>
      <c r="C259" s="832" t="s">
        <v>1695</v>
      </c>
      <c r="D259" s="833" t="s">
        <v>2661</v>
      </c>
      <c r="E259" s="834" t="s">
        <v>1708</v>
      </c>
      <c r="F259" s="832" t="s">
        <v>1690</v>
      </c>
      <c r="G259" s="832" t="s">
        <v>2117</v>
      </c>
      <c r="H259" s="832" t="s">
        <v>581</v>
      </c>
      <c r="I259" s="832" t="s">
        <v>2118</v>
      </c>
      <c r="J259" s="832" t="s">
        <v>2119</v>
      </c>
      <c r="K259" s="832" t="s">
        <v>2120</v>
      </c>
      <c r="L259" s="835">
        <v>48.42</v>
      </c>
      <c r="M259" s="835">
        <v>48.42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31</v>
      </c>
      <c r="B260" s="832" t="s">
        <v>1689</v>
      </c>
      <c r="C260" s="832" t="s">
        <v>1695</v>
      </c>
      <c r="D260" s="833" t="s">
        <v>2661</v>
      </c>
      <c r="E260" s="834" t="s">
        <v>1708</v>
      </c>
      <c r="F260" s="832" t="s">
        <v>1690</v>
      </c>
      <c r="G260" s="832" t="s">
        <v>2117</v>
      </c>
      <c r="H260" s="832" t="s">
        <v>581</v>
      </c>
      <c r="I260" s="832" t="s">
        <v>2118</v>
      </c>
      <c r="J260" s="832" t="s">
        <v>2119</v>
      </c>
      <c r="K260" s="832" t="s">
        <v>2120</v>
      </c>
      <c r="L260" s="835">
        <v>35.25</v>
      </c>
      <c r="M260" s="835">
        <v>35.25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31</v>
      </c>
      <c r="B261" s="832" t="s">
        <v>1689</v>
      </c>
      <c r="C261" s="832" t="s">
        <v>1695</v>
      </c>
      <c r="D261" s="833" t="s">
        <v>2661</v>
      </c>
      <c r="E261" s="834" t="s">
        <v>1708</v>
      </c>
      <c r="F261" s="832" t="s">
        <v>1690</v>
      </c>
      <c r="G261" s="832" t="s">
        <v>2117</v>
      </c>
      <c r="H261" s="832" t="s">
        <v>581</v>
      </c>
      <c r="I261" s="832" t="s">
        <v>2121</v>
      </c>
      <c r="J261" s="832" t="s">
        <v>2122</v>
      </c>
      <c r="K261" s="832" t="s">
        <v>2123</v>
      </c>
      <c r="L261" s="835">
        <v>23.49</v>
      </c>
      <c r="M261" s="835">
        <v>23.49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31</v>
      </c>
      <c r="B262" s="832" t="s">
        <v>1689</v>
      </c>
      <c r="C262" s="832" t="s">
        <v>1695</v>
      </c>
      <c r="D262" s="833" t="s">
        <v>2661</v>
      </c>
      <c r="E262" s="834" t="s">
        <v>1708</v>
      </c>
      <c r="F262" s="832" t="s">
        <v>1690</v>
      </c>
      <c r="G262" s="832" t="s">
        <v>1849</v>
      </c>
      <c r="H262" s="832" t="s">
        <v>581</v>
      </c>
      <c r="I262" s="832" t="s">
        <v>1850</v>
      </c>
      <c r="J262" s="832" t="s">
        <v>1075</v>
      </c>
      <c r="K262" s="832" t="s">
        <v>1851</v>
      </c>
      <c r="L262" s="835">
        <v>48.09</v>
      </c>
      <c r="M262" s="835">
        <v>96.18</v>
      </c>
      <c r="N262" s="832">
        <v>2</v>
      </c>
      <c r="O262" s="836">
        <v>1</v>
      </c>
      <c r="P262" s="835">
        <v>96.18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31</v>
      </c>
      <c r="B263" s="832" t="s">
        <v>1689</v>
      </c>
      <c r="C263" s="832" t="s">
        <v>1695</v>
      </c>
      <c r="D263" s="833" t="s">
        <v>2661</v>
      </c>
      <c r="E263" s="834" t="s">
        <v>1708</v>
      </c>
      <c r="F263" s="832" t="s">
        <v>1690</v>
      </c>
      <c r="G263" s="832" t="s">
        <v>1748</v>
      </c>
      <c r="H263" s="832" t="s">
        <v>581</v>
      </c>
      <c r="I263" s="832" t="s">
        <v>1749</v>
      </c>
      <c r="J263" s="832" t="s">
        <v>1750</v>
      </c>
      <c r="K263" s="832" t="s">
        <v>1751</v>
      </c>
      <c r="L263" s="835">
        <v>132.97999999999999</v>
      </c>
      <c r="M263" s="835">
        <v>531.91999999999996</v>
      </c>
      <c r="N263" s="832">
        <v>4</v>
      </c>
      <c r="O263" s="836">
        <v>2</v>
      </c>
      <c r="P263" s="835">
        <v>531.91999999999996</v>
      </c>
      <c r="Q263" s="837">
        <v>1</v>
      </c>
      <c r="R263" s="832">
        <v>4</v>
      </c>
      <c r="S263" s="837">
        <v>1</v>
      </c>
      <c r="T263" s="836">
        <v>2</v>
      </c>
      <c r="U263" s="838">
        <v>1</v>
      </c>
    </row>
    <row r="264" spans="1:21" ht="14.4" customHeight="1" x14ac:dyDescent="0.3">
      <c r="A264" s="831">
        <v>31</v>
      </c>
      <c r="B264" s="832" t="s">
        <v>1689</v>
      </c>
      <c r="C264" s="832" t="s">
        <v>1695</v>
      </c>
      <c r="D264" s="833" t="s">
        <v>2661</v>
      </c>
      <c r="E264" s="834" t="s">
        <v>1708</v>
      </c>
      <c r="F264" s="832" t="s">
        <v>1690</v>
      </c>
      <c r="G264" s="832" t="s">
        <v>2124</v>
      </c>
      <c r="H264" s="832" t="s">
        <v>613</v>
      </c>
      <c r="I264" s="832" t="s">
        <v>2125</v>
      </c>
      <c r="J264" s="832" t="s">
        <v>1618</v>
      </c>
      <c r="K264" s="832" t="s">
        <v>2126</v>
      </c>
      <c r="L264" s="835">
        <v>176.32</v>
      </c>
      <c r="M264" s="835">
        <v>176.32</v>
      </c>
      <c r="N264" s="832">
        <v>1</v>
      </c>
      <c r="O264" s="836">
        <v>1</v>
      </c>
      <c r="P264" s="835">
        <v>176.32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31</v>
      </c>
      <c r="B265" s="832" t="s">
        <v>1689</v>
      </c>
      <c r="C265" s="832" t="s">
        <v>1695</v>
      </c>
      <c r="D265" s="833" t="s">
        <v>2661</v>
      </c>
      <c r="E265" s="834" t="s">
        <v>1708</v>
      </c>
      <c r="F265" s="832" t="s">
        <v>1690</v>
      </c>
      <c r="G265" s="832" t="s">
        <v>2127</v>
      </c>
      <c r="H265" s="832" t="s">
        <v>581</v>
      </c>
      <c r="I265" s="832" t="s">
        <v>2128</v>
      </c>
      <c r="J265" s="832" t="s">
        <v>2129</v>
      </c>
      <c r="K265" s="832" t="s">
        <v>2130</v>
      </c>
      <c r="L265" s="835">
        <v>248.55</v>
      </c>
      <c r="M265" s="835">
        <v>248.55</v>
      </c>
      <c r="N265" s="832">
        <v>1</v>
      </c>
      <c r="O265" s="836">
        <v>1</v>
      </c>
      <c r="P265" s="835">
        <v>248.55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31</v>
      </c>
      <c r="B266" s="832" t="s">
        <v>1689</v>
      </c>
      <c r="C266" s="832" t="s">
        <v>1695</v>
      </c>
      <c r="D266" s="833" t="s">
        <v>2661</v>
      </c>
      <c r="E266" s="834" t="s">
        <v>1708</v>
      </c>
      <c r="F266" s="832" t="s">
        <v>1690</v>
      </c>
      <c r="G266" s="832" t="s">
        <v>1961</v>
      </c>
      <c r="H266" s="832" t="s">
        <v>613</v>
      </c>
      <c r="I266" s="832" t="s">
        <v>2131</v>
      </c>
      <c r="J266" s="832" t="s">
        <v>1554</v>
      </c>
      <c r="K266" s="832" t="s">
        <v>2132</v>
      </c>
      <c r="L266" s="835">
        <v>193.68</v>
      </c>
      <c r="M266" s="835">
        <v>193.68</v>
      </c>
      <c r="N266" s="832">
        <v>1</v>
      </c>
      <c r="O266" s="836">
        <v>1</v>
      </c>
      <c r="P266" s="835">
        <v>193.68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31</v>
      </c>
      <c r="B267" s="832" t="s">
        <v>1689</v>
      </c>
      <c r="C267" s="832" t="s">
        <v>1695</v>
      </c>
      <c r="D267" s="833" t="s">
        <v>2661</v>
      </c>
      <c r="E267" s="834" t="s">
        <v>1708</v>
      </c>
      <c r="F267" s="832" t="s">
        <v>1690</v>
      </c>
      <c r="G267" s="832" t="s">
        <v>1723</v>
      </c>
      <c r="H267" s="832" t="s">
        <v>613</v>
      </c>
      <c r="I267" s="832" t="s">
        <v>1744</v>
      </c>
      <c r="J267" s="832" t="s">
        <v>770</v>
      </c>
      <c r="K267" s="832" t="s">
        <v>1387</v>
      </c>
      <c r="L267" s="835">
        <v>490.89</v>
      </c>
      <c r="M267" s="835">
        <v>10799.58</v>
      </c>
      <c r="N267" s="832">
        <v>22</v>
      </c>
      <c r="O267" s="836">
        <v>9</v>
      </c>
      <c r="P267" s="835">
        <v>10799.58</v>
      </c>
      <c r="Q267" s="837">
        <v>1</v>
      </c>
      <c r="R267" s="832">
        <v>22</v>
      </c>
      <c r="S267" s="837">
        <v>1</v>
      </c>
      <c r="T267" s="836">
        <v>9</v>
      </c>
      <c r="U267" s="838">
        <v>1</v>
      </c>
    </row>
    <row r="268" spans="1:21" ht="14.4" customHeight="1" x14ac:dyDescent="0.3">
      <c r="A268" s="831">
        <v>31</v>
      </c>
      <c r="B268" s="832" t="s">
        <v>1689</v>
      </c>
      <c r="C268" s="832" t="s">
        <v>1695</v>
      </c>
      <c r="D268" s="833" t="s">
        <v>2661</v>
      </c>
      <c r="E268" s="834" t="s">
        <v>1708</v>
      </c>
      <c r="F268" s="832" t="s">
        <v>1690</v>
      </c>
      <c r="G268" s="832" t="s">
        <v>1723</v>
      </c>
      <c r="H268" s="832" t="s">
        <v>613</v>
      </c>
      <c r="I268" s="832" t="s">
        <v>1724</v>
      </c>
      <c r="J268" s="832" t="s">
        <v>770</v>
      </c>
      <c r="K268" s="832" t="s">
        <v>1385</v>
      </c>
      <c r="L268" s="835">
        <v>736.33</v>
      </c>
      <c r="M268" s="835">
        <v>19144.580000000002</v>
      </c>
      <c r="N268" s="832">
        <v>26</v>
      </c>
      <c r="O268" s="836">
        <v>12</v>
      </c>
      <c r="P268" s="835">
        <v>17671.920000000002</v>
      </c>
      <c r="Q268" s="837">
        <v>0.92307692307692313</v>
      </c>
      <c r="R268" s="832">
        <v>24</v>
      </c>
      <c r="S268" s="837">
        <v>0.92307692307692313</v>
      </c>
      <c r="T268" s="836">
        <v>11</v>
      </c>
      <c r="U268" s="838">
        <v>0.91666666666666663</v>
      </c>
    </row>
    <row r="269" spans="1:21" ht="14.4" customHeight="1" x14ac:dyDescent="0.3">
      <c r="A269" s="831">
        <v>31</v>
      </c>
      <c r="B269" s="832" t="s">
        <v>1689</v>
      </c>
      <c r="C269" s="832" t="s">
        <v>1695</v>
      </c>
      <c r="D269" s="833" t="s">
        <v>2661</v>
      </c>
      <c r="E269" s="834" t="s">
        <v>1708</v>
      </c>
      <c r="F269" s="832" t="s">
        <v>1690</v>
      </c>
      <c r="G269" s="832" t="s">
        <v>1723</v>
      </c>
      <c r="H269" s="832" t="s">
        <v>613</v>
      </c>
      <c r="I269" s="832" t="s">
        <v>1798</v>
      </c>
      <c r="J269" s="832" t="s">
        <v>770</v>
      </c>
      <c r="K269" s="832" t="s">
        <v>1799</v>
      </c>
      <c r="L269" s="835">
        <v>923.74</v>
      </c>
      <c r="M269" s="835">
        <v>2771.2200000000003</v>
      </c>
      <c r="N269" s="832">
        <v>3</v>
      </c>
      <c r="O269" s="836">
        <v>1</v>
      </c>
      <c r="P269" s="835">
        <v>2771.2200000000003</v>
      </c>
      <c r="Q269" s="837">
        <v>1</v>
      </c>
      <c r="R269" s="832">
        <v>3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31</v>
      </c>
      <c r="B270" s="832" t="s">
        <v>1689</v>
      </c>
      <c r="C270" s="832" t="s">
        <v>1695</v>
      </c>
      <c r="D270" s="833" t="s">
        <v>2661</v>
      </c>
      <c r="E270" s="834" t="s">
        <v>1708</v>
      </c>
      <c r="F270" s="832" t="s">
        <v>1690</v>
      </c>
      <c r="G270" s="832" t="s">
        <v>1723</v>
      </c>
      <c r="H270" s="832" t="s">
        <v>613</v>
      </c>
      <c r="I270" s="832" t="s">
        <v>2133</v>
      </c>
      <c r="J270" s="832" t="s">
        <v>770</v>
      </c>
      <c r="K270" s="832" t="s">
        <v>2134</v>
      </c>
      <c r="L270" s="835">
        <v>1154.68</v>
      </c>
      <c r="M270" s="835">
        <v>2309.36</v>
      </c>
      <c r="N270" s="832">
        <v>2</v>
      </c>
      <c r="O270" s="836">
        <v>1</v>
      </c>
      <c r="P270" s="835">
        <v>2309.36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31</v>
      </c>
      <c r="B271" s="832" t="s">
        <v>1689</v>
      </c>
      <c r="C271" s="832" t="s">
        <v>1695</v>
      </c>
      <c r="D271" s="833" t="s">
        <v>2661</v>
      </c>
      <c r="E271" s="834" t="s">
        <v>1708</v>
      </c>
      <c r="F271" s="832" t="s">
        <v>1690</v>
      </c>
      <c r="G271" s="832" t="s">
        <v>2135</v>
      </c>
      <c r="H271" s="832" t="s">
        <v>581</v>
      </c>
      <c r="I271" s="832" t="s">
        <v>2136</v>
      </c>
      <c r="J271" s="832" t="s">
        <v>734</v>
      </c>
      <c r="K271" s="832" t="s">
        <v>2137</v>
      </c>
      <c r="L271" s="835">
        <v>0</v>
      </c>
      <c r="M271" s="835">
        <v>0</v>
      </c>
      <c r="N271" s="832">
        <v>2</v>
      </c>
      <c r="O271" s="836">
        <v>0.5</v>
      </c>
      <c r="P271" s="835">
        <v>0</v>
      </c>
      <c r="Q271" s="837"/>
      <c r="R271" s="832">
        <v>2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31</v>
      </c>
      <c r="B272" s="832" t="s">
        <v>1689</v>
      </c>
      <c r="C272" s="832" t="s">
        <v>1695</v>
      </c>
      <c r="D272" s="833" t="s">
        <v>2661</v>
      </c>
      <c r="E272" s="834" t="s">
        <v>1708</v>
      </c>
      <c r="F272" s="832" t="s">
        <v>1690</v>
      </c>
      <c r="G272" s="832" t="s">
        <v>1755</v>
      </c>
      <c r="H272" s="832" t="s">
        <v>613</v>
      </c>
      <c r="I272" s="832" t="s">
        <v>1559</v>
      </c>
      <c r="J272" s="832" t="s">
        <v>647</v>
      </c>
      <c r="K272" s="832" t="s">
        <v>629</v>
      </c>
      <c r="L272" s="835">
        <v>48.42</v>
      </c>
      <c r="M272" s="835">
        <v>48.42</v>
      </c>
      <c r="N272" s="832">
        <v>1</v>
      </c>
      <c r="O272" s="836">
        <v>1</v>
      </c>
      <c r="P272" s="835">
        <v>48.42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31</v>
      </c>
      <c r="B273" s="832" t="s">
        <v>1689</v>
      </c>
      <c r="C273" s="832" t="s">
        <v>1695</v>
      </c>
      <c r="D273" s="833" t="s">
        <v>2661</v>
      </c>
      <c r="E273" s="834" t="s">
        <v>1708</v>
      </c>
      <c r="F273" s="832" t="s">
        <v>1690</v>
      </c>
      <c r="G273" s="832" t="s">
        <v>1755</v>
      </c>
      <c r="H273" s="832" t="s">
        <v>581</v>
      </c>
      <c r="I273" s="832" t="s">
        <v>1863</v>
      </c>
      <c r="J273" s="832" t="s">
        <v>647</v>
      </c>
      <c r="K273" s="832" t="s">
        <v>1864</v>
      </c>
      <c r="L273" s="835">
        <v>48.42</v>
      </c>
      <c r="M273" s="835">
        <v>145.26</v>
      </c>
      <c r="N273" s="832">
        <v>3</v>
      </c>
      <c r="O273" s="836">
        <v>1</v>
      </c>
      <c r="P273" s="835">
        <v>145.26</v>
      </c>
      <c r="Q273" s="837">
        <v>1</v>
      </c>
      <c r="R273" s="832">
        <v>3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31</v>
      </c>
      <c r="B274" s="832" t="s">
        <v>1689</v>
      </c>
      <c r="C274" s="832" t="s">
        <v>1695</v>
      </c>
      <c r="D274" s="833" t="s">
        <v>2661</v>
      </c>
      <c r="E274" s="834" t="s">
        <v>1708</v>
      </c>
      <c r="F274" s="832" t="s">
        <v>1690</v>
      </c>
      <c r="G274" s="832" t="s">
        <v>1755</v>
      </c>
      <c r="H274" s="832" t="s">
        <v>581</v>
      </c>
      <c r="I274" s="832" t="s">
        <v>1863</v>
      </c>
      <c r="J274" s="832" t="s">
        <v>647</v>
      </c>
      <c r="K274" s="832" t="s">
        <v>1864</v>
      </c>
      <c r="L274" s="835">
        <v>35.25</v>
      </c>
      <c r="M274" s="835">
        <v>35.25</v>
      </c>
      <c r="N274" s="832">
        <v>1</v>
      </c>
      <c r="O274" s="836">
        <v>0.5</v>
      </c>
      <c r="P274" s="835">
        <v>35.25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31</v>
      </c>
      <c r="B275" s="832" t="s">
        <v>1689</v>
      </c>
      <c r="C275" s="832" t="s">
        <v>1695</v>
      </c>
      <c r="D275" s="833" t="s">
        <v>2661</v>
      </c>
      <c r="E275" s="834" t="s">
        <v>1708</v>
      </c>
      <c r="F275" s="832" t="s">
        <v>1690</v>
      </c>
      <c r="G275" s="832" t="s">
        <v>1755</v>
      </c>
      <c r="H275" s="832" t="s">
        <v>581</v>
      </c>
      <c r="I275" s="832" t="s">
        <v>2078</v>
      </c>
      <c r="J275" s="832" t="s">
        <v>2079</v>
      </c>
      <c r="K275" s="832" t="s">
        <v>2080</v>
      </c>
      <c r="L275" s="835">
        <v>35.25</v>
      </c>
      <c r="M275" s="835">
        <v>141</v>
      </c>
      <c r="N275" s="832">
        <v>4</v>
      </c>
      <c r="O275" s="836">
        <v>1.5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31</v>
      </c>
      <c r="B276" s="832" t="s">
        <v>1689</v>
      </c>
      <c r="C276" s="832" t="s">
        <v>1695</v>
      </c>
      <c r="D276" s="833" t="s">
        <v>2661</v>
      </c>
      <c r="E276" s="834" t="s">
        <v>1708</v>
      </c>
      <c r="F276" s="832" t="s">
        <v>1690</v>
      </c>
      <c r="G276" s="832" t="s">
        <v>1756</v>
      </c>
      <c r="H276" s="832" t="s">
        <v>581</v>
      </c>
      <c r="I276" s="832" t="s">
        <v>2138</v>
      </c>
      <c r="J276" s="832" t="s">
        <v>2139</v>
      </c>
      <c r="K276" s="832" t="s">
        <v>2140</v>
      </c>
      <c r="L276" s="835">
        <v>115.18</v>
      </c>
      <c r="M276" s="835">
        <v>115.18</v>
      </c>
      <c r="N276" s="832">
        <v>1</v>
      </c>
      <c r="O276" s="836">
        <v>0.5</v>
      </c>
      <c r="P276" s="835">
        <v>115.18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31</v>
      </c>
      <c r="B277" s="832" t="s">
        <v>1689</v>
      </c>
      <c r="C277" s="832" t="s">
        <v>1695</v>
      </c>
      <c r="D277" s="833" t="s">
        <v>2661</v>
      </c>
      <c r="E277" s="834" t="s">
        <v>1708</v>
      </c>
      <c r="F277" s="832" t="s">
        <v>1690</v>
      </c>
      <c r="G277" s="832" t="s">
        <v>1756</v>
      </c>
      <c r="H277" s="832" t="s">
        <v>581</v>
      </c>
      <c r="I277" s="832" t="s">
        <v>1757</v>
      </c>
      <c r="J277" s="832" t="s">
        <v>786</v>
      </c>
      <c r="K277" s="832" t="s">
        <v>1758</v>
      </c>
      <c r="L277" s="835">
        <v>32.25</v>
      </c>
      <c r="M277" s="835">
        <v>64.5</v>
      </c>
      <c r="N277" s="832">
        <v>2</v>
      </c>
      <c r="O277" s="836">
        <v>0.5</v>
      </c>
      <c r="P277" s="835">
        <v>64.5</v>
      </c>
      <c r="Q277" s="837">
        <v>1</v>
      </c>
      <c r="R277" s="832">
        <v>2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31</v>
      </c>
      <c r="B278" s="832" t="s">
        <v>1689</v>
      </c>
      <c r="C278" s="832" t="s">
        <v>1695</v>
      </c>
      <c r="D278" s="833" t="s">
        <v>2661</v>
      </c>
      <c r="E278" s="834" t="s">
        <v>1708</v>
      </c>
      <c r="F278" s="832" t="s">
        <v>1690</v>
      </c>
      <c r="G278" s="832" t="s">
        <v>2141</v>
      </c>
      <c r="H278" s="832" t="s">
        <v>581</v>
      </c>
      <c r="I278" s="832" t="s">
        <v>2142</v>
      </c>
      <c r="J278" s="832" t="s">
        <v>2143</v>
      </c>
      <c r="K278" s="832" t="s">
        <v>2144</v>
      </c>
      <c r="L278" s="835">
        <v>0</v>
      </c>
      <c r="M278" s="835">
        <v>0</v>
      </c>
      <c r="N278" s="832">
        <v>1</v>
      </c>
      <c r="O278" s="836">
        <v>1</v>
      </c>
      <c r="P278" s="835">
        <v>0</v>
      </c>
      <c r="Q278" s="837"/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31</v>
      </c>
      <c r="B279" s="832" t="s">
        <v>1689</v>
      </c>
      <c r="C279" s="832" t="s">
        <v>1695</v>
      </c>
      <c r="D279" s="833" t="s">
        <v>2661</v>
      </c>
      <c r="E279" s="834" t="s">
        <v>1708</v>
      </c>
      <c r="F279" s="832" t="s">
        <v>1690</v>
      </c>
      <c r="G279" s="832" t="s">
        <v>1725</v>
      </c>
      <c r="H279" s="832" t="s">
        <v>613</v>
      </c>
      <c r="I279" s="832" t="s">
        <v>1568</v>
      </c>
      <c r="J279" s="832" t="s">
        <v>905</v>
      </c>
      <c r="K279" s="832" t="s">
        <v>1569</v>
      </c>
      <c r="L279" s="835">
        <v>0</v>
      </c>
      <c r="M279" s="835">
        <v>0</v>
      </c>
      <c r="N279" s="832">
        <v>19</v>
      </c>
      <c r="O279" s="836">
        <v>13</v>
      </c>
      <c r="P279" s="835">
        <v>0</v>
      </c>
      <c r="Q279" s="837"/>
      <c r="R279" s="832">
        <v>15</v>
      </c>
      <c r="S279" s="837">
        <v>0.78947368421052633</v>
      </c>
      <c r="T279" s="836">
        <v>10.5</v>
      </c>
      <c r="U279" s="838">
        <v>0.80769230769230771</v>
      </c>
    </row>
    <row r="280" spans="1:21" ht="14.4" customHeight="1" x14ac:dyDescent="0.3">
      <c r="A280" s="831">
        <v>31</v>
      </c>
      <c r="B280" s="832" t="s">
        <v>1689</v>
      </c>
      <c r="C280" s="832" t="s">
        <v>1695</v>
      </c>
      <c r="D280" s="833" t="s">
        <v>2661</v>
      </c>
      <c r="E280" s="834" t="s">
        <v>1708</v>
      </c>
      <c r="F280" s="832" t="s">
        <v>1690</v>
      </c>
      <c r="G280" s="832" t="s">
        <v>1988</v>
      </c>
      <c r="H280" s="832" t="s">
        <v>581</v>
      </c>
      <c r="I280" s="832" t="s">
        <v>2145</v>
      </c>
      <c r="J280" s="832" t="s">
        <v>2146</v>
      </c>
      <c r="K280" s="832" t="s">
        <v>2147</v>
      </c>
      <c r="L280" s="835">
        <v>31.32</v>
      </c>
      <c r="M280" s="835">
        <v>31.32</v>
      </c>
      <c r="N280" s="832">
        <v>1</v>
      </c>
      <c r="O280" s="836">
        <v>0.5</v>
      </c>
      <c r="P280" s="835">
        <v>31.32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31</v>
      </c>
      <c r="B281" s="832" t="s">
        <v>1689</v>
      </c>
      <c r="C281" s="832" t="s">
        <v>1695</v>
      </c>
      <c r="D281" s="833" t="s">
        <v>2661</v>
      </c>
      <c r="E281" s="834" t="s">
        <v>1708</v>
      </c>
      <c r="F281" s="832" t="s">
        <v>1690</v>
      </c>
      <c r="G281" s="832" t="s">
        <v>1999</v>
      </c>
      <c r="H281" s="832" t="s">
        <v>613</v>
      </c>
      <c r="I281" s="832" t="s">
        <v>1591</v>
      </c>
      <c r="J281" s="832" t="s">
        <v>1012</v>
      </c>
      <c r="K281" s="832" t="s">
        <v>1592</v>
      </c>
      <c r="L281" s="835">
        <v>0</v>
      </c>
      <c r="M281" s="835">
        <v>0</v>
      </c>
      <c r="N281" s="832">
        <v>1</v>
      </c>
      <c r="O281" s="836">
        <v>1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31</v>
      </c>
      <c r="B282" s="832" t="s">
        <v>1689</v>
      </c>
      <c r="C282" s="832" t="s">
        <v>1695</v>
      </c>
      <c r="D282" s="833" t="s">
        <v>2661</v>
      </c>
      <c r="E282" s="834" t="s">
        <v>1708</v>
      </c>
      <c r="F282" s="832" t="s">
        <v>1690</v>
      </c>
      <c r="G282" s="832" t="s">
        <v>2148</v>
      </c>
      <c r="H282" s="832" t="s">
        <v>581</v>
      </c>
      <c r="I282" s="832" t="s">
        <v>2149</v>
      </c>
      <c r="J282" s="832" t="s">
        <v>2150</v>
      </c>
      <c r="K282" s="832" t="s">
        <v>2151</v>
      </c>
      <c r="L282" s="835">
        <v>165.63</v>
      </c>
      <c r="M282" s="835">
        <v>331.26</v>
      </c>
      <c r="N282" s="832">
        <v>2</v>
      </c>
      <c r="O282" s="836">
        <v>0.5</v>
      </c>
      <c r="P282" s="835">
        <v>331.26</v>
      </c>
      <c r="Q282" s="837">
        <v>1</v>
      </c>
      <c r="R282" s="832">
        <v>2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31</v>
      </c>
      <c r="B283" s="832" t="s">
        <v>1689</v>
      </c>
      <c r="C283" s="832" t="s">
        <v>1695</v>
      </c>
      <c r="D283" s="833" t="s">
        <v>2661</v>
      </c>
      <c r="E283" s="834" t="s">
        <v>1708</v>
      </c>
      <c r="F283" s="832" t="s">
        <v>1690</v>
      </c>
      <c r="G283" s="832" t="s">
        <v>1762</v>
      </c>
      <c r="H283" s="832" t="s">
        <v>581</v>
      </c>
      <c r="I283" s="832" t="s">
        <v>1800</v>
      </c>
      <c r="J283" s="832" t="s">
        <v>1764</v>
      </c>
      <c r="K283" s="832" t="s">
        <v>1801</v>
      </c>
      <c r="L283" s="835">
        <v>99.94</v>
      </c>
      <c r="M283" s="835">
        <v>199.88</v>
      </c>
      <c r="N283" s="832">
        <v>2</v>
      </c>
      <c r="O283" s="836">
        <v>2</v>
      </c>
      <c r="P283" s="835">
        <v>199.88</v>
      </c>
      <c r="Q283" s="837">
        <v>1</v>
      </c>
      <c r="R283" s="832">
        <v>2</v>
      </c>
      <c r="S283" s="837">
        <v>1</v>
      </c>
      <c r="T283" s="836">
        <v>2</v>
      </c>
      <c r="U283" s="838">
        <v>1</v>
      </c>
    </row>
    <row r="284" spans="1:21" ht="14.4" customHeight="1" x14ac:dyDescent="0.3">
      <c r="A284" s="831">
        <v>31</v>
      </c>
      <c r="B284" s="832" t="s">
        <v>1689</v>
      </c>
      <c r="C284" s="832" t="s">
        <v>1695</v>
      </c>
      <c r="D284" s="833" t="s">
        <v>2661</v>
      </c>
      <c r="E284" s="834" t="s">
        <v>1708</v>
      </c>
      <c r="F284" s="832" t="s">
        <v>1690</v>
      </c>
      <c r="G284" s="832" t="s">
        <v>1762</v>
      </c>
      <c r="H284" s="832" t="s">
        <v>581</v>
      </c>
      <c r="I284" s="832" t="s">
        <v>2152</v>
      </c>
      <c r="J284" s="832" t="s">
        <v>1803</v>
      </c>
      <c r="K284" s="832" t="s">
        <v>2153</v>
      </c>
      <c r="L284" s="835">
        <v>50.32</v>
      </c>
      <c r="M284" s="835">
        <v>150.96</v>
      </c>
      <c r="N284" s="832">
        <v>3</v>
      </c>
      <c r="O284" s="836">
        <v>2</v>
      </c>
      <c r="P284" s="835">
        <v>150.96</v>
      </c>
      <c r="Q284" s="837">
        <v>1</v>
      </c>
      <c r="R284" s="832">
        <v>3</v>
      </c>
      <c r="S284" s="837">
        <v>1</v>
      </c>
      <c r="T284" s="836">
        <v>2</v>
      </c>
      <c r="U284" s="838">
        <v>1</v>
      </c>
    </row>
    <row r="285" spans="1:21" ht="14.4" customHeight="1" x14ac:dyDescent="0.3">
      <c r="A285" s="831">
        <v>31</v>
      </c>
      <c r="B285" s="832" t="s">
        <v>1689</v>
      </c>
      <c r="C285" s="832" t="s">
        <v>1695</v>
      </c>
      <c r="D285" s="833" t="s">
        <v>2661</v>
      </c>
      <c r="E285" s="834" t="s">
        <v>1708</v>
      </c>
      <c r="F285" s="832" t="s">
        <v>1690</v>
      </c>
      <c r="G285" s="832" t="s">
        <v>1762</v>
      </c>
      <c r="H285" s="832" t="s">
        <v>613</v>
      </c>
      <c r="I285" s="832" t="s">
        <v>2154</v>
      </c>
      <c r="J285" s="832" t="s">
        <v>2155</v>
      </c>
      <c r="K285" s="832" t="s">
        <v>2156</v>
      </c>
      <c r="L285" s="835">
        <v>50.32</v>
      </c>
      <c r="M285" s="835">
        <v>50.32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31</v>
      </c>
      <c r="B286" s="832" t="s">
        <v>1689</v>
      </c>
      <c r="C286" s="832" t="s">
        <v>1695</v>
      </c>
      <c r="D286" s="833" t="s">
        <v>2661</v>
      </c>
      <c r="E286" s="834" t="s">
        <v>1708</v>
      </c>
      <c r="F286" s="832" t="s">
        <v>1690</v>
      </c>
      <c r="G286" s="832" t="s">
        <v>2157</v>
      </c>
      <c r="H286" s="832" t="s">
        <v>581</v>
      </c>
      <c r="I286" s="832" t="s">
        <v>2158</v>
      </c>
      <c r="J286" s="832" t="s">
        <v>2159</v>
      </c>
      <c r="K286" s="832" t="s">
        <v>1457</v>
      </c>
      <c r="L286" s="835">
        <v>101.23</v>
      </c>
      <c r="M286" s="835">
        <v>202.46</v>
      </c>
      <c r="N286" s="832">
        <v>2</v>
      </c>
      <c r="O286" s="836">
        <v>0.5</v>
      </c>
      <c r="P286" s="835">
        <v>202.46</v>
      </c>
      <c r="Q286" s="837">
        <v>1</v>
      </c>
      <c r="R286" s="832">
        <v>2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31</v>
      </c>
      <c r="B287" s="832" t="s">
        <v>1689</v>
      </c>
      <c r="C287" s="832" t="s">
        <v>1695</v>
      </c>
      <c r="D287" s="833" t="s">
        <v>2661</v>
      </c>
      <c r="E287" s="834" t="s">
        <v>1708</v>
      </c>
      <c r="F287" s="832" t="s">
        <v>1690</v>
      </c>
      <c r="G287" s="832" t="s">
        <v>1766</v>
      </c>
      <c r="H287" s="832" t="s">
        <v>613</v>
      </c>
      <c r="I287" s="832" t="s">
        <v>1506</v>
      </c>
      <c r="J287" s="832" t="s">
        <v>1507</v>
      </c>
      <c r="K287" s="832" t="s">
        <v>1508</v>
      </c>
      <c r="L287" s="835">
        <v>149.52000000000001</v>
      </c>
      <c r="M287" s="835">
        <v>149.52000000000001</v>
      </c>
      <c r="N287" s="832">
        <v>1</v>
      </c>
      <c r="O287" s="836">
        <v>1</v>
      </c>
      <c r="P287" s="835">
        <v>149.52000000000001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31</v>
      </c>
      <c r="B288" s="832" t="s">
        <v>1689</v>
      </c>
      <c r="C288" s="832" t="s">
        <v>1695</v>
      </c>
      <c r="D288" s="833" t="s">
        <v>2661</v>
      </c>
      <c r="E288" s="834" t="s">
        <v>1708</v>
      </c>
      <c r="F288" s="832" t="s">
        <v>1690</v>
      </c>
      <c r="G288" s="832" t="s">
        <v>1767</v>
      </c>
      <c r="H288" s="832" t="s">
        <v>581</v>
      </c>
      <c r="I288" s="832" t="s">
        <v>1768</v>
      </c>
      <c r="J288" s="832" t="s">
        <v>618</v>
      </c>
      <c r="K288" s="832" t="s">
        <v>1769</v>
      </c>
      <c r="L288" s="835">
        <v>0</v>
      </c>
      <c r="M288" s="835">
        <v>0</v>
      </c>
      <c r="N288" s="832">
        <v>2</v>
      </c>
      <c r="O288" s="836">
        <v>0.5</v>
      </c>
      <c r="P288" s="835"/>
      <c r="Q288" s="837"/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31</v>
      </c>
      <c r="B289" s="832" t="s">
        <v>1689</v>
      </c>
      <c r="C289" s="832" t="s">
        <v>1695</v>
      </c>
      <c r="D289" s="833" t="s">
        <v>2661</v>
      </c>
      <c r="E289" s="834" t="s">
        <v>1708</v>
      </c>
      <c r="F289" s="832" t="s">
        <v>1692</v>
      </c>
      <c r="G289" s="832" t="s">
        <v>1729</v>
      </c>
      <c r="H289" s="832" t="s">
        <v>581</v>
      </c>
      <c r="I289" s="832" t="s">
        <v>1730</v>
      </c>
      <c r="J289" s="832" t="s">
        <v>1731</v>
      </c>
      <c r="K289" s="832" t="s">
        <v>1732</v>
      </c>
      <c r="L289" s="835">
        <v>35.130000000000003</v>
      </c>
      <c r="M289" s="835">
        <v>35.130000000000003</v>
      </c>
      <c r="N289" s="832">
        <v>1</v>
      </c>
      <c r="O289" s="836">
        <v>1</v>
      </c>
      <c r="P289" s="835">
        <v>35.130000000000003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31</v>
      </c>
      <c r="B290" s="832" t="s">
        <v>1689</v>
      </c>
      <c r="C290" s="832" t="s">
        <v>1695</v>
      </c>
      <c r="D290" s="833" t="s">
        <v>2661</v>
      </c>
      <c r="E290" s="834" t="s">
        <v>1708</v>
      </c>
      <c r="F290" s="832" t="s">
        <v>1692</v>
      </c>
      <c r="G290" s="832" t="s">
        <v>1729</v>
      </c>
      <c r="H290" s="832" t="s">
        <v>581</v>
      </c>
      <c r="I290" s="832" t="s">
        <v>1835</v>
      </c>
      <c r="J290" s="832" t="s">
        <v>1731</v>
      </c>
      <c r="K290" s="832" t="s">
        <v>1836</v>
      </c>
      <c r="L290" s="835">
        <v>30.99</v>
      </c>
      <c r="M290" s="835">
        <v>92.97</v>
      </c>
      <c r="N290" s="832">
        <v>3</v>
      </c>
      <c r="O290" s="836">
        <v>2</v>
      </c>
      <c r="P290" s="835">
        <v>92.97</v>
      </c>
      <c r="Q290" s="837">
        <v>1</v>
      </c>
      <c r="R290" s="832">
        <v>3</v>
      </c>
      <c r="S290" s="837">
        <v>1</v>
      </c>
      <c r="T290" s="836">
        <v>2</v>
      </c>
      <c r="U290" s="838">
        <v>1</v>
      </c>
    </row>
    <row r="291" spans="1:21" ht="14.4" customHeight="1" x14ac:dyDescent="0.3">
      <c r="A291" s="831">
        <v>31</v>
      </c>
      <c r="B291" s="832" t="s">
        <v>1689</v>
      </c>
      <c r="C291" s="832" t="s">
        <v>1695</v>
      </c>
      <c r="D291" s="833" t="s">
        <v>2661</v>
      </c>
      <c r="E291" s="834" t="s">
        <v>1708</v>
      </c>
      <c r="F291" s="832" t="s">
        <v>1692</v>
      </c>
      <c r="G291" s="832" t="s">
        <v>1729</v>
      </c>
      <c r="H291" s="832" t="s">
        <v>581</v>
      </c>
      <c r="I291" s="832" t="s">
        <v>2160</v>
      </c>
      <c r="J291" s="832" t="s">
        <v>2161</v>
      </c>
      <c r="K291" s="832" t="s">
        <v>2162</v>
      </c>
      <c r="L291" s="835">
        <v>30</v>
      </c>
      <c r="M291" s="835">
        <v>90</v>
      </c>
      <c r="N291" s="832">
        <v>3</v>
      </c>
      <c r="O291" s="836">
        <v>2</v>
      </c>
      <c r="P291" s="835">
        <v>90</v>
      </c>
      <c r="Q291" s="837">
        <v>1</v>
      </c>
      <c r="R291" s="832">
        <v>3</v>
      </c>
      <c r="S291" s="837">
        <v>1</v>
      </c>
      <c r="T291" s="836">
        <v>2</v>
      </c>
      <c r="U291" s="838">
        <v>1</v>
      </c>
    </row>
    <row r="292" spans="1:21" ht="14.4" customHeight="1" x14ac:dyDescent="0.3">
      <c r="A292" s="831">
        <v>31</v>
      </c>
      <c r="B292" s="832" t="s">
        <v>1689</v>
      </c>
      <c r="C292" s="832" t="s">
        <v>1695</v>
      </c>
      <c r="D292" s="833" t="s">
        <v>2661</v>
      </c>
      <c r="E292" s="834" t="s">
        <v>1708</v>
      </c>
      <c r="F292" s="832" t="s">
        <v>1692</v>
      </c>
      <c r="G292" s="832" t="s">
        <v>1733</v>
      </c>
      <c r="H292" s="832" t="s">
        <v>581</v>
      </c>
      <c r="I292" s="832" t="s">
        <v>1734</v>
      </c>
      <c r="J292" s="832" t="s">
        <v>1735</v>
      </c>
      <c r="K292" s="832" t="s">
        <v>1736</v>
      </c>
      <c r="L292" s="835">
        <v>492.18</v>
      </c>
      <c r="M292" s="835">
        <v>492.18</v>
      </c>
      <c r="N292" s="832">
        <v>1</v>
      </c>
      <c r="O292" s="836">
        <v>1</v>
      </c>
      <c r="P292" s="835">
        <v>492.18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31</v>
      </c>
      <c r="B293" s="832" t="s">
        <v>1689</v>
      </c>
      <c r="C293" s="832" t="s">
        <v>1695</v>
      </c>
      <c r="D293" s="833" t="s">
        <v>2661</v>
      </c>
      <c r="E293" s="834" t="s">
        <v>1708</v>
      </c>
      <c r="F293" s="832" t="s">
        <v>1692</v>
      </c>
      <c r="G293" s="832" t="s">
        <v>1733</v>
      </c>
      <c r="H293" s="832" t="s">
        <v>581</v>
      </c>
      <c r="I293" s="832" t="s">
        <v>2019</v>
      </c>
      <c r="J293" s="832" t="s">
        <v>2020</v>
      </c>
      <c r="K293" s="832" t="s">
        <v>2021</v>
      </c>
      <c r="L293" s="835">
        <v>320.25</v>
      </c>
      <c r="M293" s="835">
        <v>640.5</v>
      </c>
      <c r="N293" s="832">
        <v>2</v>
      </c>
      <c r="O293" s="836">
        <v>2</v>
      </c>
      <c r="P293" s="835">
        <v>640.5</v>
      </c>
      <c r="Q293" s="837">
        <v>1</v>
      </c>
      <c r="R293" s="832">
        <v>2</v>
      </c>
      <c r="S293" s="837">
        <v>1</v>
      </c>
      <c r="T293" s="836">
        <v>2</v>
      </c>
      <c r="U293" s="838">
        <v>1</v>
      </c>
    </row>
    <row r="294" spans="1:21" ht="14.4" customHeight="1" x14ac:dyDescent="0.3">
      <c r="A294" s="831">
        <v>31</v>
      </c>
      <c r="B294" s="832" t="s">
        <v>1689</v>
      </c>
      <c r="C294" s="832" t="s">
        <v>1695</v>
      </c>
      <c r="D294" s="833" t="s">
        <v>2661</v>
      </c>
      <c r="E294" s="834" t="s">
        <v>1708</v>
      </c>
      <c r="F294" s="832" t="s">
        <v>1692</v>
      </c>
      <c r="G294" s="832" t="s">
        <v>1733</v>
      </c>
      <c r="H294" s="832" t="s">
        <v>581</v>
      </c>
      <c r="I294" s="832" t="s">
        <v>1892</v>
      </c>
      <c r="J294" s="832" t="s">
        <v>1893</v>
      </c>
      <c r="K294" s="832" t="s">
        <v>1894</v>
      </c>
      <c r="L294" s="835">
        <v>245.43</v>
      </c>
      <c r="M294" s="835">
        <v>245.43</v>
      </c>
      <c r="N294" s="832">
        <v>1</v>
      </c>
      <c r="O294" s="836">
        <v>1</v>
      </c>
      <c r="P294" s="835">
        <v>245.43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31</v>
      </c>
      <c r="B295" s="832" t="s">
        <v>1689</v>
      </c>
      <c r="C295" s="832" t="s">
        <v>1695</v>
      </c>
      <c r="D295" s="833" t="s">
        <v>2661</v>
      </c>
      <c r="E295" s="834" t="s">
        <v>1708</v>
      </c>
      <c r="F295" s="832" t="s">
        <v>1692</v>
      </c>
      <c r="G295" s="832" t="s">
        <v>1733</v>
      </c>
      <c r="H295" s="832" t="s">
        <v>581</v>
      </c>
      <c r="I295" s="832" t="s">
        <v>1776</v>
      </c>
      <c r="J295" s="832" t="s">
        <v>1777</v>
      </c>
      <c r="K295" s="832" t="s">
        <v>1778</v>
      </c>
      <c r="L295" s="835">
        <v>2202.1999999999998</v>
      </c>
      <c r="M295" s="835">
        <v>2202.1999999999998</v>
      </c>
      <c r="N295" s="832">
        <v>1</v>
      </c>
      <c r="O295" s="836">
        <v>1</v>
      </c>
      <c r="P295" s="835">
        <v>2202.1999999999998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31</v>
      </c>
      <c r="B296" s="832" t="s">
        <v>1689</v>
      </c>
      <c r="C296" s="832" t="s">
        <v>1695</v>
      </c>
      <c r="D296" s="833" t="s">
        <v>2661</v>
      </c>
      <c r="E296" s="834" t="s">
        <v>1708</v>
      </c>
      <c r="F296" s="832" t="s">
        <v>1692</v>
      </c>
      <c r="G296" s="832" t="s">
        <v>1733</v>
      </c>
      <c r="H296" s="832" t="s">
        <v>581</v>
      </c>
      <c r="I296" s="832" t="s">
        <v>1837</v>
      </c>
      <c r="J296" s="832" t="s">
        <v>1783</v>
      </c>
      <c r="K296" s="832" t="s">
        <v>1838</v>
      </c>
      <c r="L296" s="835">
        <v>58.5</v>
      </c>
      <c r="M296" s="835">
        <v>58.5</v>
      </c>
      <c r="N296" s="832">
        <v>1</v>
      </c>
      <c r="O296" s="836">
        <v>1</v>
      </c>
      <c r="P296" s="835">
        <v>58.5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31</v>
      </c>
      <c r="B297" s="832" t="s">
        <v>1689</v>
      </c>
      <c r="C297" s="832" t="s">
        <v>1695</v>
      </c>
      <c r="D297" s="833" t="s">
        <v>2661</v>
      </c>
      <c r="E297" s="834" t="s">
        <v>1708</v>
      </c>
      <c r="F297" s="832" t="s">
        <v>1692</v>
      </c>
      <c r="G297" s="832" t="s">
        <v>1733</v>
      </c>
      <c r="H297" s="832" t="s">
        <v>581</v>
      </c>
      <c r="I297" s="832" t="s">
        <v>1779</v>
      </c>
      <c r="J297" s="832" t="s">
        <v>1780</v>
      </c>
      <c r="K297" s="832" t="s">
        <v>1781</v>
      </c>
      <c r="L297" s="835">
        <v>971.25</v>
      </c>
      <c r="M297" s="835">
        <v>971.25</v>
      </c>
      <c r="N297" s="832">
        <v>1</v>
      </c>
      <c r="O297" s="836">
        <v>1</v>
      </c>
      <c r="P297" s="835">
        <v>971.25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31</v>
      </c>
      <c r="B298" s="832" t="s">
        <v>1689</v>
      </c>
      <c r="C298" s="832" t="s">
        <v>1695</v>
      </c>
      <c r="D298" s="833" t="s">
        <v>2661</v>
      </c>
      <c r="E298" s="834" t="s">
        <v>1708</v>
      </c>
      <c r="F298" s="832" t="s">
        <v>1692</v>
      </c>
      <c r="G298" s="832" t="s">
        <v>1733</v>
      </c>
      <c r="H298" s="832" t="s">
        <v>581</v>
      </c>
      <c r="I298" s="832" t="s">
        <v>2027</v>
      </c>
      <c r="J298" s="832" t="s">
        <v>2028</v>
      </c>
      <c r="K298" s="832" t="s">
        <v>2029</v>
      </c>
      <c r="L298" s="835">
        <v>250</v>
      </c>
      <c r="M298" s="835">
        <v>250</v>
      </c>
      <c r="N298" s="832">
        <v>1</v>
      </c>
      <c r="O298" s="836">
        <v>1</v>
      </c>
      <c r="P298" s="835">
        <v>250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31</v>
      </c>
      <c r="B299" s="832" t="s">
        <v>1689</v>
      </c>
      <c r="C299" s="832" t="s">
        <v>1695</v>
      </c>
      <c r="D299" s="833" t="s">
        <v>2661</v>
      </c>
      <c r="E299" s="834" t="s">
        <v>1708</v>
      </c>
      <c r="F299" s="832" t="s">
        <v>1692</v>
      </c>
      <c r="G299" s="832" t="s">
        <v>1733</v>
      </c>
      <c r="H299" s="832" t="s">
        <v>581</v>
      </c>
      <c r="I299" s="832" t="s">
        <v>2030</v>
      </c>
      <c r="J299" s="832" t="s">
        <v>2031</v>
      </c>
      <c r="K299" s="832"/>
      <c r="L299" s="835">
        <v>80.349999999999994</v>
      </c>
      <c r="M299" s="835">
        <v>80.349999999999994</v>
      </c>
      <c r="N299" s="832">
        <v>1</v>
      </c>
      <c r="O299" s="836">
        <v>1</v>
      </c>
      <c r="P299" s="835">
        <v>80.349999999999994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31</v>
      </c>
      <c r="B300" s="832" t="s">
        <v>1689</v>
      </c>
      <c r="C300" s="832" t="s">
        <v>1695</v>
      </c>
      <c r="D300" s="833" t="s">
        <v>2661</v>
      </c>
      <c r="E300" s="834" t="s">
        <v>1708</v>
      </c>
      <c r="F300" s="832" t="s">
        <v>1692</v>
      </c>
      <c r="G300" s="832" t="s">
        <v>1733</v>
      </c>
      <c r="H300" s="832" t="s">
        <v>581</v>
      </c>
      <c r="I300" s="832" t="s">
        <v>1904</v>
      </c>
      <c r="J300" s="832" t="s">
        <v>1905</v>
      </c>
      <c r="K300" s="832" t="s">
        <v>1906</v>
      </c>
      <c r="L300" s="835">
        <v>350</v>
      </c>
      <c r="M300" s="835">
        <v>1050</v>
      </c>
      <c r="N300" s="832">
        <v>3</v>
      </c>
      <c r="O300" s="836">
        <v>3</v>
      </c>
      <c r="P300" s="835">
        <v>350</v>
      </c>
      <c r="Q300" s="837">
        <v>0.33333333333333331</v>
      </c>
      <c r="R300" s="832">
        <v>1</v>
      </c>
      <c r="S300" s="837">
        <v>0.33333333333333331</v>
      </c>
      <c r="T300" s="836">
        <v>1</v>
      </c>
      <c r="U300" s="838">
        <v>0.33333333333333331</v>
      </c>
    </row>
    <row r="301" spans="1:21" ht="14.4" customHeight="1" x14ac:dyDescent="0.3">
      <c r="A301" s="831">
        <v>31</v>
      </c>
      <c r="B301" s="832" t="s">
        <v>1689</v>
      </c>
      <c r="C301" s="832" t="s">
        <v>1695</v>
      </c>
      <c r="D301" s="833" t="s">
        <v>2661</v>
      </c>
      <c r="E301" s="834" t="s">
        <v>1708</v>
      </c>
      <c r="F301" s="832" t="s">
        <v>1692</v>
      </c>
      <c r="G301" s="832" t="s">
        <v>1733</v>
      </c>
      <c r="H301" s="832" t="s">
        <v>581</v>
      </c>
      <c r="I301" s="832" t="s">
        <v>1782</v>
      </c>
      <c r="J301" s="832" t="s">
        <v>1783</v>
      </c>
      <c r="K301" s="832" t="s">
        <v>1784</v>
      </c>
      <c r="L301" s="835">
        <v>58.5</v>
      </c>
      <c r="M301" s="835">
        <v>58.5</v>
      </c>
      <c r="N301" s="832">
        <v>1</v>
      </c>
      <c r="O301" s="836">
        <v>1</v>
      </c>
      <c r="P301" s="835">
        <v>58.5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31</v>
      </c>
      <c r="B302" s="832" t="s">
        <v>1689</v>
      </c>
      <c r="C302" s="832" t="s">
        <v>1695</v>
      </c>
      <c r="D302" s="833" t="s">
        <v>2661</v>
      </c>
      <c r="E302" s="834" t="s">
        <v>1708</v>
      </c>
      <c r="F302" s="832" t="s">
        <v>1692</v>
      </c>
      <c r="G302" s="832" t="s">
        <v>1733</v>
      </c>
      <c r="H302" s="832" t="s">
        <v>581</v>
      </c>
      <c r="I302" s="832" t="s">
        <v>2041</v>
      </c>
      <c r="J302" s="832" t="s">
        <v>2042</v>
      </c>
      <c r="K302" s="832" t="s">
        <v>2043</v>
      </c>
      <c r="L302" s="835">
        <v>750</v>
      </c>
      <c r="M302" s="835">
        <v>2250</v>
      </c>
      <c r="N302" s="832">
        <v>3</v>
      </c>
      <c r="O302" s="836">
        <v>3</v>
      </c>
      <c r="P302" s="835">
        <v>2250</v>
      </c>
      <c r="Q302" s="837">
        <v>1</v>
      </c>
      <c r="R302" s="832">
        <v>3</v>
      </c>
      <c r="S302" s="837">
        <v>1</v>
      </c>
      <c r="T302" s="836">
        <v>3</v>
      </c>
      <c r="U302" s="838">
        <v>1</v>
      </c>
    </row>
    <row r="303" spans="1:21" ht="14.4" customHeight="1" x14ac:dyDescent="0.3">
      <c r="A303" s="831">
        <v>31</v>
      </c>
      <c r="B303" s="832" t="s">
        <v>1689</v>
      </c>
      <c r="C303" s="832" t="s">
        <v>1695</v>
      </c>
      <c r="D303" s="833" t="s">
        <v>2661</v>
      </c>
      <c r="E303" s="834" t="s">
        <v>1708</v>
      </c>
      <c r="F303" s="832" t="s">
        <v>1692</v>
      </c>
      <c r="G303" s="832" t="s">
        <v>1733</v>
      </c>
      <c r="H303" s="832" t="s">
        <v>581</v>
      </c>
      <c r="I303" s="832" t="s">
        <v>2163</v>
      </c>
      <c r="J303" s="832" t="s">
        <v>2164</v>
      </c>
      <c r="K303" s="832" t="s">
        <v>2165</v>
      </c>
      <c r="L303" s="835">
        <v>350</v>
      </c>
      <c r="M303" s="835">
        <v>350</v>
      </c>
      <c r="N303" s="832">
        <v>1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31</v>
      </c>
      <c r="B304" s="832" t="s">
        <v>1689</v>
      </c>
      <c r="C304" s="832" t="s">
        <v>1695</v>
      </c>
      <c r="D304" s="833" t="s">
        <v>2661</v>
      </c>
      <c r="E304" s="834" t="s">
        <v>1708</v>
      </c>
      <c r="F304" s="832" t="s">
        <v>1692</v>
      </c>
      <c r="G304" s="832" t="s">
        <v>1733</v>
      </c>
      <c r="H304" s="832" t="s">
        <v>581</v>
      </c>
      <c r="I304" s="832" t="s">
        <v>1910</v>
      </c>
      <c r="J304" s="832" t="s">
        <v>1911</v>
      </c>
      <c r="K304" s="832" t="s">
        <v>1909</v>
      </c>
      <c r="L304" s="835">
        <v>1000</v>
      </c>
      <c r="M304" s="835">
        <v>1000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31</v>
      </c>
      <c r="B305" s="832" t="s">
        <v>1689</v>
      </c>
      <c r="C305" s="832" t="s">
        <v>1695</v>
      </c>
      <c r="D305" s="833" t="s">
        <v>2661</v>
      </c>
      <c r="E305" s="834" t="s">
        <v>1708</v>
      </c>
      <c r="F305" s="832" t="s">
        <v>1692</v>
      </c>
      <c r="G305" s="832" t="s">
        <v>1740</v>
      </c>
      <c r="H305" s="832" t="s">
        <v>581</v>
      </c>
      <c r="I305" s="832" t="s">
        <v>1915</v>
      </c>
      <c r="J305" s="832" t="s">
        <v>1916</v>
      </c>
      <c r="K305" s="832" t="s">
        <v>1917</v>
      </c>
      <c r="L305" s="835">
        <v>260</v>
      </c>
      <c r="M305" s="835">
        <v>2080</v>
      </c>
      <c r="N305" s="832">
        <v>8</v>
      </c>
      <c r="O305" s="836">
        <v>4</v>
      </c>
      <c r="P305" s="835">
        <v>2080</v>
      </c>
      <c r="Q305" s="837">
        <v>1</v>
      </c>
      <c r="R305" s="832">
        <v>8</v>
      </c>
      <c r="S305" s="837">
        <v>1</v>
      </c>
      <c r="T305" s="836">
        <v>4</v>
      </c>
      <c r="U305" s="838">
        <v>1</v>
      </c>
    </row>
    <row r="306" spans="1:21" ht="14.4" customHeight="1" x14ac:dyDescent="0.3">
      <c r="A306" s="831">
        <v>31</v>
      </c>
      <c r="B306" s="832" t="s">
        <v>1689</v>
      </c>
      <c r="C306" s="832" t="s">
        <v>1695</v>
      </c>
      <c r="D306" s="833" t="s">
        <v>2661</v>
      </c>
      <c r="E306" s="834" t="s">
        <v>1708</v>
      </c>
      <c r="F306" s="832" t="s">
        <v>1692</v>
      </c>
      <c r="G306" s="832" t="s">
        <v>1740</v>
      </c>
      <c r="H306" s="832" t="s">
        <v>581</v>
      </c>
      <c r="I306" s="832" t="s">
        <v>1741</v>
      </c>
      <c r="J306" s="832" t="s">
        <v>1742</v>
      </c>
      <c r="K306" s="832" t="s">
        <v>1743</v>
      </c>
      <c r="L306" s="835">
        <v>200</v>
      </c>
      <c r="M306" s="835">
        <v>400</v>
      </c>
      <c r="N306" s="832">
        <v>2</v>
      </c>
      <c r="O306" s="836">
        <v>1</v>
      </c>
      <c r="P306" s="835">
        <v>400</v>
      </c>
      <c r="Q306" s="837">
        <v>1</v>
      </c>
      <c r="R306" s="832">
        <v>2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31</v>
      </c>
      <c r="B307" s="832" t="s">
        <v>1689</v>
      </c>
      <c r="C307" s="832" t="s">
        <v>1695</v>
      </c>
      <c r="D307" s="833" t="s">
        <v>2661</v>
      </c>
      <c r="E307" s="834" t="s">
        <v>1708</v>
      </c>
      <c r="F307" s="832" t="s">
        <v>1692</v>
      </c>
      <c r="G307" s="832" t="s">
        <v>1740</v>
      </c>
      <c r="H307" s="832" t="s">
        <v>581</v>
      </c>
      <c r="I307" s="832" t="s">
        <v>2166</v>
      </c>
      <c r="J307" s="832" t="s">
        <v>2167</v>
      </c>
      <c r="K307" s="832" t="s">
        <v>2168</v>
      </c>
      <c r="L307" s="835">
        <v>200</v>
      </c>
      <c r="M307" s="835">
        <v>800</v>
      </c>
      <c r="N307" s="832">
        <v>4</v>
      </c>
      <c r="O307" s="836">
        <v>2</v>
      </c>
      <c r="P307" s="835">
        <v>400</v>
      </c>
      <c r="Q307" s="837">
        <v>0.5</v>
      </c>
      <c r="R307" s="832">
        <v>2</v>
      </c>
      <c r="S307" s="837">
        <v>0.5</v>
      </c>
      <c r="T307" s="836">
        <v>1</v>
      </c>
      <c r="U307" s="838">
        <v>0.5</v>
      </c>
    </row>
    <row r="308" spans="1:21" ht="14.4" customHeight="1" x14ac:dyDescent="0.3">
      <c r="A308" s="831">
        <v>31</v>
      </c>
      <c r="B308" s="832" t="s">
        <v>1689</v>
      </c>
      <c r="C308" s="832" t="s">
        <v>1695</v>
      </c>
      <c r="D308" s="833" t="s">
        <v>2661</v>
      </c>
      <c r="E308" s="834" t="s">
        <v>1710</v>
      </c>
      <c r="F308" s="832" t="s">
        <v>1690</v>
      </c>
      <c r="G308" s="832" t="s">
        <v>1809</v>
      </c>
      <c r="H308" s="832" t="s">
        <v>581</v>
      </c>
      <c r="I308" s="832" t="s">
        <v>2169</v>
      </c>
      <c r="J308" s="832" t="s">
        <v>2170</v>
      </c>
      <c r="K308" s="832" t="s">
        <v>1812</v>
      </c>
      <c r="L308" s="835">
        <v>0</v>
      </c>
      <c r="M308" s="835">
        <v>0</v>
      </c>
      <c r="N308" s="832">
        <v>1</v>
      </c>
      <c r="O308" s="836">
        <v>0.5</v>
      </c>
      <c r="P308" s="835">
        <v>0</v>
      </c>
      <c r="Q308" s="837"/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31</v>
      </c>
      <c r="B309" s="832" t="s">
        <v>1689</v>
      </c>
      <c r="C309" s="832" t="s">
        <v>1695</v>
      </c>
      <c r="D309" s="833" t="s">
        <v>2661</v>
      </c>
      <c r="E309" s="834" t="s">
        <v>1710</v>
      </c>
      <c r="F309" s="832" t="s">
        <v>1690</v>
      </c>
      <c r="G309" s="832" t="s">
        <v>1795</v>
      </c>
      <c r="H309" s="832" t="s">
        <v>581</v>
      </c>
      <c r="I309" s="832" t="s">
        <v>1848</v>
      </c>
      <c r="J309" s="832" t="s">
        <v>1144</v>
      </c>
      <c r="K309" s="832" t="s">
        <v>1613</v>
      </c>
      <c r="L309" s="835">
        <v>0</v>
      </c>
      <c r="M309" s="835">
        <v>0</v>
      </c>
      <c r="N309" s="832">
        <v>1</v>
      </c>
      <c r="O309" s="836">
        <v>0.5</v>
      </c>
      <c r="P309" s="835">
        <v>0</v>
      </c>
      <c r="Q309" s="837"/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31</v>
      </c>
      <c r="B310" s="832" t="s">
        <v>1689</v>
      </c>
      <c r="C310" s="832" t="s">
        <v>1695</v>
      </c>
      <c r="D310" s="833" t="s">
        <v>2661</v>
      </c>
      <c r="E310" s="834" t="s">
        <v>1710</v>
      </c>
      <c r="F310" s="832" t="s">
        <v>1690</v>
      </c>
      <c r="G310" s="832" t="s">
        <v>1745</v>
      </c>
      <c r="H310" s="832" t="s">
        <v>581</v>
      </c>
      <c r="I310" s="832" t="s">
        <v>2171</v>
      </c>
      <c r="J310" s="832" t="s">
        <v>1060</v>
      </c>
      <c r="K310" s="832" t="s">
        <v>1520</v>
      </c>
      <c r="L310" s="835">
        <v>78.33</v>
      </c>
      <c r="M310" s="835">
        <v>156.66</v>
      </c>
      <c r="N310" s="832">
        <v>2</v>
      </c>
      <c r="O310" s="836">
        <v>0.5</v>
      </c>
      <c r="P310" s="835">
        <v>156.66</v>
      </c>
      <c r="Q310" s="837">
        <v>1</v>
      </c>
      <c r="R310" s="832">
        <v>2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31</v>
      </c>
      <c r="B311" s="832" t="s">
        <v>1689</v>
      </c>
      <c r="C311" s="832" t="s">
        <v>1695</v>
      </c>
      <c r="D311" s="833" t="s">
        <v>2661</v>
      </c>
      <c r="E311" s="834" t="s">
        <v>1710</v>
      </c>
      <c r="F311" s="832" t="s">
        <v>1690</v>
      </c>
      <c r="G311" s="832" t="s">
        <v>1788</v>
      </c>
      <c r="H311" s="832" t="s">
        <v>581</v>
      </c>
      <c r="I311" s="832" t="s">
        <v>2172</v>
      </c>
      <c r="J311" s="832" t="s">
        <v>2173</v>
      </c>
      <c r="K311" s="832" t="s">
        <v>2174</v>
      </c>
      <c r="L311" s="835">
        <v>0</v>
      </c>
      <c r="M311" s="835">
        <v>0</v>
      </c>
      <c r="N311" s="832">
        <v>1</v>
      </c>
      <c r="O311" s="836">
        <v>0.5</v>
      </c>
      <c r="P311" s="835">
        <v>0</v>
      </c>
      <c r="Q311" s="837"/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31</v>
      </c>
      <c r="B312" s="832" t="s">
        <v>1689</v>
      </c>
      <c r="C312" s="832" t="s">
        <v>1695</v>
      </c>
      <c r="D312" s="833" t="s">
        <v>2661</v>
      </c>
      <c r="E312" s="834" t="s">
        <v>1710</v>
      </c>
      <c r="F312" s="832" t="s">
        <v>1690</v>
      </c>
      <c r="G312" s="832" t="s">
        <v>2112</v>
      </c>
      <c r="H312" s="832" t="s">
        <v>581</v>
      </c>
      <c r="I312" s="832" t="s">
        <v>2175</v>
      </c>
      <c r="J312" s="832" t="s">
        <v>695</v>
      </c>
      <c r="K312" s="832" t="s">
        <v>2114</v>
      </c>
      <c r="L312" s="835">
        <v>91.11</v>
      </c>
      <c r="M312" s="835">
        <v>91.11</v>
      </c>
      <c r="N312" s="832">
        <v>1</v>
      </c>
      <c r="O312" s="836">
        <v>0.5</v>
      </c>
      <c r="P312" s="835">
        <v>91.11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31</v>
      </c>
      <c r="B313" s="832" t="s">
        <v>1689</v>
      </c>
      <c r="C313" s="832" t="s">
        <v>1695</v>
      </c>
      <c r="D313" s="833" t="s">
        <v>2661</v>
      </c>
      <c r="E313" s="834" t="s">
        <v>1710</v>
      </c>
      <c r="F313" s="832" t="s">
        <v>1690</v>
      </c>
      <c r="G313" s="832" t="s">
        <v>2176</v>
      </c>
      <c r="H313" s="832" t="s">
        <v>581</v>
      </c>
      <c r="I313" s="832" t="s">
        <v>2177</v>
      </c>
      <c r="J313" s="832" t="s">
        <v>2178</v>
      </c>
      <c r="K313" s="832" t="s">
        <v>2179</v>
      </c>
      <c r="L313" s="835">
        <v>0</v>
      </c>
      <c r="M313" s="835">
        <v>0</v>
      </c>
      <c r="N313" s="832">
        <v>1</v>
      </c>
      <c r="O313" s="836">
        <v>1</v>
      </c>
      <c r="P313" s="835">
        <v>0</v>
      </c>
      <c r="Q313" s="837"/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31</v>
      </c>
      <c r="B314" s="832" t="s">
        <v>1689</v>
      </c>
      <c r="C314" s="832" t="s">
        <v>1695</v>
      </c>
      <c r="D314" s="833" t="s">
        <v>2661</v>
      </c>
      <c r="E314" s="834" t="s">
        <v>1710</v>
      </c>
      <c r="F314" s="832" t="s">
        <v>1690</v>
      </c>
      <c r="G314" s="832" t="s">
        <v>2180</v>
      </c>
      <c r="H314" s="832" t="s">
        <v>581</v>
      </c>
      <c r="I314" s="832" t="s">
        <v>2181</v>
      </c>
      <c r="J314" s="832" t="s">
        <v>2182</v>
      </c>
      <c r="K314" s="832" t="s">
        <v>2183</v>
      </c>
      <c r="L314" s="835">
        <v>0</v>
      </c>
      <c r="M314" s="835">
        <v>0</v>
      </c>
      <c r="N314" s="832">
        <v>1</v>
      </c>
      <c r="O314" s="836">
        <v>1</v>
      </c>
      <c r="P314" s="835">
        <v>0</v>
      </c>
      <c r="Q314" s="837"/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31</v>
      </c>
      <c r="B315" s="832" t="s">
        <v>1689</v>
      </c>
      <c r="C315" s="832" t="s">
        <v>1695</v>
      </c>
      <c r="D315" s="833" t="s">
        <v>2661</v>
      </c>
      <c r="E315" s="834" t="s">
        <v>1710</v>
      </c>
      <c r="F315" s="832" t="s">
        <v>1690</v>
      </c>
      <c r="G315" s="832" t="s">
        <v>1816</v>
      </c>
      <c r="H315" s="832" t="s">
        <v>581</v>
      </c>
      <c r="I315" s="832" t="s">
        <v>1817</v>
      </c>
      <c r="J315" s="832" t="s">
        <v>1818</v>
      </c>
      <c r="K315" s="832" t="s">
        <v>1819</v>
      </c>
      <c r="L315" s="835">
        <v>30.46</v>
      </c>
      <c r="M315" s="835">
        <v>121.84</v>
      </c>
      <c r="N315" s="832">
        <v>4</v>
      </c>
      <c r="O315" s="836">
        <v>1.5</v>
      </c>
      <c r="P315" s="835">
        <v>121.84</v>
      </c>
      <c r="Q315" s="837">
        <v>1</v>
      </c>
      <c r="R315" s="832">
        <v>4</v>
      </c>
      <c r="S315" s="837">
        <v>1</v>
      </c>
      <c r="T315" s="836">
        <v>1.5</v>
      </c>
      <c r="U315" s="838">
        <v>1</v>
      </c>
    </row>
    <row r="316" spans="1:21" ht="14.4" customHeight="1" x14ac:dyDescent="0.3">
      <c r="A316" s="831">
        <v>31</v>
      </c>
      <c r="B316" s="832" t="s">
        <v>1689</v>
      </c>
      <c r="C316" s="832" t="s">
        <v>1695</v>
      </c>
      <c r="D316" s="833" t="s">
        <v>2661</v>
      </c>
      <c r="E316" s="834" t="s">
        <v>1710</v>
      </c>
      <c r="F316" s="832" t="s">
        <v>1690</v>
      </c>
      <c r="G316" s="832" t="s">
        <v>1852</v>
      </c>
      <c r="H316" s="832" t="s">
        <v>581</v>
      </c>
      <c r="I316" s="832" t="s">
        <v>2184</v>
      </c>
      <c r="J316" s="832" t="s">
        <v>655</v>
      </c>
      <c r="K316" s="832" t="s">
        <v>1951</v>
      </c>
      <c r="L316" s="835">
        <v>0</v>
      </c>
      <c r="M316" s="835">
        <v>0</v>
      </c>
      <c r="N316" s="832">
        <v>1</v>
      </c>
      <c r="O316" s="836">
        <v>1</v>
      </c>
      <c r="P316" s="835">
        <v>0</v>
      </c>
      <c r="Q316" s="837"/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31</v>
      </c>
      <c r="B317" s="832" t="s">
        <v>1689</v>
      </c>
      <c r="C317" s="832" t="s">
        <v>1695</v>
      </c>
      <c r="D317" s="833" t="s">
        <v>2661</v>
      </c>
      <c r="E317" s="834" t="s">
        <v>1710</v>
      </c>
      <c r="F317" s="832" t="s">
        <v>1690</v>
      </c>
      <c r="G317" s="832" t="s">
        <v>1852</v>
      </c>
      <c r="H317" s="832" t="s">
        <v>581</v>
      </c>
      <c r="I317" s="832" t="s">
        <v>2185</v>
      </c>
      <c r="J317" s="832" t="s">
        <v>655</v>
      </c>
      <c r="K317" s="832" t="s">
        <v>2186</v>
      </c>
      <c r="L317" s="835">
        <v>0</v>
      </c>
      <c r="M317" s="835">
        <v>0</v>
      </c>
      <c r="N317" s="832">
        <v>2</v>
      </c>
      <c r="O317" s="836">
        <v>2</v>
      </c>
      <c r="P317" s="835">
        <v>0</v>
      </c>
      <c r="Q317" s="837"/>
      <c r="R317" s="832">
        <v>1</v>
      </c>
      <c r="S317" s="837">
        <v>0.5</v>
      </c>
      <c r="T317" s="836">
        <v>1</v>
      </c>
      <c r="U317" s="838">
        <v>0.5</v>
      </c>
    </row>
    <row r="318" spans="1:21" ht="14.4" customHeight="1" x14ac:dyDescent="0.3">
      <c r="A318" s="831">
        <v>31</v>
      </c>
      <c r="B318" s="832" t="s">
        <v>1689</v>
      </c>
      <c r="C318" s="832" t="s">
        <v>1695</v>
      </c>
      <c r="D318" s="833" t="s">
        <v>2661</v>
      </c>
      <c r="E318" s="834" t="s">
        <v>1710</v>
      </c>
      <c r="F318" s="832" t="s">
        <v>1690</v>
      </c>
      <c r="G318" s="832" t="s">
        <v>1852</v>
      </c>
      <c r="H318" s="832" t="s">
        <v>581</v>
      </c>
      <c r="I318" s="832" t="s">
        <v>2187</v>
      </c>
      <c r="J318" s="832" t="s">
        <v>655</v>
      </c>
      <c r="K318" s="832" t="s">
        <v>2188</v>
      </c>
      <c r="L318" s="835">
        <v>0</v>
      </c>
      <c r="M318" s="835">
        <v>0</v>
      </c>
      <c r="N318" s="832">
        <v>1</v>
      </c>
      <c r="O318" s="836">
        <v>1</v>
      </c>
      <c r="P318" s="835">
        <v>0</v>
      </c>
      <c r="Q318" s="837"/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31</v>
      </c>
      <c r="B319" s="832" t="s">
        <v>1689</v>
      </c>
      <c r="C319" s="832" t="s">
        <v>1695</v>
      </c>
      <c r="D319" s="833" t="s">
        <v>2661</v>
      </c>
      <c r="E319" s="834" t="s">
        <v>1710</v>
      </c>
      <c r="F319" s="832" t="s">
        <v>1690</v>
      </c>
      <c r="G319" s="832" t="s">
        <v>1748</v>
      </c>
      <c r="H319" s="832" t="s">
        <v>581</v>
      </c>
      <c r="I319" s="832" t="s">
        <v>1749</v>
      </c>
      <c r="J319" s="832" t="s">
        <v>1750</v>
      </c>
      <c r="K319" s="832" t="s">
        <v>1751</v>
      </c>
      <c r="L319" s="835">
        <v>132.97999999999999</v>
      </c>
      <c r="M319" s="835">
        <v>1196.8199999999997</v>
      </c>
      <c r="N319" s="832">
        <v>9</v>
      </c>
      <c r="O319" s="836">
        <v>3.5</v>
      </c>
      <c r="P319" s="835">
        <v>797.87999999999988</v>
      </c>
      <c r="Q319" s="837">
        <v>0.66666666666666674</v>
      </c>
      <c r="R319" s="832">
        <v>6</v>
      </c>
      <c r="S319" s="837">
        <v>0.66666666666666663</v>
      </c>
      <c r="T319" s="836">
        <v>2.5</v>
      </c>
      <c r="U319" s="838">
        <v>0.7142857142857143</v>
      </c>
    </row>
    <row r="320" spans="1:21" ht="14.4" customHeight="1" x14ac:dyDescent="0.3">
      <c r="A320" s="831">
        <v>31</v>
      </c>
      <c r="B320" s="832" t="s">
        <v>1689</v>
      </c>
      <c r="C320" s="832" t="s">
        <v>1695</v>
      </c>
      <c r="D320" s="833" t="s">
        <v>2661</v>
      </c>
      <c r="E320" s="834" t="s">
        <v>1710</v>
      </c>
      <c r="F320" s="832" t="s">
        <v>1690</v>
      </c>
      <c r="G320" s="832" t="s">
        <v>2189</v>
      </c>
      <c r="H320" s="832" t="s">
        <v>581</v>
      </c>
      <c r="I320" s="832" t="s">
        <v>2190</v>
      </c>
      <c r="J320" s="832" t="s">
        <v>2191</v>
      </c>
      <c r="K320" s="832" t="s">
        <v>2192</v>
      </c>
      <c r="L320" s="835">
        <v>73.989999999999995</v>
      </c>
      <c r="M320" s="835">
        <v>221.96999999999997</v>
      </c>
      <c r="N320" s="832">
        <v>3</v>
      </c>
      <c r="O320" s="836">
        <v>1</v>
      </c>
      <c r="P320" s="835">
        <v>221.96999999999997</v>
      </c>
      <c r="Q320" s="837">
        <v>1</v>
      </c>
      <c r="R320" s="832">
        <v>3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31</v>
      </c>
      <c r="B321" s="832" t="s">
        <v>1689</v>
      </c>
      <c r="C321" s="832" t="s">
        <v>1695</v>
      </c>
      <c r="D321" s="833" t="s">
        <v>2661</v>
      </c>
      <c r="E321" s="834" t="s">
        <v>1710</v>
      </c>
      <c r="F321" s="832" t="s">
        <v>1690</v>
      </c>
      <c r="G321" s="832" t="s">
        <v>2193</v>
      </c>
      <c r="H321" s="832" t="s">
        <v>613</v>
      </c>
      <c r="I321" s="832" t="s">
        <v>2194</v>
      </c>
      <c r="J321" s="832" t="s">
        <v>2195</v>
      </c>
      <c r="K321" s="832" t="s">
        <v>2196</v>
      </c>
      <c r="L321" s="835">
        <v>176.32</v>
      </c>
      <c r="M321" s="835">
        <v>352.64</v>
      </c>
      <c r="N321" s="832">
        <v>2</v>
      </c>
      <c r="O321" s="836">
        <v>0.5</v>
      </c>
      <c r="P321" s="835">
        <v>352.64</v>
      </c>
      <c r="Q321" s="837">
        <v>1</v>
      </c>
      <c r="R321" s="832">
        <v>2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31</v>
      </c>
      <c r="B322" s="832" t="s">
        <v>1689</v>
      </c>
      <c r="C322" s="832" t="s">
        <v>1695</v>
      </c>
      <c r="D322" s="833" t="s">
        <v>2661</v>
      </c>
      <c r="E322" s="834" t="s">
        <v>1710</v>
      </c>
      <c r="F322" s="832" t="s">
        <v>1690</v>
      </c>
      <c r="G322" s="832" t="s">
        <v>1723</v>
      </c>
      <c r="H322" s="832" t="s">
        <v>613</v>
      </c>
      <c r="I322" s="832" t="s">
        <v>1744</v>
      </c>
      <c r="J322" s="832" t="s">
        <v>770</v>
      </c>
      <c r="K322" s="832" t="s">
        <v>1387</v>
      </c>
      <c r="L322" s="835">
        <v>490.89</v>
      </c>
      <c r="M322" s="835">
        <v>20126.490000000002</v>
      </c>
      <c r="N322" s="832">
        <v>41</v>
      </c>
      <c r="O322" s="836">
        <v>20</v>
      </c>
      <c r="P322" s="835">
        <v>17672.04</v>
      </c>
      <c r="Q322" s="837">
        <v>0.87804878048780488</v>
      </c>
      <c r="R322" s="832">
        <v>36</v>
      </c>
      <c r="S322" s="837">
        <v>0.87804878048780488</v>
      </c>
      <c r="T322" s="836">
        <v>18.5</v>
      </c>
      <c r="U322" s="838">
        <v>0.92500000000000004</v>
      </c>
    </row>
    <row r="323" spans="1:21" ht="14.4" customHeight="1" x14ac:dyDescent="0.3">
      <c r="A323" s="831">
        <v>31</v>
      </c>
      <c r="B323" s="832" t="s">
        <v>1689</v>
      </c>
      <c r="C323" s="832" t="s">
        <v>1695</v>
      </c>
      <c r="D323" s="833" t="s">
        <v>2661</v>
      </c>
      <c r="E323" s="834" t="s">
        <v>1710</v>
      </c>
      <c r="F323" s="832" t="s">
        <v>1690</v>
      </c>
      <c r="G323" s="832" t="s">
        <v>1723</v>
      </c>
      <c r="H323" s="832" t="s">
        <v>613</v>
      </c>
      <c r="I323" s="832" t="s">
        <v>1724</v>
      </c>
      <c r="J323" s="832" t="s">
        <v>770</v>
      </c>
      <c r="K323" s="832" t="s">
        <v>1385</v>
      </c>
      <c r="L323" s="835">
        <v>736.33</v>
      </c>
      <c r="M323" s="835">
        <v>26507.88</v>
      </c>
      <c r="N323" s="832">
        <v>36</v>
      </c>
      <c r="O323" s="836">
        <v>13.5</v>
      </c>
      <c r="P323" s="835">
        <v>22826.23</v>
      </c>
      <c r="Q323" s="837">
        <v>0.86111111111111105</v>
      </c>
      <c r="R323" s="832">
        <v>31</v>
      </c>
      <c r="S323" s="837">
        <v>0.86111111111111116</v>
      </c>
      <c r="T323" s="836">
        <v>12</v>
      </c>
      <c r="U323" s="838">
        <v>0.88888888888888884</v>
      </c>
    </row>
    <row r="324" spans="1:21" ht="14.4" customHeight="1" x14ac:dyDescent="0.3">
      <c r="A324" s="831">
        <v>31</v>
      </c>
      <c r="B324" s="832" t="s">
        <v>1689</v>
      </c>
      <c r="C324" s="832" t="s">
        <v>1695</v>
      </c>
      <c r="D324" s="833" t="s">
        <v>2661</v>
      </c>
      <c r="E324" s="834" t="s">
        <v>1710</v>
      </c>
      <c r="F324" s="832" t="s">
        <v>1690</v>
      </c>
      <c r="G324" s="832" t="s">
        <v>1723</v>
      </c>
      <c r="H324" s="832" t="s">
        <v>613</v>
      </c>
      <c r="I324" s="832" t="s">
        <v>1798</v>
      </c>
      <c r="J324" s="832" t="s">
        <v>770</v>
      </c>
      <c r="K324" s="832" t="s">
        <v>1799</v>
      </c>
      <c r="L324" s="835">
        <v>923.74</v>
      </c>
      <c r="M324" s="835">
        <v>5542.4400000000005</v>
      </c>
      <c r="N324" s="832">
        <v>6</v>
      </c>
      <c r="O324" s="836">
        <v>1.5</v>
      </c>
      <c r="P324" s="835">
        <v>5542.4400000000005</v>
      </c>
      <c r="Q324" s="837">
        <v>1</v>
      </c>
      <c r="R324" s="832">
        <v>6</v>
      </c>
      <c r="S324" s="837">
        <v>1</v>
      </c>
      <c r="T324" s="836">
        <v>1.5</v>
      </c>
      <c r="U324" s="838">
        <v>1</v>
      </c>
    </row>
    <row r="325" spans="1:21" ht="14.4" customHeight="1" x14ac:dyDescent="0.3">
      <c r="A325" s="831">
        <v>31</v>
      </c>
      <c r="B325" s="832" t="s">
        <v>1689</v>
      </c>
      <c r="C325" s="832" t="s">
        <v>1695</v>
      </c>
      <c r="D325" s="833" t="s">
        <v>2661</v>
      </c>
      <c r="E325" s="834" t="s">
        <v>1710</v>
      </c>
      <c r="F325" s="832" t="s">
        <v>1690</v>
      </c>
      <c r="G325" s="832" t="s">
        <v>1723</v>
      </c>
      <c r="H325" s="832" t="s">
        <v>613</v>
      </c>
      <c r="I325" s="832" t="s">
        <v>1860</v>
      </c>
      <c r="J325" s="832" t="s">
        <v>1861</v>
      </c>
      <c r="K325" s="832" t="s">
        <v>1862</v>
      </c>
      <c r="L325" s="835">
        <v>1385.62</v>
      </c>
      <c r="M325" s="835">
        <v>2771.24</v>
      </c>
      <c r="N325" s="832">
        <v>2</v>
      </c>
      <c r="O325" s="836">
        <v>1</v>
      </c>
      <c r="P325" s="835">
        <v>2771.24</v>
      </c>
      <c r="Q325" s="837">
        <v>1</v>
      </c>
      <c r="R325" s="832">
        <v>2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31</v>
      </c>
      <c r="B326" s="832" t="s">
        <v>1689</v>
      </c>
      <c r="C326" s="832" t="s">
        <v>1695</v>
      </c>
      <c r="D326" s="833" t="s">
        <v>2661</v>
      </c>
      <c r="E326" s="834" t="s">
        <v>1710</v>
      </c>
      <c r="F326" s="832" t="s">
        <v>1690</v>
      </c>
      <c r="G326" s="832" t="s">
        <v>1755</v>
      </c>
      <c r="H326" s="832" t="s">
        <v>613</v>
      </c>
      <c r="I326" s="832" t="s">
        <v>1559</v>
      </c>
      <c r="J326" s="832" t="s">
        <v>647</v>
      </c>
      <c r="K326" s="832" t="s">
        <v>629</v>
      </c>
      <c r="L326" s="835">
        <v>48.42</v>
      </c>
      <c r="M326" s="835">
        <v>48.42</v>
      </c>
      <c r="N326" s="832">
        <v>1</v>
      </c>
      <c r="O326" s="836">
        <v>0.5</v>
      </c>
      <c r="P326" s="835">
        <v>48.42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31</v>
      </c>
      <c r="B327" s="832" t="s">
        <v>1689</v>
      </c>
      <c r="C327" s="832" t="s">
        <v>1695</v>
      </c>
      <c r="D327" s="833" t="s">
        <v>2661</v>
      </c>
      <c r="E327" s="834" t="s">
        <v>1710</v>
      </c>
      <c r="F327" s="832" t="s">
        <v>1690</v>
      </c>
      <c r="G327" s="832" t="s">
        <v>1755</v>
      </c>
      <c r="H327" s="832" t="s">
        <v>581</v>
      </c>
      <c r="I327" s="832" t="s">
        <v>1863</v>
      </c>
      <c r="J327" s="832" t="s">
        <v>647</v>
      </c>
      <c r="K327" s="832" t="s">
        <v>1864</v>
      </c>
      <c r="L327" s="835">
        <v>48.42</v>
      </c>
      <c r="M327" s="835">
        <v>48.42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31</v>
      </c>
      <c r="B328" s="832" t="s">
        <v>1689</v>
      </c>
      <c r="C328" s="832" t="s">
        <v>1695</v>
      </c>
      <c r="D328" s="833" t="s">
        <v>2661</v>
      </c>
      <c r="E328" s="834" t="s">
        <v>1710</v>
      </c>
      <c r="F328" s="832" t="s">
        <v>1690</v>
      </c>
      <c r="G328" s="832" t="s">
        <v>1755</v>
      </c>
      <c r="H328" s="832" t="s">
        <v>581</v>
      </c>
      <c r="I328" s="832" t="s">
        <v>2197</v>
      </c>
      <c r="J328" s="832" t="s">
        <v>647</v>
      </c>
      <c r="K328" s="832" t="s">
        <v>2080</v>
      </c>
      <c r="L328" s="835">
        <v>35.25</v>
      </c>
      <c r="M328" s="835">
        <v>70.5</v>
      </c>
      <c r="N328" s="832">
        <v>2</v>
      </c>
      <c r="O328" s="836">
        <v>1</v>
      </c>
      <c r="P328" s="835">
        <v>70.5</v>
      </c>
      <c r="Q328" s="837">
        <v>1</v>
      </c>
      <c r="R328" s="832">
        <v>2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31</v>
      </c>
      <c r="B329" s="832" t="s">
        <v>1689</v>
      </c>
      <c r="C329" s="832" t="s">
        <v>1695</v>
      </c>
      <c r="D329" s="833" t="s">
        <v>2661</v>
      </c>
      <c r="E329" s="834" t="s">
        <v>1710</v>
      </c>
      <c r="F329" s="832" t="s">
        <v>1690</v>
      </c>
      <c r="G329" s="832" t="s">
        <v>1964</v>
      </c>
      <c r="H329" s="832" t="s">
        <v>581</v>
      </c>
      <c r="I329" s="832" t="s">
        <v>1965</v>
      </c>
      <c r="J329" s="832" t="s">
        <v>1966</v>
      </c>
      <c r="K329" s="832" t="s">
        <v>1967</v>
      </c>
      <c r="L329" s="835">
        <v>78.33</v>
      </c>
      <c r="M329" s="835">
        <v>156.66</v>
      </c>
      <c r="N329" s="832">
        <v>2</v>
      </c>
      <c r="O329" s="836">
        <v>1</v>
      </c>
      <c r="P329" s="835">
        <v>156.66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31</v>
      </c>
      <c r="B330" s="832" t="s">
        <v>1689</v>
      </c>
      <c r="C330" s="832" t="s">
        <v>1695</v>
      </c>
      <c r="D330" s="833" t="s">
        <v>2661</v>
      </c>
      <c r="E330" s="834" t="s">
        <v>1710</v>
      </c>
      <c r="F330" s="832" t="s">
        <v>1690</v>
      </c>
      <c r="G330" s="832" t="s">
        <v>2198</v>
      </c>
      <c r="H330" s="832" t="s">
        <v>581</v>
      </c>
      <c r="I330" s="832" t="s">
        <v>2199</v>
      </c>
      <c r="J330" s="832" t="s">
        <v>624</v>
      </c>
      <c r="K330" s="832" t="s">
        <v>2200</v>
      </c>
      <c r="L330" s="835">
        <v>108.44</v>
      </c>
      <c r="M330" s="835">
        <v>108.44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31</v>
      </c>
      <c r="B331" s="832" t="s">
        <v>1689</v>
      </c>
      <c r="C331" s="832" t="s">
        <v>1695</v>
      </c>
      <c r="D331" s="833" t="s">
        <v>2661</v>
      </c>
      <c r="E331" s="834" t="s">
        <v>1710</v>
      </c>
      <c r="F331" s="832" t="s">
        <v>1690</v>
      </c>
      <c r="G331" s="832" t="s">
        <v>1725</v>
      </c>
      <c r="H331" s="832" t="s">
        <v>613</v>
      </c>
      <c r="I331" s="832" t="s">
        <v>1568</v>
      </c>
      <c r="J331" s="832" t="s">
        <v>905</v>
      </c>
      <c r="K331" s="832" t="s">
        <v>1569</v>
      </c>
      <c r="L331" s="835">
        <v>0</v>
      </c>
      <c r="M331" s="835">
        <v>0</v>
      </c>
      <c r="N331" s="832">
        <v>25</v>
      </c>
      <c r="O331" s="836">
        <v>14.5</v>
      </c>
      <c r="P331" s="835">
        <v>0</v>
      </c>
      <c r="Q331" s="837"/>
      <c r="R331" s="832">
        <v>16</v>
      </c>
      <c r="S331" s="837">
        <v>0.64</v>
      </c>
      <c r="T331" s="836">
        <v>8.5</v>
      </c>
      <c r="U331" s="838">
        <v>0.58620689655172409</v>
      </c>
    </row>
    <row r="332" spans="1:21" ht="14.4" customHeight="1" x14ac:dyDescent="0.3">
      <c r="A332" s="831">
        <v>31</v>
      </c>
      <c r="B332" s="832" t="s">
        <v>1689</v>
      </c>
      <c r="C332" s="832" t="s">
        <v>1695</v>
      </c>
      <c r="D332" s="833" t="s">
        <v>2661</v>
      </c>
      <c r="E332" s="834" t="s">
        <v>1710</v>
      </c>
      <c r="F332" s="832" t="s">
        <v>1690</v>
      </c>
      <c r="G332" s="832" t="s">
        <v>2201</v>
      </c>
      <c r="H332" s="832" t="s">
        <v>581</v>
      </c>
      <c r="I332" s="832" t="s">
        <v>2202</v>
      </c>
      <c r="J332" s="832" t="s">
        <v>2203</v>
      </c>
      <c r="K332" s="832" t="s">
        <v>2204</v>
      </c>
      <c r="L332" s="835">
        <v>1578.41</v>
      </c>
      <c r="M332" s="835">
        <v>1578.41</v>
      </c>
      <c r="N332" s="832">
        <v>1</v>
      </c>
      <c r="O332" s="836">
        <v>1</v>
      </c>
      <c r="P332" s="835">
        <v>1578.41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31</v>
      </c>
      <c r="B333" s="832" t="s">
        <v>1689</v>
      </c>
      <c r="C333" s="832" t="s">
        <v>1695</v>
      </c>
      <c r="D333" s="833" t="s">
        <v>2661</v>
      </c>
      <c r="E333" s="834" t="s">
        <v>1710</v>
      </c>
      <c r="F333" s="832" t="s">
        <v>1690</v>
      </c>
      <c r="G333" s="832" t="s">
        <v>1726</v>
      </c>
      <c r="H333" s="832" t="s">
        <v>581</v>
      </c>
      <c r="I333" s="832" t="s">
        <v>1727</v>
      </c>
      <c r="J333" s="832" t="s">
        <v>1103</v>
      </c>
      <c r="K333" s="832" t="s">
        <v>1728</v>
      </c>
      <c r="L333" s="835">
        <v>219.37</v>
      </c>
      <c r="M333" s="835">
        <v>877.48</v>
      </c>
      <c r="N333" s="832">
        <v>4</v>
      </c>
      <c r="O333" s="836">
        <v>2</v>
      </c>
      <c r="P333" s="835">
        <v>877.48</v>
      </c>
      <c r="Q333" s="837">
        <v>1</v>
      </c>
      <c r="R333" s="832">
        <v>4</v>
      </c>
      <c r="S333" s="837">
        <v>1</v>
      </c>
      <c r="T333" s="836">
        <v>2</v>
      </c>
      <c r="U333" s="838">
        <v>1</v>
      </c>
    </row>
    <row r="334" spans="1:21" ht="14.4" customHeight="1" x14ac:dyDescent="0.3">
      <c r="A334" s="831">
        <v>31</v>
      </c>
      <c r="B334" s="832" t="s">
        <v>1689</v>
      </c>
      <c r="C334" s="832" t="s">
        <v>1695</v>
      </c>
      <c r="D334" s="833" t="s">
        <v>2661</v>
      </c>
      <c r="E334" s="834" t="s">
        <v>1710</v>
      </c>
      <c r="F334" s="832" t="s">
        <v>1690</v>
      </c>
      <c r="G334" s="832" t="s">
        <v>1865</v>
      </c>
      <c r="H334" s="832" t="s">
        <v>581</v>
      </c>
      <c r="I334" s="832" t="s">
        <v>2205</v>
      </c>
      <c r="J334" s="832" t="s">
        <v>2206</v>
      </c>
      <c r="K334" s="832" t="s">
        <v>2207</v>
      </c>
      <c r="L334" s="835">
        <v>0</v>
      </c>
      <c r="M334" s="835">
        <v>0</v>
      </c>
      <c r="N334" s="832">
        <v>3</v>
      </c>
      <c r="O334" s="836">
        <v>1.5</v>
      </c>
      <c r="P334" s="835">
        <v>0</v>
      </c>
      <c r="Q334" s="837"/>
      <c r="R334" s="832">
        <v>3</v>
      </c>
      <c r="S334" s="837">
        <v>1</v>
      </c>
      <c r="T334" s="836">
        <v>1.5</v>
      </c>
      <c r="U334" s="838">
        <v>1</v>
      </c>
    </row>
    <row r="335" spans="1:21" ht="14.4" customHeight="1" x14ac:dyDescent="0.3">
      <c r="A335" s="831">
        <v>31</v>
      </c>
      <c r="B335" s="832" t="s">
        <v>1689</v>
      </c>
      <c r="C335" s="832" t="s">
        <v>1695</v>
      </c>
      <c r="D335" s="833" t="s">
        <v>2661</v>
      </c>
      <c r="E335" s="834" t="s">
        <v>1710</v>
      </c>
      <c r="F335" s="832" t="s">
        <v>1690</v>
      </c>
      <c r="G335" s="832" t="s">
        <v>2208</v>
      </c>
      <c r="H335" s="832" t="s">
        <v>581</v>
      </c>
      <c r="I335" s="832" t="s">
        <v>2209</v>
      </c>
      <c r="J335" s="832" t="s">
        <v>2210</v>
      </c>
      <c r="K335" s="832" t="s">
        <v>2211</v>
      </c>
      <c r="L335" s="835">
        <v>0</v>
      </c>
      <c r="M335" s="835">
        <v>0</v>
      </c>
      <c r="N335" s="832">
        <v>1</v>
      </c>
      <c r="O335" s="836">
        <v>1</v>
      </c>
      <c r="P335" s="835">
        <v>0</v>
      </c>
      <c r="Q335" s="837"/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31</v>
      </c>
      <c r="B336" s="832" t="s">
        <v>1689</v>
      </c>
      <c r="C336" s="832" t="s">
        <v>1695</v>
      </c>
      <c r="D336" s="833" t="s">
        <v>2661</v>
      </c>
      <c r="E336" s="834" t="s">
        <v>1710</v>
      </c>
      <c r="F336" s="832" t="s">
        <v>1690</v>
      </c>
      <c r="G336" s="832" t="s">
        <v>2208</v>
      </c>
      <c r="H336" s="832" t="s">
        <v>581</v>
      </c>
      <c r="I336" s="832" t="s">
        <v>2212</v>
      </c>
      <c r="J336" s="832" t="s">
        <v>2210</v>
      </c>
      <c r="K336" s="832" t="s">
        <v>2213</v>
      </c>
      <c r="L336" s="835">
        <v>0</v>
      </c>
      <c r="M336" s="835">
        <v>0</v>
      </c>
      <c r="N336" s="832">
        <v>1</v>
      </c>
      <c r="O336" s="836">
        <v>1</v>
      </c>
      <c r="P336" s="835">
        <v>0</v>
      </c>
      <c r="Q336" s="837"/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31</v>
      </c>
      <c r="B337" s="832" t="s">
        <v>1689</v>
      </c>
      <c r="C337" s="832" t="s">
        <v>1695</v>
      </c>
      <c r="D337" s="833" t="s">
        <v>2661</v>
      </c>
      <c r="E337" s="834" t="s">
        <v>1710</v>
      </c>
      <c r="F337" s="832" t="s">
        <v>1690</v>
      </c>
      <c r="G337" s="832" t="s">
        <v>1999</v>
      </c>
      <c r="H337" s="832" t="s">
        <v>581</v>
      </c>
      <c r="I337" s="832" t="s">
        <v>2214</v>
      </c>
      <c r="J337" s="832" t="s">
        <v>2215</v>
      </c>
      <c r="K337" s="832" t="s">
        <v>2216</v>
      </c>
      <c r="L337" s="835">
        <v>0</v>
      </c>
      <c r="M337" s="835">
        <v>0</v>
      </c>
      <c r="N337" s="832">
        <v>1</v>
      </c>
      <c r="O337" s="836">
        <v>0.5</v>
      </c>
      <c r="P337" s="835">
        <v>0</v>
      </c>
      <c r="Q337" s="837"/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31</v>
      </c>
      <c r="B338" s="832" t="s">
        <v>1689</v>
      </c>
      <c r="C338" s="832" t="s">
        <v>1695</v>
      </c>
      <c r="D338" s="833" t="s">
        <v>2661</v>
      </c>
      <c r="E338" s="834" t="s">
        <v>1710</v>
      </c>
      <c r="F338" s="832" t="s">
        <v>1690</v>
      </c>
      <c r="G338" s="832" t="s">
        <v>1762</v>
      </c>
      <c r="H338" s="832" t="s">
        <v>581</v>
      </c>
      <c r="I338" s="832" t="s">
        <v>2081</v>
      </c>
      <c r="J338" s="832" t="s">
        <v>1764</v>
      </c>
      <c r="K338" s="832" t="s">
        <v>2082</v>
      </c>
      <c r="L338" s="835">
        <v>33.549999999999997</v>
      </c>
      <c r="M338" s="835">
        <v>33.549999999999997</v>
      </c>
      <c r="N338" s="832">
        <v>1</v>
      </c>
      <c r="O338" s="836">
        <v>1</v>
      </c>
      <c r="P338" s="835">
        <v>33.549999999999997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31</v>
      </c>
      <c r="B339" s="832" t="s">
        <v>1689</v>
      </c>
      <c r="C339" s="832" t="s">
        <v>1695</v>
      </c>
      <c r="D339" s="833" t="s">
        <v>2661</v>
      </c>
      <c r="E339" s="834" t="s">
        <v>1710</v>
      </c>
      <c r="F339" s="832" t="s">
        <v>1690</v>
      </c>
      <c r="G339" s="832" t="s">
        <v>1762</v>
      </c>
      <c r="H339" s="832" t="s">
        <v>581</v>
      </c>
      <c r="I339" s="832" t="s">
        <v>2000</v>
      </c>
      <c r="J339" s="832" t="s">
        <v>1764</v>
      </c>
      <c r="K339" s="832" t="s">
        <v>2001</v>
      </c>
      <c r="L339" s="835">
        <v>50.32</v>
      </c>
      <c r="M339" s="835">
        <v>50.32</v>
      </c>
      <c r="N339" s="832">
        <v>1</v>
      </c>
      <c r="O339" s="836">
        <v>0.5</v>
      </c>
      <c r="P339" s="835">
        <v>50.32</v>
      </c>
      <c r="Q339" s="837">
        <v>1</v>
      </c>
      <c r="R339" s="832">
        <v>1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31</v>
      </c>
      <c r="B340" s="832" t="s">
        <v>1689</v>
      </c>
      <c r="C340" s="832" t="s">
        <v>1695</v>
      </c>
      <c r="D340" s="833" t="s">
        <v>2661</v>
      </c>
      <c r="E340" s="834" t="s">
        <v>1710</v>
      </c>
      <c r="F340" s="832" t="s">
        <v>1690</v>
      </c>
      <c r="G340" s="832" t="s">
        <v>1762</v>
      </c>
      <c r="H340" s="832" t="s">
        <v>581</v>
      </c>
      <c r="I340" s="832" t="s">
        <v>2217</v>
      </c>
      <c r="J340" s="832" t="s">
        <v>1764</v>
      </c>
      <c r="K340" s="832" t="s">
        <v>2218</v>
      </c>
      <c r="L340" s="835">
        <v>33.31</v>
      </c>
      <c r="M340" s="835">
        <v>66.62</v>
      </c>
      <c r="N340" s="832">
        <v>2</v>
      </c>
      <c r="O340" s="836">
        <v>0.5</v>
      </c>
      <c r="P340" s="835">
        <v>66.62</v>
      </c>
      <c r="Q340" s="837">
        <v>1</v>
      </c>
      <c r="R340" s="832">
        <v>2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31</v>
      </c>
      <c r="B341" s="832" t="s">
        <v>1689</v>
      </c>
      <c r="C341" s="832" t="s">
        <v>1695</v>
      </c>
      <c r="D341" s="833" t="s">
        <v>2661</v>
      </c>
      <c r="E341" s="834" t="s">
        <v>1710</v>
      </c>
      <c r="F341" s="832" t="s">
        <v>1690</v>
      </c>
      <c r="G341" s="832" t="s">
        <v>1762</v>
      </c>
      <c r="H341" s="832" t="s">
        <v>581</v>
      </c>
      <c r="I341" s="832" t="s">
        <v>1800</v>
      </c>
      <c r="J341" s="832" t="s">
        <v>1764</v>
      </c>
      <c r="K341" s="832" t="s">
        <v>1801</v>
      </c>
      <c r="L341" s="835">
        <v>99.94</v>
      </c>
      <c r="M341" s="835">
        <v>199.88</v>
      </c>
      <c r="N341" s="832">
        <v>2</v>
      </c>
      <c r="O341" s="836">
        <v>1.5</v>
      </c>
      <c r="P341" s="835">
        <v>199.88</v>
      </c>
      <c r="Q341" s="837">
        <v>1</v>
      </c>
      <c r="R341" s="832">
        <v>2</v>
      </c>
      <c r="S341" s="837">
        <v>1</v>
      </c>
      <c r="T341" s="836">
        <v>1.5</v>
      </c>
      <c r="U341" s="838">
        <v>1</v>
      </c>
    </row>
    <row r="342" spans="1:21" ht="14.4" customHeight="1" x14ac:dyDescent="0.3">
      <c r="A342" s="831">
        <v>31</v>
      </c>
      <c r="B342" s="832" t="s">
        <v>1689</v>
      </c>
      <c r="C342" s="832" t="s">
        <v>1695</v>
      </c>
      <c r="D342" s="833" t="s">
        <v>2661</v>
      </c>
      <c r="E342" s="834" t="s">
        <v>1710</v>
      </c>
      <c r="F342" s="832" t="s">
        <v>1690</v>
      </c>
      <c r="G342" s="832" t="s">
        <v>1762</v>
      </c>
      <c r="H342" s="832" t="s">
        <v>581</v>
      </c>
      <c r="I342" s="832" t="s">
        <v>2219</v>
      </c>
      <c r="J342" s="832" t="s">
        <v>1764</v>
      </c>
      <c r="K342" s="832" t="s">
        <v>2220</v>
      </c>
      <c r="L342" s="835">
        <v>299.83999999999997</v>
      </c>
      <c r="M342" s="835">
        <v>299.83999999999997</v>
      </c>
      <c r="N342" s="832">
        <v>1</v>
      </c>
      <c r="O342" s="836">
        <v>0.5</v>
      </c>
      <c r="P342" s="835">
        <v>299.83999999999997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31</v>
      </c>
      <c r="B343" s="832" t="s">
        <v>1689</v>
      </c>
      <c r="C343" s="832" t="s">
        <v>1695</v>
      </c>
      <c r="D343" s="833" t="s">
        <v>2661</v>
      </c>
      <c r="E343" s="834" t="s">
        <v>1710</v>
      </c>
      <c r="F343" s="832" t="s">
        <v>1690</v>
      </c>
      <c r="G343" s="832" t="s">
        <v>1762</v>
      </c>
      <c r="H343" s="832" t="s">
        <v>581</v>
      </c>
      <c r="I343" s="832" t="s">
        <v>1763</v>
      </c>
      <c r="J343" s="832" t="s">
        <v>1764</v>
      </c>
      <c r="K343" s="832" t="s">
        <v>1765</v>
      </c>
      <c r="L343" s="835">
        <v>150.94</v>
      </c>
      <c r="M343" s="835">
        <v>150.94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31</v>
      </c>
      <c r="B344" s="832" t="s">
        <v>1689</v>
      </c>
      <c r="C344" s="832" t="s">
        <v>1695</v>
      </c>
      <c r="D344" s="833" t="s">
        <v>2661</v>
      </c>
      <c r="E344" s="834" t="s">
        <v>1710</v>
      </c>
      <c r="F344" s="832" t="s">
        <v>1690</v>
      </c>
      <c r="G344" s="832" t="s">
        <v>1762</v>
      </c>
      <c r="H344" s="832" t="s">
        <v>581</v>
      </c>
      <c r="I344" s="832" t="s">
        <v>1802</v>
      </c>
      <c r="J344" s="832" t="s">
        <v>1803</v>
      </c>
      <c r="K344" s="832" t="s">
        <v>1804</v>
      </c>
      <c r="L344" s="835">
        <v>50.32</v>
      </c>
      <c r="M344" s="835">
        <v>150.96</v>
      </c>
      <c r="N344" s="832">
        <v>3</v>
      </c>
      <c r="O344" s="836">
        <v>2</v>
      </c>
      <c r="P344" s="835">
        <v>150.96</v>
      </c>
      <c r="Q344" s="837">
        <v>1</v>
      </c>
      <c r="R344" s="832">
        <v>3</v>
      </c>
      <c r="S344" s="837">
        <v>1</v>
      </c>
      <c r="T344" s="836">
        <v>2</v>
      </c>
      <c r="U344" s="838">
        <v>1</v>
      </c>
    </row>
    <row r="345" spans="1:21" ht="14.4" customHeight="1" x14ac:dyDescent="0.3">
      <c r="A345" s="831">
        <v>31</v>
      </c>
      <c r="B345" s="832" t="s">
        <v>1689</v>
      </c>
      <c r="C345" s="832" t="s">
        <v>1695</v>
      </c>
      <c r="D345" s="833" t="s">
        <v>2661</v>
      </c>
      <c r="E345" s="834" t="s">
        <v>1710</v>
      </c>
      <c r="F345" s="832" t="s">
        <v>1690</v>
      </c>
      <c r="G345" s="832" t="s">
        <v>1762</v>
      </c>
      <c r="H345" s="832" t="s">
        <v>581</v>
      </c>
      <c r="I345" s="832" t="s">
        <v>2221</v>
      </c>
      <c r="J345" s="832" t="s">
        <v>1803</v>
      </c>
      <c r="K345" s="832" t="s">
        <v>2222</v>
      </c>
      <c r="L345" s="835">
        <v>33.549999999999997</v>
      </c>
      <c r="M345" s="835">
        <v>33.549999999999997</v>
      </c>
      <c r="N345" s="832">
        <v>1</v>
      </c>
      <c r="O345" s="836">
        <v>1</v>
      </c>
      <c r="P345" s="835">
        <v>33.549999999999997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31</v>
      </c>
      <c r="B346" s="832" t="s">
        <v>1689</v>
      </c>
      <c r="C346" s="832" t="s">
        <v>1695</v>
      </c>
      <c r="D346" s="833" t="s">
        <v>2661</v>
      </c>
      <c r="E346" s="834" t="s">
        <v>1710</v>
      </c>
      <c r="F346" s="832" t="s">
        <v>1690</v>
      </c>
      <c r="G346" s="832" t="s">
        <v>1767</v>
      </c>
      <c r="H346" s="832" t="s">
        <v>581</v>
      </c>
      <c r="I346" s="832" t="s">
        <v>1768</v>
      </c>
      <c r="J346" s="832" t="s">
        <v>618</v>
      </c>
      <c r="K346" s="832" t="s">
        <v>1769</v>
      </c>
      <c r="L346" s="835">
        <v>0</v>
      </c>
      <c r="M346" s="835">
        <v>0</v>
      </c>
      <c r="N346" s="832">
        <v>1</v>
      </c>
      <c r="O346" s="836">
        <v>1</v>
      </c>
      <c r="P346" s="835">
        <v>0</v>
      </c>
      <c r="Q346" s="837"/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31</v>
      </c>
      <c r="B347" s="832" t="s">
        <v>1689</v>
      </c>
      <c r="C347" s="832" t="s">
        <v>1695</v>
      </c>
      <c r="D347" s="833" t="s">
        <v>2661</v>
      </c>
      <c r="E347" s="834" t="s">
        <v>1710</v>
      </c>
      <c r="F347" s="832" t="s">
        <v>1690</v>
      </c>
      <c r="G347" s="832" t="s">
        <v>1767</v>
      </c>
      <c r="H347" s="832" t="s">
        <v>581</v>
      </c>
      <c r="I347" s="832" t="s">
        <v>1875</v>
      </c>
      <c r="J347" s="832" t="s">
        <v>618</v>
      </c>
      <c r="K347" s="832" t="s">
        <v>1876</v>
      </c>
      <c r="L347" s="835">
        <v>0</v>
      </c>
      <c r="M347" s="835">
        <v>0</v>
      </c>
      <c r="N347" s="832">
        <v>3</v>
      </c>
      <c r="O347" s="836">
        <v>2</v>
      </c>
      <c r="P347" s="835">
        <v>0</v>
      </c>
      <c r="Q347" s="837"/>
      <c r="R347" s="832">
        <v>3</v>
      </c>
      <c r="S347" s="837">
        <v>1</v>
      </c>
      <c r="T347" s="836">
        <v>2</v>
      </c>
      <c r="U347" s="838">
        <v>1</v>
      </c>
    </row>
    <row r="348" spans="1:21" ht="14.4" customHeight="1" x14ac:dyDescent="0.3">
      <c r="A348" s="831">
        <v>31</v>
      </c>
      <c r="B348" s="832" t="s">
        <v>1689</v>
      </c>
      <c r="C348" s="832" t="s">
        <v>1695</v>
      </c>
      <c r="D348" s="833" t="s">
        <v>2661</v>
      </c>
      <c r="E348" s="834" t="s">
        <v>1710</v>
      </c>
      <c r="F348" s="832" t="s">
        <v>1692</v>
      </c>
      <c r="G348" s="832" t="s">
        <v>1729</v>
      </c>
      <c r="H348" s="832" t="s">
        <v>581</v>
      </c>
      <c r="I348" s="832" t="s">
        <v>1730</v>
      </c>
      <c r="J348" s="832" t="s">
        <v>1731</v>
      </c>
      <c r="K348" s="832" t="s">
        <v>1732</v>
      </c>
      <c r="L348" s="835">
        <v>35.130000000000003</v>
      </c>
      <c r="M348" s="835">
        <v>140.52000000000001</v>
      </c>
      <c r="N348" s="832">
        <v>4</v>
      </c>
      <c r="O348" s="836">
        <v>2</v>
      </c>
      <c r="P348" s="835">
        <v>140.52000000000001</v>
      </c>
      <c r="Q348" s="837">
        <v>1</v>
      </c>
      <c r="R348" s="832">
        <v>4</v>
      </c>
      <c r="S348" s="837">
        <v>1</v>
      </c>
      <c r="T348" s="836">
        <v>2</v>
      </c>
      <c r="U348" s="838">
        <v>1</v>
      </c>
    </row>
    <row r="349" spans="1:21" ht="14.4" customHeight="1" x14ac:dyDescent="0.3">
      <c r="A349" s="831">
        <v>31</v>
      </c>
      <c r="B349" s="832" t="s">
        <v>1689</v>
      </c>
      <c r="C349" s="832" t="s">
        <v>1695</v>
      </c>
      <c r="D349" s="833" t="s">
        <v>2661</v>
      </c>
      <c r="E349" s="834" t="s">
        <v>1710</v>
      </c>
      <c r="F349" s="832" t="s">
        <v>1692</v>
      </c>
      <c r="G349" s="832" t="s">
        <v>1729</v>
      </c>
      <c r="H349" s="832" t="s">
        <v>581</v>
      </c>
      <c r="I349" s="832" t="s">
        <v>1877</v>
      </c>
      <c r="J349" s="832" t="s">
        <v>1878</v>
      </c>
      <c r="K349" s="832" t="s">
        <v>1879</v>
      </c>
      <c r="L349" s="835">
        <v>100</v>
      </c>
      <c r="M349" s="835">
        <v>2200</v>
      </c>
      <c r="N349" s="832">
        <v>22</v>
      </c>
      <c r="O349" s="836">
        <v>4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31</v>
      </c>
      <c r="B350" s="832" t="s">
        <v>1689</v>
      </c>
      <c r="C350" s="832" t="s">
        <v>1695</v>
      </c>
      <c r="D350" s="833" t="s">
        <v>2661</v>
      </c>
      <c r="E350" s="834" t="s">
        <v>1710</v>
      </c>
      <c r="F350" s="832" t="s">
        <v>1692</v>
      </c>
      <c r="G350" s="832" t="s">
        <v>1729</v>
      </c>
      <c r="H350" s="832" t="s">
        <v>581</v>
      </c>
      <c r="I350" s="832" t="s">
        <v>1835</v>
      </c>
      <c r="J350" s="832" t="s">
        <v>1731</v>
      </c>
      <c r="K350" s="832" t="s">
        <v>1836</v>
      </c>
      <c r="L350" s="835">
        <v>30.99</v>
      </c>
      <c r="M350" s="835">
        <v>247.92000000000002</v>
      </c>
      <c r="N350" s="832">
        <v>8</v>
      </c>
      <c r="O350" s="836">
        <v>8</v>
      </c>
      <c r="P350" s="835">
        <v>216.93</v>
      </c>
      <c r="Q350" s="837">
        <v>0.875</v>
      </c>
      <c r="R350" s="832">
        <v>7</v>
      </c>
      <c r="S350" s="837">
        <v>0.875</v>
      </c>
      <c r="T350" s="836">
        <v>7</v>
      </c>
      <c r="U350" s="838">
        <v>0.875</v>
      </c>
    </row>
    <row r="351" spans="1:21" ht="14.4" customHeight="1" x14ac:dyDescent="0.3">
      <c r="A351" s="831">
        <v>31</v>
      </c>
      <c r="B351" s="832" t="s">
        <v>1689</v>
      </c>
      <c r="C351" s="832" t="s">
        <v>1695</v>
      </c>
      <c r="D351" s="833" t="s">
        <v>2661</v>
      </c>
      <c r="E351" s="834" t="s">
        <v>1710</v>
      </c>
      <c r="F351" s="832" t="s">
        <v>1692</v>
      </c>
      <c r="G351" s="832" t="s">
        <v>1729</v>
      </c>
      <c r="H351" s="832" t="s">
        <v>581</v>
      </c>
      <c r="I351" s="832" t="s">
        <v>2010</v>
      </c>
      <c r="J351" s="832" t="s">
        <v>1731</v>
      </c>
      <c r="K351" s="832" t="s">
        <v>2011</v>
      </c>
      <c r="L351" s="835">
        <v>38.24</v>
      </c>
      <c r="M351" s="835">
        <v>76.48</v>
      </c>
      <c r="N351" s="832">
        <v>2</v>
      </c>
      <c r="O351" s="836">
        <v>2</v>
      </c>
      <c r="P351" s="835">
        <v>76.48</v>
      </c>
      <c r="Q351" s="837">
        <v>1</v>
      </c>
      <c r="R351" s="832">
        <v>2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31</v>
      </c>
      <c r="B352" s="832" t="s">
        <v>1689</v>
      </c>
      <c r="C352" s="832" t="s">
        <v>1695</v>
      </c>
      <c r="D352" s="833" t="s">
        <v>2661</v>
      </c>
      <c r="E352" s="834" t="s">
        <v>1710</v>
      </c>
      <c r="F352" s="832" t="s">
        <v>1692</v>
      </c>
      <c r="G352" s="832" t="s">
        <v>1729</v>
      </c>
      <c r="H352" s="832" t="s">
        <v>581</v>
      </c>
      <c r="I352" s="832" t="s">
        <v>2223</v>
      </c>
      <c r="J352" s="832" t="s">
        <v>2224</v>
      </c>
      <c r="K352" s="832" t="s">
        <v>2225</v>
      </c>
      <c r="L352" s="835">
        <v>35.24</v>
      </c>
      <c r="M352" s="835">
        <v>70.48</v>
      </c>
      <c r="N352" s="832">
        <v>2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31</v>
      </c>
      <c r="B353" s="832" t="s">
        <v>1689</v>
      </c>
      <c r="C353" s="832" t="s">
        <v>1695</v>
      </c>
      <c r="D353" s="833" t="s">
        <v>2661</v>
      </c>
      <c r="E353" s="834" t="s">
        <v>1710</v>
      </c>
      <c r="F353" s="832" t="s">
        <v>1692</v>
      </c>
      <c r="G353" s="832" t="s">
        <v>1733</v>
      </c>
      <c r="H353" s="832" t="s">
        <v>581</v>
      </c>
      <c r="I353" s="832" t="s">
        <v>1770</v>
      </c>
      <c r="J353" s="832" t="s">
        <v>1771</v>
      </c>
      <c r="K353" s="832" t="s">
        <v>1772</v>
      </c>
      <c r="L353" s="835">
        <v>3000</v>
      </c>
      <c r="M353" s="835">
        <v>3000</v>
      </c>
      <c r="N353" s="832">
        <v>1</v>
      </c>
      <c r="O353" s="836">
        <v>1</v>
      </c>
      <c r="P353" s="835">
        <v>3000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31</v>
      </c>
      <c r="B354" s="832" t="s">
        <v>1689</v>
      </c>
      <c r="C354" s="832" t="s">
        <v>1695</v>
      </c>
      <c r="D354" s="833" t="s">
        <v>2661</v>
      </c>
      <c r="E354" s="834" t="s">
        <v>1710</v>
      </c>
      <c r="F354" s="832" t="s">
        <v>1692</v>
      </c>
      <c r="G354" s="832" t="s">
        <v>1733</v>
      </c>
      <c r="H354" s="832" t="s">
        <v>581</v>
      </c>
      <c r="I354" s="832" t="s">
        <v>2016</v>
      </c>
      <c r="J354" s="832" t="s">
        <v>2017</v>
      </c>
      <c r="K354" s="832" t="s">
        <v>2018</v>
      </c>
      <c r="L354" s="835">
        <v>2296.87</v>
      </c>
      <c r="M354" s="835">
        <v>9187.48</v>
      </c>
      <c r="N354" s="832">
        <v>4</v>
      </c>
      <c r="O354" s="836">
        <v>4</v>
      </c>
      <c r="P354" s="835">
        <v>9187.48</v>
      </c>
      <c r="Q354" s="837">
        <v>1</v>
      </c>
      <c r="R354" s="832">
        <v>4</v>
      </c>
      <c r="S354" s="837">
        <v>1</v>
      </c>
      <c r="T354" s="836">
        <v>4</v>
      </c>
      <c r="U354" s="838">
        <v>1</v>
      </c>
    </row>
    <row r="355" spans="1:21" ht="14.4" customHeight="1" x14ac:dyDescent="0.3">
      <c r="A355" s="831">
        <v>31</v>
      </c>
      <c r="B355" s="832" t="s">
        <v>1689</v>
      </c>
      <c r="C355" s="832" t="s">
        <v>1695</v>
      </c>
      <c r="D355" s="833" t="s">
        <v>2661</v>
      </c>
      <c r="E355" s="834" t="s">
        <v>1710</v>
      </c>
      <c r="F355" s="832" t="s">
        <v>1692</v>
      </c>
      <c r="G355" s="832" t="s">
        <v>1733</v>
      </c>
      <c r="H355" s="832" t="s">
        <v>581</v>
      </c>
      <c r="I355" s="832" t="s">
        <v>1892</v>
      </c>
      <c r="J355" s="832" t="s">
        <v>1893</v>
      </c>
      <c r="K355" s="832" t="s">
        <v>1894</v>
      </c>
      <c r="L355" s="835">
        <v>245.43</v>
      </c>
      <c r="M355" s="835">
        <v>245.43</v>
      </c>
      <c r="N355" s="832">
        <v>1</v>
      </c>
      <c r="O355" s="836">
        <v>1</v>
      </c>
      <c r="P355" s="835">
        <v>245.43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31</v>
      </c>
      <c r="B356" s="832" t="s">
        <v>1689</v>
      </c>
      <c r="C356" s="832" t="s">
        <v>1695</v>
      </c>
      <c r="D356" s="833" t="s">
        <v>2661</v>
      </c>
      <c r="E356" s="834" t="s">
        <v>1710</v>
      </c>
      <c r="F356" s="832" t="s">
        <v>1692</v>
      </c>
      <c r="G356" s="832" t="s">
        <v>1733</v>
      </c>
      <c r="H356" s="832" t="s">
        <v>581</v>
      </c>
      <c r="I356" s="832" t="s">
        <v>2022</v>
      </c>
      <c r="J356" s="832" t="s">
        <v>2023</v>
      </c>
      <c r="K356" s="832" t="s">
        <v>2024</v>
      </c>
      <c r="L356" s="835">
        <v>1575</v>
      </c>
      <c r="M356" s="835">
        <v>1575</v>
      </c>
      <c r="N356" s="832">
        <v>1</v>
      </c>
      <c r="O356" s="836">
        <v>1</v>
      </c>
      <c r="P356" s="835">
        <v>1575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31</v>
      </c>
      <c r="B357" s="832" t="s">
        <v>1689</v>
      </c>
      <c r="C357" s="832" t="s">
        <v>1695</v>
      </c>
      <c r="D357" s="833" t="s">
        <v>2661</v>
      </c>
      <c r="E357" s="834" t="s">
        <v>1710</v>
      </c>
      <c r="F357" s="832" t="s">
        <v>1692</v>
      </c>
      <c r="G357" s="832" t="s">
        <v>1733</v>
      </c>
      <c r="H357" s="832" t="s">
        <v>581</v>
      </c>
      <c r="I357" s="832" t="s">
        <v>1779</v>
      </c>
      <c r="J357" s="832" t="s">
        <v>1780</v>
      </c>
      <c r="K357" s="832" t="s">
        <v>1781</v>
      </c>
      <c r="L357" s="835">
        <v>971.25</v>
      </c>
      <c r="M357" s="835">
        <v>1942.5</v>
      </c>
      <c r="N357" s="832">
        <v>2</v>
      </c>
      <c r="O357" s="836">
        <v>2</v>
      </c>
      <c r="P357" s="835">
        <v>971.25</v>
      </c>
      <c r="Q357" s="837">
        <v>0.5</v>
      </c>
      <c r="R357" s="832">
        <v>1</v>
      </c>
      <c r="S357" s="837">
        <v>0.5</v>
      </c>
      <c r="T357" s="836">
        <v>1</v>
      </c>
      <c r="U357" s="838">
        <v>0.5</v>
      </c>
    </row>
    <row r="358" spans="1:21" ht="14.4" customHeight="1" x14ac:dyDescent="0.3">
      <c r="A358" s="831">
        <v>31</v>
      </c>
      <c r="B358" s="832" t="s">
        <v>1689</v>
      </c>
      <c r="C358" s="832" t="s">
        <v>1695</v>
      </c>
      <c r="D358" s="833" t="s">
        <v>2661</v>
      </c>
      <c r="E358" s="834" t="s">
        <v>1710</v>
      </c>
      <c r="F358" s="832" t="s">
        <v>1692</v>
      </c>
      <c r="G358" s="832" t="s">
        <v>1733</v>
      </c>
      <c r="H358" s="832" t="s">
        <v>581</v>
      </c>
      <c r="I358" s="832" t="s">
        <v>2030</v>
      </c>
      <c r="J358" s="832" t="s">
        <v>2031</v>
      </c>
      <c r="K358" s="832"/>
      <c r="L358" s="835">
        <v>80.349999999999994</v>
      </c>
      <c r="M358" s="835">
        <v>80.349999999999994</v>
      </c>
      <c r="N358" s="832">
        <v>1</v>
      </c>
      <c r="O358" s="836">
        <v>1</v>
      </c>
      <c r="P358" s="835">
        <v>80.349999999999994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31</v>
      </c>
      <c r="B359" s="832" t="s">
        <v>1689</v>
      </c>
      <c r="C359" s="832" t="s">
        <v>1695</v>
      </c>
      <c r="D359" s="833" t="s">
        <v>2661</v>
      </c>
      <c r="E359" s="834" t="s">
        <v>1710</v>
      </c>
      <c r="F359" s="832" t="s">
        <v>1692</v>
      </c>
      <c r="G359" s="832" t="s">
        <v>1733</v>
      </c>
      <c r="H359" s="832" t="s">
        <v>581</v>
      </c>
      <c r="I359" s="832" t="s">
        <v>1904</v>
      </c>
      <c r="J359" s="832" t="s">
        <v>1905</v>
      </c>
      <c r="K359" s="832" t="s">
        <v>1906</v>
      </c>
      <c r="L359" s="835">
        <v>350</v>
      </c>
      <c r="M359" s="835">
        <v>3150</v>
      </c>
      <c r="N359" s="832">
        <v>9</v>
      </c>
      <c r="O359" s="836">
        <v>9</v>
      </c>
      <c r="P359" s="835">
        <v>3150</v>
      </c>
      <c r="Q359" s="837">
        <v>1</v>
      </c>
      <c r="R359" s="832">
        <v>9</v>
      </c>
      <c r="S359" s="837">
        <v>1</v>
      </c>
      <c r="T359" s="836">
        <v>9</v>
      </c>
      <c r="U359" s="838">
        <v>1</v>
      </c>
    </row>
    <row r="360" spans="1:21" ht="14.4" customHeight="1" x14ac:dyDescent="0.3">
      <c r="A360" s="831">
        <v>31</v>
      </c>
      <c r="B360" s="832" t="s">
        <v>1689</v>
      </c>
      <c r="C360" s="832" t="s">
        <v>1695</v>
      </c>
      <c r="D360" s="833" t="s">
        <v>2661</v>
      </c>
      <c r="E360" s="834" t="s">
        <v>1710</v>
      </c>
      <c r="F360" s="832" t="s">
        <v>1692</v>
      </c>
      <c r="G360" s="832" t="s">
        <v>1733</v>
      </c>
      <c r="H360" s="832" t="s">
        <v>581</v>
      </c>
      <c r="I360" s="832" t="s">
        <v>1839</v>
      </c>
      <c r="J360" s="832" t="s">
        <v>1840</v>
      </c>
      <c r="K360" s="832" t="s">
        <v>1841</v>
      </c>
      <c r="L360" s="835">
        <v>1000</v>
      </c>
      <c r="M360" s="835">
        <v>2000</v>
      </c>
      <c r="N360" s="832">
        <v>2</v>
      </c>
      <c r="O360" s="836">
        <v>2</v>
      </c>
      <c r="P360" s="835">
        <v>2000</v>
      </c>
      <c r="Q360" s="837">
        <v>1</v>
      </c>
      <c r="R360" s="832">
        <v>2</v>
      </c>
      <c r="S360" s="837">
        <v>1</v>
      </c>
      <c r="T360" s="836">
        <v>2</v>
      </c>
      <c r="U360" s="838">
        <v>1</v>
      </c>
    </row>
    <row r="361" spans="1:21" ht="14.4" customHeight="1" x14ac:dyDescent="0.3">
      <c r="A361" s="831">
        <v>31</v>
      </c>
      <c r="B361" s="832" t="s">
        <v>1689</v>
      </c>
      <c r="C361" s="832" t="s">
        <v>1695</v>
      </c>
      <c r="D361" s="833" t="s">
        <v>2661</v>
      </c>
      <c r="E361" s="834" t="s">
        <v>1710</v>
      </c>
      <c r="F361" s="832" t="s">
        <v>1692</v>
      </c>
      <c r="G361" s="832" t="s">
        <v>1733</v>
      </c>
      <c r="H361" s="832" t="s">
        <v>581</v>
      </c>
      <c r="I361" s="832" t="s">
        <v>1737</v>
      </c>
      <c r="J361" s="832" t="s">
        <v>1738</v>
      </c>
      <c r="K361" s="832" t="s">
        <v>1739</v>
      </c>
      <c r="L361" s="835">
        <v>1000</v>
      </c>
      <c r="M361" s="835">
        <v>1000</v>
      </c>
      <c r="N361" s="832">
        <v>1</v>
      </c>
      <c r="O361" s="836">
        <v>1</v>
      </c>
      <c r="P361" s="835">
        <v>1000</v>
      </c>
      <c r="Q361" s="837">
        <v>1</v>
      </c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31</v>
      </c>
      <c r="B362" s="832" t="s">
        <v>1689</v>
      </c>
      <c r="C362" s="832" t="s">
        <v>1695</v>
      </c>
      <c r="D362" s="833" t="s">
        <v>2661</v>
      </c>
      <c r="E362" s="834" t="s">
        <v>1710</v>
      </c>
      <c r="F362" s="832" t="s">
        <v>1692</v>
      </c>
      <c r="G362" s="832" t="s">
        <v>1733</v>
      </c>
      <c r="H362" s="832" t="s">
        <v>581</v>
      </c>
      <c r="I362" s="832" t="s">
        <v>2226</v>
      </c>
      <c r="J362" s="832" t="s">
        <v>2091</v>
      </c>
      <c r="K362" s="832" t="s">
        <v>2227</v>
      </c>
      <c r="L362" s="835">
        <v>775</v>
      </c>
      <c r="M362" s="835">
        <v>775</v>
      </c>
      <c r="N362" s="832">
        <v>1</v>
      </c>
      <c r="O362" s="836">
        <v>1</v>
      </c>
      <c r="P362" s="835">
        <v>775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31</v>
      </c>
      <c r="B363" s="832" t="s">
        <v>1689</v>
      </c>
      <c r="C363" s="832" t="s">
        <v>1695</v>
      </c>
      <c r="D363" s="833" t="s">
        <v>2661</v>
      </c>
      <c r="E363" s="834" t="s">
        <v>1710</v>
      </c>
      <c r="F363" s="832" t="s">
        <v>1692</v>
      </c>
      <c r="G363" s="832" t="s">
        <v>1733</v>
      </c>
      <c r="H363" s="832" t="s">
        <v>581</v>
      </c>
      <c r="I363" s="832" t="s">
        <v>2090</v>
      </c>
      <c r="J363" s="832" t="s">
        <v>2091</v>
      </c>
      <c r="K363" s="832" t="s">
        <v>2092</v>
      </c>
      <c r="L363" s="835">
        <v>2260</v>
      </c>
      <c r="M363" s="835">
        <v>2260</v>
      </c>
      <c r="N363" s="832">
        <v>1</v>
      </c>
      <c r="O363" s="836">
        <v>1</v>
      </c>
      <c r="P363" s="835">
        <v>2260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31</v>
      </c>
      <c r="B364" s="832" t="s">
        <v>1689</v>
      </c>
      <c r="C364" s="832" t="s">
        <v>1695</v>
      </c>
      <c r="D364" s="833" t="s">
        <v>2661</v>
      </c>
      <c r="E364" s="834" t="s">
        <v>1710</v>
      </c>
      <c r="F364" s="832" t="s">
        <v>1692</v>
      </c>
      <c r="G364" s="832" t="s">
        <v>1733</v>
      </c>
      <c r="H364" s="832" t="s">
        <v>581</v>
      </c>
      <c r="I364" s="832" t="s">
        <v>2228</v>
      </c>
      <c r="J364" s="832" t="s">
        <v>2229</v>
      </c>
      <c r="K364" s="832" t="s">
        <v>2230</v>
      </c>
      <c r="L364" s="835">
        <v>3200</v>
      </c>
      <c r="M364" s="835">
        <v>6400</v>
      </c>
      <c r="N364" s="832">
        <v>2</v>
      </c>
      <c r="O364" s="836">
        <v>2</v>
      </c>
      <c r="P364" s="835">
        <v>6400</v>
      </c>
      <c r="Q364" s="837">
        <v>1</v>
      </c>
      <c r="R364" s="832">
        <v>2</v>
      </c>
      <c r="S364" s="837">
        <v>1</v>
      </c>
      <c r="T364" s="836">
        <v>2</v>
      </c>
      <c r="U364" s="838">
        <v>1</v>
      </c>
    </row>
    <row r="365" spans="1:21" ht="14.4" customHeight="1" x14ac:dyDescent="0.3">
      <c r="A365" s="831">
        <v>31</v>
      </c>
      <c r="B365" s="832" t="s">
        <v>1689</v>
      </c>
      <c r="C365" s="832" t="s">
        <v>1695</v>
      </c>
      <c r="D365" s="833" t="s">
        <v>2661</v>
      </c>
      <c r="E365" s="834" t="s">
        <v>1710</v>
      </c>
      <c r="F365" s="832" t="s">
        <v>1692</v>
      </c>
      <c r="G365" s="832" t="s">
        <v>1733</v>
      </c>
      <c r="H365" s="832" t="s">
        <v>581</v>
      </c>
      <c r="I365" s="832" t="s">
        <v>2231</v>
      </c>
      <c r="J365" s="832" t="s">
        <v>2232</v>
      </c>
      <c r="K365" s="832"/>
      <c r="L365" s="835">
        <v>2440.2399999999998</v>
      </c>
      <c r="M365" s="835">
        <v>2440.2399999999998</v>
      </c>
      <c r="N365" s="832">
        <v>1</v>
      </c>
      <c r="O365" s="836">
        <v>1</v>
      </c>
      <c r="P365" s="835">
        <v>2440.2399999999998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31</v>
      </c>
      <c r="B366" s="832" t="s">
        <v>1689</v>
      </c>
      <c r="C366" s="832" t="s">
        <v>1695</v>
      </c>
      <c r="D366" s="833" t="s">
        <v>2661</v>
      </c>
      <c r="E366" s="834" t="s">
        <v>1710</v>
      </c>
      <c r="F366" s="832" t="s">
        <v>1692</v>
      </c>
      <c r="G366" s="832" t="s">
        <v>1740</v>
      </c>
      <c r="H366" s="832" t="s">
        <v>581</v>
      </c>
      <c r="I366" s="832" t="s">
        <v>1915</v>
      </c>
      <c r="J366" s="832" t="s">
        <v>1916</v>
      </c>
      <c r="K366" s="832" t="s">
        <v>1917</v>
      </c>
      <c r="L366" s="835">
        <v>260</v>
      </c>
      <c r="M366" s="835">
        <v>260</v>
      </c>
      <c r="N366" s="832">
        <v>1</v>
      </c>
      <c r="O366" s="836">
        <v>1</v>
      </c>
      <c r="P366" s="835">
        <v>260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31</v>
      </c>
      <c r="B367" s="832" t="s">
        <v>1689</v>
      </c>
      <c r="C367" s="832" t="s">
        <v>1695</v>
      </c>
      <c r="D367" s="833" t="s">
        <v>2661</v>
      </c>
      <c r="E367" s="834" t="s">
        <v>1710</v>
      </c>
      <c r="F367" s="832" t="s">
        <v>1692</v>
      </c>
      <c r="G367" s="832" t="s">
        <v>1740</v>
      </c>
      <c r="H367" s="832" t="s">
        <v>581</v>
      </c>
      <c r="I367" s="832" t="s">
        <v>1741</v>
      </c>
      <c r="J367" s="832" t="s">
        <v>1742</v>
      </c>
      <c r="K367" s="832" t="s">
        <v>1743</v>
      </c>
      <c r="L367" s="835">
        <v>200</v>
      </c>
      <c r="M367" s="835">
        <v>1200</v>
      </c>
      <c r="N367" s="832">
        <v>6</v>
      </c>
      <c r="O367" s="836">
        <v>3</v>
      </c>
      <c r="P367" s="835">
        <v>1200</v>
      </c>
      <c r="Q367" s="837">
        <v>1</v>
      </c>
      <c r="R367" s="832">
        <v>6</v>
      </c>
      <c r="S367" s="837">
        <v>1</v>
      </c>
      <c r="T367" s="836">
        <v>3</v>
      </c>
      <c r="U367" s="838">
        <v>1</v>
      </c>
    </row>
    <row r="368" spans="1:21" ht="14.4" customHeight="1" x14ac:dyDescent="0.3">
      <c r="A368" s="831">
        <v>31</v>
      </c>
      <c r="B368" s="832" t="s">
        <v>1689</v>
      </c>
      <c r="C368" s="832" t="s">
        <v>1695</v>
      </c>
      <c r="D368" s="833" t="s">
        <v>2661</v>
      </c>
      <c r="E368" s="834" t="s">
        <v>1710</v>
      </c>
      <c r="F368" s="832" t="s">
        <v>1692</v>
      </c>
      <c r="G368" s="832" t="s">
        <v>1740</v>
      </c>
      <c r="H368" s="832" t="s">
        <v>581</v>
      </c>
      <c r="I368" s="832" t="s">
        <v>2233</v>
      </c>
      <c r="J368" s="832" t="s">
        <v>2234</v>
      </c>
      <c r="K368" s="832" t="s">
        <v>2235</v>
      </c>
      <c r="L368" s="835">
        <v>190</v>
      </c>
      <c r="M368" s="835">
        <v>190</v>
      </c>
      <c r="N368" s="832">
        <v>1</v>
      </c>
      <c r="O368" s="836">
        <v>1</v>
      </c>
      <c r="P368" s="835">
        <v>190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31</v>
      </c>
      <c r="B369" s="832" t="s">
        <v>1689</v>
      </c>
      <c r="C369" s="832" t="s">
        <v>1695</v>
      </c>
      <c r="D369" s="833" t="s">
        <v>2661</v>
      </c>
      <c r="E369" s="834" t="s">
        <v>1711</v>
      </c>
      <c r="F369" s="832" t="s">
        <v>1690</v>
      </c>
      <c r="G369" s="832" t="s">
        <v>1748</v>
      </c>
      <c r="H369" s="832" t="s">
        <v>581</v>
      </c>
      <c r="I369" s="832" t="s">
        <v>1749</v>
      </c>
      <c r="J369" s="832" t="s">
        <v>1750</v>
      </c>
      <c r="K369" s="832" t="s">
        <v>1751</v>
      </c>
      <c r="L369" s="835">
        <v>132.97999999999999</v>
      </c>
      <c r="M369" s="835">
        <v>132.97999999999999</v>
      </c>
      <c r="N369" s="832">
        <v>1</v>
      </c>
      <c r="O369" s="836">
        <v>1</v>
      </c>
      <c r="P369" s="835">
        <v>132.97999999999999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31</v>
      </c>
      <c r="B370" s="832" t="s">
        <v>1689</v>
      </c>
      <c r="C370" s="832" t="s">
        <v>1695</v>
      </c>
      <c r="D370" s="833" t="s">
        <v>2661</v>
      </c>
      <c r="E370" s="834" t="s">
        <v>1711</v>
      </c>
      <c r="F370" s="832" t="s">
        <v>1690</v>
      </c>
      <c r="G370" s="832" t="s">
        <v>1748</v>
      </c>
      <c r="H370" s="832" t="s">
        <v>581</v>
      </c>
      <c r="I370" s="832" t="s">
        <v>1796</v>
      </c>
      <c r="J370" s="832" t="s">
        <v>1750</v>
      </c>
      <c r="K370" s="832" t="s">
        <v>1797</v>
      </c>
      <c r="L370" s="835">
        <v>77.52</v>
      </c>
      <c r="M370" s="835">
        <v>155.04</v>
      </c>
      <c r="N370" s="832">
        <v>2</v>
      </c>
      <c r="O370" s="836">
        <v>1</v>
      </c>
      <c r="P370" s="835">
        <v>155.04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31</v>
      </c>
      <c r="B371" s="832" t="s">
        <v>1689</v>
      </c>
      <c r="C371" s="832" t="s">
        <v>1695</v>
      </c>
      <c r="D371" s="833" t="s">
        <v>2661</v>
      </c>
      <c r="E371" s="834" t="s">
        <v>1711</v>
      </c>
      <c r="F371" s="832" t="s">
        <v>1690</v>
      </c>
      <c r="G371" s="832" t="s">
        <v>1762</v>
      </c>
      <c r="H371" s="832" t="s">
        <v>581</v>
      </c>
      <c r="I371" s="832" t="s">
        <v>1800</v>
      </c>
      <c r="J371" s="832" t="s">
        <v>1764</v>
      </c>
      <c r="K371" s="832" t="s">
        <v>1801</v>
      </c>
      <c r="L371" s="835">
        <v>99.94</v>
      </c>
      <c r="M371" s="835">
        <v>99.94</v>
      </c>
      <c r="N371" s="832">
        <v>1</v>
      </c>
      <c r="O371" s="836">
        <v>1</v>
      </c>
      <c r="P371" s="835">
        <v>99.94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31</v>
      </c>
      <c r="B372" s="832" t="s">
        <v>1689</v>
      </c>
      <c r="C372" s="832" t="s">
        <v>1695</v>
      </c>
      <c r="D372" s="833" t="s">
        <v>2661</v>
      </c>
      <c r="E372" s="834" t="s">
        <v>1711</v>
      </c>
      <c r="F372" s="832" t="s">
        <v>1690</v>
      </c>
      <c r="G372" s="832" t="s">
        <v>1762</v>
      </c>
      <c r="H372" s="832" t="s">
        <v>581</v>
      </c>
      <c r="I372" s="832" t="s">
        <v>2002</v>
      </c>
      <c r="J372" s="832" t="s">
        <v>1764</v>
      </c>
      <c r="K372" s="832" t="s">
        <v>2003</v>
      </c>
      <c r="L372" s="835">
        <v>66.63</v>
      </c>
      <c r="M372" s="835">
        <v>66.63</v>
      </c>
      <c r="N372" s="832">
        <v>1</v>
      </c>
      <c r="O372" s="836">
        <v>1</v>
      </c>
      <c r="P372" s="835">
        <v>66.63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31</v>
      </c>
      <c r="B373" s="832" t="s">
        <v>1689</v>
      </c>
      <c r="C373" s="832" t="s">
        <v>1695</v>
      </c>
      <c r="D373" s="833" t="s">
        <v>2661</v>
      </c>
      <c r="E373" s="834" t="s">
        <v>1711</v>
      </c>
      <c r="F373" s="832" t="s">
        <v>1690</v>
      </c>
      <c r="G373" s="832" t="s">
        <v>1762</v>
      </c>
      <c r="H373" s="832" t="s">
        <v>581</v>
      </c>
      <c r="I373" s="832" t="s">
        <v>1873</v>
      </c>
      <c r="J373" s="832" t="s">
        <v>1803</v>
      </c>
      <c r="K373" s="832" t="s">
        <v>1874</v>
      </c>
      <c r="L373" s="835">
        <v>16.77</v>
      </c>
      <c r="M373" s="835">
        <v>16.77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31</v>
      </c>
      <c r="B374" s="832" t="s">
        <v>1689</v>
      </c>
      <c r="C374" s="832" t="s">
        <v>1695</v>
      </c>
      <c r="D374" s="833" t="s">
        <v>2661</v>
      </c>
      <c r="E374" s="834" t="s">
        <v>1711</v>
      </c>
      <c r="F374" s="832" t="s">
        <v>1692</v>
      </c>
      <c r="G374" s="832" t="s">
        <v>1729</v>
      </c>
      <c r="H374" s="832" t="s">
        <v>581</v>
      </c>
      <c r="I374" s="832" t="s">
        <v>1835</v>
      </c>
      <c r="J374" s="832" t="s">
        <v>1731</v>
      </c>
      <c r="K374" s="832" t="s">
        <v>1836</v>
      </c>
      <c r="L374" s="835">
        <v>30.99</v>
      </c>
      <c r="M374" s="835">
        <v>61.98</v>
      </c>
      <c r="N374" s="832">
        <v>2</v>
      </c>
      <c r="O374" s="836">
        <v>1</v>
      </c>
      <c r="P374" s="835">
        <v>61.98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31</v>
      </c>
      <c r="B375" s="832" t="s">
        <v>1689</v>
      </c>
      <c r="C375" s="832" t="s">
        <v>1695</v>
      </c>
      <c r="D375" s="833" t="s">
        <v>2661</v>
      </c>
      <c r="E375" s="834" t="s">
        <v>1711</v>
      </c>
      <c r="F375" s="832" t="s">
        <v>1692</v>
      </c>
      <c r="G375" s="832" t="s">
        <v>1733</v>
      </c>
      <c r="H375" s="832" t="s">
        <v>581</v>
      </c>
      <c r="I375" s="832" t="s">
        <v>2236</v>
      </c>
      <c r="J375" s="832" t="s">
        <v>2237</v>
      </c>
      <c r="K375" s="832" t="s">
        <v>2238</v>
      </c>
      <c r="L375" s="835">
        <v>180</v>
      </c>
      <c r="M375" s="835">
        <v>180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31</v>
      </c>
      <c r="B376" s="832" t="s">
        <v>1689</v>
      </c>
      <c r="C376" s="832" t="s">
        <v>1695</v>
      </c>
      <c r="D376" s="833" t="s">
        <v>2661</v>
      </c>
      <c r="E376" s="834" t="s">
        <v>1711</v>
      </c>
      <c r="F376" s="832" t="s">
        <v>1692</v>
      </c>
      <c r="G376" s="832" t="s">
        <v>1740</v>
      </c>
      <c r="H376" s="832" t="s">
        <v>581</v>
      </c>
      <c r="I376" s="832" t="s">
        <v>1741</v>
      </c>
      <c r="J376" s="832" t="s">
        <v>1742</v>
      </c>
      <c r="K376" s="832" t="s">
        <v>1743</v>
      </c>
      <c r="L376" s="835">
        <v>200</v>
      </c>
      <c r="M376" s="835">
        <v>400</v>
      </c>
      <c r="N376" s="832">
        <v>2</v>
      </c>
      <c r="O376" s="836">
        <v>1</v>
      </c>
      <c r="P376" s="835">
        <v>400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31</v>
      </c>
      <c r="B377" s="832" t="s">
        <v>1689</v>
      </c>
      <c r="C377" s="832" t="s">
        <v>1695</v>
      </c>
      <c r="D377" s="833" t="s">
        <v>2661</v>
      </c>
      <c r="E377" s="834" t="s">
        <v>1712</v>
      </c>
      <c r="F377" s="832" t="s">
        <v>1690</v>
      </c>
      <c r="G377" s="832" t="s">
        <v>2239</v>
      </c>
      <c r="H377" s="832" t="s">
        <v>581</v>
      </c>
      <c r="I377" s="832" t="s">
        <v>2240</v>
      </c>
      <c r="J377" s="832" t="s">
        <v>2241</v>
      </c>
      <c r="K377" s="832" t="s">
        <v>2242</v>
      </c>
      <c r="L377" s="835">
        <v>0</v>
      </c>
      <c r="M377" s="835">
        <v>0</v>
      </c>
      <c r="N377" s="832">
        <v>1</v>
      </c>
      <c r="O377" s="836">
        <v>1</v>
      </c>
      <c r="P377" s="835">
        <v>0</v>
      </c>
      <c r="Q377" s="837"/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31</v>
      </c>
      <c r="B378" s="832" t="s">
        <v>1689</v>
      </c>
      <c r="C378" s="832" t="s">
        <v>1695</v>
      </c>
      <c r="D378" s="833" t="s">
        <v>2661</v>
      </c>
      <c r="E378" s="834" t="s">
        <v>1712</v>
      </c>
      <c r="F378" s="832" t="s">
        <v>1690</v>
      </c>
      <c r="G378" s="832" t="s">
        <v>2243</v>
      </c>
      <c r="H378" s="832" t="s">
        <v>581</v>
      </c>
      <c r="I378" s="832" t="s">
        <v>2244</v>
      </c>
      <c r="J378" s="832" t="s">
        <v>2245</v>
      </c>
      <c r="K378" s="832" t="s">
        <v>1623</v>
      </c>
      <c r="L378" s="835">
        <v>105.32</v>
      </c>
      <c r="M378" s="835">
        <v>105.32</v>
      </c>
      <c r="N378" s="832">
        <v>1</v>
      </c>
      <c r="O378" s="836">
        <v>0.5</v>
      </c>
      <c r="P378" s="835">
        <v>105.32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31</v>
      </c>
      <c r="B379" s="832" t="s">
        <v>1689</v>
      </c>
      <c r="C379" s="832" t="s">
        <v>1695</v>
      </c>
      <c r="D379" s="833" t="s">
        <v>2661</v>
      </c>
      <c r="E379" s="834" t="s">
        <v>1712</v>
      </c>
      <c r="F379" s="832" t="s">
        <v>1690</v>
      </c>
      <c r="G379" s="832" t="s">
        <v>1745</v>
      </c>
      <c r="H379" s="832" t="s">
        <v>581</v>
      </c>
      <c r="I379" s="832" t="s">
        <v>2171</v>
      </c>
      <c r="J379" s="832" t="s">
        <v>1060</v>
      </c>
      <c r="K379" s="832" t="s">
        <v>1520</v>
      </c>
      <c r="L379" s="835">
        <v>78.33</v>
      </c>
      <c r="M379" s="835">
        <v>78.33</v>
      </c>
      <c r="N379" s="832">
        <v>1</v>
      </c>
      <c r="O379" s="836">
        <v>1</v>
      </c>
      <c r="P379" s="835">
        <v>78.33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31</v>
      </c>
      <c r="B380" s="832" t="s">
        <v>1689</v>
      </c>
      <c r="C380" s="832" t="s">
        <v>1695</v>
      </c>
      <c r="D380" s="833" t="s">
        <v>2661</v>
      </c>
      <c r="E380" s="834" t="s">
        <v>1712</v>
      </c>
      <c r="F380" s="832" t="s">
        <v>1690</v>
      </c>
      <c r="G380" s="832" t="s">
        <v>2106</v>
      </c>
      <c r="H380" s="832" t="s">
        <v>581</v>
      </c>
      <c r="I380" s="832" t="s">
        <v>2246</v>
      </c>
      <c r="J380" s="832" t="s">
        <v>2247</v>
      </c>
      <c r="K380" s="832" t="s">
        <v>2248</v>
      </c>
      <c r="L380" s="835">
        <v>29.39</v>
      </c>
      <c r="M380" s="835">
        <v>29.39</v>
      </c>
      <c r="N380" s="832">
        <v>1</v>
      </c>
      <c r="O380" s="836">
        <v>1</v>
      </c>
      <c r="P380" s="835">
        <v>29.39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31</v>
      </c>
      <c r="B381" s="832" t="s">
        <v>1689</v>
      </c>
      <c r="C381" s="832" t="s">
        <v>1695</v>
      </c>
      <c r="D381" s="833" t="s">
        <v>2661</v>
      </c>
      <c r="E381" s="834" t="s">
        <v>1712</v>
      </c>
      <c r="F381" s="832" t="s">
        <v>1690</v>
      </c>
      <c r="G381" s="832" t="s">
        <v>2106</v>
      </c>
      <c r="H381" s="832" t="s">
        <v>581</v>
      </c>
      <c r="I381" s="832" t="s">
        <v>2249</v>
      </c>
      <c r="J381" s="832" t="s">
        <v>2247</v>
      </c>
      <c r="K381" s="832" t="s">
        <v>2250</v>
      </c>
      <c r="L381" s="835">
        <v>58.77</v>
      </c>
      <c r="M381" s="835">
        <v>58.77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31</v>
      </c>
      <c r="B382" s="832" t="s">
        <v>1689</v>
      </c>
      <c r="C382" s="832" t="s">
        <v>1695</v>
      </c>
      <c r="D382" s="833" t="s">
        <v>2661</v>
      </c>
      <c r="E382" s="834" t="s">
        <v>1712</v>
      </c>
      <c r="F382" s="832" t="s">
        <v>1690</v>
      </c>
      <c r="G382" s="832" t="s">
        <v>1788</v>
      </c>
      <c r="H382" s="832" t="s">
        <v>581</v>
      </c>
      <c r="I382" s="832" t="s">
        <v>1930</v>
      </c>
      <c r="J382" s="832" t="s">
        <v>1931</v>
      </c>
      <c r="K382" s="832" t="s">
        <v>1932</v>
      </c>
      <c r="L382" s="835">
        <v>72.64</v>
      </c>
      <c r="M382" s="835">
        <v>217.92000000000002</v>
      </c>
      <c r="N382" s="832">
        <v>3</v>
      </c>
      <c r="O382" s="836">
        <v>2</v>
      </c>
      <c r="P382" s="835">
        <v>145.28</v>
      </c>
      <c r="Q382" s="837">
        <v>0.66666666666666663</v>
      </c>
      <c r="R382" s="832">
        <v>2</v>
      </c>
      <c r="S382" s="837">
        <v>0.66666666666666663</v>
      </c>
      <c r="T382" s="836">
        <v>1</v>
      </c>
      <c r="U382" s="838">
        <v>0.5</v>
      </c>
    </row>
    <row r="383" spans="1:21" ht="14.4" customHeight="1" x14ac:dyDescent="0.3">
      <c r="A383" s="831">
        <v>31</v>
      </c>
      <c r="B383" s="832" t="s">
        <v>1689</v>
      </c>
      <c r="C383" s="832" t="s">
        <v>1695</v>
      </c>
      <c r="D383" s="833" t="s">
        <v>2661</v>
      </c>
      <c r="E383" s="834" t="s">
        <v>1712</v>
      </c>
      <c r="F383" s="832" t="s">
        <v>1690</v>
      </c>
      <c r="G383" s="832" t="s">
        <v>1942</v>
      </c>
      <c r="H383" s="832" t="s">
        <v>581</v>
      </c>
      <c r="I383" s="832" t="s">
        <v>1943</v>
      </c>
      <c r="J383" s="832" t="s">
        <v>870</v>
      </c>
      <c r="K383" s="832" t="s">
        <v>1944</v>
      </c>
      <c r="L383" s="835">
        <v>107.27</v>
      </c>
      <c r="M383" s="835">
        <v>214.54</v>
      </c>
      <c r="N383" s="832">
        <v>2</v>
      </c>
      <c r="O383" s="836">
        <v>1.5</v>
      </c>
      <c r="P383" s="835">
        <v>214.54</v>
      </c>
      <c r="Q383" s="837">
        <v>1</v>
      </c>
      <c r="R383" s="832">
        <v>2</v>
      </c>
      <c r="S383" s="837">
        <v>1</v>
      </c>
      <c r="T383" s="836">
        <v>1.5</v>
      </c>
      <c r="U383" s="838">
        <v>1</v>
      </c>
    </row>
    <row r="384" spans="1:21" ht="14.4" customHeight="1" x14ac:dyDescent="0.3">
      <c r="A384" s="831">
        <v>31</v>
      </c>
      <c r="B384" s="832" t="s">
        <v>1689</v>
      </c>
      <c r="C384" s="832" t="s">
        <v>1695</v>
      </c>
      <c r="D384" s="833" t="s">
        <v>2661</v>
      </c>
      <c r="E384" s="834" t="s">
        <v>1712</v>
      </c>
      <c r="F384" s="832" t="s">
        <v>1690</v>
      </c>
      <c r="G384" s="832" t="s">
        <v>1945</v>
      </c>
      <c r="H384" s="832" t="s">
        <v>581</v>
      </c>
      <c r="I384" s="832" t="s">
        <v>1946</v>
      </c>
      <c r="J384" s="832" t="s">
        <v>1947</v>
      </c>
      <c r="K384" s="832" t="s">
        <v>1948</v>
      </c>
      <c r="L384" s="835">
        <v>0</v>
      </c>
      <c r="M384" s="835">
        <v>0</v>
      </c>
      <c r="N384" s="832">
        <v>5</v>
      </c>
      <c r="O384" s="836">
        <v>3.5</v>
      </c>
      <c r="P384" s="835">
        <v>0</v>
      </c>
      <c r="Q384" s="837"/>
      <c r="R384" s="832">
        <v>5</v>
      </c>
      <c r="S384" s="837">
        <v>1</v>
      </c>
      <c r="T384" s="836">
        <v>3.5</v>
      </c>
      <c r="U384" s="838">
        <v>1</v>
      </c>
    </row>
    <row r="385" spans="1:21" ht="14.4" customHeight="1" x14ac:dyDescent="0.3">
      <c r="A385" s="831">
        <v>31</v>
      </c>
      <c r="B385" s="832" t="s">
        <v>1689</v>
      </c>
      <c r="C385" s="832" t="s">
        <v>1695</v>
      </c>
      <c r="D385" s="833" t="s">
        <v>2661</v>
      </c>
      <c r="E385" s="834" t="s">
        <v>1712</v>
      </c>
      <c r="F385" s="832" t="s">
        <v>1690</v>
      </c>
      <c r="G385" s="832" t="s">
        <v>1849</v>
      </c>
      <c r="H385" s="832" t="s">
        <v>581</v>
      </c>
      <c r="I385" s="832" t="s">
        <v>1850</v>
      </c>
      <c r="J385" s="832" t="s">
        <v>1075</v>
      </c>
      <c r="K385" s="832" t="s">
        <v>1851</v>
      </c>
      <c r="L385" s="835">
        <v>48.09</v>
      </c>
      <c r="M385" s="835">
        <v>48.09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31</v>
      </c>
      <c r="B386" s="832" t="s">
        <v>1689</v>
      </c>
      <c r="C386" s="832" t="s">
        <v>1695</v>
      </c>
      <c r="D386" s="833" t="s">
        <v>2661</v>
      </c>
      <c r="E386" s="834" t="s">
        <v>1712</v>
      </c>
      <c r="F386" s="832" t="s">
        <v>1690</v>
      </c>
      <c r="G386" s="832" t="s">
        <v>1748</v>
      </c>
      <c r="H386" s="832" t="s">
        <v>581</v>
      </c>
      <c r="I386" s="832" t="s">
        <v>1749</v>
      </c>
      <c r="J386" s="832" t="s">
        <v>1750</v>
      </c>
      <c r="K386" s="832" t="s">
        <v>1751</v>
      </c>
      <c r="L386" s="835">
        <v>132.97999999999999</v>
      </c>
      <c r="M386" s="835">
        <v>531.91999999999996</v>
      </c>
      <c r="N386" s="832">
        <v>4</v>
      </c>
      <c r="O386" s="836">
        <v>2.5</v>
      </c>
      <c r="P386" s="835">
        <v>531.91999999999996</v>
      </c>
      <c r="Q386" s="837">
        <v>1</v>
      </c>
      <c r="R386" s="832">
        <v>4</v>
      </c>
      <c r="S386" s="837">
        <v>1</v>
      </c>
      <c r="T386" s="836">
        <v>2.5</v>
      </c>
      <c r="U386" s="838">
        <v>1</v>
      </c>
    </row>
    <row r="387" spans="1:21" ht="14.4" customHeight="1" x14ac:dyDescent="0.3">
      <c r="A387" s="831">
        <v>31</v>
      </c>
      <c r="B387" s="832" t="s">
        <v>1689</v>
      </c>
      <c r="C387" s="832" t="s">
        <v>1695</v>
      </c>
      <c r="D387" s="833" t="s">
        <v>2661</v>
      </c>
      <c r="E387" s="834" t="s">
        <v>1712</v>
      </c>
      <c r="F387" s="832" t="s">
        <v>1690</v>
      </c>
      <c r="G387" s="832" t="s">
        <v>2251</v>
      </c>
      <c r="H387" s="832" t="s">
        <v>581</v>
      </c>
      <c r="I387" s="832" t="s">
        <v>2252</v>
      </c>
      <c r="J387" s="832" t="s">
        <v>2253</v>
      </c>
      <c r="K387" s="832" t="s">
        <v>1640</v>
      </c>
      <c r="L387" s="835">
        <v>38.56</v>
      </c>
      <c r="M387" s="835">
        <v>38.56</v>
      </c>
      <c r="N387" s="832">
        <v>1</v>
      </c>
      <c r="O387" s="836">
        <v>1</v>
      </c>
      <c r="P387" s="835">
        <v>38.56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31</v>
      </c>
      <c r="B388" s="832" t="s">
        <v>1689</v>
      </c>
      <c r="C388" s="832" t="s">
        <v>1695</v>
      </c>
      <c r="D388" s="833" t="s">
        <v>2661</v>
      </c>
      <c r="E388" s="834" t="s">
        <v>1712</v>
      </c>
      <c r="F388" s="832" t="s">
        <v>1690</v>
      </c>
      <c r="G388" s="832" t="s">
        <v>1723</v>
      </c>
      <c r="H388" s="832" t="s">
        <v>613</v>
      </c>
      <c r="I388" s="832" t="s">
        <v>1744</v>
      </c>
      <c r="J388" s="832" t="s">
        <v>770</v>
      </c>
      <c r="K388" s="832" t="s">
        <v>1387</v>
      </c>
      <c r="L388" s="835">
        <v>490.89</v>
      </c>
      <c r="M388" s="835">
        <v>8345.1299999999992</v>
      </c>
      <c r="N388" s="832">
        <v>17</v>
      </c>
      <c r="O388" s="836">
        <v>11.5</v>
      </c>
      <c r="P388" s="835">
        <v>5399.7899999999991</v>
      </c>
      <c r="Q388" s="837">
        <v>0.64705882352941169</v>
      </c>
      <c r="R388" s="832">
        <v>11</v>
      </c>
      <c r="S388" s="837">
        <v>0.6470588235294118</v>
      </c>
      <c r="T388" s="836">
        <v>8.5</v>
      </c>
      <c r="U388" s="838">
        <v>0.73913043478260865</v>
      </c>
    </row>
    <row r="389" spans="1:21" ht="14.4" customHeight="1" x14ac:dyDescent="0.3">
      <c r="A389" s="831">
        <v>31</v>
      </c>
      <c r="B389" s="832" t="s">
        <v>1689</v>
      </c>
      <c r="C389" s="832" t="s">
        <v>1695</v>
      </c>
      <c r="D389" s="833" t="s">
        <v>2661</v>
      </c>
      <c r="E389" s="834" t="s">
        <v>1712</v>
      </c>
      <c r="F389" s="832" t="s">
        <v>1690</v>
      </c>
      <c r="G389" s="832" t="s">
        <v>1723</v>
      </c>
      <c r="H389" s="832" t="s">
        <v>613</v>
      </c>
      <c r="I389" s="832" t="s">
        <v>1724</v>
      </c>
      <c r="J389" s="832" t="s">
        <v>770</v>
      </c>
      <c r="K389" s="832" t="s">
        <v>1385</v>
      </c>
      <c r="L389" s="835">
        <v>736.33</v>
      </c>
      <c r="M389" s="835">
        <v>13253.94</v>
      </c>
      <c r="N389" s="832">
        <v>18</v>
      </c>
      <c r="O389" s="836">
        <v>12</v>
      </c>
      <c r="P389" s="835">
        <v>12517.61</v>
      </c>
      <c r="Q389" s="837">
        <v>0.94444444444444442</v>
      </c>
      <c r="R389" s="832">
        <v>17</v>
      </c>
      <c r="S389" s="837">
        <v>0.94444444444444442</v>
      </c>
      <c r="T389" s="836">
        <v>11</v>
      </c>
      <c r="U389" s="838">
        <v>0.91666666666666663</v>
      </c>
    </row>
    <row r="390" spans="1:21" ht="14.4" customHeight="1" x14ac:dyDescent="0.3">
      <c r="A390" s="831">
        <v>31</v>
      </c>
      <c r="B390" s="832" t="s">
        <v>1689</v>
      </c>
      <c r="C390" s="832" t="s">
        <v>1695</v>
      </c>
      <c r="D390" s="833" t="s">
        <v>2661</v>
      </c>
      <c r="E390" s="834" t="s">
        <v>1712</v>
      </c>
      <c r="F390" s="832" t="s">
        <v>1690</v>
      </c>
      <c r="G390" s="832" t="s">
        <v>1723</v>
      </c>
      <c r="H390" s="832" t="s">
        <v>613</v>
      </c>
      <c r="I390" s="832" t="s">
        <v>1798</v>
      </c>
      <c r="J390" s="832" t="s">
        <v>770</v>
      </c>
      <c r="K390" s="832" t="s">
        <v>1799</v>
      </c>
      <c r="L390" s="835">
        <v>923.74</v>
      </c>
      <c r="M390" s="835">
        <v>7389.920000000001</v>
      </c>
      <c r="N390" s="832">
        <v>8</v>
      </c>
      <c r="O390" s="836">
        <v>4.5</v>
      </c>
      <c r="P390" s="835">
        <v>4618.7000000000007</v>
      </c>
      <c r="Q390" s="837">
        <v>0.625</v>
      </c>
      <c r="R390" s="832">
        <v>5</v>
      </c>
      <c r="S390" s="837">
        <v>0.625</v>
      </c>
      <c r="T390" s="836">
        <v>2.5</v>
      </c>
      <c r="U390" s="838">
        <v>0.55555555555555558</v>
      </c>
    </row>
    <row r="391" spans="1:21" ht="14.4" customHeight="1" x14ac:dyDescent="0.3">
      <c r="A391" s="831">
        <v>31</v>
      </c>
      <c r="B391" s="832" t="s">
        <v>1689</v>
      </c>
      <c r="C391" s="832" t="s">
        <v>1695</v>
      </c>
      <c r="D391" s="833" t="s">
        <v>2661</v>
      </c>
      <c r="E391" s="834" t="s">
        <v>1712</v>
      </c>
      <c r="F391" s="832" t="s">
        <v>1690</v>
      </c>
      <c r="G391" s="832" t="s">
        <v>1723</v>
      </c>
      <c r="H391" s="832" t="s">
        <v>613</v>
      </c>
      <c r="I391" s="832" t="s">
        <v>2133</v>
      </c>
      <c r="J391" s="832" t="s">
        <v>770</v>
      </c>
      <c r="K391" s="832" t="s">
        <v>2134</v>
      </c>
      <c r="L391" s="835">
        <v>1154.68</v>
      </c>
      <c r="M391" s="835">
        <v>1154.68</v>
      </c>
      <c r="N391" s="832">
        <v>1</v>
      </c>
      <c r="O391" s="836">
        <v>1</v>
      </c>
      <c r="P391" s="835">
        <v>1154.68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31</v>
      </c>
      <c r="B392" s="832" t="s">
        <v>1689</v>
      </c>
      <c r="C392" s="832" t="s">
        <v>1695</v>
      </c>
      <c r="D392" s="833" t="s">
        <v>2661</v>
      </c>
      <c r="E392" s="834" t="s">
        <v>1712</v>
      </c>
      <c r="F392" s="832" t="s">
        <v>1690</v>
      </c>
      <c r="G392" s="832" t="s">
        <v>1723</v>
      </c>
      <c r="H392" s="832" t="s">
        <v>613</v>
      </c>
      <c r="I392" s="832" t="s">
        <v>2254</v>
      </c>
      <c r="J392" s="832" t="s">
        <v>770</v>
      </c>
      <c r="K392" s="832" t="s">
        <v>1799</v>
      </c>
      <c r="L392" s="835">
        <v>923.74</v>
      </c>
      <c r="M392" s="835">
        <v>2771.2200000000003</v>
      </c>
      <c r="N392" s="832">
        <v>3</v>
      </c>
      <c r="O392" s="836">
        <v>1.5</v>
      </c>
      <c r="P392" s="835">
        <v>2771.2200000000003</v>
      </c>
      <c r="Q392" s="837">
        <v>1</v>
      </c>
      <c r="R392" s="832">
        <v>3</v>
      </c>
      <c r="S392" s="837">
        <v>1</v>
      </c>
      <c r="T392" s="836">
        <v>1.5</v>
      </c>
      <c r="U392" s="838">
        <v>1</v>
      </c>
    </row>
    <row r="393" spans="1:21" ht="14.4" customHeight="1" x14ac:dyDescent="0.3">
      <c r="A393" s="831">
        <v>31</v>
      </c>
      <c r="B393" s="832" t="s">
        <v>1689</v>
      </c>
      <c r="C393" s="832" t="s">
        <v>1695</v>
      </c>
      <c r="D393" s="833" t="s">
        <v>2661</v>
      </c>
      <c r="E393" s="834" t="s">
        <v>1712</v>
      </c>
      <c r="F393" s="832" t="s">
        <v>1690</v>
      </c>
      <c r="G393" s="832" t="s">
        <v>2135</v>
      </c>
      <c r="H393" s="832" t="s">
        <v>581</v>
      </c>
      <c r="I393" s="832" t="s">
        <v>2136</v>
      </c>
      <c r="J393" s="832" t="s">
        <v>734</v>
      </c>
      <c r="K393" s="832" t="s">
        <v>2137</v>
      </c>
      <c r="L393" s="835">
        <v>0</v>
      </c>
      <c r="M393" s="835">
        <v>0</v>
      </c>
      <c r="N393" s="832">
        <v>1</v>
      </c>
      <c r="O393" s="836">
        <v>1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31</v>
      </c>
      <c r="B394" s="832" t="s">
        <v>1689</v>
      </c>
      <c r="C394" s="832" t="s">
        <v>1695</v>
      </c>
      <c r="D394" s="833" t="s">
        <v>2661</v>
      </c>
      <c r="E394" s="834" t="s">
        <v>1712</v>
      </c>
      <c r="F394" s="832" t="s">
        <v>1690</v>
      </c>
      <c r="G394" s="832" t="s">
        <v>1755</v>
      </c>
      <c r="H394" s="832" t="s">
        <v>581</v>
      </c>
      <c r="I394" s="832" t="s">
        <v>1863</v>
      </c>
      <c r="J394" s="832" t="s">
        <v>647</v>
      </c>
      <c r="K394" s="832" t="s">
        <v>1864</v>
      </c>
      <c r="L394" s="835">
        <v>48.42</v>
      </c>
      <c r="M394" s="835">
        <v>48.42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31</v>
      </c>
      <c r="B395" s="832" t="s">
        <v>1689</v>
      </c>
      <c r="C395" s="832" t="s">
        <v>1695</v>
      </c>
      <c r="D395" s="833" t="s">
        <v>2661</v>
      </c>
      <c r="E395" s="834" t="s">
        <v>1712</v>
      </c>
      <c r="F395" s="832" t="s">
        <v>1690</v>
      </c>
      <c r="G395" s="832" t="s">
        <v>2255</v>
      </c>
      <c r="H395" s="832" t="s">
        <v>581</v>
      </c>
      <c r="I395" s="832" t="s">
        <v>2256</v>
      </c>
      <c r="J395" s="832" t="s">
        <v>2257</v>
      </c>
      <c r="K395" s="832" t="s">
        <v>2258</v>
      </c>
      <c r="L395" s="835">
        <v>113.61</v>
      </c>
      <c r="M395" s="835">
        <v>113.61</v>
      </c>
      <c r="N395" s="832">
        <v>1</v>
      </c>
      <c r="O395" s="836">
        <v>0.5</v>
      </c>
      <c r="P395" s="835">
        <v>113.61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31</v>
      </c>
      <c r="B396" s="832" t="s">
        <v>1689</v>
      </c>
      <c r="C396" s="832" t="s">
        <v>1695</v>
      </c>
      <c r="D396" s="833" t="s">
        <v>2661</v>
      </c>
      <c r="E396" s="834" t="s">
        <v>1712</v>
      </c>
      <c r="F396" s="832" t="s">
        <v>1690</v>
      </c>
      <c r="G396" s="832" t="s">
        <v>2259</v>
      </c>
      <c r="H396" s="832" t="s">
        <v>581</v>
      </c>
      <c r="I396" s="832" t="s">
        <v>2260</v>
      </c>
      <c r="J396" s="832" t="s">
        <v>2261</v>
      </c>
      <c r="K396" s="832" t="s">
        <v>2262</v>
      </c>
      <c r="L396" s="835">
        <v>54.55</v>
      </c>
      <c r="M396" s="835">
        <v>163.64999999999998</v>
      </c>
      <c r="N396" s="832">
        <v>3</v>
      </c>
      <c r="O396" s="836">
        <v>1.5</v>
      </c>
      <c r="P396" s="835">
        <v>163.64999999999998</v>
      </c>
      <c r="Q396" s="837">
        <v>1</v>
      </c>
      <c r="R396" s="832">
        <v>3</v>
      </c>
      <c r="S396" s="837">
        <v>1</v>
      </c>
      <c r="T396" s="836">
        <v>1.5</v>
      </c>
      <c r="U396" s="838">
        <v>1</v>
      </c>
    </row>
    <row r="397" spans="1:21" ht="14.4" customHeight="1" x14ac:dyDescent="0.3">
      <c r="A397" s="831">
        <v>31</v>
      </c>
      <c r="B397" s="832" t="s">
        <v>1689</v>
      </c>
      <c r="C397" s="832" t="s">
        <v>1695</v>
      </c>
      <c r="D397" s="833" t="s">
        <v>2661</v>
      </c>
      <c r="E397" s="834" t="s">
        <v>1712</v>
      </c>
      <c r="F397" s="832" t="s">
        <v>1690</v>
      </c>
      <c r="G397" s="832" t="s">
        <v>1822</v>
      </c>
      <c r="H397" s="832" t="s">
        <v>581</v>
      </c>
      <c r="I397" s="832" t="s">
        <v>2263</v>
      </c>
      <c r="J397" s="832" t="s">
        <v>2264</v>
      </c>
      <c r="K397" s="832" t="s">
        <v>2265</v>
      </c>
      <c r="L397" s="835">
        <v>0</v>
      </c>
      <c r="M397" s="835">
        <v>0</v>
      </c>
      <c r="N397" s="832">
        <v>2</v>
      </c>
      <c r="O397" s="836">
        <v>1</v>
      </c>
      <c r="P397" s="835">
        <v>0</v>
      </c>
      <c r="Q397" s="837"/>
      <c r="R397" s="832">
        <v>2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31</v>
      </c>
      <c r="B398" s="832" t="s">
        <v>1689</v>
      </c>
      <c r="C398" s="832" t="s">
        <v>1695</v>
      </c>
      <c r="D398" s="833" t="s">
        <v>2661</v>
      </c>
      <c r="E398" s="834" t="s">
        <v>1712</v>
      </c>
      <c r="F398" s="832" t="s">
        <v>1690</v>
      </c>
      <c r="G398" s="832" t="s">
        <v>1725</v>
      </c>
      <c r="H398" s="832" t="s">
        <v>613</v>
      </c>
      <c r="I398" s="832" t="s">
        <v>1568</v>
      </c>
      <c r="J398" s="832" t="s">
        <v>905</v>
      </c>
      <c r="K398" s="832" t="s">
        <v>1569</v>
      </c>
      <c r="L398" s="835">
        <v>0</v>
      </c>
      <c r="M398" s="835">
        <v>0</v>
      </c>
      <c r="N398" s="832">
        <v>15</v>
      </c>
      <c r="O398" s="836">
        <v>11</v>
      </c>
      <c r="P398" s="835">
        <v>0</v>
      </c>
      <c r="Q398" s="837"/>
      <c r="R398" s="832">
        <v>10</v>
      </c>
      <c r="S398" s="837">
        <v>0.66666666666666663</v>
      </c>
      <c r="T398" s="836">
        <v>7.5</v>
      </c>
      <c r="U398" s="838">
        <v>0.68181818181818177</v>
      </c>
    </row>
    <row r="399" spans="1:21" ht="14.4" customHeight="1" x14ac:dyDescent="0.3">
      <c r="A399" s="831">
        <v>31</v>
      </c>
      <c r="B399" s="832" t="s">
        <v>1689</v>
      </c>
      <c r="C399" s="832" t="s">
        <v>1695</v>
      </c>
      <c r="D399" s="833" t="s">
        <v>2661</v>
      </c>
      <c r="E399" s="834" t="s">
        <v>1712</v>
      </c>
      <c r="F399" s="832" t="s">
        <v>1690</v>
      </c>
      <c r="G399" s="832" t="s">
        <v>1726</v>
      </c>
      <c r="H399" s="832" t="s">
        <v>581</v>
      </c>
      <c r="I399" s="832" t="s">
        <v>1727</v>
      </c>
      <c r="J399" s="832" t="s">
        <v>1103</v>
      </c>
      <c r="K399" s="832" t="s">
        <v>1728</v>
      </c>
      <c r="L399" s="835">
        <v>219.37</v>
      </c>
      <c r="M399" s="835">
        <v>219.37</v>
      </c>
      <c r="N399" s="832">
        <v>1</v>
      </c>
      <c r="O399" s="836">
        <v>1</v>
      </c>
      <c r="P399" s="835">
        <v>219.37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31</v>
      </c>
      <c r="B400" s="832" t="s">
        <v>1689</v>
      </c>
      <c r="C400" s="832" t="s">
        <v>1695</v>
      </c>
      <c r="D400" s="833" t="s">
        <v>2661</v>
      </c>
      <c r="E400" s="834" t="s">
        <v>1712</v>
      </c>
      <c r="F400" s="832" t="s">
        <v>1690</v>
      </c>
      <c r="G400" s="832" t="s">
        <v>1976</v>
      </c>
      <c r="H400" s="832" t="s">
        <v>581</v>
      </c>
      <c r="I400" s="832" t="s">
        <v>1977</v>
      </c>
      <c r="J400" s="832" t="s">
        <v>1978</v>
      </c>
      <c r="K400" s="832" t="s">
        <v>1979</v>
      </c>
      <c r="L400" s="835">
        <v>60.39</v>
      </c>
      <c r="M400" s="835">
        <v>60.39</v>
      </c>
      <c r="N400" s="832">
        <v>1</v>
      </c>
      <c r="O400" s="836">
        <v>0.5</v>
      </c>
      <c r="P400" s="835">
        <v>60.39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31</v>
      </c>
      <c r="B401" s="832" t="s">
        <v>1689</v>
      </c>
      <c r="C401" s="832" t="s">
        <v>1695</v>
      </c>
      <c r="D401" s="833" t="s">
        <v>2661</v>
      </c>
      <c r="E401" s="834" t="s">
        <v>1712</v>
      </c>
      <c r="F401" s="832" t="s">
        <v>1690</v>
      </c>
      <c r="G401" s="832" t="s">
        <v>2266</v>
      </c>
      <c r="H401" s="832" t="s">
        <v>581</v>
      </c>
      <c r="I401" s="832" t="s">
        <v>2267</v>
      </c>
      <c r="J401" s="832" t="s">
        <v>2268</v>
      </c>
      <c r="K401" s="832" t="s">
        <v>2269</v>
      </c>
      <c r="L401" s="835">
        <v>36.909999999999997</v>
      </c>
      <c r="M401" s="835">
        <v>73.819999999999993</v>
      </c>
      <c r="N401" s="832">
        <v>2</v>
      </c>
      <c r="O401" s="836">
        <v>0.5</v>
      </c>
      <c r="P401" s="835">
        <v>73.819999999999993</v>
      </c>
      <c r="Q401" s="837">
        <v>1</v>
      </c>
      <c r="R401" s="832">
        <v>2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31</v>
      </c>
      <c r="B402" s="832" t="s">
        <v>1689</v>
      </c>
      <c r="C402" s="832" t="s">
        <v>1695</v>
      </c>
      <c r="D402" s="833" t="s">
        <v>2661</v>
      </c>
      <c r="E402" s="834" t="s">
        <v>1712</v>
      </c>
      <c r="F402" s="832" t="s">
        <v>1690</v>
      </c>
      <c r="G402" s="832" t="s">
        <v>2270</v>
      </c>
      <c r="H402" s="832" t="s">
        <v>581</v>
      </c>
      <c r="I402" s="832" t="s">
        <v>2271</v>
      </c>
      <c r="J402" s="832" t="s">
        <v>2272</v>
      </c>
      <c r="K402" s="832" t="s">
        <v>2273</v>
      </c>
      <c r="L402" s="835">
        <v>0</v>
      </c>
      <c r="M402" s="835">
        <v>0</v>
      </c>
      <c r="N402" s="832">
        <v>2</v>
      </c>
      <c r="O402" s="836">
        <v>2</v>
      </c>
      <c r="P402" s="835">
        <v>0</v>
      </c>
      <c r="Q402" s="837"/>
      <c r="R402" s="832">
        <v>1</v>
      </c>
      <c r="S402" s="837">
        <v>0.5</v>
      </c>
      <c r="T402" s="836">
        <v>1</v>
      </c>
      <c r="U402" s="838">
        <v>0.5</v>
      </c>
    </row>
    <row r="403" spans="1:21" ht="14.4" customHeight="1" x14ac:dyDescent="0.3">
      <c r="A403" s="831">
        <v>31</v>
      </c>
      <c r="B403" s="832" t="s">
        <v>1689</v>
      </c>
      <c r="C403" s="832" t="s">
        <v>1695</v>
      </c>
      <c r="D403" s="833" t="s">
        <v>2661</v>
      </c>
      <c r="E403" s="834" t="s">
        <v>1712</v>
      </c>
      <c r="F403" s="832" t="s">
        <v>1690</v>
      </c>
      <c r="G403" s="832" t="s">
        <v>2274</v>
      </c>
      <c r="H403" s="832" t="s">
        <v>581</v>
      </c>
      <c r="I403" s="832" t="s">
        <v>2275</v>
      </c>
      <c r="J403" s="832" t="s">
        <v>2276</v>
      </c>
      <c r="K403" s="832" t="s">
        <v>2277</v>
      </c>
      <c r="L403" s="835">
        <v>0</v>
      </c>
      <c r="M403" s="835">
        <v>0</v>
      </c>
      <c r="N403" s="832">
        <v>2</v>
      </c>
      <c r="O403" s="836">
        <v>0.5</v>
      </c>
      <c r="P403" s="835">
        <v>0</v>
      </c>
      <c r="Q403" s="837"/>
      <c r="R403" s="832">
        <v>2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31</v>
      </c>
      <c r="B404" s="832" t="s">
        <v>1689</v>
      </c>
      <c r="C404" s="832" t="s">
        <v>1695</v>
      </c>
      <c r="D404" s="833" t="s">
        <v>2661</v>
      </c>
      <c r="E404" s="834" t="s">
        <v>1712</v>
      </c>
      <c r="F404" s="832" t="s">
        <v>1690</v>
      </c>
      <c r="G404" s="832" t="s">
        <v>1762</v>
      </c>
      <c r="H404" s="832" t="s">
        <v>581</v>
      </c>
      <c r="I404" s="832" t="s">
        <v>2081</v>
      </c>
      <c r="J404" s="832" t="s">
        <v>1764</v>
      </c>
      <c r="K404" s="832" t="s">
        <v>2082</v>
      </c>
      <c r="L404" s="835">
        <v>33.549999999999997</v>
      </c>
      <c r="M404" s="835">
        <v>33.549999999999997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31</v>
      </c>
      <c r="B405" s="832" t="s">
        <v>1689</v>
      </c>
      <c r="C405" s="832" t="s">
        <v>1695</v>
      </c>
      <c r="D405" s="833" t="s">
        <v>2661</v>
      </c>
      <c r="E405" s="834" t="s">
        <v>1712</v>
      </c>
      <c r="F405" s="832" t="s">
        <v>1690</v>
      </c>
      <c r="G405" s="832" t="s">
        <v>1762</v>
      </c>
      <c r="H405" s="832" t="s">
        <v>581</v>
      </c>
      <c r="I405" s="832" t="s">
        <v>2002</v>
      </c>
      <c r="J405" s="832" t="s">
        <v>1764</v>
      </c>
      <c r="K405" s="832" t="s">
        <v>2003</v>
      </c>
      <c r="L405" s="835">
        <v>66.63</v>
      </c>
      <c r="M405" s="835">
        <v>66.63</v>
      </c>
      <c r="N405" s="832">
        <v>1</v>
      </c>
      <c r="O405" s="836">
        <v>0.5</v>
      </c>
      <c r="P405" s="835">
        <v>66.63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31</v>
      </c>
      <c r="B406" s="832" t="s">
        <v>1689</v>
      </c>
      <c r="C406" s="832" t="s">
        <v>1695</v>
      </c>
      <c r="D406" s="833" t="s">
        <v>2661</v>
      </c>
      <c r="E406" s="834" t="s">
        <v>1712</v>
      </c>
      <c r="F406" s="832" t="s">
        <v>1690</v>
      </c>
      <c r="G406" s="832" t="s">
        <v>1762</v>
      </c>
      <c r="H406" s="832" t="s">
        <v>581</v>
      </c>
      <c r="I406" s="832" t="s">
        <v>1802</v>
      </c>
      <c r="J406" s="832" t="s">
        <v>1803</v>
      </c>
      <c r="K406" s="832" t="s">
        <v>1804</v>
      </c>
      <c r="L406" s="835">
        <v>50.32</v>
      </c>
      <c r="M406" s="835">
        <v>301.92</v>
      </c>
      <c r="N406" s="832">
        <v>6</v>
      </c>
      <c r="O406" s="836">
        <v>5</v>
      </c>
      <c r="P406" s="835">
        <v>251.6</v>
      </c>
      <c r="Q406" s="837">
        <v>0.83333333333333326</v>
      </c>
      <c r="R406" s="832">
        <v>5</v>
      </c>
      <c r="S406" s="837">
        <v>0.83333333333333337</v>
      </c>
      <c r="T406" s="836">
        <v>4.5</v>
      </c>
      <c r="U406" s="838">
        <v>0.9</v>
      </c>
    </row>
    <row r="407" spans="1:21" ht="14.4" customHeight="1" x14ac:dyDescent="0.3">
      <c r="A407" s="831">
        <v>31</v>
      </c>
      <c r="B407" s="832" t="s">
        <v>1689</v>
      </c>
      <c r="C407" s="832" t="s">
        <v>1695</v>
      </c>
      <c r="D407" s="833" t="s">
        <v>2661</v>
      </c>
      <c r="E407" s="834" t="s">
        <v>1712</v>
      </c>
      <c r="F407" s="832" t="s">
        <v>1690</v>
      </c>
      <c r="G407" s="832" t="s">
        <v>1762</v>
      </c>
      <c r="H407" s="832" t="s">
        <v>581</v>
      </c>
      <c r="I407" s="832" t="s">
        <v>2221</v>
      </c>
      <c r="J407" s="832" t="s">
        <v>1803</v>
      </c>
      <c r="K407" s="832" t="s">
        <v>2222</v>
      </c>
      <c r="L407" s="835">
        <v>33.549999999999997</v>
      </c>
      <c r="M407" s="835">
        <v>33.549999999999997</v>
      </c>
      <c r="N407" s="832">
        <v>1</v>
      </c>
      <c r="O407" s="836">
        <v>0.5</v>
      </c>
      <c r="P407" s="835">
        <v>33.549999999999997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31</v>
      </c>
      <c r="B408" s="832" t="s">
        <v>1689</v>
      </c>
      <c r="C408" s="832" t="s">
        <v>1695</v>
      </c>
      <c r="D408" s="833" t="s">
        <v>2661</v>
      </c>
      <c r="E408" s="834" t="s">
        <v>1712</v>
      </c>
      <c r="F408" s="832" t="s">
        <v>1690</v>
      </c>
      <c r="G408" s="832" t="s">
        <v>1766</v>
      </c>
      <c r="H408" s="832" t="s">
        <v>613</v>
      </c>
      <c r="I408" s="832" t="s">
        <v>2007</v>
      </c>
      <c r="J408" s="832" t="s">
        <v>1039</v>
      </c>
      <c r="K408" s="832" t="s">
        <v>1830</v>
      </c>
      <c r="L408" s="835">
        <v>154.36000000000001</v>
      </c>
      <c r="M408" s="835">
        <v>154.36000000000001</v>
      </c>
      <c r="N408" s="832">
        <v>1</v>
      </c>
      <c r="O408" s="836">
        <v>1</v>
      </c>
      <c r="P408" s="835">
        <v>154.36000000000001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31</v>
      </c>
      <c r="B409" s="832" t="s">
        <v>1689</v>
      </c>
      <c r="C409" s="832" t="s">
        <v>1695</v>
      </c>
      <c r="D409" s="833" t="s">
        <v>2661</v>
      </c>
      <c r="E409" s="834" t="s">
        <v>1712</v>
      </c>
      <c r="F409" s="832" t="s">
        <v>1690</v>
      </c>
      <c r="G409" s="832" t="s">
        <v>1766</v>
      </c>
      <c r="H409" s="832" t="s">
        <v>581</v>
      </c>
      <c r="I409" s="832" t="s">
        <v>1829</v>
      </c>
      <c r="J409" s="832" t="s">
        <v>1039</v>
      </c>
      <c r="K409" s="832" t="s">
        <v>1830</v>
      </c>
      <c r="L409" s="835">
        <v>154.36000000000001</v>
      </c>
      <c r="M409" s="835">
        <v>154.36000000000001</v>
      </c>
      <c r="N409" s="832">
        <v>1</v>
      </c>
      <c r="O409" s="836">
        <v>1</v>
      </c>
      <c r="P409" s="835">
        <v>154.36000000000001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31</v>
      </c>
      <c r="B410" s="832" t="s">
        <v>1689</v>
      </c>
      <c r="C410" s="832" t="s">
        <v>1695</v>
      </c>
      <c r="D410" s="833" t="s">
        <v>2661</v>
      </c>
      <c r="E410" s="834" t="s">
        <v>1712</v>
      </c>
      <c r="F410" s="832" t="s">
        <v>1690</v>
      </c>
      <c r="G410" s="832" t="s">
        <v>1767</v>
      </c>
      <c r="H410" s="832" t="s">
        <v>581</v>
      </c>
      <c r="I410" s="832" t="s">
        <v>1768</v>
      </c>
      <c r="J410" s="832" t="s">
        <v>618</v>
      </c>
      <c r="K410" s="832" t="s">
        <v>1769</v>
      </c>
      <c r="L410" s="835">
        <v>0</v>
      </c>
      <c r="M410" s="835">
        <v>0</v>
      </c>
      <c r="N410" s="832">
        <v>1</v>
      </c>
      <c r="O410" s="836">
        <v>0.5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31</v>
      </c>
      <c r="B411" s="832" t="s">
        <v>1689</v>
      </c>
      <c r="C411" s="832" t="s">
        <v>1695</v>
      </c>
      <c r="D411" s="833" t="s">
        <v>2661</v>
      </c>
      <c r="E411" s="834" t="s">
        <v>1712</v>
      </c>
      <c r="F411" s="832" t="s">
        <v>1692</v>
      </c>
      <c r="G411" s="832" t="s">
        <v>1729</v>
      </c>
      <c r="H411" s="832" t="s">
        <v>581</v>
      </c>
      <c r="I411" s="832" t="s">
        <v>1730</v>
      </c>
      <c r="J411" s="832" t="s">
        <v>1731</v>
      </c>
      <c r="K411" s="832" t="s">
        <v>1732</v>
      </c>
      <c r="L411" s="835">
        <v>35.130000000000003</v>
      </c>
      <c r="M411" s="835">
        <v>386.43</v>
      </c>
      <c r="N411" s="832">
        <v>11</v>
      </c>
      <c r="O411" s="836">
        <v>7</v>
      </c>
      <c r="P411" s="835">
        <v>316.17</v>
      </c>
      <c r="Q411" s="837">
        <v>0.81818181818181823</v>
      </c>
      <c r="R411" s="832">
        <v>9</v>
      </c>
      <c r="S411" s="837">
        <v>0.81818181818181823</v>
      </c>
      <c r="T411" s="836">
        <v>5</v>
      </c>
      <c r="U411" s="838">
        <v>0.7142857142857143</v>
      </c>
    </row>
    <row r="412" spans="1:21" ht="14.4" customHeight="1" x14ac:dyDescent="0.3">
      <c r="A412" s="831">
        <v>31</v>
      </c>
      <c r="B412" s="832" t="s">
        <v>1689</v>
      </c>
      <c r="C412" s="832" t="s">
        <v>1695</v>
      </c>
      <c r="D412" s="833" t="s">
        <v>2661</v>
      </c>
      <c r="E412" s="834" t="s">
        <v>1712</v>
      </c>
      <c r="F412" s="832" t="s">
        <v>1692</v>
      </c>
      <c r="G412" s="832" t="s">
        <v>1729</v>
      </c>
      <c r="H412" s="832" t="s">
        <v>581</v>
      </c>
      <c r="I412" s="832" t="s">
        <v>1835</v>
      </c>
      <c r="J412" s="832" t="s">
        <v>1731</v>
      </c>
      <c r="K412" s="832" t="s">
        <v>1836</v>
      </c>
      <c r="L412" s="835">
        <v>30.99</v>
      </c>
      <c r="M412" s="835">
        <v>61.98</v>
      </c>
      <c r="N412" s="832">
        <v>2</v>
      </c>
      <c r="O412" s="836">
        <v>2</v>
      </c>
      <c r="P412" s="835">
        <v>61.98</v>
      </c>
      <c r="Q412" s="837">
        <v>1</v>
      </c>
      <c r="R412" s="832">
        <v>2</v>
      </c>
      <c r="S412" s="837">
        <v>1</v>
      </c>
      <c r="T412" s="836">
        <v>2</v>
      </c>
      <c r="U412" s="838">
        <v>1</v>
      </c>
    </row>
    <row r="413" spans="1:21" ht="14.4" customHeight="1" x14ac:dyDescent="0.3">
      <c r="A413" s="831">
        <v>31</v>
      </c>
      <c r="B413" s="832" t="s">
        <v>1689</v>
      </c>
      <c r="C413" s="832" t="s">
        <v>1695</v>
      </c>
      <c r="D413" s="833" t="s">
        <v>2661</v>
      </c>
      <c r="E413" s="834" t="s">
        <v>1712</v>
      </c>
      <c r="F413" s="832" t="s">
        <v>1692</v>
      </c>
      <c r="G413" s="832" t="s">
        <v>1729</v>
      </c>
      <c r="H413" s="832" t="s">
        <v>581</v>
      </c>
      <c r="I413" s="832" t="s">
        <v>2008</v>
      </c>
      <c r="J413" s="832" t="s">
        <v>1731</v>
      </c>
      <c r="K413" s="832" t="s">
        <v>2009</v>
      </c>
      <c r="L413" s="835">
        <v>24.77</v>
      </c>
      <c r="M413" s="835">
        <v>24.77</v>
      </c>
      <c r="N413" s="832">
        <v>1</v>
      </c>
      <c r="O413" s="836">
        <v>1</v>
      </c>
      <c r="P413" s="835">
        <v>24.77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31</v>
      </c>
      <c r="B414" s="832" t="s">
        <v>1689</v>
      </c>
      <c r="C414" s="832" t="s">
        <v>1695</v>
      </c>
      <c r="D414" s="833" t="s">
        <v>2661</v>
      </c>
      <c r="E414" s="834" t="s">
        <v>1712</v>
      </c>
      <c r="F414" s="832" t="s">
        <v>1692</v>
      </c>
      <c r="G414" s="832" t="s">
        <v>1729</v>
      </c>
      <c r="H414" s="832" t="s">
        <v>581</v>
      </c>
      <c r="I414" s="832" t="s">
        <v>2278</v>
      </c>
      <c r="J414" s="832" t="s">
        <v>2161</v>
      </c>
      <c r="K414" s="832" t="s">
        <v>2279</v>
      </c>
      <c r="L414" s="835">
        <v>35</v>
      </c>
      <c r="M414" s="835">
        <v>35</v>
      </c>
      <c r="N414" s="832">
        <v>1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31</v>
      </c>
      <c r="B415" s="832" t="s">
        <v>1689</v>
      </c>
      <c r="C415" s="832" t="s">
        <v>1695</v>
      </c>
      <c r="D415" s="833" t="s">
        <v>2661</v>
      </c>
      <c r="E415" s="834" t="s">
        <v>1712</v>
      </c>
      <c r="F415" s="832" t="s">
        <v>1692</v>
      </c>
      <c r="G415" s="832" t="s">
        <v>2012</v>
      </c>
      <c r="H415" s="832" t="s">
        <v>581</v>
      </c>
      <c r="I415" s="832" t="s">
        <v>2280</v>
      </c>
      <c r="J415" s="832" t="s">
        <v>2281</v>
      </c>
      <c r="K415" s="832" t="s">
        <v>2282</v>
      </c>
      <c r="L415" s="835">
        <v>600</v>
      </c>
      <c r="M415" s="835">
        <v>1200</v>
      </c>
      <c r="N415" s="832">
        <v>2</v>
      </c>
      <c r="O415" s="836">
        <v>1</v>
      </c>
      <c r="P415" s="835">
        <v>1200</v>
      </c>
      <c r="Q415" s="837">
        <v>1</v>
      </c>
      <c r="R415" s="832">
        <v>2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31</v>
      </c>
      <c r="B416" s="832" t="s">
        <v>1689</v>
      </c>
      <c r="C416" s="832" t="s">
        <v>1695</v>
      </c>
      <c r="D416" s="833" t="s">
        <v>2661</v>
      </c>
      <c r="E416" s="834" t="s">
        <v>1712</v>
      </c>
      <c r="F416" s="832" t="s">
        <v>1692</v>
      </c>
      <c r="G416" s="832" t="s">
        <v>1733</v>
      </c>
      <c r="H416" s="832" t="s">
        <v>581</v>
      </c>
      <c r="I416" s="832" t="s">
        <v>1773</v>
      </c>
      <c r="J416" s="832" t="s">
        <v>1774</v>
      </c>
      <c r="K416" s="832" t="s">
        <v>1775</v>
      </c>
      <c r="L416" s="835">
        <v>199.5</v>
      </c>
      <c r="M416" s="835">
        <v>199.5</v>
      </c>
      <c r="N416" s="832">
        <v>1</v>
      </c>
      <c r="O416" s="836">
        <v>1</v>
      </c>
      <c r="P416" s="835">
        <v>199.5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31</v>
      </c>
      <c r="B417" s="832" t="s">
        <v>1689</v>
      </c>
      <c r="C417" s="832" t="s">
        <v>1695</v>
      </c>
      <c r="D417" s="833" t="s">
        <v>2661</v>
      </c>
      <c r="E417" s="834" t="s">
        <v>1712</v>
      </c>
      <c r="F417" s="832" t="s">
        <v>1692</v>
      </c>
      <c r="G417" s="832" t="s">
        <v>1733</v>
      </c>
      <c r="H417" s="832" t="s">
        <v>581</v>
      </c>
      <c r="I417" s="832" t="s">
        <v>1734</v>
      </c>
      <c r="J417" s="832" t="s">
        <v>1735</v>
      </c>
      <c r="K417" s="832" t="s">
        <v>1736</v>
      </c>
      <c r="L417" s="835">
        <v>492.18</v>
      </c>
      <c r="M417" s="835">
        <v>984.36</v>
      </c>
      <c r="N417" s="832">
        <v>2</v>
      </c>
      <c r="O417" s="836">
        <v>2</v>
      </c>
      <c r="P417" s="835">
        <v>984.36</v>
      </c>
      <c r="Q417" s="837">
        <v>1</v>
      </c>
      <c r="R417" s="832">
        <v>2</v>
      </c>
      <c r="S417" s="837">
        <v>1</v>
      </c>
      <c r="T417" s="836">
        <v>2</v>
      </c>
      <c r="U417" s="838">
        <v>1</v>
      </c>
    </row>
    <row r="418" spans="1:21" ht="14.4" customHeight="1" x14ac:dyDescent="0.3">
      <c r="A418" s="831">
        <v>31</v>
      </c>
      <c r="B418" s="832" t="s">
        <v>1689</v>
      </c>
      <c r="C418" s="832" t="s">
        <v>1695</v>
      </c>
      <c r="D418" s="833" t="s">
        <v>2661</v>
      </c>
      <c r="E418" s="834" t="s">
        <v>1712</v>
      </c>
      <c r="F418" s="832" t="s">
        <v>1692</v>
      </c>
      <c r="G418" s="832" t="s">
        <v>1733</v>
      </c>
      <c r="H418" s="832" t="s">
        <v>581</v>
      </c>
      <c r="I418" s="832" t="s">
        <v>2016</v>
      </c>
      <c r="J418" s="832" t="s">
        <v>2017</v>
      </c>
      <c r="K418" s="832" t="s">
        <v>2018</v>
      </c>
      <c r="L418" s="835">
        <v>2296.87</v>
      </c>
      <c r="M418" s="835">
        <v>2296.87</v>
      </c>
      <c r="N418" s="832">
        <v>1</v>
      </c>
      <c r="O418" s="836">
        <v>1</v>
      </c>
      <c r="P418" s="835">
        <v>2296.87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31</v>
      </c>
      <c r="B419" s="832" t="s">
        <v>1689</v>
      </c>
      <c r="C419" s="832" t="s">
        <v>1695</v>
      </c>
      <c r="D419" s="833" t="s">
        <v>2661</v>
      </c>
      <c r="E419" s="834" t="s">
        <v>1712</v>
      </c>
      <c r="F419" s="832" t="s">
        <v>1692</v>
      </c>
      <c r="G419" s="832" t="s">
        <v>1733</v>
      </c>
      <c r="H419" s="832" t="s">
        <v>581</v>
      </c>
      <c r="I419" s="832" t="s">
        <v>2019</v>
      </c>
      <c r="J419" s="832" t="s">
        <v>2020</v>
      </c>
      <c r="K419" s="832" t="s">
        <v>2021</v>
      </c>
      <c r="L419" s="835">
        <v>320.25</v>
      </c>
      <c r="M419" s="835">
        <v>640.5</v>
      </c>
      <c r="N419" s="832">
        <v>2</v>
      </c>
      <c r="O419" s="836">
        <v>2</v>
      </c>
      <c r="P419" s="835">
        <v>640.5</v>
      </c>
      <c r="Q419" s="837">
        <v>1</v>
      </c>
      <c r="R419" s="832">
        <v>2</v>
      </c>
      <c r="S419" s="837">
        <v>1</v>
      </c>
      <c r="T419" s="836">
        <v>2</v>
      </c>
      <c r="U419" s="838">
        <v>1</v>
      </c>
    </row>
    <row r="420" spans="1:21" ht="14.4" customHeight="1" x14ac:dyDescent="0.3">
      <c r="A420" s="831">
        <v>31</v>
      </c>
      <c r="B420" s="832" t="s">
        <v>1689</v>
      </c>
      <c r="C420" s="832" t="s">
        <v>1695</v>
      </c>
      <c r="D420" s="833" t="s">
        <v>2661</v>
      </c>
      <c r="E420" s="834" t="s">
        <v>1712</v>
      </c>
      <c r="F420" s="832" t="s">
        <v>1692</v>
      </c>
      <c r="G420" s="832" t="s">
        <v>1733</v>
      </c>
      <c r="H420" s="832" t="s">
        <v>581</v>
      </c>
      <c r="I420" s="832" t="s">
        <v>2022</v>
      </c>
      <c r="J420" s="832" t="s">
        <v>2023</v>
      </c>
      <c r="K420" s="832" t="s">
        <v>2024</v>
      </c>
      <c r="L420" s="835">
        <v>1575</v>
      </c>
      <c r="M420" s="835">
        <v>1575</v>
      </c>
      <c r="N420" s="832">
        <v>1</v>
      </c>
      <c r="O420" s="836">
        <v>1</v>
      </c>
      <c r="P420" s="835">
        <v>1575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31</v>
      </c>
      <c r="B421" s="832" t="s">
        <v>1689</v>
      </c>
      <c r="C421" s="832" t="s">
        <v>1695</v>
      </c>
      <c r="D421" s="833" t="s">
        <v>2661</v>
      </c>
      <c r="E421" s="834" t="s">
        <v>1712</v>
      </c>
      <c r="F421" s="832" t="s">
        <v>1692</v>
      </c>
      <c r="G421" s="832" t="s">
        <v>1733</v>
      </c>
      <c r="H421" s="832" t="s">
        <v>581</v>
      </c>
      <c r="I421" s="832" t="s">
        <v>1837</v>
      </c>
      <c r="J421" s="832" t="s">
        <v>1783</v>
      </c>
      <c r="K421" s="832" t="s">
        <v>1838</v>
      </c>
      <c r="L421" s="835">
        <v>58.5</v>
      </c>
      <c r="M421" s="835">
        <v>117</v>
      </c>
      <c r="N421" s="832">
        <v>2</v>
      </c>
      <c r="O421" s="836">
        <v>2</v>
      </c>
      <c r="P421" s="835">
        <v>117</v>
      </c>
      <c r="Q421" s="837">
        <v>1</v>
      </c>
      <c r="R421" s="832">
        <v>2</v>
      </c>
      <c r="S421" s="837">
        <v>1</v>
      </c>
      <c r="T421" s="836">
        <v>2</v>
      </c>
      <c r="U421" s="838">
        <v>1</v>
      </c>
    </row>
    <row r="422" spans="1:21" ht="14.4" customHeight="1" x14ac:dyDescent="0.3">
      <c r="A422" s="831">
        <v>31</v>
      </c>
      <c r="B422" s="832" t="s">
        <v>1689</v>
      </c>
      <c r="C422" s="832" t="s">
        <v>1695</v>
      </c>
      <c r="D422" s="833" t="s">
        <v>2661</v>
      </c>
      <c r="E422" s="834" t="s">
        <v>1712</v>
      </c>
      <c r="F422" s="832" t="s">
        <v>1692</v>
      </c>
      <c r="G422" s="832" t="s">
        <v>1733</v>
      </c>
      <c r="H422" s="832" t="s">
        <v>581</v>
      </c>
      <c r="I422" s="832" t="s">
        <v>2027</v>
      </c>
      <c r="J422" s="832" t="s">
        <v>2028</v>
      </c>
      <c r="K422" s="832" t="s">
        <v>2029</v>
      </c>
      <c r="L422" s="835">
        <v>250</v>
      </c>
      <c r="M422" s="835">
        <v>500</v>
      </c>
      <c r="N422" s="832">
        <v>2</v>
      </c>
      <c r="O422" s="836">
        <v>2</v>
      </c>
      <c r="P422" s="835">
        <v>500</v>
      </c>
      <c r="Q422" s="837">
        <v>1</v>
      </c>
      <c r="R422" s="832">
        <v>2</v>
      </c>
      <c r="S422" s="837">
        <v>1</v>
      </c>
      <c r="T422" s="836">
        <v>2</v>
      </c>
      <c r="U422" s="838">
        <v>1</v>
      </c>
    </row>
    <row r="423" spans="1:21" ht="14.4" customHeight="1" x14ac:dyDescent="0.3">
      <c r="A423" s="831">
        <v>31</v>
      </c>
      <c r="B423" s="832" t="s">
        <v>1689</v>
      </c>
      <c r="C423" s="832" t="s">
        <v>1695</v>
      </c>
      <c r="D423" s="833" t="s">
        <v>2661</v>
      </c>
      <c r="E423" s="834" t="s">
        <v>1712</v>
      </c>
      <c r="F423" s="832" t="s">
        <v>1692</v>
      </c>
      <c r="G423" s="832" t="s">
        <v>1733</v>
      </c>
      <c r="H423" s="832" t="s">
        <v>581</v>
      </c>
      <c r="I423" s="832" t="s">
        <v>1898</v>
      </c>
      <c r="J423" s="832" t="s">
        <v>1899</v>
      </c>
      <c r="K423" s="832" t="s">
        <v>1900</v>
      </c>
      <c r="L423" s="835">
        <v>180</v>
      </c>
      <c r="M423" s="835">
        <v>180</v>
      </c>
      <c r="N423" s="832">
        <v>1</v>
      </c>
      <c r="O423" s="836">
        <v>1</v>
      </c>
      <c r="P423" s="835">
        <v>180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31</v>
      </c>
      <c r="B424" s="832" t="s">
        <v>1689</v>
      </c>
      <c r="C424" s="832" t="s">
        <v>1695</v>
      </c>
      <c r="D424" s="833" t="s">
        <v>2661</v>
      </c>
      <c r="E424" s="834" t="s">
        <v>1712</v>
      </c>
      <c r="F424" s="832" t="s">
        <v>1692</v>
      </c>
      <c r="G424" s="832" t="s">
        <v>1733</v>
      </c>
      <c r="H424" s="832" t="s">
        <v>581</v>
      </c>
      <c r="I424" s="832" t="s">
        <v>2283</v>
      </c>
      <c r="J424" s="832" t="s">
        <v>2284</v>
      </c>
      <c r="K424" s="832"/>
      <c r="L424" s="835">
        <v>600</v>
      </c>
      <c r="M424" s="835">
        <v>600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31</v>
      </c>
      <c r="B425" s="832" t="s">
        <v>1689</v>
      </c>
      <c r="C425" s="832" t="s">
        <v>1695</v>
      </c>
      <c r="D425" s="833" t="s">
        <v>2661</v>
      </c>
      <c r="E425" s="834" t="s">
        <v>1712</v>
      </c>
      <c r="F425" s="832" t="s">
        <v>1692</v>
      </c>
      <c r="G425" s="832" t="s">
        <v>1733</v>
      </c>
      <c r="H425" s="832" t="s">
        <v>581</v>
      </c>
      <c r="I425" s="832" t="s">
        <v>2030</v>
      </c>
      <c r="J425" s="832" t="s">
        <v>2031</v>
      </c>
      <c r="K425" s="832"/>
      <c r="L425" s="835">
        <v>80.349999999999994</v>
      </c>
      <c r="M425" s="835">
        <v>80.349999999999994</v>
      </c>
      <c r="N425" s="832">
        <v>1</v>
      </c>
      <c r="O425" s="836">
        <v>1</v>
      </c>
      <c r="P425" s="835">
        <v>80.349999999999994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31</v>
      </c>
      <c r="B426" s="832" t="s">
        <v>1689</v>
      </c>
      <c r="C426" s="832" t="s">
        <v>1695</v>
      </c>
      <c r="D426" s="833" t="s">
        <v>2661</v>
      </c>
      <c r="E426" s="834" t="s">
        <v>1712</v>
      </c>
      <c r="F426" s="832" t="s">
        <v>1692</v>
      </c>
      <c r="G426" s="832" t="s">
        <v>1733</v>
      </c>
      <c r="H426" s="832" t="s">
        <v>581</v>
      </c>
      <c r="I426" s="832" t="s">
        <v>2032</v>
      </c>
      <c r="J426" s="832" t="s">
        <v>2033</v>
      </c>
      <c r="K426" s="832" t="s">
        <v>2034</v>
      </c>
      <c r="L426" s="835">
        <v>600</v>
      </c>
      <c r="M426" s="835">
        <v>600</v>
      </c>
      <c r="N426" s="832">
        <v>1</v>
      </c>
      <c r="O426" s="836">
        <v>1</v>
      </c>
      <c r="P426" s="835">
        <v>600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31</v>
      </c>
      <c r="B427" s="832" t="s">
        <v>1689</v>
      </c>
      <c r="C427" s="832" t="s">
        <v>1695</v>
      </c>
      <c r="D427" s="833" t="s">
        <v>2661</v>
      </c>
      <c r="E427" s="834" t="s">
        <v>1712</v>
      </c>
      <c r="F427" s="832" t="s">
        <v>1692</v>
      </c>
      <c r="G427" s="832" t="s">
        <v>1733</v>
      </c>
      <c r="H427" s="832" t="s">
        <v>581</v>
      </c>
      <c r="I427" s="832" t="s">
        <v>1901</v>
      </c>
      <c r="J427" s="832" t="s">
        <v>1902</v>
      </c>
      <c r="K427" s="832" t="s">
        <v>1903</v>
      </c>
      <c r="L427" s="835">
        <v>349.12</v>
      </c>
      <c r="M427" s="835">
        <v>349.12</v>
      </c>
      <c r="N427" s="832">
        <v>1</v>
      </c>
      <c r="O427" s="836">
        <v>1</v>
      </c>
      <c r="P427" s="835">
        <v>349.12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31</v>
      </c>
      <c r="B428" s="832" t="s">
        <v>1689</v>
      </c>
      <c r="C428" s="832" t="s">
        <v>1695</v>
      </c>
      <c r="D428" s="833" t="s">
        <v>2661</v>
      </c>
      <c r="E428" s="834" t="s">
        <v>1712</v>
      </c>
      <c r="F428" s="832" t="s">
        <v>1692</v>
      </c>
      <c r="G428" s="832" t="s">
        <v>1733</v>
      </c>
      <c r="H428" s="832" t="s">
        <v>581</v>
      </c>
      <c r="I428" s="832" t="s">
        <v>1904</v>
      </c>
      <c r="J428" s="832" t="s">
        <v>1905</v>
      </c>
      <c r="K428" s="832" t="s">
        <v>1906</v>
      </c>
      <c r="L428" s="835">
        <v>350</v>
      </c>
      <c r="M428" s="835">
        <v>1400</v>
      </c>
      <c r="N428" s="832">
        <v>4</v>
      </c>
      <c r="O428" s="836">
        <v>4</v>
      </c>
      <c r="P428" s="835">
        <v>1400</v>
      </c>
      <c r="Q428" s="837">
        <v>1</v>
      </c>
      <c r="R428" s="832">
        <v>4</v>
      </c>
      <c r="S428" s="837">
        <v>1</v>
      </c>
      <c r="T428" s="836">
        <v>4</v>
      </c>
      <c r="U428" s="838">
        <v>1</v>
      </c>
    </row>
    <row r="429" spans="1:21" ht="14.4" customHeight="1" x14ac:dyDescent="0.3">
      <c r="A429" s="831">
        <v>31</v>
      </c>
      <c r="B429" s="832" t="s">
        <v>1689</v>
      </c>
      <c r="C429" s="832" t="s">
        <v>1695</v>
      </c>
      <c r="D429" s="833" t="s">
        <v>2661</v>
      </c>
      <c r="E429" s="834" t="s">
        <v>1712</v>
      </c>
      <c r="F429" s="832" t="s">
        <v>1692</v>
      </c>
      <c r="G429" s="832" t="s">
        <v>1733</v>
      </c>
      <c r="H429" s="832" t="s">
        <v>581</v>
      </c>
      <c r="I429" s="832" t="s">
        <v>2285</v>
      </c>
      <c r="J429" s="832" t="s">
        <v>2286</v>
      </c>
      <c r="K429" s="832" t="s">
        <v>2287</v>
      </c>
      <c r="L429" s="835">
        <v>1600</v>
      </c>
      <c r="M429" s="835">
        <v>1600</v>
      </c>
      <c r="N429" s="832">
        <v>1</v>
      </c>
      <c r="O429" s="836">
        <v>1</v>
      </c>
      <c r="P429" s="835">
        <v>1600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31</v>
      </c>
      <c r="B430" s="832" t="s">
        <v>1689</v>
      </c>
      <c r="C430" s="832" t="s">
        <v>1695</v>
      </c>
      <c r="D430" s="833" t="s">
        <v>2661</v>
      </c>
      <c r="E430" s="834" t="s">
        <v>1712</v>
      </c>
      <c r="F430" s="832" t="s">
        <v>1692</v>
      </c>
      <c r="G430" s="832" t="s">
        <v>1733</v>
      </c>
      <c r="H430" s="832" t="s">
        <v>581</v>
      </c>
      <c r="I430" s="832" t="s">
        <v>1737</v>
      </c>
      <c r="J430" s="832" t="s">
        <v>1738</v>
      </c>
      <c r="K430" s="832" t="s">
        <v>1739</v>
      </c>
      <c r="L430" s="835">
        <v>1000</v>
      </c>
      <c r="M430" s="835">
        <v>4000</v>
      </c>
      <c r="N430" s="832">
        <v>4</v>
      </c>
      <c r="O430" s="836">
        <v>4</v>
      </c>
      <c r="P430" s="835">
        <v>4000</v>
      </c>
      <c r="Q430" s="837">
        <v>1</v>
      </c>
      <c r="R430" s="832">
        <v>4</v>
      </c>
      <c r="S430" s="837">
        <v>1</v>
      </c>
      <c r="T430" s="836">
        <v>4</v>
      </c>
      <c r="U430" s="838">
        <v>1</v>
      </c>
    </row>
    <row r="431" spans="1:21" ht="14.4" customHeight="1" x14ac:dyDescent="0.3">
      <c r="A431" s="831">
        <v>31</v>
      </c>
      <c r="B431" s="832" t="s">
        <v>1689</v>
      </c>
      <c r="C431" s="832" t="s">
        <v>1695</v>
      </c>
      <c r="D431" s="833" t="s">
        <v>2661</v>
      </c>
      <c r="E431" s="834" t="s">
        <v>1712</v>
      </c>
      <c r="F431" s="832" t="s">
        <v>1692</v>
      </c>
      <c r="G431" s="832" t="s">
        <v>1733</v>
      </c>
      <c r="H431" s="832" t="s">
        <v>581</v>
      </c>
      <c r="I431" s="832" t="s">
        <v>2163</v>
      </c>
      <c r="J431" s="832" t="s">
        <v>2164</v>
      </c>
      <c r="K431" s="832" t="s">
        <v>2165</v>
      </c>
      <c r="L431" s="835">
        <v>350</v>
      </c>
      <c r="M431" s="835">
        <v>350</v>
      </c>
      <c r="N431" s="832">
        <v>1</v>
      </c>
      <c r="O431" s="836">
        <v>1</v>
      </c>
      <c r="P431" s="835">
        <v>350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31</v>
      </c>
      <c r="B432" s="832" t="s">
        <v>1689</v>
      </c>
      <c r="C432" s="832" t="s">
        <v>1695</v>
      </c>
      <c r="D432" s="833" t="s">
        <v>2661</v>
      </c>
      <c r="E432" s="834" t="s">
        <v>1712</v>
      </c>
      <c r="F432" s="832" t="s">
        <v>1692</v>
      </c>
      <c r="G432" s="832" t="s">
        <v>1733</v>
      </c>
      <c r="H432" s="832" t="s">
        <v>581</v>
      </c>
      <c r="I432" s="832" t="s">
        <v>2226</v>
      </c>
      <c r="J432" s="832" t="s">
        <v>2091</v>
      </c>
      <c r="K432" s="832" t="s">
        <v>2227</v>
      </c>
      <c r="L432" s="835">
        <v>775</v>
      </c>
      <c r="M432" s="835">
        <v>775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31</v>
      </c>
      <c r="B433" s="832" t="s">
        <v>1689</v>
      </c>
      <c r="C433" s="832" t="s">
        <v>1695</v>
      </c>
      <c r="D433" s="833" t="s">
        <v>2661</v>
      </c>
      <c r="E433" s="834" t="s">
        <v>1712</v>
      </c>
      <c r="F433" s="832" t="s">
        <v>1692</v>
      </c>
      <c r="G433" s="832" t="s">
        <v>1733</v>
      </c>
      <c r="H433" s="832" t="s">
        <v>581</v>
      </c>
      <c r="I433" s="832" t="s">
        <v>2288</v>
      </c>
      <c r="J433" s="832" t="s">
        <v>2289</v>
      </c>
      <c r="K433" s="832" t="s">
        <v>2290</v>
      </c>
      <c r="L433" s="835">
        <v>680.11</v>
      </c>
      <c r="M433" s="835">
        <v>680.11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31</v>
      </c>
      <c r="B434" s="832" t="s">
        <v>1689</v>
      </c>
      <c r="C434" s="832" t="s">
        <v>1695</v>
      </c>
      <c r="D434" s="833" t="s">
        <v>2661</v>
      </c>
      <c r="E434" s="834" t="s">
        <v>1712</v>
      </c>
      <c r="F434" s="832" t="s">
        <v>1692</v>
      </c>
      <c r="G434" s="832" t="s">
        <v>1733</v>
      </c>
      <c r="H434" s="832" t="s">
        <v>581</v>
      </c>
      <c r="I434" s="832" t="s">
        <v>1910</v>
      </c>
      <c r="J434" s="832" t="s">
        <v>1911</v>
      </c>
      <c r="K434" s="832" t="s">
        <v>1909</v>
      </c>
      <c r="L434" s="835">
        <v>1000</v>
      </c>
      <c r="M434" s="835">
        <v>1000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31</v>
      </c>
      <c r="B435" s="832" t="s">
        <v>1689</v>
      </c>
      <c r="C435" s="832" t="s">
        <v>1695</v>
      </c>
      <c r="D435" s="833" t="s">
        <v>2661</v>
      </c>
      <c r="E435" s="834" t="s">
        <v>1712</v>
      </c>
      <c r="F435" s="832" t="s">
        <v>1692</v>
      </c>
      <c r="G435" s="832" t="s">
        <v>1733</v>
      </c>
      <c r="H435" s="832" t="s">
        <v>581</v>
      </c>
      <c r="I435" s="832" t="s">
        <v>2291</v>
      </c>
      <c r="J435" s="832" t="s">
        <v>2292</v>
      </c>
      <c r="K435" s="832" t="s">
        <v>2293</v>
      </c>
      <c r="L435" s="835">
        <v>600</v>
      </c>
      <c r="M435" s="835">
        <v>600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31</v>
      </c>
      <c r="B436" s="832" t="s">
        <v>1689</v>
      </c>
      <c r="C436" s="832" t="s">
        <v>1695</v>
      </c>
      <c r="D436" s="833" t="s">
        <v>2661</v>
      </c>
      <c r="E436" s="834" t="s">
        <v>1712</v>
      </c>
      <c r="F436" s="832" t="s">
        <v>1692</v>
      </c>
      <c r="G436" s="832" t="s">
        <v>1740</v>
      </c>
      <c r="H436" s="832" t="s">
        <v>581</v>
      </c>
      <c r="I436" s="832" t="s">
        <v>1915</v>
      </c>
      <c r="J436" s="832" t="s">
        <v>1916</v>
      </c>
      <c r="K436" s="832" t="s">
        <v>1917</v>
      </c>
      <c r="L436" s="835">
        <v>260</v>
      </c>
      <c r="M436" s="835">
        <v>1040</v>
      </c>
      <c r="N436" s="832">
        <v>4</v>
      </c>
      <c r="O436" s="836">
        <v>2</v>
      </c>
      <c r="P436" s="835">
        <v>1040</v>
      </c>
      <c r="Q436" s="837">
        <v>1</v>
      </c>
      <c r="R436" s="832">
        <v>4</v>
      </c>
      <c r="S436" s="837">
        <v>1</v>
      </c>
      <c r="T436" s="836">
        <v>2</v>
      </c>
      <c r="U436" s="838">
        <v>1</v>
      </c>
    </row>
    <row r="437" spans="1:21" ht="14.4" customHeight="1" x14ac:dyDescent="0.3">
      <c r="A437" s="831">
        <v>31</v>
      </c>
      <c r="B437" s="832" t="s">
        <v>1689</v>
      </c>
      <c r="C437" s="832" t="s">
        <v>1695</v>
      </c>
      <c r="D437" s="833" t="s">
        <v>2661</v>
      </c>
      <c r="E437" s="834" t="s">
        <v>1713</v>
      </c>
      <c r="F437" s="832" t="s">
        <v>1690</v>
      </c>
      <c r="G437" s="832" t="s">
        <v>1927</v>
      </c>
      <c r="H437" s="832" t="s">
        <v>581</v>
      </c>
      <c r="I437" s="832" t="s">
        <v>2294</v>
      </c>
      <c r="J437" s="832" t="s">
        <v>2295</v>
      </c>
      <c r="K437" s="832" t="s">
        <v>2296</v>
      </c>
      <c r="L437" s="835">
        <v>18.809999999999999</v>
      </c>
      <c r="M437" s="835">
        <v>18.809999999999999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31</v>
      </c>
      <c r="B438" s="832" t="s">
        <v>1689</v>
      </c>
      <c r="C438" s="832" t="s">
        <v>1695</v>
      </c>
      <c r="D438" s="833" t="s">
        <v>2661</v>
      </c>
      <c r="E438" s="834" t="s">
        <v>1713</v>
      </c>
      <c r="F438" s="832" t="s">
        <v>1690</v>
      </c>
      <c r="G438" s="832" t="s">
        <v>2243</v>
      </c>
      <c r="H438" s="832" t="s">
        <v>613</v>
      </c>
      <c r="I438" s="832" t="s">
        <v>2297</v>
      </c>
      <c r="J438" s="832" t="s">
        <v>1161</v>
      </c>
      <c r="K438" s="832" t="s">
        <v>2298</v>
      </c>
      <c r="L438" s="835">
        <v>117.03</v>
      </c>
      <c r="M438" s="835">
        <v>117.03</v>
      </c>
      <c r="N438" s="832">
        <v>1</v>
      </c>
      <c r="O438" s="836">
        <v>0.5</v>
      </c>
      <c r="P438" s="835">
        <v>117.03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31</v>
      </c>
      <c r="B439" s="832" t="s">
        <v>1689</v>
      </c>
      <c r="C439" s="832" t="s">
        <v>1695</v>
      </c>
      <c r="D439" s="833" t="s">
        <v>2661</v>
      </c>
      <c r="E439" s="834" t="s">
        <v>1713</v>
      </c>
      <c r="F439" s="832" t="s">
        <v>1690</v>
      </c>
      <c r="G439" s="832" t="s">
        <v>1792</v>
      </c>
      <c r="H439" s="832" t="s">
        <v>613</v>
      </c>
      <c r="I439" s="832" t="s">
        <v>1516</v>
      </c>
      <c r="J439" s="832" t="s">
        <v>1517</v>
      </c>
      <c r="K439" s="832" t="s">
        <v>1518</v>
      </c>
      <c r="L439" s="835">
        <v>272.83</v>
      </c>
      <c r="M439" s="835">
        <v>272.83</v>
      </c>
      <c r="N439" s="832">
        <v>1</v>
      </c>
      <c r="O439" s="836">
        <v>1</v>
      </c>
      <c r="P439" s="835">
        <v>272.83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31</v>
      </c>
      <c r="B440" s="832" t="s">
        <v>1689</v>
      </c>
      <c r="C440" s="832" t="s">
        <v>1695</v>
      </c>
      <c r="D440" s="833" t="s">
        <v>2661</v>
      </c>
      <c r="E440" s="834" t="s">
        <v>1713</v>
      </c>
      <c r="F440" s="832" t="s">
        <v>1690</v>
      </c>
      <c r="G440" s="832" t="s">
        <v>2299</v>
      </c>
      <c r="H440" s="832" t="s">
        <v>581</v>
      </c>
      <c r="I440" s="832" t="s">
        <v>2300</v>
      </c>
      <c r="J440" s="832" t="s">
        <v>2301</v>
      </c>
      <c r="K440" s="832" t="s">
        <v>2302</v>
      </c>
      <c r="L440" s="835">
        <v>0</v>
      </c>
      <c r="M440" s="835">
        <v>0</v>
      </c>
      <c r="N440" s="832">
        <v>2</v>
      </c>
      <c r="O440" s="836">
        <v>1</v>
      </c>
      <c r="P440" s="835">
        <v>0</v>
      </c>
      <c r="Q440" s="837"/>
      <c r="R440" s="832">
        <v>1</v>
      </c>
      <c r="S440" s="837">
        <v>0.5</v>
      </c>
      <c r="T440" s="836">
        <v>0.5</v>
      </c>
      <c r="U440" s="838">
        <v>0.5</v>
      </c>
    </row>
    <row r="441" spans="1:21" ht="14.4" customHeight="1" x14ac:dyDescent="0.3">
      <c r="A441" s="831">
        <v>31</v>
      </c>
      <c r="B441" s="832" t="s">
        <v>1689</v>
      </c>
      <c r="C441" s="832" t="s">
        <v>1695</v>
      </c>
      <c r="D441" s="833" t="s">
        <v>2661</v>
      </c>
      <c r="E441" s="834" t="s">
        <v>1713</v>
      </c>
      <c r="F441" s="832" t="s">
        <v>1690</v>
      </c>
      <c r="G441" s="832" t="s">
        <v>2299</v>
      </c>
      <c r="H441" s="832" t="s">
        <v>581</v>
      </c>
      <c r="I441" s="832" t="s">
        <v>2303</v>
      </c>
      <c r="J441" s="832" t="s">
        <v>2301</v>
      </c>
      <c r="K441" s="832" t="s">
        <v>2304</v>
      </c>
      <c r="L441" s="835">
        <v>0</v>
      </c>
      <c r="M441" s="835">
        <v>0</v>
      </c>
      <c r="N441" s="832">
        <v>2</v>
      </c>
      <c r="O441" s="836">
        <v>1</v>
      </c>
      <c r="P441" s="835">
        <v>0</v>
      </c>
      <c r="Q441" s="837"/>
      <c r="R441" s="832">
        <v>1</v>
      </c>
      <c r="S441" s="837">
        <v>0.5</v>
      </c>
      <c r="T441" s="836">
        <v>0.5</v>
      </c>
      <c r="U441" s="838">
        <v>0.5</v>
      </c>
    </row>
    <row r="442" spans="1:21" ht="14.4" customHeight="1" x14ac:dyDescent="0.3">
      <c r="A442" s="831">
        <v>31</v>
      </c>
      <c r="B442" s="832" t="s">
        <v>1689</v>
      </c>
      <c r="C442" s="832" t="s">
        <v>1695</v>
      </c>
      <c r="D442" s="833" t="s">
        <v>2661</v>
      </c>
      <c r="E442" s="834" t="s">
        <v>1713</v>
      </c>
      <c r="F442" s="832" t="s">
        <v>1690</v>
      </c>
      <c r="G442" s="832" t="s">
        <v>1745</v>
      </c>
      <c r="H442" s="832" t="s">
        <v>581</v>
      </c>
      <c r="I442" s="832" t="s">
        <v>1746</v>
      </c>
      <c r="J442" s="832" t="s">
        <v>1747</v>
      </c>
      <c r="K442" s="832" t="s">
        <v>1520</v>
      </c>
      <c r="L442" s="835">
        <v>78.33</v>
      </c>
      <c r="M442" s="835">
        <v>78.33</v>
      </c>
      <c r="N442" s="832">
        <v>1</v>
      </c>
      <c r="O442" s="836">
        <v>1</v>
      </c>
      <c r="P442" s="835">
        <v>78.33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31</v>
      </c>
      <c r="B443" s="832" t="s">
        <v>1689</v>
      </c>
      <c r="C443" s="832" t="s">
        <v>1695</v>
      </c>
      <c r="D443" s="833" t="s">
        <v>2661</v>
      </c>
      <c r="E443" s="834" t="s">
        <v>1713</v>
      </c>
      <c r="F443" s="832" t="s">
        <v>1690</v>
      </c>
      <c r="G443" s="832" t="s">
        <v>1788</v>
      </c>
      <c r="H443" s="832" t="s">
        <v>581</v>
      </c>
      <c r="I443" s="832" t="s">
        <v>2305</v>
      </c>
      <c r="J443" s="832" t="s">
        <v>2306</v>
      </c>
      <c r="K443" s="832" t="s">
        <v>1791</v>
      </c>
      <c r="L443" s="835">
        <v>32.28</v>
      </c>
      <c r="M443" s="835">
        <v>96.84</v>
      </c>
      <c r="N443" s="832">
        <v>3</v>
      </c>
      <c r="O443" s="836">
        <v>2.5</v>
      </c>
      <c r="P443" s="835">
        <v>32.28</v>
      </c>
      <c r="Q443" s="837">
        <v>0.33333333333333331</v>
      </c>
      <c r="R443" s="832">
        <v>1</v>
      </c>
      <c r="S443" s="837">
        <v>0.33333333333333331</v>
      </c>
      <c r="T443" s="836">
        <v>0.5</v>
      </c>
      <c r="U443" s="838">
        <v>0.2</v>
      </c>
    </row>
    <row r="444" spans="1:21" ht="14.4" customHeight="1" x14ac:dyDescent="0.3">
      <c r="A444" s="831">
        <v>31</v>
      </c>
      <c r="B444" s="832" t="s">
        <v>1689</v>
      </c>
      <c r="C444" s="832" t="s">
        <v>1695</v>
      </c>
      <c r="D444" s="833" t="s">
        <v>2661</v>
      </c>
      <c r="E444" s="834" t="s">
        <v>1713</v>
      </c>
      <c r="F444" s="832" t="s">
        <v>1690</v>
      </c>
      <c r="G444" s="832" t="s">
        <v>2307</v>
      </c>
      <c r="H444" s="832" t="s">
        <v>581</v>
      </c>
      <c r="I444" s="832" t="s">
        <v>2308</v>
      </c>
      <c r="J444" s="832" t="s">
        <v>2309</v>
      </c>
      <c r="K444" s="832" t="s">
        <v>2310</v>
      </c>
      <c r="L444" s="835">
        <v>736.33</v>
      </c>
      <c r="M444" s="835">
        <v>736.33</v>
      </c>
      <c r="N444" s="832">
        <v>1</v>
      </c>
      <c r="O444" s="836">
        <v>1</v>
      </c>
      <c r="P444" s="835">
        <v>736.33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31</v>
      </c>
      <c r="B445" s="832" t="s">
        <v>1689</v>
      </c>
      <c r="C445" s="832" t="s">
        <v>1695</v>
      </c>
      <c r="D445" s="833" t="s">
        <v>2661</v>
      </c>
      <c r="E445" s="834" t="s">
        <v>1713</v>
      </c>
      <c r="F445" s="832" t="s">
        <v>1690</v>
      </c>
      <c r="G445" s="832" t="s">
        <v>2311</v>
      </c>
      <c r="H445" s="832" t="s">
        <v>581</v>
      </c>
      <c r="I445" s="832" t="s">
        <v>2312</v>
      </c>
      <c r="J445" s="832" t="s">
        <v>2313</v>
      </c>
      <c r="K445" s="832" t="s">
        <v>2314</v>
      </c>
      <c r="L445" s="835">
        <v>63.47</v>
      </c>
      <c r="M445" s="835">
        <v>253.88</v>
      </c>
      <c r="N445" s="832">
        <v>4</v>
      </c>
      <c r="O445" s="836">
        <v>2.5</v>
      </c>
      <c r="P445" s="835">
        <v>126.94</v>
      </c>
      <c r="Q445" s="837">
        <v>0.5</v>
      </c>
      <c r="R445" s="832">
        <v>2</v>
      </c>
      <c r="S445" s="837">
        <v>0.5</v>
      </c>
      <c r="T445" s="836">
        <v>1</v>
      </c>
      <c r="U445" s="838">
        <v>0.4</v>
      </c>
    </row>
    <row r="446" spans="1:21" ht="14.4" customHeight="1" x14ac:dyDescent="0.3">
      <c r="A446" s="831">
        <v>31</v>
      </c>
      <c r="B446" s="832" t="s">
        <v>1689</v>
      </c>
      <c r="C446" s="832" t="s">
        <v>1695</v>
      </c>
      <c r="D446" s="833" t="s">
        <v>2661</v>
      </c>
      <c r="E446" s="834" t="s">
        <v>1713</v>
      </c>
      <c r="F446" s="832" t="s">
        <v>1690</v>
      </c>
      <c r="G446" s="832" t="s">
        <v>2311</v>
      </c>
      <c r="H446" s="832" t="s">
        <v>581</v>
      </c>
      <c r="I446" s="832" t="s">
        <v>2315</v>
      </c>
      <c r="J446" s="832" t="s">
        <v>2316</v>
      </c>
      <c r="K446" s="832" t="s">
        <v>2317</v>
      </c>
      <c r="L446" s="835">
        <v>76.180000000000007</v>
      </c>
      <c r="M446" s="835">
        <v>76.180000000000007</v>
      </c>
      <c r="N446" s="832">
        <v>1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31</v>
      </c>
      <c r="B447" s="832" t="s">
        <v>1689</v>
      </c>
      <c r="C447" s="832" t="s">
        <v>1695</v>
      </c>
      <c r="D447" s="833" t="s">
        <v>2661</v>
      </c>
      <c r="E447" s="834" t="s">
        <v>1713</v>
      </c>
      <c r="F447" s="832" t="s">
        <v>1690</v>
      </c>
      <c r="G447" s="832" t="s">
        <v>1748</v>
      </c>
      <c r="H447" s="832" t="s">
        <v>581</v>
      </c>
      <c r="I447" s="832" t="s">
        <v>1749</v>
      </c>
      <c r="J447" s="832" t="s">
        <v>1750</v>
      </c>
      <c r="K447" s="832" t="s">
        <v>1751</v>
      </c>
      <c r="L447" s="835">
        <v>132.97999999999999</v>
      </c>
      <c r="M447" s="835">
        <v>398.93999999999994</v>
      </c>
      <c r="N447" s="832">
        <v>3</v>
      </c>
      <c r="O447" s="836">
        <v>2</v>
      </c>
      <c r="P447" s="835">
        <v>265.95999999999998</v>
      </c>
      <c r="Q447" s="837">
        <v>0.66666666666666674</v>
      </c>
      <c r="R447" s="832">
        <v>2</v>
      </c>
      <c r="S447" s="837">
        <v>0.66666666666666663</v>
      </c>
      <c r="T447" s="836">
        <v>1</v>
      </c>
      <c r="U447" s="838">
        <v>0.5</v>
      </c>
    </row>
    <row r="448" spans="1:21" ht="14.4" customHeight="1" x14ac:dyDescent="0.3">
      <c r="A448" s="831">
        <v>31</v>
      </c>
      <c r="B448" s="832" t="s">
        <v>1689</v>
      </c>
      <c r="C448" s="832" t="s">
        <v>1695</v>
      </c>
      <c r="D448" s="833" t="s">
        <v>2661</v>
      </c>
      <c r="E448" s="834" t="s">
        <v>1713</v>
      </c>
      <c r="F448" s="832" t="s">
        <v>1690</v>
      </c>
      <c r="G448" s="832" t="s">
        <v>2318</v>
      </c>
      <c r="H448" s="832" t="s">
        <v>581</v>
      </c>
      <c r="I448" s="832" t="s">
        <v>2319</v>
      </c>
      <c r="J448" s="832" t="s">
        <v>722</v>
      </c>
      <c r="K448" s="832" t="s">
        <v>2320</v>
      </c>
      <c r="L448" s="835">
        <v>92.04</v>
      </c>
      <c r="M448" s="835">
        <v>92.04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31</v>
      </c>
      <c r="B449" s="832" t="s">
        <v>1689</v>
      </c>
      <c r="C449" s="832" t="s">
        <v>1695</v>
      </c>
      <c r="D449" s="833" t="s">
        <v>2661</v>
      </c>
      <c r="E449" s="834" t="s">
        <v>1713</v>
      </c>
      <c r="F449" s="832" t="s">
        <v>1690</v>
      </c>
      <c r="G449" s="832" t="s">
        <v>2318</v>
      </c>
      <c r="H449" s="832" t="s">
        <v>613</v>
      </c>
      <c r="I449" s="832" t="s">
        <v>2321</v>
      </c>
      <c r="J449" s="832" t="s">
        <v>2322</v>
      </c>
      <c r="K449" s="832" t="s">
        <v>2323</v>
      </c>
      <c r="L449" s="835">
        <v>141.25</v>
      </c>
      <c r="M449" s="835">
        <v>141.25</v>
      </c>
      <c r="N449" s="832">
        <v>1</v>
      </c>
      <c r="O449" s="836">
        <v>0.5</v>
      </c>
      <c r="P449" s="835">
        <v>141.25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31</v>
      </c>
      <c r="B450" s="832" t="s">
        <v>1689</v>
      </c>
      <c r="C450" s="832" t="s">
        <v>1695</v>
      </c>
      <c r="D450" s="833" t="s">
        <v>2661</v>
      </c>
      <c r="E450" s="834" t="s">
        <v>1713</v>
      </c>
      <c r="F450" s="832" t="s">
        <v>1690</v>
      </c>
      <c r="G450" s="832" t="s">
        <v>1723</v>
      </c>
      <c r="H450" s="832" t="s">
        <v>613</v>
      </c>
      <c r="I450" s="832" t="s">
        <v>1744</v>
      </c>
      <c r="J450" s="832" t="s">
        <v>770</v>
      </c>
      <c r="K450" s="832" t="s">
        <v>1387</v>
      </c>
      <c r="L450" s="835">
        <v>490.89</v>
      </c>
      <c r="M450" s="835">
        <v>5890.6799999999994</v>
      </c>
      <c r="N450" s="832">
        <v>12</v>
      </c>
      <c r="O450" s="836">
        <v>7</v>
      </c>
      <c r="P450" s="835">
        <v>4908.8999999999996</v>
      </c>
      <c r="Q450" s="837">
        <v>0.83333333333333337</v>
      </c>
      <c r="R450" s="832">
        <v>10</v>
      </c>
      <c r="S450" s="837">
        <v>0.83333333333333337</v>
      </c>
      <c r="T450" s="836">
        <v>6</v>
      </c>
      <c r="U450" s="838">
        <v>0.8571428571428571</v>
      </c>
    </row>
    <row r="451" spans="1:21" ht="14.4" customHeight="1" x14ac:dyDescent="0.3">
      <c r="A451" s="831">
        <v>31</v>
      </c>
      <c r="B451" s="832" t="s">
        <v>1689</v>
      </c>
      <c r="C451" s="832" t="s">
        <v>1695</v>
      </c>
      <c r="D451" s="833" t="s">
        <v>2661</v>
      </c>
      <c r="E451" s="834" t="s">
        <v>1713</v>
      </c>
      <c r="F451" s="832" t="s">
        <v>1690</v>
      </c>
      <c r="G451" s="832" t="s">
        <v>1723</v>
      </c>
      <c r="H451" s="832" t="s">
        <v>613</v>
      </c>
      <c r="I451" s="832" t="s">
        <v>1724</v>
      </c>
      <c r="J451" s="832" t="s">
        <v>770</v>
      </c>
      <c r="K451" s="832" t="s">
        <v>1385</v>
      </c>
      <c r="L451" s="835">
        <v>736.33</v>
      </c>
      <c r="M451" s="835">
        <v>7363.3</v>
      </c>
      <c r="N451" s="832">
        <v>10</v>
      </c>
      <c r="O451" s="836">
        <v>6.5</v>
      </c>
      <c r="P451" s="835">
        <v>5890.64</v>
      </c>
      <c r="Q451" s="837">
        <v>0.8</v>
      </c>
      <c r="R451" s="832">
        <v>8</v>
      </c>
      <c r="S451" s="837">
        <v>0.8</v>
      </c>
      <c r="T451" s="836">
        <v>6</v>
      </c>
      <c r="U451" s="838">
        <v>0.92307692307692313</v>
      </c>
    </row>
    <row r="452" spans="1:21" ht="14.4" customHeight="1" x14ac:dyDescent="0.3">
      <c r="A452" s="831">
        <v>31</v>
      </c>
      <c r="B452" s="832" t="s">
        <v>1689</v>
      </c>
      <c r="C452" s="832" t="s">
        <v>1695</v>
      </c>
      <c r="D452" s="833" t="s">
        <v>2661</v>
      </c>
      <c r="E452" s="834" t="s">
        <v>1713</v>
      </c>
      <c r="F452" s="832" t="s">
        <v>1690</v>
      </c>
      <c r="G452" s="832" t="s">
        <v>1723</v>
      </c>
      <c r="H452" s="832" t="s">
        <v>613</v>
      </c>
      <c r="I452" s="832" t="s">
        <v>1798</v>
      </c>
      <c r="J452" s="832" t="s">
        <v>770</v>
      </c>
      <c r="K452" s="832" t="s">
        <v>1799</v>
      </c>
      <c r="L452" s="835">
        <v>923.74</v>
      </c>
      <c r="M452" s="835">
        <v>923.74</v>
      </c>
      <c r="N452" s="832">
        <v>1</v>
      </c>
      <c r="O452" s="836">
        <v>1</v>
      </c>
      <c r="P452" s="835">
        <v>923.74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31</v>
      </c>
      <c r="B453" s="832" t="s">
        <v>1689</v>
      </c>
      <c r="C453" s="832" t="s">
        <v>1695</v>
      </c>
      <c r="D453" s="833" t="s">
        <v>2661</v>
      </c>
      <c r="E453" s="834" t="s">
        <v>1713</v>
      </c>
      <c r="F453" s="832" t="s">
        <v>1690</v>
      </c>
      <c r="G453" s="832" t="s">
        <v>1755</v>
      </c>
      <c r="H453" s="832" t="s">
        <v>613</v>
      </c>
      <c r="I453" s="832" t="s">
        <v>1559</v>
      </c>
      <c r="J453" s="832" t="s">
        <v>647</v>
      </c>
      <c r="K453" s="832" t="s">
        <v>629</v>
      </c>
      <c r="L453" s="835">
        <v>48.42</v>
      </c>
      <c r="M453" s="835">
        <v>96.84</v>
      </c>
      <c r="N453" s="832">
        <v>2</v>
      </c>
      <c r="O453" s="836">
        <v>1</v>
      </c>
      <c r="P453" s="835">
        <v>48.42</v>
      </c>
      <c r="Q453" s="837">
        <v>0.5</v>
      </c>
      <c r="R453" s="832">
        <v>1</v>
      </c>
      <c r="S453" s="837">
        <v>0.5</v>
      </c>
      <c r="T453" s="836">
        <v>0.5</v>
      </c>
      <c r="U453" s="838">
        <v>0.5</v>
      </c>
    </row>
    <row r="454" spans="1:21" ht="14.4" customHeight="1" x14ac:dyDescent="0.3">
      <c r="A454" s="831">
        <v>31</v>
      </c>
      <c r="B454" s="832" t="s">
        <v>1689</v>
      </c>
      <c r="C454" s="832" t="s">
        <v>1695</v>
      </c>
      <c r="D454" s="833" t="s">
        <v>2661</v>
      </c>
      <c r="E454" s="834" t="s">
        <v>1713</v>
      </c>
      <c r="F454" s="832" t="s">
        <v>1690</v>
      </c>
      <c r="G454" s="832" t="s">
        <v>1755</v>
      </c>
      <c r="H454" s="832" t="s">
        <v>613</v>
      </c>
      <c r="I454" s="832" t="s">
        <v>1559</v>
      </c>
      <c r="J454" s="832" t="s">
        <v>647</v>
      </c>
      <c r="K454" s="832" t="s">
        <v>629</v>
      </c>
      <c r="L454" s="835">
        <v>35.25</v>
      </c>
      <c r="M454" s="835">
        <v>105.75</v>
      </c>
      <c r="N454" s="832">
        <v>3</v>
      </c>
      <c r="O454" s="836">
        <v>1.5</v>
      </c>
      <c r="P454" s="835">
        <v>70.5</v>
      </c>
      <c r="Q454" s="837">
        <v>0.66666666666666663</v>
      </c>
      <c r="R454" s="832">
        <v>2</v>
      </c>
      <c r="S454" s="837">
        <v>0.66666666666666663</v>
      </c>
      <c r="T454" s="836">
        <v>1</v>
      </c>
      <c r="U454" s="838">
        <v>0.66666666666666663</v>
      </c>
    </row>
    <row r="455" spans="1:21" ht="14.4" customHeight="1" x14ac:dyDescent="0.3">
      <c r="A455" s="831">
        <v>31</v>
      </c>
      <c r="B455" s="832" t="s">
        <v>1689</v>
      </c>
      <c r="C455" s="832" t="s">
        <v>1695</v>
      </c>
      <c r="D455" s="833" t="s">
        <v>2661</v>
      </c>
      <c r="E455" s="834" t="s">
        <v>1713</v>
      </c>
      <c r="F455" s="832" t="s">
        <v>1690</v>
      </c>
      <c r="G455" s="832" t="s">
        <v>1755</v>
      </c>
      <c r="H455" s="832" t="s">
        <v>581</v>
      </c>
      <c r="I455" s="832" t="s">
        <v>1863</v>
      </c>
      <c r="J455" s="832" t="s">
        <v>647</v>
      </c>
      <c r="K455" s="832" t="s">
        <v>1864</v>
      </c>
      <c r="L455" s="835">
        <v>48.42</v>
      </c>
      <c r="M455" s="835">
        <v>193.68</v>
      </c>
      <c r="N455" s="832">
        <v>4</v>
      </c>
      <c r="O455" s="836">
        <v>3</v>
      </c>
      <c r="P455" s="835">
        <v>193.68</v>
      </c>
      <c r="Q455" s="837">
        <v>1</v>
      </c>
      <c r="R455" s="832">
        <v>4</v>
      </c>
      <c r="S455" s="837">
        <v>1</v>
      </c>
      <c r="T455" s="836">
        <v>3</v>
      </c>
      <c r="U455" s="838">
        <v>1</v>
      </c>
    </row>
    <row r="456" spans="1:21" ht="14.4" customHeight="1" x14ac:dyDescent="0.3">
      <c r="A456" s="831">
        <v>31</v>
      </c>
      <c r="B456" s="832" t="s">
        <v>1689</v>
      </c>
      <c r="C456" s="832" t="s">
        <v>1695</v>
      </c>
      <c r="D456" s="833" t="s">
        <v>2661</v>
      </c>
      <c r="E456" s="834" t="s">
        <v>1713</v>
      </c>
      <c r="F456" s="832" t="s">
        <v>1690</v>
      </c>
      <c r="G456" s="832" t="s">
        <v>1755</v>
      </c>
      <c r="H456" s="832" t="s">
        <v>581</v>
      </c>
      <c r="I456" s="832" t="s">
        <v>1863</v>
      </c>
      <c r="J456" s="832" t="s">
        <v>647</v>
      </c>
      <c r="K456" s="832" t="s">
        <v>1864</v>
      </c>
      <c r="L456" s="835">
        <v>35.25</v>
      </c>
      <c r="M456" s="835">
        <v>105.75</v>
      </c>
      <c r="N456" s="832">
        <v>3</v>
      </c>
      <c r="O456" s="836">
        <v>1.5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31</v>
      </c>
      <c r="B457" s="832" t="s">
        <v>1689</v>
      </c>
      <c r="C457" s="832" t="s">
        <v>1695</v>
      </c>
      <c r="D457" s="833" t="s">
        <v>2661</v>
      </c>
      <c r="E457" s="834" t="s">
        <v>1713</v>
      </c>
      <c r="F457" s="832" t="s">
        <v>1690</v>
      </c>
      <c r="G457" s="832" t="s">
        <v>1756</v>
      </c>
      <c r="H457" s="832" t="s">
        <v>581</v>
      </c>
      <c r="I457" s="832" t="s">
        <v>2324</v>
      </c>
      <c r="J457" s="832" t="s">
        <v>786</v>
      </c>
      <c r="K457" s="832" t="s">
        <v>1821</v>
      </c>
      <c r="L457" s="835">
        <v>103.67</v>
      </c>
      <c r="M457" s="835">
        <v>103.67</v>
      </c>
      <c r="N457" s="832">
        <v>1</v>
      </c>
      <c r="O457" s="836">
        <v>0.5</v>
      </c>
      <c r="P457" s="835">
        <v>103.67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31</v>
      </c>
      <c r="B458" s="832" t="s">
        <v>1689</v>
      </c>
      <c r="C458" s="832" t="s">
        <v>1695</v>
      </c>
      <c r="D458" s="833" t="s">
        <v>2661</v>
      </c>
      <c r="E458" s="834" t="s">
        <v>1713</v>
      </c>
      <c r="F458" s="832" t="s">
        <v>1690</v>
      </c>
      <c r="G458" s="832" t="s">
        <v>1756</v>
      </c>
      <c r="H458" s="832" t="s">
        <v>581</v>
      </c>
      <c r="I458" s="832" t="s">
        <v>2325</v>
      </c>
      <c r="J458" s="832" t="s">
        <v>786</v>
      </c>
      <c r="K458" s="832" t="s">
        <v>1821</v>
      </c>
      <c r="L458" s="835">
        <v>103.67</v>
      </c>
      <c r="M458" s="835">
        <v>103.67</v>
      </c>
      <c r="N458" s="832">
        <v>1</v>
      </c>
      <c r="O458" s="836">
        <v>1</v>
      </c>
      <c r="P458" s="835">
        <v>103.67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31</v>
      </c>
      <c r="B459" s="832" t="s">
        <v>1689</v>
      </c>
      <c r="C459" s="832" t="s">
        <v>1695</v>
      </c>
      <c r="D459" s="833" t="s">
        <v>2661</v>
      </c>
      <c r="E459" s="834" t="s">
        <v>1713</v>
      </c>
      <c r="F459" s="832" t="s">
        <v>1690</v>
      </c>
      <c r="G459" s="832" t="s">
        <v>2326</v>
      </c>
      <c r="H459" s="832" t="s">
        <v>581</v>
      </c>
      <c r="I459" s="832" t="s">
        <v>2327</v>
      </c>
      <c r="J459" s="832" t="s">
        <v>2328</v>
      </c>
      <c r="K459" s="832" t="s">
        <v>2329</v>
      </c>
      <c r="L459" s="835">
        <v>0</v>
      </c>
      <c r="M459" s="835">
        <v>0</v>
      </c>
      <c r="N459" s="832">
        <v>1</v>
      </c>
      <c r="O459" s="836">
        <v>0.5</v>
      </c>
      <c r="P459" s="835">
        <v>0</v>
      </c>
      <c r="Q459" s="837"/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31</v>
      </c>
      <c r="B460" s="832" t="s">
        <v>1689</v>
      </c>
      <c r="C460" s="832" t="s">
        <v>1695</v>
      </c>
      <c r="D460" s="833" t="s">
        <v>2661</v>
      </c>
      <c r="E460" s="834" t="s">
        <v>1713</v>
      </c>
      <c r="F460" s="832" t="s">
        <v>1690</v>
      </c>
      <c r="G460" s="832" t="s">
        <v>1725</v>
      </c>
      <c r="H460" s="832" t="s">
        <v>613</v>
      </c>
      <c r="I460" s="832" t="s">
        <v>1568</v>
      </c>
      <c r="J460" s="832" t="s">
        <v>905</v>
      </c>
      <c r="K460" s="832" t="s">
        <v>1569</v>
      </c>
      <c r="L460" s="835">
        <v>0</v>
      </c>
      <c r="M460" s="835">
        <v>0</v>
      </c>
      <c r="N460" s="832">
        <v>11</v>
      </c>
      <c r="O460" s="836">
        <v>5.5</v>
      </c>
      <c r="P460" s="835">
        <v>0</v>
      </c>
      <c r="Q460" s="837"/>
      <c r="R460" s="832">
        <v>10</v>
      </c>
      <c r="S460" s="837">
        <v>0.90909090909090906</v>
      </c>
      <c r="T460" s="836">
        <v>4.5</v>
      </c>
      <c r="U460" s="838">
        <v>0.81818181818181823</v>
      </c>
    </row>
    <row r="461" spans="1:21" ht="14.4" customHeight="1" x14ac:dyDescent="0.3">
      <c r="A461" s="831">
        <v>31</v>
      </c>
      <c r="B461" s="832" t="s">
        <v>1689</v>
      </c>
      <c r="C461" s="832" t="s">
        <v>1695</v>
      </c>
      <c r="D461" s="833" t="s">
        <v>2661</v>
      </c>
      <c r="E461" s="834" t="s">
        <v>1713</v>
      </c>
      <c r="F461" s="832" t="s">
        <v>1690</v>
      </c>
      <c r="G461" s="832" t="s">
        <v>1999</v>
      </c>
      <c r="H461" s="832" t="s">
        <v>613</v>
      </c>
      <c r="I461" s="832" t="s">
        <v>1591</v>
      </c>
      <c r="J461" s="832" t="s">
        <v>1012</v>
      </c>
      <c r="K461" s="832" t="s">
        <v>1592</v>
      </c>
      <c r="L461" s="835">
        <v>0</v>
      </c>
      <c r="M461" s="835">
        <v>0</v>
      </c>
      <c r="N461" s="832">
        <v>1</v>
      </c>
      <c r="O461" s="836">
        <v>0.5</v>
      </c>
      <c r="P461" s="835">
        <v>0</v>
      </c>
      <c r="Q461" s="837"/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31</v>
      </c>
      <c r="B462" s="832" t="s">
        <v>1689</v>
      </c>
      <c r="C462" s="832" t="s">
        <v>1695</v>
      </c>
      <c r="D462" s="833" t="s">
        <v>2661</v>
      </c>
      <c r="E462" s="834" t="s">
        <v>1713</v>
      </c>
      <c r="F462" s="832" t="s">
        <v>1690</v>
      </c>
      <c r="G462" s="832" t="s">
        <v>1762</v>
      </c>
      <c r="H462" s="832" t="s">
        <v>581</v>
      </c>
      <c r="I462" s="832" t="s">
        <v>2217</v>
      </c>
      <c r="J462" s="832" t="s">
        <v>1764</v>
      </c>
      <c r="K462" s="832" t="s">
        <v>2218</v>
      </c>
      <c r="L462" s="835">
        <v>33.31</v>
      </c>
      <c r="M462" s="835">
        <v>33.31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31</v>
      </c>
      <c r="B463" s="832" t="s">
        <v>1689</v>
      </c>
      <c r="C463" s="832" t="s">
        <v>1695</v>
      </c>
      <c r="D463" s="833" t="s">
        <v>2661</v>
      </c>
      <c r="E463" s="834" t="s">
        <v>1713</v>
      </c>
      <c r="F463" s="832" t="s">
        <v>1690</v>
      </c>
      <c r="G463" s="832" t="s">
        <v>1762</v>
      </c>
      <c r="H463" s="832" t="s">
        <v>581</v>
      </c>
      <c r="I463" s="832" t="s">
        <v>2002</v>
      </c>
      <c r="J463" s="832" t="s">
        <v>1764</v>
      </c>
      <c r="K463" s="832" t="s">
        <v>2003</v>
      </c>
      <c r="L463" s="835">
        <v>66.63</v>
      </c>
      <c r="M463" s="835">
        <v>133.26</v>
      </c>
      <c r="N463" s="832">
        <v>2</v>
      </c>
      <c r="O463" s="836">
        <v>1</v>
      </c>
      <c r="P463" s="835">
        <v>133.26</v>
      </c>
      <c r="Q463" s="837">
        <v>1</v>
      </c>
      <c r="R463" s="832">
        <v>2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31</v>
      </c>
      <c r="B464" s="832" t="s">
        <v>1689</v>
      </c>
      <c r="C464" s="832" t="s">
        <v>1695</v>
      </c>
      <c r="D464" s="833" t="s">
        <v>2661</v>
      </c>
      <c r="E464" s="834" t="s">
        <v>1713</v>
      </c>
      <c r="F464" s="832" t="s">
        <v>1690</v>
      </c>
      <c r="G464" s="832" t="s">
        <v>1766</v>
      </c>
      <c r="H464" s="832" t="s">
        <v>581</v>
      </c>
      <c r="I464" s="832" t="s">
        <v>1829</v>
      </c>
      <c r="J464" s="832" t="s">
        <v>1039</v>
      </c>
      <c r="K464" s="832" t="s">
        <v>1830</v>
      </c>
      <c r="L464" s="835">
        <v>154.36000000000001</v>
      </c>
      <c r="M464" s="835">
        <v>154.36000000000001</v>
      </c>
      <c r="N464" s="832">
        <v>1</v>
      </c>
      <c r="O464" s="836">
        <v>1</v>
      </c>
      <c r="P464" s="835">
        <v>154.36000000000001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31</v>
      </c>
      <c r="B465" s="832" t="s">
        <v>1689</v>
      </c>
      <c r="C465" s="832" t="s">
        <v>1695</v>
      </c>
      <c r="D465" s="833" t="s">
        <v>2661</v>
      </c>
      <c r="E465" s="834" t="s">
        <v>1713</v>
      </c>
      <c r="F465" s="832" t="s">
        <v>1690</v>
      </c>
      <c r="G465" s="832" t="s">
        <v>1766</v>
      </c>
      <c r="H465" s="832" t="s">
        <v>613</v>
      </c>
      <c r="I465" s="832" t="s">
        <v>1504</v>
      </c>
      <c r="J465" s="832" t="s">
        <v>1039</v>
      </c>
      <c r="K465" s="832" t="s">
        <v>1505</v>
      </c>
      <c r="L465" s="835">
        <v>225.06</v>
      </c>
      <c r="M465" s="835">
        <v>225.06</v>
      </c>
      <c r="N465" s="832">
        <v>1</v>
      </c>
      <c r="O465" s="836">
        <v>1</v>
      </c>
      <c r="P465" s="835">
        <v>225.06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31</v>
      </c>
      <c r="B466" s="832" t="s">
        <v>1689</v>
      </c>
      <c r="C466" s="832" t="s">
        <v>1695</v>
      </c>
      <c r="D466" s="833" t="s">
        <v>2661</v>
      </c>
      <c r="E466" s="834" t="s">
        <v>1713</v>
      </c>
      <c r="F466" s="832" t="s">
        <v>1692</v>
      </c>
      <c r="G466" s="832" t="s">
        <v>1729</v>
      </c>
      <c r="H466" s="832" t="s">
        <v>581</v>
      </c>
      <c r="I466" s="832" t="s">
        <v>1730</v>
      </c>
      <c r="J466" s="832" t="s">
        <v>1731</v>
      </c>
      <c r="K466" s="832" t="s">
        <v>1732</v>
      </c>
      <c r="L466" s="835">
        <v>35.130000000000003</v>
      </c>
      <c r="M466" s="835">
        <v>351.3</v>
      </c>
      <c r="N466" s="832">
        <v>10</v>
      </c>
      <c r="O466" s="836">
        <v>9</v>
      </c>
      <c r="P466" s="835">
        <v>351.3</v>
      </c>
      <c r="Q466" s="837">
        <v>1</v>
      </c>
      <c r="R466" s="832">
        <v>10</v>
      </c>
      <c r="S466" s="837">
        <v>1</v>
      </c>
      <c r="T466" s="836">
        <v>9</v>
      </c>
      <c r="U466" s="838">
        <v>1</v>
      </c>
    </row>
    <row r="467" spans="1:21" ht="14.4" customHeight="1" x14ac:dyDescent="0.3">
      <c r="A467" s="831">
        <v>31</v>
      </c>
      <c r="B467" s="832" t="s">
        <v>1689</v>
      </c>
      <c r="C467" s="832" t="s">
        <v>1695</v>
      </c>
      <c r="D467" s="833" t="s">
        <v>2661</v>
      </c>
      <c r="E467" s="834" t="s">
        <v>1713</v>
      </c>
      <c r="F467" s="832" t="s">
        <v>1692</v>
      </c>
      <c r="G467" s="832" t="s">
        <v>1733</v>
      </c>
      <c r="H467" s="832" t="s">
        <v>581</v>
      </c>
      <c r="I467" s="832" t="s">
        <v>1770</v>
      </c>
      <c r="J467" s="832" t="s">
        <v>1771</v>
      </c>
      <c r="K467" s="832" t="s">
        <v>1772</v>
      </c>
      <c r="L467" s="835">
        <v>3000</v>
      </c>
      <c r="M467" s="835">
        <v>3000</v>
      </c>
      <c r="N467" s="832">
        <v>1</v>
      </c>
      <c r="O467" s="836">
        <v>1</v>
      </c>
      <c r="P467" s="835">
        <v>3000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31</v>
      </c>
      <c r="B468" s="832" t="s">
        <v>1689</v>
      </c>
      <c r="C468" s="832" t="s">
        <v>1695</v>
      </c>
      <c r="D468" s="833" t="s">
        <v>2661</v>
      </c>
      <c r="E468" s="834" t="s">
        <v>1713</v>
      </c>
      <c r="F468" s="832" t="s">
        <v>1692</v>
      </c>
      <c r="G468" s="832" t="s">
        <v>1733</v>
      </c>
      <c r="H468" s="832" t="s">
        <v>581</v>
      </c>
      <c r="I468" s="832" t="s">
        <v>1773</v>
      </c>
      <c r="J468" s="832" t="s">
        <v>1774</v>
      </c>
      <c r="K468" s="832" t="s">
        <v>1775</v>
      </c>
      <c r="L468" s="835">
        <v>199.5</v>
      </c>
      <c r="M468" s="835">
        <v>399</v>
      </c>
      <c r="N468" s="832">
        <v>2</v>
      </c>
      <c r="O468" s="836">
        <v>2</v>
      </c>
      <c r="P468" s="835">
        <v>399</v>
      </c>
      <c r="Q468" s="837">
        <v>1</v>
      </c>
      <c r="R468" s="832">
        <v>2</v>
      </c>
      <c r="S468" s="837">
        <v>1</v>
      </c>
      <c r="T468" s="836">
        <v>2</v>
      </c>
      <c r="U468" s="838">
        <v>1</v>
      </c>
    </row>
    <row r="469" spans="1:21" ht="14.4" customHeight="1" x14ac:dyDescent="0.3">
      <c r="A469" s="831">
        <v>31</v>
      </c>
      <c r="B469" s="832" t="s">
        <v>1689</v>
      </c>
      <c r="C469" s="832" t="s">
        <v>1695</v>
      </c>
      <c r="D469" s="833" t="s">
        <v>2661</v>
      </c>
      <c r="E469" s="834" t="s">
        <v>1713</v>
      </c>
      <c r="F469" s="832" t="s">
        <v>1692</v>
      </c>
      <c r="G469" s="832" t="s">
        <v>1733</v>
      </c>
      <c r="H469" s="832" t="s">
        <v>581</v>
      </c>
      <c r="I469" s="832" t="s">
        <v>1734</v>
      </c>
      <c r="J469" s="832" t="s">
        <v>1735</v>
      </c>
      <c r="K469" s="832" t="s">
        <v>1736</v>
      </c>
      <c r="L469" s="835">
        <v>492.18</v>
      </c>
      <c r="M469" s="835">
        <v>984.36</v>
      </c>
      <c r="N469" s="832">
        <v>2</v>
      </c>
      <c r="O469" s="836">
        <v>2</v>
      </c>
      <c r="P469" s="835">
        <v>984.36</v>
      </c>
      <c r="Q469" s="837">
        <v>1</v>
      </c>
      <c r="R469" s="832">
        <v>2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31</v>
      </c>
      <c r="B470" s="832" t="s">
        <v>1689</v>
      </c>
      <c r="C470" s="832" t="s">
        <v>1695</v>
      </c>
      <c r="D470" s="833" t="s">
        <v>2661</v>
      </c>
      <c r="E470" s="834" t="s">
        <v>1713</v>
      </c>
      <c r="F470" s="832" t="s">
        <v>1692</v>
      </c>
      <c r="G470" s="832" t="s">
        <v>1733</v>
      </c>
      <c r="H470" s="832" t="s">
        <v>581</v>
      </c>
      <c r="I470" s="832" t="s">
        <v>2019</v>
      </c>
      <c r="J470" s="832" t="s">
        <v>2020</v>
      </c>
      <c r="K470" s="832" t="s">
        <v>2021</v>
      </c>
      <c r="L470" s="835">
        <v>320.25</v>
      </c>
      <c r="M470" s="835">
        <v>320.25</v>
      </c>
      <c r="N470" s="832">
        <v>1</v>
      </c>
      <c r="O470" s="836">
        <v>1</v>
      </c>
      <c r="P470" s="835">
        <v>320.25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31</v>
      </c>
      <c r="B471" s="832" t="s">
        <v>1689</v>
      </c>
      <c r="C471" s="832" t="s">
        <v>1695</v>
      </c>
      <c r="D471" s="833" t="s">
        <v>2661</v>
      </c>
      <c r="E471" s="834" t="s">
        <v>1713</v>
      </c>
      <c r="F471" s="832" t="s">
        <v>1692</v>
      </c>
      <c r="G471" s="832" t="s">
        <v>1733</v>
      </c>
      <c r="H471" s="832" t="s">
        <v>581</v>
      </c>
      <c r="I471" s="832" t="s">
        <v>1892</v>
      </c>
      <c r="J471" s="832" t="s">
        <v>1893</v>
      </c>
      <c r="K471" s="832" t="s">
        <v>1894</v>
      </c>
      <c r="L471" s="835">
        <v>245.43</v>
      </c>
      <c r="M471" s="835">
        <v>245.43</v>
      </c>
      <c r="N471" s="832">
        <v>1</v>
      </c>
      <c r="O471" s="836">
        <v>1</v>
      </c>
      <c r="P471" s="835">
        <v>245.43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31</v>
      </c>
      <c r="B472" s="832" t="s">
        <v>1689</v>
      </c>
      <c r="C472" s="832" t="s">
        <v>1695</v>
      </c>
      <c r="D472" s="833" t="s">
        <v>2661</v>
      </c>
      <c r="E472" s="834" t="s">
        <v>1713</v>
      </c>
      <c r="F472" s="832" t="s">
        <v>1692</v>
      </c>
      <c r="G472" s="832" t="s">
        <v>1733</v>
      </c>
      <c r="H472" s="832" t="s">
        <v>581</v>
      </c>
      <c r="I472" s="832" t="s">
        <v>2022</v>
      </c>
      <c r="J472" s="832" t="s">
        <v>2023</v>
      </c>
      <c r="K472" s="832" t="s">
        <v>2024</v>
      </c>
      <c r="L472" s="835">
        <v>1575</v>
      </c>
      <c r="M472" s="835">
        <v>1575</v>
      </c>
      <c r="N472" s="832">
        <v>1</v>
      </c>
      <c r="O472" s="836">
        <v>1</v>
      </c>
      <c r="P472" s="835">
        <v>1575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31</v>
      </c>
      <c r="B473" s="832" t="s">
        <v>1689</v>
      </c>
      <c r="C473" s="832" t="s">
        <v>1695</v>
      </c>
      <c r="D473" s="833" t="s">
        <v>2661</v>
      </c>
      <c r="E473" s="834" t="s">
        <v>1713</v>
      </c>
      <c r="F473" s="832" t="s">
        <v>1692</v>
      </c>
      <c r="G473" s="832" t="s">
        <v>1733</v>
      </c>
      <c r="H473" s="832" t="s">
        <v>581</v>
      </c>
      <c r="I473" s="832" t="s">
        <v>2027</v>
      </c>
      <c r="J473" s="832" t="s">
        <v>2028</v>
      </c>
      <c r="K473" s="832" t="s">
        <v>2029</v>
      </c>
      <c r="L473" s="835">
        <v>250</v>
      </c>
      <c r="M473" s="835">
        <v>500</v>
      </c>
      <c r="N473" s="832">
        <v>2</v>
      </c>
      <c r="O473" s="836">
        <v>2</v>
      </c>
      <c r="P473" s="835">
        <v>500</v>
      </c>
      <c r="Q473" s="837">
        <v>1</v>
      </c>
      <c r="R473" s="832">
        <v>2</v>
      </c>
      <c r="S473" s="837">
        <v>1</v>
      </c>
      <c r="T473" s="836">
        <v>2</v>
      </c>
      <c r="U473" s="838">
        <v>1</v>
      </c>
    </row>
    <row r="474" spans="1:21" ht="14.4" customHeight="1" x14ac:dyDescent="0.3">
      <c r="A474" s="831">
        <v>31</v>
      </c>
      <c r="B474" s="832" t="s">
        <v>1689</v>
      </c>
      <c r="C474" s="832" t="s">
        <v>1695</v>
      </c>
      <c r="D474" s="833" t="s">
        <v>2661</v>
      </c>
      <c r="E474" s="834" t="s">
        <v>1713</v>
      </c>
      <c r="F474" s="832" t="s">
        <v>1692</v>
      </c>
      <c r="G474" s="832" t="s">
        <v>1733</v>
      </c>
      <c r="H474" s="832" t="s">
        <v>581</v>
      </c>
      <c r="I474" s="832" t="s">
        <v>1901</v>
      </c>
      <c r="J474" s="832" t="s">
        <v>1902</v>
      </c>
      <c r="K474" s="832" t="s">
        <v>1903</v>
      </c>
      <c r="L474" s="835">
        <v>349.12</v>
      </c>
      <c r="M474" s="835">
        <v>349.12</v>
      </c>
      <c r="N474" s="832">
        <v>1</v>
      </c>
      <c r="O474" s="836">
        <v>1</v>
      </c>
      <c r="P474" s="835">
        <v>349.12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31</v>
      </c>
      <c r="B475" s="832" t="s">
        <v>1689</v>
      </c>
      <c r="C475" s="832" t="s">
        <v>1695</v>
      </c>
      <c r="D475" s="833" t="s">
        <v>2661</v>
      </c>
      <c r="E475" s="834" t="s">
        <v>1713</v>
      </c>
      <c r="F475" s="832" t="s">
        <v>1692</v>
      </c>
      <c r="G475" s="832" t="s">
        <v>1733</v>
      </c>
      <c r="H475" s="832" t="s">
        <v>581</v>
      </c>
      <c r="I475" s="832" t="s">
        <v>1904</v>
      </c>
      <c r="J475" s="832" t="s">
        <v>1905</v>
      </c>
      <c r="K475" s="832" t="s">
        <v>1906</v>
      </c>
      <c r="L475" s="835">
        <v>350</v>
      </c>
      <c r="M475" s="835">
        <v>4900</v>
      </c>
      <c r="N475" s="832">
        <v>14</v>
      </c>
      <c r="O475" s="836">
        <v>14</v>
      </c>
      <c r="P475" s="835">
        <v>4900</v>
      </c>
      <c r="Q475" s="837">
        <v>1</v>
      </c>
      <c r="R475" s="832">
        <v>14</v>
      </c>
      <c r="S475" s="837">
        <v>1</v>
      </c>
      <c r="T475" s="836">
        <v>14</v>
      </c>
      <c r="U475" s="838">
        <v>1</v>
      </c>
    </row>
    <row r="476" spans="1:21" ht="14.4" customHeight="1" x14ac:dyDescent="0.3">
      <c r="A476" s="831">
        <v>31</v>
      </c>
      <c r="B476" s="832" t="s">
        <v>1689</v>
      </c>
      <c r="C476" s="832" t="s">
        <v>1695</v>
      </c>
      <c r="D476" s="833" t="s">
        <v>2661</v>
      </c>
      <c r="E476" s="834" t="s">
        <v>1713</v>
      </c>
      <c r="F476" s="832" t="s">
        <v>1692</v>
      </c>
      <c r="G476" s="832" t="s">
        <v>1733</v>
      </c>
      <c r="H476" s="832" t="s">
        <v>581</v>
      </c>
      <c r="I476" s="832" t="s">
        <v>1737</v>
      </c>
      <c r="J476" s="832" t="s">
        <v>1738</v>
      </c>
      <c r="K476" s="832" t="s">
        <v>1739</v>
      </c>
      <c r="L476" s="835">
        <v>1000</v>
      </c>
      <c r="M476" s="835">
        <v>4000</v>
      </c>
      <c r="N476" s="832">
        <v>4</v>
      </c>
      <c r="O476" s="836">
        <v>4</v>
      </c>
      <c r="P476" s="835">
        <v>4000</v>
      </c>
      <c r="Q476" s="837">
        <v>1</v>
      </c>
      <c r="R476" s="832">
        <v>4</v>
      </c>
      <c r="S476" s="837">
        <v>1</v>
      </c>
      <c r="T476" s="836">
        <v>4</v>
      </c>
      <c r="U476" s="838">
        <v>1</v>
      </c>
    </row>
    <row r="477" spans="1:21" ht="14.4" customHeight="1" x14ac:dyDescent="0.3">
      <c r="A477" s="831">
        <v>31</v>
      </c>
      <c r="B477" s="832" t="s">
        <v>1689</v>
      </c>
      <c r="C477" s="832" t="s">
        <v>1695</v>
      </c>
      <c r="D477" s="833" t="s">
        <v>2661</v>
      </c>
      <c r="E477" s="834" t="s">
        <v>1713</v>
      </c>
      <c r="F477" s="832" t="s">
        <v>1692</v>
      </c>
      <c r="G477" s="832" t="s">
        <v>1733</v>
      </c>
      <c r="H477" s="832" t="s">
        <v>581</v>
      </c>
      <c r="I477" s="832" t="s">
        <v>2330</v>
      </c>
      <c r="J477" s="832" t="s">
        <v>2331</v>
      </c>
      <c r="K477" s="832"/>
      <c r="L477" s="835">
        <v>705.67</v>
      </c>
      <c r="M477" s="835">
        <v>705.67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31</v>
      </c>
      <c r="B478" s="832" t="s">
        <v>1689</v>
      </c>
      <c r="C478" s="832" t="s">
        <v>1695</v>
      </c>
      <c r="D478" s="833" t="s">
        <v>2661</v>
      </c>
      <c r="E478" s="834" t="s">
        <v>1713</v>
      </c>
      <c r="F478" s="832" t="s">
        <v>1692</v>
      </c>
      <c r="G478" s="832" t="s">
        <v>1733</v>
      </c>
      <c r="H478" s="832" t="s">
        <v>581</v>
      </c>
      <c r="I478" s="832" t="s">
        <v>1910</v>
      </c>
      <c r="J478" s="832" t="s">
        <v>1911</v>
      </c>
      <c r="K478" s="832" t="s">
        <v>1909</v>
      </c>
      <c r="L478" s="835">
        <v>1000</v>
      </c>
      <c r="M478" s="835">
        <v>1000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31</v>
      </c>
      <c r="B479" s="832" t="s">
        <v>1689</v>
      </c>
      <c r="C479" s="832" t="s">
        <v>1695</v>
      </c>
      <c r="D479" s="833" t="s">
        <v>2661</v>
      </c>
      <c r="E479" s="834" t="s">
        <v>1713</v>
      </c>
      <c r="F479" s="832" t="s">
        <v>1692</v>
      </c>
      <c r="G479" s="832" t="s">
        <v>1740</v>
      </c>
      <c r="H479" s="832" t="s">
        <v>581</v>
      </c>
      <c r="I479" s="832" t="s">
        <v>1915</v>
      </c>
      <c r="J479" s="832" t="s">
        <v>1916</v>
      </c>
      <c r="K479" s="832" t="s">
        <v>1917</v>
      </c>
      <c r="L479" s="835">
        <v>260</v>
      </c>
      <c r="M479" s="835">
        <v>1560</v>
      </c>
      <c r="N479" s="832">
        <v>6</v>
      </c>
      <c r="O479" s="836">
        <v>3</v>
      </c>
      <c r="P479" s="835">
        <v>1560</v>
      </c>
      <c r="Q479" s="837">
        <v>1</v>
      </c>
      <c r="R479" s="832">
        <v>6</v>
      </c>
      <c r="S479" s="837">
        <v>1</v>
      </c>
      <c r="T479" s="836">
        <v>3</v>
      </c>
      <c r="U479" s="838">
        <v>1</v>
      </c>
    </row>
    <row r="480" spans="1:21" ht="14.4" customHeight="1" x14ac:dyDescent="0.3">
      <c r="A480" s="831">
        <v>31</v>
      </c>
      <c r="B480" s="832" t="s">
        <v>1689</v>
      </c>
      <c r="C480" s="832" t="s">
        <v>1695</v>
      </c>
      <c r="D480" s="833" t="s">
        <v>2661</v>
      </c>
      <c r="E480" s="834" t="s">
        <v>1714</v>
      </c>
      <c r="F480" s="832" t="s">
        <v>1690</v>
      </c>
      <c r="G480" s="832" t="s">
        <v>1795</v>
      </c>
      <c r="H480" s="832" t="s">
        <v>581</v>
      </c>
      <c r="I480" s="832" t="s">
        <v>2332</v>
      </c>
      <c r="J480" s="832" t="s">
        <v>880</v>
      </c>
      <c r="K480" s="832" t="s">
        <v>1613</v>
      </c>
      <c r="L480" s="835">
        <v>0</v>
      </c>
      <c r="M480" s="835">
        <v>0</v>
      </c>
      <c r="N480" s="832">
        <v>1</v>
      </c>
      <c r="O480" s="836">
        <v>0.5</v>
      </c>
      <c r="P480" s="835">
        <v>0</v>
      </c>
      <c r="Q480" s="837"/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31</v>
      </c>
      <c r="B481" s="832" t="s">
        <v>1689</v>
      </c>
      <c r="C481" s="832" t="s">
        <v>1695</v>
      </c>
      <c r="D481" s="833" t="s">
        <v>2661</v>
      </c>
      <c r="E481" s="834" t="s">
        <v>1714</v>
      </c>
      <c r="F481" s="832" t="s">
        <v>1690</v>
      </c>
      <c r="G481" s="832" t="s">
        <v>1795</v>
      </c>
      <c r="H481" s="832" t="s">
        <v>581</v>
      </c>
      <c r="I481" s="832" t="s">
        <v>1848</v>
      </c>
      <c r="J481" s="832" t="s">
        <v>1144</v>
      </c>
      <c r="K481" s="832" t="s">
        <v>1613</v>
      </c>
      <c r="L481" s="835">
        <v>0</v>
      </c>
      <c r="M481" s="835">
        <v>0</v>
      </c>
      <c r="N481" s="832">
        <v>2</v>
      </c>
      <c r="O481" s="836">
        <v>0.5</v>
      </c>
      <c r="P481" s="835"/>
      <c r="Q481" s="837"/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31</v>
      </c>
      <c r="B482" s="832" t="s">
        <v>1689</v>
      </c>
      <c r="C482" s="832" t="s">
        <v>1695</v>
      </c>
      <c r="D482" s="833" t="s">
        <v>2661</v>
      </c>
      <c r="E482" s="834" t="s">
        <v>1714</v>
      </c>
      <c r="F482" s="832" t="s">
        <v>1690</v>
      </c>
      <c r="G482" s="832" t="s">
        <v>2097</v>
      </c>
      <c r="H482" s="832" t="s">
        <v>581</v>
      </c>
      <c r="I482" s="832" t="s">
        <v>2333</v>
      </c>
      <c r="J482" s="832" t="s">
        <v>2099</v>
      </c>
      <c r="K482" s="832" t="s">
        <v>2334</v>
      </c>
      <c r="L482" s="835">
        <v>0</v>
      </c>
      <c r="M482" s="835">
        <v>0</v>
      </c>
      <c r="N482" s="832">
        <v>2</v>
      </c>
      <c r="O482" s="836">
        <v>2</v>
      </c>
      <c r="P482" s="835">
        <v>0</v>
      </c>
      <c r="Q482" s="837"/>
      <c r="R482" s="832">
        <v>1</v>
      </c>
      <c r="S482" s="837">
        <v>0.5</v>
      </c>
      <c r="T482" s="836">
        <v>1</v>
      </c>
      <c r="U482" s="838">
        <v>0.5</v>
      </c>
    </row>
    <row r="483" spans="1:21" ht="14.4" customHeight="1" x14ac:dyDescent="0.3">
      <c r="A483" s="831">
        <v>31</v>
      </c>
      <c r="B483" s="832" t="s">
        <v>1689</v>
      </c>
      <c r="C483" s="832" t="s">
        <v>1695</v>
      </c>
      <c r="D483" s="833" t="s">
        <v>2661</v>
      </c>
      <c r="E483" s="834" t="s">
        <v>1714</v>
      </c>
      <c r="F483" s="832" t="s">
        <v>1690</v>
      </c>
      <c r="G483" s="832" t="s">
        <v>2097</v>
      </c>
      <c r="H483" s="832" t="s">
        <v>581</v>
      </c>
      <c r="I483" s="832" t="s">
        <v>2335</v>
      </c>
      <c r="J483" s="832" t="s">
        <v>848</v>
      </c>
      <c r="K483" s="832" t="s">
        <v>2336</v>
      </c>
      <c r="L483" s="835">
        <v>0</v>
      </c>
      <c r="M483" s="835">
        <v>0</v>
      </c>
      <c r="N483" s="832">
        <v>1</v>
      </c>
      <c r="O483" s="836">
        <v>0.5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31</v>
      </c>
      <c r="B484" s="832" t="s">
        <v>1689</v>
      </c>
      <c r="C484" s="832" t="s">
        <v>1695</v>
      </c>
      <c r="D484" s="833" t="s">
        <v>2661</v>
      </c>
      <c r="E484" s="834" t="s">
        <v>1714</v>
      </c>
      <c r="F484" s="832" t="s">
        <v>1690</v>
      </c>
      <c r="G484" s="832" t="s">
        <v>2097</v>
      </c>
      <c r="H484" s="832" t="s">
        <v>581</v>
      </c>
      <c r="I484" s="832" t="s">
        <v>2337</v>
      </c>
      <c r="J484" s="832" t="s">
        <v>848</v>
      </c>
      <c r="K484" s="832" t="s">
        <v>2336</v>
      </c>
      <c r="L484" s="835">
        <v>0</v>
      </c>
      <c r="M484" s="835">
        <v>0</v>
      </c>
      <c r="N484" s="832">
        <v>2</v>
      </c>
      <c r="O484" s="836">
        <v>1</v>
      </c>
      <c r="P484" s="835">
        <v>0</v>
      </c>
      <c r="Q484" s="837"/>
      <c r="R484" s="832">
        <v>2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31</v>
      </c>
      <c r="B485" s="832" t="s">
        <v>1689</v>
      </c>
      <c r="C485" s="832" t="s">
        <v>1695</v>
      </c>
      <c r="D485" s="833" t="s">
        <v>2661</v>
      </c>
      <c r="E485" s="834" t="s">
        <v>1714</v>
      </c>
      <c r="F485" s="832" t="s">
        <v>1690</v>
      </c>
      <c r="G485" s="832" t="s">
        <v>1792</v>
      </c>
      <c r="H485" s="832" t="s">
        <v>613</v>
      </c>
      <c r="I485" s="832" t="s">
        <v>1519</v>
      </c>
      <c r="J485" s="832" t="s">
        <v>1517</v>
      </c>
      <c r="K485" s="832" t="s">
        <v>1520</v>
      </c>
      <c r="L485" s="835">
        <v>170.52</v>
      </c>
      <c r="M485" s="835">
        <v>170.52</v>
      </c>
      <c r="N485" s="832">
        <v>1</v>
      </c>
      <c r="O485" s="836">
        <v>1</v>
      </c>
      <c r="P485" s="835">
        <v>170.52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31</v>
      </c>
      <c r="B486" s="832" t="s">
        <v>1689</v>
      </c>
      <c r="C486" s="832" t="s">
        <v>1695</v>
      </c>
      <c r="D486" s="833" t="s">
        <v>2661</v>
      </c>
      <c r="E486" s="834" t="s">
        <v>1714</v>
      </c>
      <c r="F486" s="832" t="s">
        <v>1690</v>
      </c>
      <c r="G486" s="832" t="s">
        <v>1745</v>
      </c>
      <c r="H486" s="832" t="s">
        <v>581</v>
      </c>
      <c r="I486" s="832" t="s">
        <v>1746</v>
      </c>
      <c r="J486" s="832" t="s">
        <v>1747</v>
      </c>
      <c r="K486" s="832" t="s">
        <v>1520</v>
      </c>
      <c r="L486" s="835">
        <v>78.33</v>
      </c>
      <c r="M486" s="835">
        <v>234.99</v>
      </c>
      <c r="N486" s="832">
        <v>3</v>
      </c>
      <c r="O486" s="836">
        <v>2</v>
      </c>
      <c r="P486" s="835">
        <v>234.99</v>
      </c>
      <c r="Q486" s="837">
        <v>1</v>
      </c>
      <c r="R486" s="832">
        <v>3</v>
      </c>
      <c r="S486" s="837">
        <v>1</v>
      </c>
      <c r="T486" s="836">
        <v>2</v>
      </c>
      <c r="U486" s="838">
        <v>1</v>
      </c>
    </row>
    <row r="487" spans="1:21" ht="14.4" customHeight="1" x14ac:dyDescent="0.3">
      <c r="A487" s="831">
        <v>31</v>
      </c>
      <c r="B487" s="832" t="s">
        <v>1689</v>
      </c>
      <c r="C487" s="832" t="s">
        <v>1695</v>
      </c>
      <c r="D487" s="833" t="s">
        <v>2661</v>
      </c>
      <c r="E487" s="834" t="s">
        <v>1714</v>
      </c>
      <c r="F487" s="832" t="s">
        <v>1690</v>
      </c>
      <c r="G487" s="832" t="s">
        <v>1745</v>
      </c>
      <c r="H487" s="832" t="s">
        <v>581</v>
      </c>
      <c r="I487" s="832" t="s">
        <v>2338</v>
      </c>
      <c r="J487" s="832" t="s">
        <v>1747</v>
      </c>
      <c r="K487" s="832" t="s">
        <v>1929</v>
      </c>
      <c r="L487" s="835">
        <v>39.17</v>
      </c>
      <c r="M487" s="835">
        <v>39.17</v>
      </c>
      <c r="N487" s="832">
        <v>1</v>
      </c>
      <c r="O487" s="836">
        <v>1</v>
      </c>
      <c r="P487" s="835">
        <v>39.17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31</v>
      </c>
      <c r="B488" s="832" t="s">
        <v>1689</v>
      </c>
      <c r="C488" s="832" t="s">
        <v>1695</v>
      </c>
      <c r="D488" s="833" t="s">
        <v>2661</v>
      </c>
      <c r="E488" s="834" t="s">
        <v>1714</v>
      </c>
      <c r="F488" s="832" t="s">
        <v>1690</v>
      </c>
      <c r="G488" s="832" t="s">
        <v>1945</v>
      </c>
      <c r="H488" s="832" t="s">
        <v>581</v>
      </c>
      <c r="I488" s="832" t="s">
        <v>1946</v>
      </c>
      <c r="J488" s="832" t="s">
        <v>1947</v>
      </c>
      <c r="K488" s="832" t="s">
        <v>1948</v>
      </c>
      <c r="L488" s="835">
        <v>0</v>
      </c>
      <c r="M488" s="835">
        <v>0</v>
      </c>
      <c r="N488" s="832">
        <v>7</v>
      </c>
      <c r="O488" s="836">
        <v>4.5</v>
      </c>
      <c r="P488" s="835">
        <v>0</v>
      </c>
      <c r="Q488" s="837"/>
      <c r="R488" s="832">
        <v>6</v>
      </c>
      <c r="S488" s="837">
        <v>0.8571428571428571</v>
      </c>
      <c r="T488" s="836">
        <v>4</v>
      </c>
      <c r="U488" s="838">
        <v>0.88888888888888884</v>
      </c>
    </row>
    <row r="489" spans="1:21" ht="14.4" customHeight="1" x14ac:dyDescent="0.3">
      <c r="A489" s="831">
        <v>31</v>
      </c>
      <c r="B489" s="832" t="s">
        <v>1689</v>
      </c>
      <c r="C489" s="832" t="s">
        <v>1695</v>
      </c>
      <c r="D489" s="833" t="s">
        <v>2661</v>
      </c>
      <c r="E489" s="834" t="s">
        <v>1714</v>
      </c>
      <c r="F489" s="832" t="s">
        <v>1690</v>
      </c>
      <c r="G489" s="832" t="s">
        <v>2339</v>
      </c>
      <c r="H489" s="832" t="s">
        <v>581</v>
      </c>
      <c r="I489" s="832" t="s">
        <v>2340</v>
      </c>
      <c r="J489" s="832" t="s">
        <v>913</v>
      </c>
      <c r="K489" s="832" t="s">
        <v>2341</v>
      </c>
      <c r="L489" s="835">
        <v>0</v>
      </c>
      <c r="M489" s="835">
        <v>0</v>
      </c>
      <c r="N489" s="832">
        <v>1</v>
      </c>
      <c r="O489" s="836">
        <v>0.5</v>
      </c>
      <c r="P489" s="835">
        <v>0</v>
      </c>
      <c r="Q489" s="837"/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31</v>
      </c>
      <c r="B490" s="832" t="s">
        <v>1689</v>
      </c>
      <c r="C490" s="832" t="s">
        <v>1695</v>
      </c>
      <c r="D490" s="833" t="s">
        <v>2661</v>
      </c>
      <c r="E490" s="834" t="s">
        <v>1714</v>
      </c>
      <c r="F490" s="832" t="s">
        <v>1690</v>
      </c>
      <c r="G490" s="832" t="s">
        <v>1748</v>
      </c>
      <c r="H490" s="832" t="s">
        <v>581</v>
      </c>
      <c r="I490" s="832" t="s">
        <v>1749</v>
      </c>
      <c r="J490" s="832" t="s">
        <v>1750</v>
      </c>
      <c r="K490" s="832" t="s">
        <v>1751</v>
      </c>
      <c r="L490" s="835">
        <v>132.97999999999999</v>
      </c>
      <c r="M490" s="835">
        <v>531.91999999999996</v>
      </c>
      <c r="N490" s="832">
        <v>4</v>
      </c>
      <c r="O490" s="836">
        <v>2</v>
      </c>
      <c r="P490" s="835">
        <v>531.91999999999996</v>
      </c>
      <c r="Q490" s="837">
        <v>1</v>
      </c>
      <c r="R490" s="832">
        <v>4</v>
      </c>
      <c r="S490" s="837">
        <v>1</v>
      </c>
      <c r="T490" s="836">
        <v>2</v>
      </c>
      <c r="U490" s="838">
        <v>1</v>
      </c>
    </row>
    <row r="491" spans="1:21" ht="14.4" customHeight="1" x14ac:dyDescent="0.3">
      <c r="A491" s="831">
        <v>31</v>
      </c>
      <c r="B491" s="832" t="s">
        <v>1689</v>
      </c>
      <c r="C491" s="832" t="s">
        <v>1695</v>
      </c>
      <c r="D491" s="833" t="s">
        <v>2661</v>
      </c>
      <c r="E491" s="834" t="s">
        <v>1714</v>
      </c>
      <c r="F491" s="832" t="s">
        <v>1690</v>
      </c>
      <c r="G491" s="832" t="s">
        <v>1723</v>
      </c>
      <c r="H491" s="832" t="s">
        <v>613</v>
      </c>
      <c r="I491" s="832" t="s">
        <v>1858</v>
      </c>
      <c r="J491" s="832" t="s">
        <v>770</v>
      </c>
      <c r="K491" s="832" t="s">
        <v>1859</v>
      </c>
      <c r="L491" s="835">
        <v>368.16</v>
      </c>
      <c r="M491" s="835">
        <v>736.32</v>
      </c>
      <c r="N491" s="832">
        <v>2</v>
      </c>
      <c r="O491" s="836">
        <v>1</v>
      </c>
      <c r="P491" s="835">
        <v>736.32</v>
      </c>
      <c r="Q491" s="837">
        <v>1</v>
      </c>
      <c r="R491" s="832">
        <v>2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31</v>
      </c>
      <c r="B492" s="832" t="s">
        <v>1689</v>
      </c>
      <c r="C492" s="832" t="s">
        <v>1695</v>
      </c>
      <c r="D492" s="833" t="s">
        <v>2661</v>
      </c>
      <c r="E492" s="834" t="s">
        <v>1714</v>
      </c>
      <c r="F492" s="832" t="s">
        <v>1690</v>
      </c>
      <c r="G492" s="832" t="s">
        <v>1723</v>
      </c>
      <c r="H492" s="832" t="s">
        <v>613</v>
      </c>
      <c r="I492" s="832" t="s">
        <v>1744</v>
      </c>
      <c r="J492" s="832" t="s">
        <v>770</v>
      </c>
      <c r="K492" s="832" t="s">
        <v>1387</v>
      </c>
      <c r="L492" s="835">
        <v>490.89</v>
      </c>
      <c r="M492" s="835">
        <v>28471.620000000003</v>
      </c>
      <c r="N492" s="832">
        <v>58</v>
      </c>
      <c r="O492" s="836">
        <v>17.5</v>
      </c>
      <c r="P492" s="835">
        <v>25526.280000000002</v>
      </c>
      <c r="Q492" s="837">
        <v>0.89655172413793105</v>
      </c>
      <c r="R492" s="832">
        <v>52</v>
      </c>
      <c r="S492" s="837">
        <v>0.89655172413793105</v>
      </c>
      <c r="T492" s="836">
        <v>15.5</v>
      </c>
      <c r="U492" s="838">
        <v>0.88571428571428568</v>
      </c>
    </row>
    <row r="493" spans="1:21" ht="14.4" customHeight="1" x14ac:dyDescent="0.3">
      <c r="A493" s="831">
        <v>31</v>
      </c>
      <c r="B493" s="832" t="s">
        <v>1689</v>
      </c>
      <c r="C493" s="832" t="s">
        <v>1695</v>
      </c>
      <c r="D493" s="833" t="s">
        <v>2661</v>
      </c>
      <c r="E493" s="834" t="s">
        <v>1714</v>
      </c>
      <c r="F493" s="832" t="s">
        <v>1690</v>
      </c>
      <c r="G493" s="832" t="s">
        <v>1723</v>
      </c>
      <c r="H493" s="832" t="s">
        <v>613</v>
      </c>
      <c r="I493" s="832" t="s">
        <v>2342</v>
      </c>
      <c r="J493" s="832" t="s">
        <v>770</v>
      </c>
      <c r="K493" s="832" t="s">
        <v>2343</v>
      </c>
      <c r="L493" s="835">
        <v>147.26</v>
      </c>
      <c r="M493" s="835">
        <v>1178.08</v>
      </c>
      <c r="N493" s="832">
        <v>8</v>
      </c>
      <c r="O493" s="836">
        <v>1.5</v>
      </c>
      <c r="P493" s="835">
        <v>589.04</v>
      </c>
      <c r="Q493" s="837">
        <v>0.5</v>
      </c>
      <c r="R493" s="832">
        <v>4</v>
      </c>
      <c r="S493" s="837">
        <v>0.5</v>
      </c>
      <c r="T493" s="836">
        <v>0.5</v>
      </c>
      <c r="U493" s="838">
        <v>0.33333333333333331</v>
      </c>
    </row>
    <row r="494" spans="1:21" ht="14.4" customHeight="1" x14ac:dyDescent="0.3">
      <c r="A494" s="831">
        <v>31</v>
      </c>
      <c r="B494" s="832" t="s">
        <v>1689</v>
      </c>
      <c r="C494" s="832" t="s">
        <v>1695</v>
      </c>
      <c r="D494" s="833" t="s">
        <v>2661</v>
      </c>
      <c r="E494" s="834" t="s">
        <v>1714</v>
      </c>
      <c r="F494" s="832" t="s">
        <v>1690</v>
      </c>
      <c r="G494" s="832" t="s">
        <v>1723</v>
      </c>
      <c r="H494" s="832" t="s">
        <v>613</v>
      </c>
      <c r="I494" s="832" t="s">
        <v>1724</v>
      </c>
      <c r="J494" s="832" t="s">
        <v>770</v>
      </c>
      <c r="K494" s="832" t="s">
        <v>1385</v>
      </c>
      <c r="L494" s="835">
        <v>736.33</v>
      </c>
      <c r="M494" s="835">
        <v>72896.670000000013</v>
      </c>
      <c r="N494" s="832">
        <v>99</v>
      </c>
      <c r="O494" s="836">
        <v>27</v>
      </c>
      <c r="P494" s="835">
        <v>51543.100000000013</v>
      </c>
      <c r="Q494" s="837">
        <v>0.70707070707070707</v>
      </c>
      <c r="R494" s="832">
        <v>70</v>
      </c>
      <c r="S494" s="837">
        <v>0.70707070707070707</v>
      </c>
      <c r="T494" s="836">
        <v>19.5</v>
      </c>
      <c r="U494" s="838">
        <v>0.72222222222222221</v>
      </c>
    </row>
    <row r="495" spans="1:21" ht="14.4" customHeight="1" x14ac:dyDescent="0.3">
      <c r="A495" s="831">
        <v>31</v>
      </c>
      <c r="B495" s="832" t="s">
        <v>1689</v>
      </c>
      <c r="C495" s="832" t="s">
        <v>1695</v>
      </c>
      <c r="D495" s="833" t="s">
        <v>2661</v>
      </c>
      <c r="E495" s="834" t="s">
        <v>1714</v>
      </c>
      <c r="F495" s="832" t="s">
        <v>1690</v>
      </c>
      <c r="G495" s="832" t="s">
        <v>1723</v>
      </c>
      <c r="H495" s="832" t="s">
        <v>613</v>
      </c>
      <c r="I495" s="832" t="s">
        <v>1798</v>
      </c>
      <c r="J495" s="832" t="s">
        <v>770</v>
      </c>
      <c r="K495" s="832" t="s">
        <v>1799</v>
      </c>
      <c r="L495" s="835">
        <v>923.74</v>
      </c>
      <c r="M495" s="835">
        <v>3694.96</v>
      </c>
      <c r="N495" s="832">
        <v>4</v>
      </c>
      <c r="O495" s="836">
        <v>1</v>
      </c>
      <c r="P495" s="835">
        <v>3694.96</v>
      </c>
      <c r="Q495" s="837">
        <v>1</v>
      </c>
      <c r="R495" s="832">
        <v>4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31</v>
      </c>
      <c r="B496" s="832" t="s">
        <v>1689</v>
      </c>
      <c r="C496" s="832" t="s">
        <v>1695</v>
      </c>
      <c r="D496" s="833" t="s">
        <v>2661</v>
      </c>
      <c r="E496" s="834" t="s">
        <v>1714</v>
      </c>
      <c r="F496" s="832" t="s">
        <v>1690</v>
      </c>
      <c r="G496" s="832" t="s">
        <v>1723</v>
      </c>
      <c r="H496" s="832" t="s">
        <v>613</v>
      </c>
      <c r="I496" s="832" t="s">
        <v>2133</v>
      </c>
      <c r="J496" s="832" t="s">
        <v>770</v>
      </c>
      <c r="K496" s="832" t="s">
        <v>2134</v>
      </c>
      <c r="L496" s="835">
        <v>1154.68</v>
      </c>
      <c r="M496" s="835">
        <v>6928.08</v>
      </c>
      <c r="N496" s="832">
        <v>6</v>
      </c>
      <c r="O496" s="836">
        <v>2.5</v>
      </c>
      <c r="P496" s="835">
        <v>4618.72</v>
      </c>
      <c r="Q496" s="837">
        <v>0.66666666666666674</v>
      </c>
      <c r="R496" s="832">
        <v>4</v>
      </c>
      <c r="S496" s="837">
        <v>0.66666666666666663</v>
      </c>
      <c r="T496" s="836">
        <v>2</v>
      </c>
      <c r="U496" s="838">
        <v>0.8</v>
      </c>
    </row>
    <row r="497" spans="1:21" ht="14.4" customHeight="1" x14ac:dyDescent="0.3">
      <c r="A497" s="831">
        <v>31</v>
      </c>
      <c r="B497" s="832" t="s">
        <v>1689</v>
      </c>
      <c r="C497" s="832" t="s">
        <v>1695</v>
      </c>
      <c r="D497" s="833" t="s">
        <v>2661</v>
      </c>
      <c r="E497" s="834" t="s">
        <v>1714</v>
      </c>
      <c r="F497" s="832" t="s">
        <v>1690</v>
      </c>
      <c r="G497" s="832" t="s">
        <v>1723</v>
      </c>
      <c r="H497" s="832" t="s">
        <v>613</v>
      </c>
      <c r="I497" s="832" t="s">
        <v>1384</v>
      </c>
      <c r="J497" s="832" t="s">
        <v>770</v>
      </c>
      <c r="K497" s="832" t="s">
        <v>1385</v>
      </c>
      <c r="L497" s="835">
        <v>736.33</v>
      </c>
      <c r="M497" s="835">
        <v>2208.9900000000002</v>
      </c>
      <c r="N497" s="832">
        <v>3</v>
      </c>
      <c r="O497" s="836">
        <v>1</v>
      </c>
      <c r="P497" s="835">
        <v>2208.9900000000002</v>
      </c>
      <c r="Q497" s="837">
        <v>1</v>
      </c>
      <c r="R497" s="832">
        <v>3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31</v>
      </c>
      <c r="B498" s="832" t="s">
        <v>1689</v>
      </c>
      <c r="C498" s="832" t="s">
        <v>1695</v>
      </c>
      <c r="D498" s="833" t="s">
        <v>2661</v>
      </c>
      <c r="E498" s="834" t="s">
        <v>1714</v>
      </c>
      <c r="F498" s="832" t="s">
        <v>1690</v>
      </c>
      <c r="G498" s="832" t="s">
        <v>1723</v>
      </c>
      <c r="H498" s="832" t="s">
        <v>613</v>
      </c>
      <c r="I498" s="832" t="s">
        <v>2254</v>
      </c>
      <c r="J498" s="832" t="s">
        <v>770</v>
      </c>
      <c r="K498" s="832" t="s">
        <v>1799</v>
      </c>
      <c r="L498" s="835">
        <v>923.74</v>
      </c>
      <c r="M498" s="835">
        <v>2771.2200000000003</v>
      </c>
      <c r="N498" s="832">
        <v>3</v>
      </c>
      <c r="O498" s="836">
        <v>1</v>
      </c>
      <c r="P498" s="835">
        <v>2771.2200000000003</v>
      </c>
      <c r="Q498" s="837">
        <v>1</v>
      </c>
      <c r="R498" s="832">
        <v>3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31</v>
      </c>
      <c r="B499" s="832" t="s">
        <v>1689</v>
      </c>
      <c r="C499" s="832" t="s">
        <v>1695</v>
      </c>
      <c r="D499" s="833" t="s">
        <v>2661</v>
      </c>
      <c r="E499" s="834" t="s">
        <v>1714</v>
      </c>
      <c r="F499" s="832" t="s">
        <v>1690</v>
      </c>
      <c r="G499" s="832" t="s">
        <v>1755</v>
      </c>
      <c r="H499" s="832" t="s">
        <v>613</v>
      </c>
      <c r="I499" s="832" t="s">
        <v>1559</v>
      </c>
      <c r="J499" s="832" t="s">
        <v>647</v>
      </c>
      <c r="K499" s="832" t="s">
        <v>629</v>
      </c>
      <c r="L499" s="835">
        <v>48.42</v>
      </c>
      <c r="M499" s="835">
        <v>96.84</v>
      </c>
      <c r="N499" s="832">
        <v>2</v>
      </c>
      <c r="O499" s="836">
        <v>1.5</v>
      </c>
      <c r="P499" s="835">
        <v>48.42</v>
      </c>
      <c r="Q499" s="837">
        <v>0.5</v>
      </c>
      <c r="R499" s="832">
        <v>1</v>
      </c>
      <c r="S499" s="837">
        <v>0.5</v>
      </c>
      <c r="T499" s="836">
        <v>0.5</v>
      </c>
      <c r="U499" s="838">
        <v>0.33333333333333331</v>
      </c>
    </row>
    <row r="500" spans="1:21" ht="14.4" customHeight="1" x14ac:dyDescent="0.3">
      <c r="A500" s="831">
        <v>31</v>
      </c>
      <c r="B500" s="832" t="s">
        <v>1689</v>
      </c>
      <c r="C500" s="832" t="s">
        <v>1695</v>
      </c>
      <c r="D500" s="833" t="s">
        <v>2661</v>
      </c>
      <c r="E500" s="834" t="s">
        <v>1714</v>
      </c>
      <c r="F500" s="832" t="s">
        <v>1690</v>
      </c>
      <c r="G500" s="832" t="s">
        <v>1755</v>
      </c>
      <c r="H500" s="832" t="s">
        <v>613</v>
      </c>
      <c r="I500" s="832" t="s">
        <v>1559</v>
      </c>
      <c r="J500" s="832" t="s">
        <v>647</v>
      </c>
      <c r="K500" s="832" t="s">
        <v>629</v>
      </c>
      <c r="L500" s="835">
        <v>35.25</v>
      </c>
      <c r="M500" s="835">
        <v>70.5</v>
      </c>
      <c r="N500" s="832">
        <v>2</v>
      </c>
      <c r="O500" s="836">
        <v>2</v>
      </c>
      <c r="P500" s="835">
        <v>70.5</v>
      </c>
      <c r="Q500" s="837">
        <v>1</v>
      </c>
      <c r="R500" s="832">
        <v>2</v>
      </c>
      <c r="S500" s="837">
        <v>1</v>
      </c>
      <c r="T500" s="836">
        <v>2</v>
      </c>
      <c r="U500" s="838">
        <v>1</v>
      </c>
    </row>
    <row r="501" spans="1:21" ht="14.4" customHeight="1" x14ac:dyDescent="0.3">
      <c r="A501" s="831">
        <v>31</v>
      </c>
      <c r="B501" s="832" t="s">
        <v>1689</v>
      </c>
      <c r="C501" s="832" t="s">
        <v>1695</v>
      </c>
      <c r="D501" s="833" t="s">
        <v>2661</v>
      </c>
      <c r="E501" s="834" t="s">
        <v>1714</v>
      </c>
      <c r="F501" s="832" t="s">
        <v>1690</v>
      </c>
      <c r="G501" s="832" t="s">
        <v>2255</v>
      </c>
      <c r="H501" s="832" t="s">
        <v>581</v>
      </c>
      <c r="I501" s="832" t="s">
        <v>2256</v>
      </c>
      <c r="J501" s="832" t="s">
        <v>2257</v>
      </c>
      <c r="K501" s="832" t="s">
        <v>2258</v>
      </c>
      <c r="L501" s="835">
        <v>113.61</v>
      </c>
      <c r="M501" s="835">
        <v>227.22</v>
      </c>
      <c r="N501" s="832">
        <v>2</v>
      </c>
      <c r="O501" s="836">
        <v>2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31</v>
      </c>
      <c r="B502" s="832" t="s">
        <v>1689</v>
      </c>
      <c r="C502" s="832" t="s">
        <v>1695</v>
      </c>
      <c r="D502" s="833" t="s">
        <v>2661</v>
      </c>
      <c r="E502" s="834" t="s">
        <v>1714</v>
      </c>
      <c r="F502" s="832" t="s">
        <v>1690</v>
      </c>
      <c r="G502" s="832" t="s">
        <v>1756</v>
      </c>
      <c r="H502" s="832" t="s">
        <v>581</v>
      </c>
      <c r="I502" s="832" t="s">
        <v>1757</v>
      </c>
      <c r="J502" s="832" t="s">
        <v>786</v>
      </c>
      <c r="K502" s="832" t="s">
        <v>1758</v>
      </c>
      <c r="L502" s="835">
        <v>32.25</v>
      </c>
      <c r="M502" s="835">
        <v>32.25</v>
      </c>
      <c r="N502" s="832">
        <v>1</v>
      </c>
      <c r="O502" s="836">
        <v>0.5</v>
      </c>
      <c r="P502" s="835">
        <v>32.25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31</v>
      </c>
      <c r="B503" s="832" t="s">
        <v>1689</v>
      </c>
      <c r="C503" s="832" t="s">
        <v>1695</v>
      </c>
      <c r="D503" s="833" t="s">
        <v>2661</v>
      </c>
      <c r="E503" s="834" t="s">
        <v>1714</v>
      </c>
      <c r="F503" s="832" t="s">
        <v>1690</v>
      </c>
      <c r="G503" s="832" t="s">
        <v>2198</v>
      </c>
      <c r="H503" s="832" t="s">
        <v>581</v>
      </c>
      <c r="I503" s="832" t="s">
        <v>2199</v>
      </c>
      <c r="J503" s="832" t="s">
        <v>624</v>
      </c>
      <c r="K503" s="832" t="s">
        <v>2200</v>
      </c>
      <c r="L503" s="835">
        <v>108.44</v>
      </c>
      <c r="M503" s="835">
        <v>108.44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31</v>
      </c>
      <c r="B504" s="832" t="s">
        <v>1689</v>
      </c>
      <c r="C504" s="832" t="s">
        <v>1695</v>
      </c>
      <c r="D504" s="833" t="s">
        <v>2661</v>
      </c>
      <c r="E504" s="834" t="s">
        <v>1714</v>
      </c>
      <c r="F504" s="832" t="s">
        <v>1690</v>
      </c>
      <c r="G504" s="832" t="s">
        <v>1759</v>
      </c>
      <c r="H504" s="832" t="s">
        <v>581</v>
      </c>
      <c r="I504" s="832" t="s">
        <v>2344</v>
      </c>
      <c r="J504" s="832" t="s">
        <v>959</v>
      </c>
      <c r="K504" s="832" t="s">
        <v>2345</v>
      </c>
      <c r="L504" s="835">
        <v>128.69999999999999</v>
      </c>
      <c r="M504" s="835">
        <v>128.69999999999999</v>
      </c>
      <c r="N504" s="832">
        <v>1</v>
      </c>
      <c r="O504" s="836">
        <v>1</v>
      </c>
      <c r="P504" s="835">
        <v>128.69999999999999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31</v>
      </c>
      <c r="B505" s="832" t="s">
        <v>1689</v>
      </c>
      <c r="C505" s="832" t="s">
        <v>1695</v>
      </c>
      <c r="D505" s="833" t="s">
        <v>2661</v>
      </c>
      <c r="E505" s="834" t="s">
        <v>1714</v>
      </c>
      <c r="F505" s="832" t="s">
        <v>1690</v>
      </c>
      <c r="G505" s="832" t="s">
        <v>1759</v>
      </c>
      <c r="H505" s="832" t="s">
        <v>581</v>
      </c>
      <c r="I505" s="832" t="s">
        <v>2346</v>
      </c>
      <c r="J505" s="832" t="s">
        <v>959</v>
      </c>
      <c r="K505" s="832" t="s">
        <v>1761</v>
      </c>
      <c r="L505" s="835">
        <v>0</v>
      </c>
      <c r="M505" s="835">
        <v>0</v>
      </c>
      <c r="N505" s="832">
        <v>1</v>
      </c>
      <c r="O505" s="836">
        <v>0.5</v>
      </c>
      <c r="P505" s="835">
        <v>0</v>
      </c>
      <c r="Q505" s="837"/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31</v>
      </c>
      <c r="B506" s="832" t="s">
        <v>1689</v>
      </c>
      <c r="C506" s="832" t="s">
        <v>1695</v>
      </c>
      <c r="D506" s="833" t="s">
        <v>2661</v>
      </c>
      <c r="E506" s="834" t="s">
        <v>1714</v>
      </c>
      <c r="F506" s="832" t="s">
        <v>1690</v>
      </c>
      <c r="G506" s="832" t="s">
        <v>1725</v>
      </c>
      <c r="H506" s="832" t="s">
        <v>613</v>
      </c>
      <c r="I506" s="832" t="s">
        <v>1568</v>
      </c>
      <c r="J506" s="832" t="s">
        <v>905</v>
      </c>
      <c r="K506" s="832" t="s">
        <v>1569</v>
      </c>
      <c r="L506" s="835">
        <v>0</v>
      </c>
      <c r="M506" s="835">
        <v>0</v>
      </c>
      <c r="N506" s="832">
        <v>153</v>
      </c>
      <c r="O506" s="836">
        <v>109.5</v>
      </c>
      <c r="P506" s="835">
        <v>0</v>
      </c>
      <c r="Q506" s="837"/>
      <c r="R506" s="832">
        <v>93</v>
      </c>
      <c r="S506" s="837">
        <v>0.60784313725490191</v>
      </c>
      <c r="T506" s="836">
        <v>62</v>
      </c>
      <c r="U506" s="838">
        <v>0.56621004566210043</v>
      </c>
    </row>
    <row r="507" spans="1:21" ht="14.4" customHeight="1" x14ac:dyDescent="0.3">
      <c r="A507" s="831">
        <v>31</v>
      </c>
      <c r="B507" s="832" t="s">
        <v>1689</v>
      </c>
      <c r="C507" s="832" t="s">
        <v>1695</v>
      </c>
      <c r="D507" s="833" t="s">
        <v>2661</v>
      </c>
      <c r="E507" s="834" t="s">
        <v>1714</v>
      </c>
      <c r="F507" s="832" t="s">
        <v>1690</v>
      </c>
      <c r="G507" s="832" t="s">
        <v>1726</v>
      </c>
      <c r="H507" s="832" t="s">
        <v>581</v>
      </c>
      <c r="I507" s="832" t="s">
        <v>1727</v>
      </c>
      <c r="J507" s="832" t="s">
        <v>1103</v>
      </c>
      <c r="K507" s="832" t="s">
        <v>1728</v>
      </c>
      <c r="L507" s="835">
        <v>219.37</v>
      </c>
      <c r="M507" s="835">
        <v>1754.96</v>
      </c>
      <c r="N507" s="832">
        <v>8</v>
      </c>
      <c r="O507" s="836">
        <v>6</v>
      </c>
      <c r="P507" s="835">
        <v>877.48</v>
      </c>
      <c r="Q507" s="837">
        <v>0.5</v>
      </c>
      <c r="R507" s="832">
        <v>4</v>
      </c>
      <c r="S507" s="837">
        <v>0.5</v>
      </c>
      <c r="T507" s="836">
        <v>4</v>
      </c>
      <c r="U507" s="838">
        <v>0.66666666666666663</v>
      </c>
    </row>
    <row r="508" spans="1:21" ht="14.4" customHeight="1" x14ac:dyDescent="0.3">
      <c r="A508" s="831">
        <v>31</v>
      </c>
      <c r="B508" s="832" t="s">
        <v>1689</v>
      </c>
      <c r="C508" s="832" t="s">
        <v>1695</v>
      </c>
      <c r="D508" s="833" t="s">
        <v>2661</v>
      </c>
      <c r="E508" s="834" t="s">
        <v>1714</v>
      </c>
      <c r="F508" s="832" t="s">
        <v>1690</v>
      </c>
      <c r="G508" s="832" t="s">
        <v>1988</v>
      </c>
      <c r="H508" s="832" t="s">
        <v>581</v>
      </c>
      <c r="I508" s="832" t="s">
        <v>2145</v>
      </c>
      <c r="J508" s="832" t="s">
        <v>2146</v>
      </c>
      <c r="K508" s="832" t="s">
        <v>2147</v>
      </c>
      <c r="L508" s="835">
        <v>31.32</v>
      </c>
      <c r="M508" s="835">
        <v>62.64</v>
      </c>
      <c r="N508" s="832">
        <v>2</v>
      </c>
      <c r="O508" s="836">
        <v>0.5</v>
      </c>
      <c r="P508" s="835">
        <v>62.64</v>
      </c>
      <c r="Q508" s="837">
        <v>1</v>
      </c>
      <c r="R508" s="832">
        <v>2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31</v>
      </c>
      <c r="B509" s="832" t="s">
        <v>1689</v>
      </c>
      <c r="C509" s="832" t="s">
        <v>1695</v>
      </c>
      <c r="D509" s="833" t="s">
        <v>2661</v>
      </c>
      <c r="E509" s="834" t="s">
        <v>1714</v>
      </c>
      <c r="F509" s="832" t="s">
        <v>1690</v>
      </c>
      <c r="G509" s="832" t="s">
        <v>1762</v>
      </c>
      <c r="H509" s="832" t="s">
        <v>581</v>
      </c>
      <c r="I509" s="832" t="s">
        <v>2000</v>
      </c>
      <c r="J509" s="832" t="s">
        <v>1764</v>
      </c>
      <c r="K509" s="832" t="s">
        <v>2001</v>
      </c>
      <c r="L509" s="835">
        <v>50.32</v>
      </c>
      <c r="M509" s="835">
        <v>50.32</v>
      </c>
      <c r="N509" s="832">
        <v>1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31</v>
      </c>
      <c r="B510" s="832" t="s">
        <v>1689</v>
      </c>
      <c r="C510" s="832" t="s">
        <v>1695</v>
      </c>
      <c r="D510" s="833" t="s">
        <v>2661</v>
      </c>
      <c r="E510" s="834" t="s">
        <v>1714</v>
      </c>
      <c r="F510" s="832" t="s">
        <v>1690</v>
      </c>
      <c r="G510" s="832" t="s">
        <v>1762</v>
      </c>
      <c r="H510" s="832" t="s">
        <v>581</v>
      </c>
      <c r="I510" s="832" t="s">
        <v>2217</v>
      </c>
      <c r="J510" s="832" t="s">
        <v>1764</v>
      </c>
      <c r="K510" s="832" t="s">
        <v>2218</v>
      </c>
      <c r="L510" s="835">
        <v>33.31</v>
      </c>
      <c r="M510" s="835">
        <v>166.55</v>
      </c>
      <c r="N510" s="832">
        <v>5</v>
      </c>
      <c r="O510" s="836">
        <v>2.5</v>
      </c>
      <c r="P510" s="835">
        <v>133.24</v>
      </c>
      <c r="Q510" s="837">
        <v>0.8</v>
      </c>
      <c r="R510" s="832">
        <v>4</v>
      </c>
      <c r="S510" s="837">
        <v>0.8</v>
      </c>
      <c r="T510" s="836">
        <v>2</v>
      </c>
      <c r="U510" s="838">
        <v>0.8</v>
      </c>
    </row>
    <row r="511" spans="1:21" ht="14.4" customHeight="1" x14ac:dyDescent="0.3">
      <c r="A511" s="831">
        <v>31</v>
      </c>
      <c r="B511" s="832" t="s">
        <v>1689</v>
      </c>
      <c r="C511" s="832" t="s">
        <v>1695</v>
      </c>
      <c r="D511" s="833" t="s">
        <v>2661</v>
      </c>
      <c r="E511" s="834" t="s">
        <v>1714</v>
      </c>
      <c r="F511" s="832" t="s">
        <v>1690</v>
      </c>
      <c r="G511" s="832" t="s">
        <v>1762</v>
      </c>
      <c r="H511" s="832" t="s">
        <v>581</v>
      </c>
      <c r="I511" s="832" t="s">
        <v>1800</v>
      </c>
      <c r="J511" s="832" t="s">
        <v>1764</v>
      </c>
      <c r="K511" s="832" t="s">
        <v>1801</v>
      </c>
      <c r="L511" s="835">
        <v>99.94</v>
      </c>
      <c r="M511" s="835">
        <v>399.76</v>
      </c>
      <c r="N511" s="832">
        <v>4</v>
      </c>
      <c r="O511" s="836">
        <v>2</v>
      </c>
      <c r="P511" s="835">
        <v>299.82</v>
      </c>
      <c r="Q511" s="837">
        <v>0.75</v>
      </c>
      <c r="R511" s="832">
        <v>3</v>
      </c>
      <c r="S511" s="837">
        <v>0.75</v>
      </c>
      <c r="T511" s="836">
        <v>1.5</v>
      </c>
      <c r="U511" s="838">
        <v>0.75</v>
      </c>
    </row>
    <row r="512" spans="1:21" ht="14.4" customHeight="1" x14ac:dyDescent="0.3">
      <c r="A512" s="831">
        <v>31</v>
      </c>
      <c r="B512" s="832" t="s">
        <v>1689</v>
      </c>
      <c r="C512" s="832" t="s">
        <v>1695</v>
      </c>
      <c r="D512" s="833" t="s">
        <v>2661</v>
      </c>
      <c r="E512" s="834" t="s">
        <v>1714</v>
      </c>
      <c r="F512" s="832" t="s">
        <v>1690</v>
      </c>
      <c r="G512" s="832" t="s">
        <v>1762</v>
      </c>
      <c r="H512" s="832" t="s">
        <v>581</v>
      </c>
      <c r="I512" s="832" t="s">
        <v>2152</v>
      </c>
      <c r="J512" s="832" t="s">
        <v>1803</v>
      </c>
      <c r="K512" s="832" t="s">
        <v>2153</v>
      </c>
      <c r="L512" s="835">
        <v>50.32</v>
      </c>
      <c r="M512" s="835">
        <v>100.64</v>
      </c>
      <c r="N512" s="832">
        <v>2</v>
      </c>
      <c r="O512" s="836">
        <v>2</v>
      </c>
      <c r="P512" s="835">
        <v>100.64</v>
      </c>
      <c r="Q512" s="837">
        <v>1</v>
      </c>
      <c r="R512" s="832">
        <v>2</v>
      </c>
      <c r="S512" s="837">
        <v>1</v>
      </c>
      <c r="T512" s="836">
        <v>2</v>
      </c>
      <c r="U512" s="838">
        <v>1</v>
      </c>
    </row>
    <row r="513" spans="1:21" ht="14.4" customHeight="1" x14ac:dyDescent="0.3">
      <c r="A513" s="831">
        <v>31</v>
      </c>
      <c r="B513" s="832" t="s">
        <v>1689</v>
      </c>
      <c r="C513" s="832" t="s">
        <v>1695</v>
      </c>
      <c r="D513" s="833" t="s">
        <v>2661</v>
      </c>
      <c r="E513" s="834" t="s">
        <v>1714</v>
      </c>
      <c r="F513" s="832" t="s">
        <v>1690</v>
      </c>
      <c r="G513" s="832" t="s">
        <v>1762</v>
      </c>
      <c r="H513" s="832" t="s">
        <v>581</v>
      </c>
      <c r="I513" s="832" t="s">
        <v>2002</v>
      </c>
      <c r="J513" s="832" t="s">
        <v>1764</v>
      </c>
      <c r="K513" s="832" t="s">
        <v>2003</v>
      </c>
      <c r="L513" s="835">
        <v>66.63</v>
      </c>
      <c r="M513" s="835">
        <v>1399.23</v>
      </c>
      <c r="N513" s="832">
        <v>21</v>
      </c>
      <c r="O513" s="836">
        <v>11.5</v>
      </c>
      <c r="P513" s="835">
        <v>999.44999999999993</v>
      </c>
      <c r="Q513" s="837">
        <v>0.71428571428571419</v>
      </c>
      <c r="R513" s="832">
        <v>15</v>
      </c>
      <c r="S513" s="837">
        <v>0.7142857142857143</v>
      </c>
      <c r="T513" s="836">
        <v>8.5</v>
      </c>
      <c r="U513" s="838">
        <v>0.73913043478260865</v>
      </c>
    </row>
    <row r="514" spans="1:21" ht="14.4" customHeight="1" x14ac:dyDescent="0.3">
      <c r="A514" s="831">
        <v>31</v>
      </c>
      <c r="B514" s="832" t="s">
        <v>1689</v>
      </c>
      <c r="C514" s="832" t="s">
        <v>1695</v>
      </c>
      <c r="D514" s="833" t="s">
        <v>2661</v>
      </c>
      <c r="E514" s="834" t="s">
        <v>1714</v>
      </c>
      <c r="F514" s="832" t="s">
        <v>1690</v>
      </c>
      <c r="G514" s="832" t="s">
        <v>1762</v>
      </c>
      <c r="H514" s="832" t="s">
        <v>581</v>
      </c>
      <c r="I514" s="832" t="s">
        <v>1802</v>
      </c>
      <c r="J514" s="832" t="s">
        <v>1803</v>
      </c>
      <c r="K514" s="832" t="s">
        <v>1804</v>
      </c>
      <c r="L514" s="835">
        <v>50.32</v>
      </c>
      <c r="M514" s="835">
        <v>452.88</v>
      </c>
      <c r="N514" s="832">
        <v>9</v>
      </c>
      <c r="O514" s="836">
        <v>4.5</v>
      </c>
      <c r="P514" s="835">
        <v>301.92</v>
      </c>
      <c r="Q514" s="837">
        <v>0.66666666666666674</v>
      </c>
      <c r="R514" s="832">
        <v>6</v>
      </c>
      <c r="S514" s="837">
        <v>0.66666666666666663</v>
      </c>
      <c r="T514" s="836">
        <v>3</v>
      </c>
      <c r="U514" s="838">
        <v>0.66666666666666663</v>
      </c>
    </row>
    <row r="515" spans="1:21" ht="14.4" customHeight="1" x14ac:dyDescent="0.3">
      <c r="A515" s="831">
        <v>31</v>
      </c>
      <c r="B515" s="832" t="s">
        <v>1689</v>
      </c>
      <c r="C515" s="832" t="s">
        <v>1695</v>
      </c>
      <c r="D515" s="833" t="s">
        <v>2661</v>
      </c>
      <c r="E515" s="834" t="s">
        <v>1714</v>
      </c>
      <c r="F515" s="832" t="s">
        <v>1690</v>
      </c>
      <c r="G515" s="832" t="s">
        <v>1762</v>
      </c>
      <c r="H515" s="832" t="s">
        <v>581</v>
      </c>
      <c r="I515" s="832" t="s">
        <v>1873</v>
      </c>
      <c r="J515" s="832" t="s">
        <v>1803</v>
      </c>
      <c r="K515" s="832" t="s">
        <v>1874</v>
      </c>
      <c r="L515" s="835">
        <v>16.77</v>
      </c>
      <c r="M515" s="835">
        <v>50.31</v>
      </c>
      <c r="N515" s="832">
        <v>3</v>
      </c>
      <c r="O515" s="836">
        <v>1.5</v>
      </c>
      <c r="P515" s="835">
        <v>16.77</v>
      </c>
      <c r="Q515" s="837">
        <v>0.33333333333333331</v>
      </c>
      <c r="R515" s="832">
        <v>1</v>
      </c>
      <c r="S515" s="837">
        <v>0.33333333333333331</v>
      </c>
      <c r="T515" s="836">
        <v>0.5</v>
      </c>
      <c r="U515" s="838">
        <v>0.33333333333333331</v>
      </c>
    </row>
    <row r="516" spans="1:21" ht="14.4" customHeight="1" x14ac:dyDescent="0.3">
      <c r="A516" s="831">
        <v>31</v>
      </c>
      <c r="B516" s="832" t="s">
        <v>1689</v>
      </c>
      <c r="C516" s="832" t="s">
        <v>1695</v>
      </c>
      <c r="D516" s="833" t="s">
        <v>2661</v>
      </c>
      <c r="E516" s="834" t="s">
        <v>1714</v>
      </c>
      <c r="F516" s="832" t="s">
        <v>1690</v>
      </c>
      <c r="G516" s="832" t="s">
        <v>1762</v>
      </c>
      <c r="H516" s="832" t="s">
        <v>581</v>
      </c>
      <c r="I516" s="832" t="s">
        <v>2347</v>
      </c>
      <c r="J516" s="832" t="s">
        <v>1764</v>
      </c>
      <c r="K516" s="832" t="s">
        <v>2348</v>
      </c>
      <c r="L516" s="835">
        <v>16.77</v>
      </c>
      <c r="M516" s="835">
        <v>16.77</v>
      </c>
      <c r="N516" s="832">
        <v>1</v>
      </c>
      <c r="O516" s="836">
        <v>0.5</v>
      </c>
      <c r="P516" s="835">
        <v>16.77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31</v>
      </c>
      <c r="B517" s="832" t="s">
        <v>1689</v>
      </c>
      <c r="C517" s="832" t="s">
        <v>1695</v>
      </c>
      <c r="D517" s="833" t="s">
        <v>2661</v>
      </c>
      <c r="E517" s="834" t="s">
        <v>1714</v>
      </c>
      <c r="F517" s="832" t="s">
        <v>1690</v>
      </c>
      <c r="G517" s="832" t="s">
        <v>1766</v>
      </c>
      <c r="H517" s="832" t="s">
        <v>581</v>
      </c>
      <c r="I517" s="832" t="s">
        <v>2349</v>
      </c>
      <c r="J517" s="832" t="s">
        <v>2350</v>
      </c>
      <c r="K517" s="832" t="s">
        <v>2351</v>
      </c>
      <c r="L517" s="835">
        <v>154.36000000000001</v>
      </c>
      <c r="M517" s="835">
        <v>154.36000000000001</v>
      </c>
      <c r="N517" s="832">
        <v>1</v>
      </c>
      <c r="O517" s="836">
        <v>0.5</v>
      </c>
      <c r="P517" s="835">
        <v>154.36000000000001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31</v>
      </c>
      <c r="B518" s="832" t="s">
        <v>1689</v>
      </c>
      <c r="C518" s="832" t="s">
        <v>1695</v>
      </c>
      <c r="D518" s="833" t="s">
        <v>2661</v>
      </c>
      <c r="E518" s="834" t="s">
        <v>1714</v>
      </c>
      <c r="F518" s="832" t="s">
        <v>1690</v>
      </c>
      <c r="G518" s="832" t="s">
        <v>1766</v>
      </c>
      <c r="H518" s="832" t="s">
        <v>613</v>
      </c>
      <c r="I518" s="832" t="s">
        <v>2007</v>
      </c>
      <c r="J518" s="832" t="s">
        <v>1039</v>
      </c>
      <c r="K518" s="832" t="s">
        <v>1830</v>
      </c>
      <c r="L518" s="835">
        <v>154.36000000000001</v>
      </c>
      <c r="M518" s="835">
        <v>617.44000000000005</v>
      </c>
      <c r="N518" s="832">
        <v>4</v>
      </c>
      <c r="O518" s="836">
        <v>3.5</v>
      </c>
      <c r="P518" s="835">
        <v>308.72000000000003</v>
      </c>
      <c r="Q518" s="837">
        <v>0.5</v>
      </c>
      <c r="R518" s="832">
        <v>2</v>
      </c>
      <c r="S518" s="837">
        <v>0.5</v>
      </c>
      <c r="T518" s="836">
        <v>1.5</v>
      </c>
      <c r="U518" s="838">
        <v>0.42857142857142855</v>
      </c>
    </row>
    <row r="519" spans="1:21" ht="14.4" customHeight="1" x14ac:dyDescent="0.3">
      <c r="A519" s="831">
        <v>31</v>
      </c>
      <c r="B519" s="832" t="s">
        <v>1689</v>
      </c>
      <c r="C519" s="832" t="s">
        <v>1695</v>
      </c>
      <c r="D519" s="833" t="s">
        <v>2661</v>
      </c>
      <c r="E519" s="834" t="s">
        <v>1714</v>
      </c>
      <c r="F519" s="832" t="s">
        <v>1690</v>
      </c>
      <c r="G519" s="832" t="s">
        <v>1766</v>
      </c>
      <c r="H519" s="832" t="s">
        <v>613</v>
      </c>
      <c r="I519" s="832" t="s">
        <v>1506</v>
      </c>
      <c r="J519" s="832" t="s">
        <v>1507</v>
      </c>
      <c r="K519" s="832" t="s">
        <v>1508</v>
      </c>
      <c r="L519" s="835">
        <v>149.52000000000001</v>
      </c>
      <c r="M519" s="835">
        <v>149.52000000000001</v>
      </c>
      <c r="N519" s="832">
        <v>1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31</v>
      </c>
      <c r="B520" s="832" t="s">
        <v>1689</v>
      </c>
      <c r="C520" s="832" t="s">
        <v>1695</v>
      </c>
      <c r="D520" s="833" t="s">
        <v>2661</v>
      </c>
      <c r="E520" s="834" t="s">
        <v>1714</v>
      </c>
      <c r="F520" s="832" t="s">
        <v>1690</v>
      </c>
      <c r="G520" s="832" t="s">
        <v>1767</v>
      </c>
      <c r="H520" s="832" t="s">
        <v>581</v>
      </c>
      <c r="I520" s="832" t="s">
        <v>1768</v>
      </c>
      <c r="J520" s="832" t="s">
        <v>618</v>
      </c>
      <c r="K520" s="832" t="s">
        <v>1769</v>
      </c>
      <c r="L520" s="835">
        <v>0</v>
      </c>
      <c r="M520" s="835">
        <v>0</v>
      </c>
      <c r="N520" s="832">
        <v>5</v>
      </c>
      <c r="O520" s="836">
        <v>4.5</v>
      </c>
      <c r="P520" s="835">
        <v>0</v>
      </c>
      <c r="Q520" s="837"/>
      <c r="R520" s="832">
        <v>4</v>
      </c>
      <c r="S520" s="837">
        <v>0.8</v>
      </c>
      <c r="T520" s="836">
        <v>3.5</v>
      </c>
      <c r="U520" s="838">
        <v>0.77777777777777779</v>
      </c>
    </row>
    <row r="521" spans="1:21" ht="14.4" customHeight="1" x14ac:dyDescent="0.3">
      <c r="A521" s="831">
        <v>31</v>
      </c>
      <c r="B521" s="832" t="s">
        <v>1689</v>
      </c>
      <c r="C521" s="832" t="s">
        <v>1695</v>
      </c>
      <c r="D521" s="833" t="s">
        <v>2661</v>
      </c>
      <c r="E521" s="834" t="s">
        <v>1714</v>
      </c>
      <c r="F521" s="832" t="s">
        <v>1692</v>
      </c>
      <c r="G521" s="832" t="s">
        <v>1729</v>
      </c>
      <c r="H521" s="832" t="s">
        <v>581</v>
      </c>
      <c r="I521" s="832" t="s">
        <v>1730</v>
      </c>
      <c r="J521" s="832" t="s">
        <v>1731</v>
      </c>
      <c r="K521" s="832" t="s">
        <v>1732</v>
      </c>
      <c r="L521" s="835">
        <v>35.130000000000003</v>
      </c>
      <c r="M521" s="835">
        <v>7763.7300000000168</v>
      </c>
      <c r="N521" s="832">
        <v>221</v>
      </c>
      <c r="O521" s="836">
        <v>112</v>
      </c>
      <c r="P521" s="835">
        <v>7377.3000000000166</v>
      </c>
      <c r="Q521" s="837">
        <v>0.95022624434389147</v>
      </c>
      <c r="R521" s="832">
        <v>210</v>
      </c>
      <c r="S521" s="837">
        <v>0.95022624434389136</v>
      </c>
      <c r="T521" s="836">
        <v>105</v>
      </c>
      <c r="U521" s="838">
        <v>0.9375</v>
      </c>
    </row>
    <row r="522" spans="1:21" ht="14.4" customHeight="1" x14ac:dyDescent="0.3">
      <c r="A522" s="831">
        <v>31</v>
      </c>
      <c r="B522" s="832" t="s">
        <v>1689</v>
      </c>
      <c r="C522" s="832" t="s">
        <v>1695</v>
      </c>
      <c r="D522" s="833" t="s">
        <v>2661</v>
      </c>
      <c r="E522" s="834" t="s">
        <v>1714</v>
      </c>
      <c r="F522" s="832" t="s">
        <v>1692</v>
      </c>
      <c r="G522" s="832" t="s">
        <v>1729</v>
      </c>
      <c r="H522" s="832" t="s">
        <v>581</v>
      </c>
      <c r="I522" s="832" t="s">
        <v>1835</v>
      </c>
      <c r="J522" s="832" t="s">
        <v>1731</v>
      </c>
      <c r="K522" s="832" t="s">
        <v>1836</v>
      </c>
      <c r="L522" s="835">
        <v>30.99</v>
      </c>
      <c r="M522" s="835">
        <v>30.99</v>
      </c>
      <c r="N522" s="832">
        <v>1</v>
      </c>
      <c r="O522" s="836">
        <v>1</v>
      </c>
      <c r="P522" s="835">
        <v>30.99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31</v>
      </c>
      <c r="B523" s="832" t="s">
        <v>1689</v>
      </c>
      <c r="C523" s="832" t="s">
        <v>1695</v>
      </c>
      <c r="D523" s="833" t="s">
        <v>2661</v>
      </c>
      <c r="E523" s="834" t="s">
        <v>1714</v>
      </c>
      <c r="F523" s="832" t="s">
        <v>1692</v>
      </c>
      <c r="G523" s="832" t="s">
        <v>1729</v>
      </c>
      <c r="H523" s="832" t="s">
        <v>581</v>
      </c>
      <c r="I523" s="832" t="s">
        <v>2008</v>
      </c>
      <c r="J523" s="832" t="s">
        <v>1731</v>
      </c>
      <c r="K523" s="832" t="s">
        <v>2009</v>
      </c>
      <c r="L523" s="835">
        <v>24.77</v>
      </c>
      <c r="M523" s="835">
        <v>74.31</v>
      </c>
      <c r="N523" s="832">
        <v>3</v>
      </c>
      <c r="O523" s="836">
        <v>3</v>
      </c>
      <c r="P523" s="835">
        <v>49.54</v>
      </c>
      <c r="Q523" s="837">
        <v>0.66666666666666663</v>
      </c>
      <c r="R523" s="832">
        <v>2</v>
      </c>
      <c r="S523" s="837">
        <v>0.66666666666666663</v>
      </c>
      <c r="T523" s="836">
        <v>2</v>
      </c>
      <c r="U523" s="838">
        <v>0.66666666666666663</v>
      </c>
    </row>
    <row r="524" spans="1:21" ht="14.4" customHeight="1" x14ac:dyDescent="0.3">
      <c r="A524" s="831">
        <v>31</v>
      </c>
      <c r="B524" s="832" t="s">
        <v>1689</v>
      </c>
      <c r="C524" s="832" t="s">
        <v>1695</v>
      </c>
      <c r="D524" s="833" t="s">
        <v>2661</v>
      </c>
      <c r="E524" s="834" t="s">
        <v>1714</v>
      </c>
      <c r="F524" s="832" t="s">
        <v>1692</v>
      </c>
      <c r="G524" s="832" t="s">
        <v>1729</v>
      </c>
      <c r="H524" s="832" t="s">
        <v>581</v>
      </c>
      <c r="I524" s="832" t="s">
        <v>2010</v>
      </c>
      <c r="J524" s="832" t="s">
        <v>1731</v>
      </c>
      <c r="K524" s="832" t="s">
        <v>2011</v>
      </c>
      <c r="L524" s="835">
        <v>38.24</v>
      </c>
      <c r="M524" s="835">
        <v>267.68</v>
      </c>
      <c r="N524" s="832">
        <v>7</v>
      </c>
      <c r="O524" s="836">
        <v>5</v>
      </c>
      <c r="P524" s="835">
        <v>267.68</v>
      </c>
      <c r="Q524" s="837">
        <v>1</v>
      </c>
      <c r="R524" s="832">
        <v>7</v>
      </c>
      <c r="S524" s="837">
        <v>1</v>
      </c>
      <c r="T524" s="836">
        <v>5</v>
      </c>
      <c r="U524" s="838">
        <v>1</v>
      </c>
    </row>
    <row r="525" spans="1:21" ht="14.4" customHeight="1" x14ac:dyDescent="0.3">
      <c r="A525" s="831">
        <v>31</v>
      </c>
      <c r="B525" s="832" t="s">
        <v>1689</v>
      </c>
      <c r="C525" s="832" t="s">
        <v>1695</v>
      </c>
      <c r="D525" s="833" t="s">
        <v>2661</v>
      </c>
      <c r="E525" s="834" t="s">
        <v>1714</v>
      </c>
      <c r="F525" s="832" t="s">
        <v>1692</v>
      </c>
      <c r="G525" s="832" t="s">
        <v>1733</v>
      </c>
      <c r="H525" s="832" t="s">
        <v>581</v>
      </c>
      <c r="I525" s="832" t="s">
        <v>1773</v>
      </c>
      <c r="J525" s="832" t="s">
        <v>1774</v>
      </c>
      <c r="K525" s="832" t="s">
        <v>1775</v>
      </c>
      <c r="L525" s="835">
        <v>199.5</v>
      </c>
      <c r="M525" s="835">
        <v>1396.5</v>
      </c>
      <c r="N525" s="832">
        <v>7</v>
      </c>
      <c r="O525" s="836">
        <v>7</v>
      </c>
      <c r="P525" s="835">
        <v>1396.5</v>
      </c>
      <c r="Q525" s="837">
        <v>1</v>
      </c>
      <c r="R525" s="832">
        <v>7</v>
      </c>
      <c r="S525" s="837">
        <v>1</v>
      </c>
      <c r="T525" s="836">
        <v>7</v>
      </c>
      <c r="U525" s="838">
        <v>1</v>
      </c>
    </row>
    <row r="526" spans="1:21" ht="14.4" customHeight="1" x14ac:dyDescent="0.3">
      <c r="A526" s="831">
        <v>31</v>
      </c>
      <c r="B526" s="832" t="s">
        <v>1689</v>
      </c>
      <c r="C526" s="832" t="s">
        <v>1695</v>
      </c>
      <c r="D526" s="833" t="s">
        <v>2661</v>
      </c>
      <c r="E526" s="834" t="s">
        <v>1714</v>
      </c>
      <c r="F526" s="832" t="s">
        <v>1692</v>
      </c>
      <c r="G526" s="832" t="s">
        <v>1733</v>
      </c>
      <c r="H526" s="832" t="s">
        <v>581</v>
      </c>
      <c r="I526" s="832" t="s">
        <v>1734</v>
      </c>
      <c r="J526" s="832" t="s">
        <v>1735</v>
      </c>
      <c r="K526" s="832" t="s">
        <v>1736</v>
      </c>
      <c r="L526" s="835">
        <v>492.18</v>
      </c>
      <c r="M526" s="835">
        <v>8367.0600000000013</v>
      </c>
      <c r="N526" s="832">
        <v>17</v>
      </c>
      <c r="O526" s="836">
        <v>17</v>
      </c>
      <c r="P526" s="835">
        <v>6890.5200000000013</v>
      </c>
      <c r="Q526" s="837">
        <v>0.82352941176470595</v>
      </c>
      <c r="R526" s="832">
        <v>14</v>
      </c>
      <c r="S526" s="837">
        <v>0.82352941176470584</v>
      </c>
      <c r="T526" s="836">
        <v>14</v>
      </c>
      <c r="U526" s="838">
        <v>0.82352941176470584</v>
      </c>
    </row>
    <row r="527" spans="1:21" ht="14.4" customHeight="1" x14ac:dyDescent="0.3">
      <c r="A527" s="831">
        <v>31</v>
      </c>
      <c r="B527" s="832" t="s">
        <v>1689</v>
      </c>
      <c r="C527" s="832" t="s">
        <v>1695</v>
      </c>
      <c r="D527" s="833" t="s">
        <v>2661</v>
      </c>
      <c r="E527" s="834" t="s">
        <v>1714</v>
      </c>
      <c r="F527" s="832" t="s">
        <v>1692</v>
      </c>
      <c r="G527" s="832" t="s">
        <v>1733</v>
      </c>
      <c r="H527" s="832" t="s">
        <v>581</v>
      </c>
      <c r="I527" s="832" t="s">
        <v>2352</v>
      </c>
      <c r="J527" s="832" t="s">
        <v>2353</v>
      </c>
      <c r="K527" s="832" t="s">
        <v>2354</v>
      </c>
      <c r="L527" s="835">
        <v>347.81</v>
      </c>
      <c r="M527" s="835">
        <v>695.62</v>
      </c>
      <c r="N527" s="832">
        <v>2</v>
      </c>
      <c r="O527" s="836">
        <v>2</v>
      </c>
      <c r="P527" s="835">
        <v>695.62</v>
      </c>
      <c r="Q527" s="837">
        <v>1</v>
      </c>
      <c r="R527" s="832">
        <v>2</v>
      </c>
      <c r="S527" s="837">
        <v>1</v>
      </c>
      <c r="T527" s="836">
        <v>2</v>
      </c>
      <c r="U527" s="838">
        <v>1</v>
      </c>
    </row>
    <row r="528" spans="1:21" ht="14.4" customHeight="1" x14ac:dyDescent="0.3">
      <c r="A528" s="831">
        <v>31</v>
      </c>
      <c r="B528" s="832" t="s">
        <v>1689</v>
      </c>
      <c r="C528" s="832" t="s">
        <v>1695</v>
      </c>
      <c r="D528" s="833" t="s">
        <v>2661</v>
      </c>
      <c r="E528" s="834" t="s">
        <v>1714</v>
      </c>
      <c r="F528" s="832" t="s">
        <v>1692</v>
      </c>
      <c r="G528" s="832" t="s">
        <v>1733</v>
      </c>
      <c r="H528" s="832" t="s">
        <v>581</v>
      </c>
      <c r="I528" s="832" t="s">
        <v>2016</v>
      </c>
      <c r="J528" s="832" t="s">
        <v>2017</v>
      </c>
      <c r="K528" s="832" t="s">
        <v>2018</v>
      </c>
      <c r="L528" s="835">
        <v>2296.87</v>
      </c>
      <c r="M528" s="835">
        <v>4593.74</v>
      </c>
      <c r="N528" s="832">
        <v>2</v>
      </c>
      <c r="O528" s="836">
        <v>2</v>
      </c>
      <c r="P528" s="835">
        <v>4593.74</v>
      </c>
      <c r="Q528" s="837">
        <v>1</v>
      </c>
      <c r="R528" s="832">
        <v>2</v>
      </c>
      <c r="S528" s="837">
        <v>1</v>
      </c>
      <c r="T528" s="836">
        <v>2</v>
      </c>
      <c r="U528" s="838">
        <v>1</v>
      </c>
    </row>
    <row r="529" spans="1:21" ht="14.4" customHeight="1" x14ac:dyDescent="0.3">
      <c r="A529" s="831">
        <v>31</v>
      </c>
      <c r="B529" s="832" t="s">
        <v>1689</v>
      </c>
      <c r="C529" s="832" t="s">
        <v>1695</v>
      </c>
      <c r="D529" s="833" t="s">
        <v>2661</v>
      </c>
      <c r="E529" s="834" t="s">
        <v>1714</v>
      </c>
      <c r="F529" s="832" t="s">
        <v>1692</v>
      </c>
      <c r="G529" s="832" t="s">
        <v>1733</v>
      </c>
      <c r="H529" s="832" t="s">
        <v>581</v>
      </c>
      <c r="I529" s="832" t="s">
        <v>2019</v>
      </c>
      <c r="J529" s="832" t="s">
        <v>2020</v>
      </c>
      <c r="K529" s="832" t="s">
        <v>2021</v>
      </c>
      <c r="L529" s="835">
        <v>320.25</v>
      </c>
      <c r="M529" s="835">
        <v>320.25</v>
      </c>
      <c r="N529" s="832">
        <v>1</v>
      </c>
      <c r="O529" s="836">
        <v>1</v>
      </c>
      <c r="P529" s="835">
        <v>320.25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31</v>
      </c>
      <c r="B530" s="832" t="s">
        <v>1689</v>
      </c>
      <c r="C530" s="832" t="s">
        <v>1695</v>
      </c>
      <c r="D530" s="833" t="s">
        <v>2661</v>
      </c>
      <c r="E530" s="834" t="s">
        <v>1714</v>
      </c>
      <c r="F530" s="832" t="s">
        <v>1692</v>
      </c>
      <c r="G530" s="832" t="s">
        <v>1733</v>
      </c>
      <c r="H530" s="832" t="s">
        <v>581</v>
      </c>
      <c r="I530" s="832" t="s">
        <v>1892</v>
      </c>
      <c r="J530" s="832" t="s">
        <v>1893</v>
      </c>
      <c r="K530" s="832" t="s">
        <v>1894</v>
      </c>
      <c r="L530" s="835">
        <v>245.43</v>
      </c>
      <c r="M530" s="835">
        <v>981.72</v>
      </c>
      <c r="N530" s="832">
        <v>4</v>
      </c>
      <c r="O530" s="836">
        <v>4</v>
      </c>
      <c r="P530" s="835">
        <v>981.72</v>
      </c>
      <c r="Q530" s="837">
        <v>1</v>
      </c>
      <c r="R530" s="832">
        <v>4</v>
      </c>
      <c r="S530" s="837">
        <v>1</v>
      </c>
      <c r="T530" s="836">
        <v>4</v>
      </c>
      <c r="U530" s="838">
        <v>1</v>
      </c>
    </row>
    <row r="531" spans="1:21" ht="14.4" customHeight="1" x14ac:dyDescent="0.3">
      <c r="A531" s="831">
        <v>31</v>
      </c>
      <c r="B531" s="832" t="s">
        <v>1689</v>
      </c>
      <c r="C531" s="832" t="s">
        <v>1695</v>
      </c>
      <c r="D531" s="833" t="s">
        <v>2661</v>
      </c>
      <c r="E531" s="834" t="s">
        <v>1714</v>
      </c>
      <c r="F531" s="832" t="s">
        <v>1692</v>
      </c>
      <c r="G531" s="832" t="s">
        <v>1733</v>
      </c>
      <c r="H531" s="832" t="s">
        <v>581</v>
      </c>
      <c r="I531" s="832" t="s">
        <v>2022</v>
      </c>
      <c r="J531" s="832" t="s">
        <v>2023</v>
      </c>
      <c r="K531" s="832" t="s">
        <v>2024</v>
      </c>
      <c r="L531" s="835">
        <v>1575</v>
      </c>
      <c r="M531" s="835">
        <v>1575</v>
      </c>
      <c r="N531" s="832">
        <v>1</v>
      </c>
      <c r="O531" s="836">
        <v>1</v>
      </c>
      <c r="P531" s="835">
        <v>1575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31</v>
      </c>
      <c r="B532" s="832" t="s">
        <v>1689</v>
      </c>
      <c r="C532" s="832" t="s">
        <v>1695</v>
      </c>
      <c r="D532" s="833" t="s">
        <v>2661</v>
      </c>
      <c r="E532" s="834" t="s">
        <v>1714</v>
      </c>
      <c r="F532" s="832" t="s">
        <v>1692</v>
      </c>
      <c r="G532" s="832" t="s">
        <v>1733</v>
      </c>
      <c r="H532" s="832" t="s">
        <v>581</v>
      </c>
      <c r="I532" s="832" t="s">
        <v>1776</v>
      </c>
      <c r="J532" s="832" t="s">
        <v>1777</v>
      </c>
      <c r="K532" s="832" t="s">
        <v>1778</v>
      </c>
      <c r="L532" s="835">
        <v>2202.1999999999998</v>
      </c>
      <c r="M532" s="835">
        <v>6606.5999999999995</v>
      </c>
      <c r="N532" s="832">
        <v>3</v>
      </c>
      <c r="O532" s="836">
        <v>3</v>
      </c>
      <c r="P532" s="835">
        <v>2202.1999999999998</v>
      </c>
      <c r="Q532" s="837">
        <v>0.33333333333333331</v>
      </c>
      <c r="R532" s="832">
        <v>1</v>
      </c>
      <c r="S532" s="837">
        <v>0.33333333333333331</v>
      </c>
      <c r="T532" s="836">
        <v>1</v>
      </c>
      <c r="U532" s="838">
        <v>0.33333333333333331</v>
      </c>
    </row>
    <row r="533" spans="1:21" ht="14.4" customHeight="1" x14ac:dyDescent="0.3">
      <c r="A533" s="831">
        <v>31</v>
      </c>
      <c r="B533" s="832" t="s">
        <v>1689</v>
      </c>
      <c r="C533" s="832" t="s">
        <v>1695</v>
      </c>
      <c r="D533" s="833" t="s">
        <v>2661</v>
      </c>
      <c r="E533" s="834" t="s">
        <v>1714</v>
      </c>
      <c r="F533" s="832" t="s">
        <v>1692</v>
      </c>
      <c r="G533" s="832" t="s">
        <v>1733</v>
      </c>
      <c r="H533" s="832" t="s">
        <v>581</v>
      </c>
      <c r="I533" s="832" t="s">
        <v>2025</v>
      </c>
      <c r="J533" s="832" t="s">
        <v>1783</v>
      </c>
      <c r="K533" s="832" t="s">
        <v>2026</v>
      </c>
      <c r="L533" s="835">
        <v>50.5</v>
      </c>
      <c r="M533" s="835">
        <v>50.5</v>
      </c>
      <c r="N533" s="832">
        <v>1</v>
      </c>
      <c r="O533" s="836">
        <v>1</v>
      </c>
      <c r="P533" s="835">
        <v>50.5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31</v>
      </c>
      <c r="B534" s="832" t="s">
        <v>1689</v>
      </c>
      <c r="C534" s="832" t="s">
        <v>1695</v>
      </c>
      <c r="D534" s="833" t="s">
        <v>2661</v>
      </c>
      <c r="E534" s="834" t="s">
        <v>1714</v>
      </c>
      <c r="F534" s="832" t="s">
        <v>1692</v>
      </c>
      <c r="G534" s="832" t="s">
        <v>1733</v>
      </c>
      <c r="H534" s="832" t="s">
        <v>581</v>
      </c>
      <c r="I534" s="832" t="s">
        <v>1779</v>
      </c>
      <c r="J534" s="832" t="s">
        <v>1780</v>
      </c>
      <c r="K534" s="832" t="s">
        <v>1781</v>
      </c>
      <c r="L534" s="835">
        <v>971.25</v>
      </c>
      <c r="M534" s="835">
        <v>6798.75</v>
      </c>
      <c r="N534" s="832">
        <v>7</v>
      </c>
      <c r="O534" s="836">
        <v>7</v>
      </c>
      <c r="P534" s="835">
        <v>6798.75</v>
      </c>
      <c r="Q534" s="837">
        <v>1</v>
      </c>
      <c r="R534" s="832">
        <v>7</v>
      </c>
      <c r="S534" s="837">
        <v>1</v>
      </c>
      <c r="T534" s="836">
        <v>7</v>
      </c>
      <c r="U534" s="838">
        <v>1</v>
      </c>
    </row>
    <row r="535" spans="1:21" ht="14.4" customHeight="1" x14ac:dyDescent="0.3">
      <c r="A535" s="831">
        <v>31</v>
      </c>
      <c r="B535" s="832" t="s">
        <v>1689</v>
      </c>
      <c r="C535" s="832" t="s">
        <v>1695</v>
      </c>
      <c r="D535" s="833" t="s">
        <v>2661</v>
      </c>
      <c r="E535" s="834" t="s">
        <v>1714</v>
      </c>
      <c r="F535" s="832" t="s">
        <v>1692</v>
      </c>
      <c r="G535" s="832" t="s">
        <v>1733</v>
      </c>
      <c r="H535" s="832" t="s">
        <v>581</v>
      </c>
      <c r="I535" s="832" t="s">
        <v>2030</v>
      </c>
      <c r="J535" s="832" t="s">
        <v>2031</v>
      </c>
      <c r="K535" s="832"/>
      <c r="L535" s="835">
        <v>80.349999999999994</v>
      </c>
      <c r="M535" s="835">
        <v>160.69999999999999</v>
      </c>
      <c r="N535" s="832">
        <v>2</v>
      </c>
      <c r="O535" s="836">
        <v>2</v>
      </c>
      <c r="P535" s="835">
        <v>160.69999999999999</v>
      </c>
      <c r="Q535" s="837">
        <v>1</v>
      </c>
      <c r="R535" s="832">
        <v>2</v>
      </c>
      <c r="S535" s="837">
        <v>1</v>
      </c>
      <c r="T535" s="836">
        <v>2</v>
      </c>
      <c r="U535" s="838">
        <v>1</v>
      </c>
    </row>
    <row r="536" spans="1:21" ht="14.4" customHeight="1" x14ac:dyDescent="0.3">
      <c r="A536" s="831">
        <v>31</v>
      </c>
      <c r="B536" s="832" t="s">
        <v>1689</v>
      </c>
      <c r="C536" s="832" t="s">
        <v>1695</v>
      </c>
      <c r="D536" s="833" t="s">
        <v>2661</v>
      </c>
      <c r="E536" s="834" t="s">
        <v>1714</v>
      </c>
      <c r="F536" s="832" t="s">
        <v>1692</v>
      </c>
      <c r="G536" s="832" t="s">
        <v>1733</v>
      </c>
      <c r="H536" s="832" t="s">
        <v>581</v>
      </c>
      <c r="I536" s="832" t="s">
        <v>1901</v>
      </c>
      <c r="J536" s="832" t="s">
        <v>1902</v>
      </c>
      <c r="K536" s="832" t="s">
        <v>1903</v>
      </c>
      <c r="L536" s="835">
        <v>349.12</v>
      </c>
      <c r="M536" s="835">
        <v>698.24</v>
      </c>
      <c r="N536" s="832">
        <v>2</v>
      </c>
      <c r="O536" s="836">
        <v>2</v>
      </c>
      <c r="P536" s="835">
        <v>698.24</v>
      </c>
      <c r="Q536" s="837">
        <v>1</v>
      </c>
      <c r="R536" s="832">
        <v>2</v>
      </c>
      <c r="S536" s="837">
        <v>1</v>
      </c>
      <c r="T536" s="836">
        <v>2</v>
      </c>
      <c r="U536" s="838">
        <v>1</v>
      </c>
    </row>
    <row r="537" spans="1:21" ht="14.4" customHeight="1" x14ac:dyDescent="0.3">
      <c r="A537" s="831">
        <v>31</v>
      </c>
      <c r="B537" s="832" t="s">
        <v>1689</v>
      </c>
      <c r="C537" s="832" t="s">
        <v>1695</v>
      </c>
      <c r="D537" s="833" t="s">
        <v>2661</v>
      </c>
      <c r="E537" s="834" t="s">
        <v>1714</v>
      </c>
      <c r="F537" s="832" t="s">
        <v>1692</v>
      </c>
      <c r="G537" s="832" t="s">
        <v>1733</v>
      </c>
      <c r="H537" s="832" t="s">
        <v>581</v>
      </c>
      <c r="I537" s="832" t="s">
        <v>1904</v>
      </c>
      <c r="J537" s="832" t="s">
        <v>1905</v>
      </c>
      <c r="K537" s="832" t="s">
        <v>1906</v>
      </c>
      <c r="L537" s="835">
        <v>350</v>
      </c>
      <c r="M537" s="835">
        <v>5250</v>
      </c>
      <c r="N537" s="832">
        <v>15</v>
      </c>
      <c r="O537" s="836">
        <v>15</v>
      </c>
      <c r="P537" s="835">
        <v>4900</v>
      </c>
      <c r="Q537" s="837">
        <v>0.93333333333333335</v>
      </c>
      <c r="R537" s="832">
        <v>14</v>
      </c>
      <c r="S537" s="837">
        <v>0.93333333333333335</v>
      </c>
      <c r="T537" s="836">
        <v>14</v>
      </c>
      <c r="U537" s="838">
        <v>0.93333333333333335</v>
      </c>
    </row>
    <row r="538" spans="1:21" ht="14.4" customHeight="1" x14ac:dyDescent="0.3">
      <c r="A538" s="831">
        <v>31</v>
      </c>
      <c r="B538" s="832" t="s">
        <v>1689</v>
      </c>
      <c r="C538" s="832" t="s">
        <v>1695</v>
      </c>
      <c r="D538" s="833" t="s">
        <v>2661</v>
      </c>
      <c r="E538" s="834" t="s">
        <v>1714</v>
      </c>
      <c r="F538" s="832" t="s">
        <v>1692</v>
      </c>
      <c r="G538" s="832" t="s">
        <v>1733</v>
      </c>
      <c r="H538" s="832" t="s">
        <v>581</v>
      </c>
      <c r="I538" s="832" t="s">
        <v>1782</v>
      </c>
      <c r="J538" s="832" t="s">
        <v>1783</v>
      </c>
      <c r="K538" s="832" t="s">
        <v>1784</v>
      </c>
      <c r="L538" s="835">
        <v>58.5</v>
      </c>
      <c r="M538" s="835">
        <v>409.5</v>
      </c>
      <c r="N538" s="832">
        <v>7</v>
      </c>
      <c r="O538" s="836">
        <v>6</v>
      </c>
      <c r="P538" s="835">
        <v>409.5</v>
      </c>
      <c r="Q538" s="837">
        <v>1</v>
      </c>
      <c r="R538" s="832">
        <v>7</v>
      </c>
      <c r="S538" s="837">
        <v>1</v>
      </c>
      <c r="T538" s="836">
        <v>6</v>
      </c>
      <c r="U538" s="838">
        <v>1</v>
      </c>
    </row>
    <row r="539" spans="1:21" ht="14.4" customHeight="1" x14ac:dyDescent="0.3">
      <c r="A539" s="831">
        <v>31</v>
      </c>
      <c r="B539" s="832" t="s">
        <v>1689</v>
      </c>
      <c r="C539" s="832" t="s">
        <v>1695</v>
      </c>
      <c r="D539" s="833" t="s">
        <v>2661</v>
      </c>
      <c r="E539" s="834" t="s">
        <v>1714</v>
      </c>
      <c r="F539" s="832" t="s">
        <v>1692</v>
      </c>
      <c r="G539" s="832" t="s">
        <v>1733</v>
      </c>
      <c r="H539" s="832" t="s">
        <v>581</v>
      </c>
      <c r="I539" s="832" t="s">
        <v>1839</v>
      </c>
      <c r="J539" s="832" t="s">
        <v>1840</v>
      </c>
      <c r="K539" s="832" t="s">
        <v>1841</v>
      </c>
      <c r="L539" s="835">
        <v>1000</v>
      </c>
      <c r="M539" s="835">
        <v>4000</v>
      </c>
      <c r="N539" s="832">
        <v>4</v>
      </c>
      <c r="O539" s="836">
        <v>4</v>
      </c>
      <c r="P539" s="835">
        <v>3000</v>
      </c>
      <c r="Q539" s="837">
        <v>0.75</v>
      </c>
      <c r="R539" s="832">
        <v>3</v>
      </c>
      <c r="S539" s="837">
        <v>0.75</v>
      </c>
      <c r="T539" s="836">
        <v>3</v>
      </c>
      <c r="U539" s="838">
        <v>0.75</v>
      </c>
    </row>
    <row r="540" spans="1:21" ht="14.4" customHeight="1" x14ac:dyDescent="0.3">
      <c r="A540" s="831">
        <v>31</v>
      </c>
      <c r="B540" s="832" t="s">
        <v>1689</v>
      </c>
      <c r="C540" s="832" t="s">
        <v>1695</v>
      </c>
      <c r="D540" s="833" t="s">
        <v>2661</v>
      </c>
      <c r="E540" s="834" t="s">
        <v>1714</v>
      </c>
      <c r="F540" s="832" t="s">
        <v>1692</v>
      </c>
      <c r="G540" s="832" t="s">
        <v>1733</v>
      </c>
      <c r="H540" s="832" t="s">
        <v>581</v>
      </c>
      <c r="I540" s="832" t="s">
        <v>1737</v>
      </c>
      <c r="J540" s="832" t="s">
        <v>1738</v>
      </c>
      <c r="K540" s="832" t="s">
        <v>1739</v>
      </c>
      <c r="L540" s="835">
        <v>1000</v>
      </c>
      <c r="M540" s="835">
        <v>9000</v>
      </c>
      <c r="N540" s="832">
        <v>9</v>
      </c>
      <c r="O540" s="836">
        <v>9</v>
      </c>
      <c r="P540" s="835">
        <v>9000</v>
      </c>
      <c r="Q540" s="837">
        <v>1</v>
      </c>
      <c r="R540" s="832">
        <v>9</v>
      </c>
      <c r="S540" s="837">
        <v>1</v>
      </c>
      <c r="T540" s="836">
        <v>9</v>
      </c>
      <c r="U540" s="838">
        <v>1</v>
      </c>
    </row>
    <row r="541" spans="1:21" ht="14.4" customHeight="1" x14ac:dyDescent="0.3">
      <c r="A541" s="831">
        <v>31</v>
      </c>
      <c r="B541" s="832" t="s">
        <v>1689</v>
      </c>
      <c r="C541" s="832" t="s">
        <v>1695</v>
      </c>
      <c r="D541" s="833" t="s">
        <v>2661</v>
      </c>
      <c r="E541" s="834" t="s">
        <v>1714</v>
      </c>
      <c r="F541" s="832" t="s">
        <v>1692</v>
      </c>
      <c r="G541" s="832" t="s">
        <v>1733</v>
      </c>
      <c r="H541" s="832" t="s">
        <v>581</v>
      </c>
      <c r="I541" s="832" t="s">
        <v>2355</v>
      </c>
      <c r="J541" s="832" t="s">
        <v>2356</v>
      </c>
      <c r="K541" s="832" t="s">
        <v>2357</v>
      </c>
      <c r="L541" s="835">
        <v>750</v>
      </c>
      <c r="M541" s="835">
        <v>750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31</v>
      </c>
      <c r="B542" s="832" t="s">
        <v>1689</v>
      </c>
      <c r="C542" s="832" t="s">
        <v>1695</v>
      </c>
      <c r="D542" s="833" t="s">
        <v>2661</v>
      </c>
      <c r="E542" s="834" t="s">
        <v>1714</v>
      </c>
      <c r="F542" s="832" t="s">
        <v>1692</v>
      </c>
      <c r="G542" s="832" t="s">
        <v>1733</v>
      </c>
      <c r="H542" s="832" t="s">
        <v>581</v>
      </c>
      <c r="I542" s="832" t="s">
        <v>2090</v>
      </c>
      <c r="J542" s="832" t="s">
        <v>2091</v>
      </c>
      <c r="K542" s="832" t="s">
        <v>2092</v>
      </c>
      <c r="L542" s="835">
        <v>2260</v>
      </c>
      <c r="M542" s="835">
        <v>4520</v>
      </c>
      <c r="N542" s="832">
        <v>2</v>
      </c>
      <c r="O542" s="836">
        <v>2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31</v>
      </c>
      <c r="B543" s="832" t="s">
        <v>1689</v>
      </c>
      <c r="C543" s="832" t="s">
        <v>1695</v>
      </c>
      <c r="D543" s="833" t="s">
        <v>2661</v>
      </c>
      <c r="E543" s="834" t="s">
        <v>1714</v>
      </c>
      <c r="F543" s="832" t="s">
        <v>1692</v>
      </c>
      <c r="G543" s="832" t="s">
        <v>1733</v>
      </c>
      <c r="H543" s="832" t="s">
        <v>581</v>
      </c>
      <c r="I543" s="832" t="s">
        <v>2358</v>
      </c>
      <c r="J543" s="832" t="s">
        <v>2286</v>
      </c>
      <c r="K543" s="832" t="s">
        <v>2359</v>
      </c>
      <c r="L543" s="835">
        <v>600</v>
      </c>
      <c r="M543" s="835">
        <v>600</v>
      </c>
      <c r="N543" s="832">
        <v>1</v>
      </c>
      <c r="O543" s="836">
        <v>1</v>
      </c>
      <c r="P543" s="835">
        <v>600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31</v>
      </c>
      <c r="B544" s="832" t="s">
        <v>1689</v>
      </c>
      <c r="C544" s="832" t="s">
        <v>1695</v>
      </c>
      <c r="D544" s="833" t="s">
        <v>2661</v>
      </c>
      <c r="E544" s="834" t="s">
        <v>1714</v>
      </c>
      <c r="F544" s="832" t="s">
        <v>1692</v>
      </c>
      <c r="G544" s="832" t="s">
        <v>1733</v>
      </c>
      <c r="H544" s="832" t="s">
        <v>581</v>
      </c>
      <c r="I544" s="832" t="s">
        <v>2228</v>
      </c>
      <c r="J544" s="832" t="s">
        <v>2229</v>
      </c>
      <c r="K544" s="832" t="s">
        <v>2230</v>
      </c>
      <c r="L544" s="835">
        <v>3200</v>
      </c>
      <c r="M544" s="835">
        <v>3200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31</v>
      </c>
      <c r="B545" s="832" t="s">
        <v>1689</v>
      </c>
      <c r="C545" s="832" t="s">
        <v>1695</v>
      </c>
      <c r="D545" s="833" t="s">
        <v>2661</v>
      </c>
      <c r="E545" s="834" t="s">
        <v>1714</v>
      </c>
      <c r="F545" s="832" t="s">
        <v>1692</v>
      </c>
      <c r="G545" s="832" t="s">
        <v>1733</v>
      </c>
      <c r="H545" s="832" t="s">
        <v>581</v>
      </c>
      <c r="I545" s="832" t="s">
        <v>1785</v>
      </c>
      <c r="J545" s="832" t="s">
        <v>1786</v>
      </c>
      <c r="K545" s="832" t="s">
        <v>1787</v>
      </c>
      <c r="L545" s="835">
        <v>855</v>
      </c>
      <c r="M545" s="835">
        <v>855</v>
      </c>
      <c r="N545" s="832">
        <v>1</v>
      </c>
      <c r="O545" s="836">
        <v>1</v>
      </c>
      <c r="P545" s="835">
        <v>855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31</v>
      </c>
      <c r="B546" s="832" t="s">
        <v>1689</v>
      </c>
      <c r="C546" s="832" t="s">
        <v>1695</v>
      </c>
      <c r="D546" s="833" t="s">
        <v>2661</v>
      </c>
      <c r="E546" s="834" t="s">
        <v>1714</v>
      </c>
      <c r="F546" s="832" t="s">
        <v>1692</v>
      </c>
      <c r="G546" s="832" t="s">
        <v>1733</v>
      </c>
      <c r="H546" s="832" t="s">
        <v>581</v>
      </c>
      <c r="I546" s="832" t="s">
        <v>2360</v>
      </c>
      <c r="J546" s="832" t="s">
        <v>2361</v>
      </c>
      <c r="K546" s="832" t="s">
        <v>2362</v>
      </c>
      <c r="L546" s="835">
        <v>180</v>
      </c>
      <c r="M546" s="835">
        <v>180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31</v>
      </c>
      <c r="B547" s="832" t="s">
        <v>1689</v>
      </c>
      <c r="C547" s="832" t="s">
        <v>1695</v>
      </c>
      <c r="D547" s="833" t="s">
        <v>2661</v>
      </c>
      <c r="E547" s="834" t="s">
        <v>1714</v>
      </c>
      <c r="F547" s="832" t="s">
        <v>1692</v>
      </c>
      <c r="G547" s="832" t="s">
        <v>1733</v>
      </c>
      <c r="H547" s="832" t="s">
        <v>581</v>
      </c>
      <c r="I547" s="832" t="s">
        <v>1910</v>
      </c>
      <c r="J547" s="832" t="s">
        <v>1911</v>
      </c>
      <c r="K547" s="832" t="s">
        <v>1909</v>
      </c>
      <c r="L547" s="835">
        <v>1000</v>
      </c>
      <c r="M547" s="835">
        <v>1000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31</v>
      </c>
      <c r="B548" s="832" t="s">
        <v>1689</v>
      </c>
      <c r="C548" s="832" t="s">
        <v>1695</v>
      </c>
      <c r="D548" s="833" t="s">
        <v>2661</v>
      </c>
      <c r="E548" s="834" t="s">
        <v>1714</v>
      </c>
      <c r="F548" s="832" t="s">
        <v>1692</v>
      </c>
      <c r="G548" s="832" t="s">
        <v>1740</v>
      </c>
      <c r="H548" s="832" t="s">
        <v>581</v>
      </c>
      <c r="I548" s="832" t="s">
        <v>1912</v>
      </c>
      <c r="J548" s="832" t="s">
        <v>1913</v>
      </c>
      <c r="K548" s="832" t="s">
        <v>1914</v>
      </c>
      <c r="L548" s="835">
        <v>222</v>
      </c>
      <c r="M548" s="835">
        <v>444</v>
      </c>
      <c r="N548" s="832">
        <v>2</v>
      </c>
      <c r="O548" s="836">
        <v>1</v>
      </c>
      <c r="P548" s="835">
        <v>444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31</v>
      </c>
      <c r="B549" s="832" t="s">
        <v>1689</v>
      </c>
      <c r="C549" s="832" t="s">
        <v>1695</v>
      </c>
      <c r="D549" s="833" t="s">
        <v>2661</v>
      </c>
      <c r="E549" s="834" t="s">
        <v>1714</v>
      </c>
      <c r="F549" s="832" t="s">
        <v>1692</v>
      </c>
      <c r="G549" s="832" t="s">
        <v>1740</v>
      </c>
      <c r="H549" s="832" t="s">
        <v>581</v>
      </c>
      <c r="I549" s="832" t="s">
        <v>1915</v>
      </c>
      <c r="J549" s="832" t="s">
        <v>1916</v>
      </c>
      <c r="K549" s="832" t="s">
        <v>1917</v>
      </c>
      <c r="L549" s="835">
        <v>260</v>
      </c>
      <c r="M549" s="835">
        <v>4680</v>
      </c>
      <c r="N549" s="832">
        <v>18</v>
      </c>
      <c r="O549" s="836">
        <v>9</v>
      </c>
      <c r="P549" s="835">
        <v>3640</v>
      </c>
      <c r="Q549" s="837">
        <v>0.77777777777777779</v>
      </c>
      <c r="R549" s="832">
        <v>14</v>
      </c>
      <c r="S549" s="837">
        <v>0.77777777777777779</v>
      </c>
      <c r="T549" s="836">
        <v>7</v>
      </c>
      <c r="U549" s="838">
        <v>0.77777777777777779</v>
      </c>
    </row>
    <row r="550" spans="1:21" ht="14.4" customHeight="1" x14ac:dyDescent="0.3">
      <c r="A550" s="831">
        <v>31</v>
      </c>
      <c r="B550" s="832" t="s">
        <v>1689</v>
      </c>
      <c r="C550" s="832" t="s">
        <v>1695</v>
      </c>
      <c r="D550" s="833" t="s">
        <v>2661</v>
      </c>
      <c r="E550" s="834" t="s">
        <v>1714</v>
      </c>
      <c r="F550" s="832" t="s">
        <v>1692</v>
      </c>
      <c r="G550" s="832" t="s">
        <v>1740</v>
      </c>
      <c r="H550" s="832" t="s">
        <v>581</v>
      </c>
      <c r="I550" s="832" t="s">
        <v>1741</v>
      </c>
      <c r="J550" s="832" t="s">
        <v>1742</v>
      </c>
      <c r="K550" s="832" t="s">
        <v>1743</v>
      </c>
      <c r="L550" s="835">
        <v>200</v>
      </c>
      <c r="M550" s="835">
        <v>8800</v>
      </c>
      <c r="N550" s="832">
        <v>44</v>
      </c>
      <c r="O550" s="836">
        <v>22</v>
      </c>
      <c r="P550" s="835">
        <v>8400</v>
      </c>
      <c r="Q550" s="837">
        <v>0.95454545454545459</v>
      </c>
      <c r="R550" s="832">
        <v>42</v>
      </c>
      <c r="S550" s="837">
        <v>0.95454545454545459</v>
      </c>
      <c r="T550" s="836">
        <v>21</v>
      </c>
      <c r="U550" s="838">
        <v>0.95454545454545459</v>
      </c>
    </row>
    <row r="551" spans="1:21" ht="14.4" customHeight="1" x14ac:dyDescent="0.3">
      <c r="A551" s="831">
        <v>31</v>
      </c>
      <c r="B551" s="832" t="s">
        <v>1689</v>
      </c>
      <c r="C551" s="832" t="s">
        <v>1695</v>
      </c>
      <c r="D551" s="833" t="s">
        <v>2661</v>
      </c>
      <c r="E551" s="834" t="s">
        <v>1714</v>
      </c>
      <c r="F551" s="832" t="s">
        <v>1692</v>
      </c>
      <c r="G551" s="832" t="s">
        <v>1740</v>
      </c>
      <c r="H551" s="832" t="s">
        <v>581</v>
      </c>
      <c r="I551" s="832" t="s">
        <v>1918</v>
      </c>
      <c r="J551" s="832" t="s">
        <v>1919</v>
      </c>
      <c r="K551" s="832" t="s">
        <v>1920</v>
      </c>
      <c r="L551" s="835">
        <v>1200</v>
      </c>
      <c r="M551" s="835">
        <v>1200</v>
      </c>
      <c r="N551" s="832">
        <v>1</v>
      </c>
      <c r="O551" s="836">
        <v>1</v>
      </c>
      <c r="P551" s="835">
        <v>1200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31</v>
      </c>
      <c r="B552" s="832" t="s">
        <v>1689</v>
      </c>
      <c r="C552" s="832" t="s">
        <v>1695</v>
      </c>
      <c r="D552" s="833" t="s">
        <v>2661</v>
      </c>
      <c r="E552" s="834" t="s">
        <v>1714</v>
      </c>
      <c r="F552" s="832" t="s">
        <v>1692</v>
      </c>
      <c r="G552" s="832" t="s">
        <v>1740</v>
      </c>
      <c r="H552" s="832" t="s">
        <v>581</v>
      </c>
      <c r="I552" s="832" t="s">
        <v>1921</v>
      </c>
      <c r="J552" s="832" t="s">
        <v>1922</v>
      </c>
      <c r="K552" s="832" t="s">
        <v>1923</v>
      </c>
      <c r="L552" s="835">
        <v>890</v>
      </c>
      <c r="M552" s="835">
        <v>890</v>
      </c>
      <c r="N552" s="832">
        <v>1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31</v>
      </c>
      <c r="B553" s="832" t="s">
        <v>1689</v>
      </c>
      <c r="C553" s="832" t="s">
        <v>1695</v>
      </c>
      <c r="D553" s="833" t="s">
        <v>2661</v>
      </c>
      <c r="E553" s="834" t="s">
        <v>1714</v>
      </c>
      <c r="F553" s="832" t="s">
        <v>1692</v>
      </c>
      <c r="G553" s="832" t="s">
        <v>2363</v>
      </c>
      <c r="H553" s="832" t="s">
        <v>581</v>
      </c>
      <c r="I553" s="832" t="s">
        <v>2364</v>
      </c>
      <c r="J553" s="832" t="s">
        <v>2365</v>
      </c>
      <c r="K553" s="832" t="s">
        <v>2366</v>
      </c>
      <c r="L553" s="835">
        <v>0</v>
      </c>
      <c r="M553" s="835">
        <v>0</v>
      </c>
      <c r="N553" s="832">
        <v>1</v>
      </c>
      <c r="O553" s="836">
        <v>1</v>
      </c>
      <c r="P553" s="835"/>
      <c r="Q553" s="837"/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31</v>
      </c>
      <c r="B554" s="832" t="s">
        <v>1689</v>
      </c>
      <c r="C554" s="832" t="s">
        <v>1695</v>
      </c>
      <c r="D554" s="833" t="s">
        <v>2661</v>
      </c>
      <c r="E554" s="834" t="s">
        <v>1716</v>
      </c>
      <c r="F554" s="832" t="s">
        <v>1690</v>
      </c>
      <c r="G554" s="832" t="s">
        <v>1927</v>
      </c>
      <c r="H554" s="832" t="s">
        <v>613</v>
      </c>
      <c r="I554" s="832" t="s">
        <v>2367</v>
      </c>
      <c r="J554" s="832" t="s">
        <v>2368</v>
      </c>
      <c r="K554" s="832" t="s">
        <v>2296</v>
      </c>
      <c r="L554" s="835">
        <v>18.809999999999999</v>
      </c>
      <c r="M554" s="835">
        <v>18.809999999999999</v>
      </c>
      <c r="N554" s="832">
        <v>1</v>
      </c>
      <c r="O554" s="836">
        <v>0.5</v>
      </c>
      <c r="P554" s="835">
        <v>18.809999999999999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31</v>
      </c>
      <c r="B555" s="832" t="s">
        <v>1689</v>
      </c>
      <c r="C555" s="832" t="s">
        <v>1695</v>
      </c>
      <c r="D555" s="833" t="s">
        <v>2661</v>
      </c>
      <c r="E555" s="834" t="s">
        <v>1716</v>
      </c>
      <c r="F555" s="832" t="s">
        <v>1690</v>
      </c>
      <c r="G555" s="832" t="s">
        <v>1795</v>
      </c>
      <c r="H555" s="832" t="s">
        <v>581</v>
      </c>
      <c r="I555" s="832" t="s">
        <v>1848</v>
      </c>
      <c r="J555" s="832" t="s">
        <v>1144</v>
      </c>
      <c r="K555" s="832" t="s">
        <v>1613</v>
      </c>
      <c r="L555" s="835">
        <v>0</v>
      </c>
      <c r="M555" s="835">
        <v>0</v>
      </c>
      <c r="N555" s="832">
        <v>1</v>
      </c>
      <c r="O555" s="836">
        <v>0.5</v>
      </c>
      <c r="P555" s="835">
        <v>0</v>
      </c>
      <c r="Q555" s="837"/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31</v>
      </c>
      <c r="B556" s="832" t="s">
        <v>1689</v>
      </c>
      <c r="C556" s="832" t="s">
        <v>1695</v>
      </c>
      <c r="D556" s="833" t="s">
        <v>2661</v>
      </c>
      <c r="E556" s="834" t="s">
        <v>1716</v>
      </c>
      <c r="F556" s="832" t="s">
        <v>1690</v>
      </c>
      <c r="G556" s="832" t="s">
        <v>2093</v>
      </c>
      <c r="H556" s="832" t="s">
        <v>613</v>
      </c>
      <c r="I556" s="832" t="s">
        <v>2369</v>
      </c>
      <c r="J556" s="832" t="s">
        <v>2095</v>
      </c>
      <c r="K556" s="832" t="s">
        <v>2370</v>
      </c>
      <c r="L556" s="835">
        <v>70.540000000000006</v>
      </c>
      <c r="M556" s="835">
        <v>70.540000000000006</v>
      </c>
      <c r="N556" s="832">
        <v>1</v>
      </c>
      <c r="O556" s="836">
        <v>1</v>
      </c>
      <c r="P556" s="835">
        <v>70.540000000000006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31</v>
      </c>
      <c r="B557" s="832" t="s">
        <v>1689</v>
      </c>
      <c r="C557" s="832" t="s">
        <v>1695</v>
      </c>
      <c r="D557" s="833" t="s">
        <v>2661</v>
      </c>
      <c r="E557" s="834" t="s">
        <v>1716</v>
      </c>
      <c r="F557" s="832" t="s">
        <v>1690</v>
      </c>
      <c r="G557" s="832" t="s">
        <v>2093</v>
      </c>
      <c r="H557" s="832" t="s">
        <v>613</v>
      </c>
      <c r="I557" s="832" t="s">
        <v>2094</v>
      </c>
      <c r="J557" s="832" t="s">
        <v>2095</v>
      </c>
      <c r="K557" s="832" t="s">
        <v>2096</v>
      </c>
      <c r="L557" s="835">
        <v>141.09</v>
      </c>
      <c r="M557" s="835">
        <v>141.09</v>
      </c>
      <c r="N557" s="832">
        <v>1</v>
      </c>
      <c r="O557" s="836">
        <v>0.5</v>
      </c>
      <c r="P557" s="835">
        <v>141.09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31</v>
      </c>
      <c r="B558" s="832" t="s">
        <v>1689</v>
      </c>
      <c r="C558" s="832" t="s">
        <v>1695</v>
      </c>
      <c r="D558" s="833" t="s">
        <v>2661</v>
      </c>
      <c r="E558" s="834" t="s">
        <v>1716</v>
      </c>
      <c r="F558" s="832" t="s">
        <v>1690</v>
      </c>
      <c r="G558" s="832" t="s">
        <v>1792</v>
      </c>
      <c r="H558" s="832" t="s">
        <v>613</v>
      </c>
      <c r="I558" s="832" t="s">
        <v>1516</v>
      </c>
      <c r="J558" s="832" t="s">
        <v>1517</v>
      </c>
      <c r="K558" s="832" t="s">
        <v>1518</v>
      </c>
      <c r="L558" s="835">
        <v>272.83</v>
      </c>
      <c r="M558" s="835">
        <v>272.83</v>
      </c>
      <c r="N558" s="832">
        <v>1</v>
      </c>
      <c r="O558" s="836">
        <v>1</v>
      </c>
      <c r="P558" s="835">
        <v>272.83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31</v>
      </c>
      <c r="B559" s="832" t="s">
        <v>1689</v>
      </c>
      <c r="C559" s="832" t="s">
        <v>1695</v>
      </c>
      <c r="D559" s="833" t="s">
        <v>2661</v>
      </c>
      <c r="E559" s="834" t="s">
        <v>1716</v>
      </c>
      <c r="F559" s="832" t="s">
        <v>1690</v>
      </c>
      <c r="G559" s="832" t="s">
        <v>2371</v>
      </c>
      <c r="H559" s="832" t="s">
        <v>613</v>
      </c>
      <c r="I559" s="832" t="s">
        <v>2372</v>
      </c>
      <c r="J559" s="832" t="s">
        <v>1010</v>
      </c>
      <c r="K559" s="832" t="s">
        <v>2373</v>
      </c>
      <c r="L559" s="835">
        <v>176.32</v>
      </c>
      <c r="M559" s="835">
        <v>176.32</v>
      </c>
      <c r="N559" s="832">
        <v>1</v>
      </c>
      <c r="O559" s="836">
        <v>0.5</v>
      </c>
      <c r="P559" s="835">
        <v>176.32</v>
      </c>
      <c r="Q559" s="837">
        <v>1</v>
      </c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31</v>
      </c>
      <c r="B560" s="832" t="s">
        <v>1689</v>
      </c>
      <c r="C560" s="832" t="s">
        <v>1695</v>
      </c>
      <c r="D560" s="833" t="s">
        <v>2661</v>
      </c>
      <c r="E560" s="834" t="s">
        <v>1716</v>
      </c>
      <c r="F560" s="832" t="s">
        <v>1690</v>
      </c>
      <c r="G560" s="832" t="s">
        <v>1745</v>
      </c>
      <c r="H560" s="832" t="s">
        <v>581</v>
      </c>
      <c r="I560" s="832" t="s">
        <v>1746</v>
      </c>
      <c r="J560" s="832" t="s">
        <v>1747</v>
      </c>
      <c r="K560" s="832" t="s">
        <v>1520</v>
      </c>
      <c r="L560" s="835">
        <v>78.33</v>
      </c>
      <c r="M560" s="835">
        <v>313.32</v>
      </c>
      <c r="N560" s="832">
        <v>4</v>
      </c>
      <c r="O560" s="836">
        <v>1.5</v>
      </c>
      <c r="P560" s="835">
        <v>313.32</v>
      </c>
      <c r="Q560" s="837">
        <v>1</v>
      </c>
      <c r="R560" s="832">
        <v>4</v>
      </c>
      <c r="S560" s="837">
        <v>1</v>
      </c>
      <c r="T560" s="836">
        <v>1.5</v>
      </c>
      <c r="U560" s="838">
        <v>1</v>
      </c>
    </row>
    <row r="561" spans="1:21" ht="14.4" customHeight="1" x14ac:dyDescent="0.3">
      <c r="A561" s="831">
        <v>31</v>
      </c>
      <c r="B561" s="832" t="s">
        <v>1689</v>
      </c>
      <c r="C561" s="832" t="s">
        <v>1695</v>
      </c>
      <c r="D561" s="833" t="s">
        <v>2661</v>
      </c>
      <c r="E561" s="834" t="s">
        <v>1716</v>
      </c>
      <c r="F561" s="832" t="s">
        <v>1690</v>
      </c>
      <c r="G561" s="832" t="s">
        <v>1788</v>
      </c>
      <c r="H561" s="832" t="s">
        <v>581</v>
      </c>
      <c r="I561" s="832" t="s">
        <v>2374</v>
      </c>
      <c r="J561" s="832" t="s">
        <v>2375</v>
      </c>
      <c r="K561" s="832" t="s">
        <v>2376</v>
      </c>
      <c r="L561" s="835">
        <v>96.84</v>
      </c>
      <c r="M561" s="835">
        <v>96.84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31</v>
      </c>
      <c r="B562" s="832" t="s">
        <v>1689</v>
      </c>
      <c r="C562" s="832" t="s">
        <v>1695</v>
      </c>
      <c r="D562" s="833" t="s">
        <v>2661</v>
      </c>
      <c r="E562" s="834" t="s">
        <v>1716</v>
      </c>
      <c r="F562" s="832" t="s">
        <v>1690</v>
      </c>
      <c r="G562" s="832" t="s">
        <v>2377</v>
      </c>
      <c r="H562" s="832" t="s">
        <v>581</v>
      </c>
      <c r="I562" s="832" t="s">
        <v>2378</v>
      </c>
      <c r="J562" s="832" t="s">
        <v>736</v>
      </c>
      <c r="K562" s="832" t="s">
        <v>2379</v>
      </c>
      <c r="L562" s="835">
        <v>477.5</v>
      </c>
      <c r="M562" s="835">
        <v>955</v>
      </c>
      <c r="N562" s="832">
        <v>2</v>
      </c>
      <c r="O562" s="836">
        <v>1</v>
      </c>
      <c r="P562" s="835">
        <v>955</v>
      </c>
      <c r="Q562" s="837">
        <v>1</v>
      </c>
      <c r="R562" s="832">
        <v>2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31</v>
      </c>
      <c r="B563" s="832" t="s">
        <v>1689</v>
      </c>
      <c r="C563" s="832" t="s">
        <v>1695</v>
      </c>
      <c r="D563" s="833" t="s">
        <v>2661</v>
      </c>
      <c r="E563" s="834" t="s">
        <v>1716</v>
      </c>
      <c r="F563" s="832" t="s">
        <v>1690</v>
      </c>
      <c r="G563" s="832" t="s">
        <v>2380</v>
      </c>
      <c r="H563" s="832" t="s">
        <v>581</v>
      </c>
      <c r="I563" s="832" t="s">
        <v>2381</v>
      </c>
      <c r="J563" s="832" t="s">
        <v>761</v>
      </c>
      <c r="K563" s="832" t="s">
        <v>2382</v>
      </c>
      <c r="L563" s="835">
        <v>37.68</v>
      </c>
      <c r="M563" s="835">
        <v>188.39999999999998</v>
      </c>
      <c r="N563" s="832">
        <v>5</v>
      </c>
      <c r="O563" s="836">
        <v>2.5</v>
      </c>
      <c r="P563" s="835">
        <v>113.03999999999999</v>
      </c>
      <c r="Q563" s="837">
        <v>0.6</v>
      </c>
      <c r="R563" s="832">
        <v>3</v>
      </c>
      <c r="S563" s="837">
        <v>0.6</v>
      </c>
      <c r="T563" s="836">
        <v>1.5</v>
      </c>
      <c r="U563" s="838">
        <v>0.6</v>
      </c>
    </row>
    <row r="564" spans="1:21" ht="14.4" customHeight="1" x14ac:dyDescent="0.3">
      <c r="A564" s="831">
        <v>31</v>
      </c>
      <c r="B564" s="832" t="s">
        <v>1689</v>
      </c>
      <c r="C564" s="832" t="s">
        <v>1695</v>
      </c>
      <c r="D564" s="833" t="s">
        <v>2661</v>
      </c>
      <c r="E564" s="834" t="s">
        <v>1716</v>
      </c>
      <c r="F564" s="832" t="s">
        <v>1690</v>
      </c>
      <c r="G564" s="832" t="s">
        <v>1942</v>
      </c>
      <c r="H564" s="832" t="s">
        <v>581</v>
      </c>
      <c r="I564" s="832" t="s">
        <v>1943</v>
      </c>
      <c r="J564" s="832" t="s">
        <v>870</v>
      </c>
      <c r="K564" s="832" t="s">
        <v>1944</v>
      </c>
      <c r="L564" s="835">
        <v>107.27</v>
      </c>
      <c r="M564" s="835">
        <v>321.81</v>
      </c>
      <c r="N564" s="832">
        <v>3</v>
      </c>
      <c r="O564" s="836">
        <v>1</v>
      </c>
      <c r="P564" s="835">
        <v>321.81</v>
      </c>
      <c r="Q564" s="837">
        <v>1</v>
      </c>
      <c r="R564" s="832">
        <v>3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31</v>
      </c>
      <c r="B565" s="832" t="s">
        <v>1689</v>
      </c>
      <c r="C565" s="832" t="s">
        <v>1695</v>
      </c>
      <c r="D565" s="833" t="s">
        <v>2661</v>
      </c>
      <c r="E565" s="834" t="s">
        <v>1716</v>
      </c>
      <c r="F565" s="832" t="s">
        <v>1690</v>
      </c>
      <c r="G565" s="832" t="s">
        <v>1849</v>
      </c>
      <c r="H565" s="832" t="s">
        <v>581</v>
      </c>
      <c r="I565" s="832" t="s">
        <v>1850</v>
      </c>
      <c r="J565" s="832" t="s">
        <v>1075</v>
      </c>
      <c r="K565" s="832" t="s">
        <v>1851</v>
      </c>
      <c r="L565" s="835">
        <v>48.09</v>
      </c>
      <c r="M565" s="835">
        <v>48.09</v>
      </c>
      <c r="N565" s="832">
        <v>1</v>
      </c>
      <c r="O565" s="836">
        <v>0.5</v>
      </c>
      <c r="P565" s="835">
        <v>48.09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31</v>
      </c>
      <c r="B566" s="832" t="s">
        <v>1689</v>
      </c>
      <c r="C566" s="832" t="s">
        <v>1695</v>
      </c>
      <c r="D566" s="833" t="s">
        <v>2661</v>
      </c>
      <c r="E566" s="834" t="s">
        <v>1716</v>
      </c>
      <c r="F566" s="832" t="s">
        <v>1690</v>
      </c>
      <c r="G566" s="832" t="s">
        <v>1748</v>
      </c>
      <c r="H566" s="832" t="s">
        <v>581</v>
      </c>
      <c r="I566" s="832" t="s">
        <v>1749</v>
      </c>
      <c r="J566" s="832" t="s">
        <v>1750</v>
      </c>
      <c r="K566" s="832" t="s">
        <v>1751</v>
      </c>
      <c r="L566" s="835">
        <v>132.97999999999999</v>
      </c>
      <c r="M566" s="835">
        <v>930.8599999999999</v>
      </c>
      <c r="N566" s="832">
        <v>7</v>
      </c>
      <c r="O566" s="836">
        <v>2</v>
      </c>
      <c r="P566" s="835">
        <v>930.8599999999999</v>
      </c>
      <c r="Q566" s="837">
        <v>1</v>
      </c>
      <c r="R566" s="832">
        <v>7</v>
      </c>
      <c r="S566" s="837">
        <v>1</v>
      </c>
      <c r="T566" s="836">
        <v>2</v>
      </c>
      <c r="U566" s="838">
        <v>1</v>
      </c>
    </row>
    <row r="567" spans="1:21" ht="14.4" customHeight="1" x14ac:dyDescent="0.3">
      <c r="A567" s="831">
        <v>31</v>
      </c>
      <c r="B567" s="832" t="s">
        <v>1689</v>
      </c>
      <c r="C567" s="832" t="s">
        <v>1695</v>
      </c>
      <c r="D567" s="833" t="s">
        <v>2661</v>
      </c>
      <c r="E567" s="834" t="s">
        <v>1716</v>
      </c>
      <c r="F567" s="832" t="s">
        <v>1690</v>
      </c>
      <c r="G567" s="832" t="s">
        <v>2124</v>
      </c>
      <c r="H567" s="832" t="s">
        <v>613</v>
      </c>
      <c r="I567" s="832" t="s">
        <v>2125</v>
      </c>
      <c r="J567" s="832" t="s">
        <v>1618</v>
      </c>
      <c r="K567" s="832" t="s">
        <v>2126</v>
      </c>
      <c r="L567" s="835">
        <v>176.32</v>
      </c>
      <c r="M567" s="835">
        <v>176.32</v>
      </c>
      <c r="N567" s="832">
        <v>1</v>
      </c>
      <c r="O567" s="836">
        <v>1</v>
      </c>
      <c r="P567" s="835">
        <v>176.32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31</v>
      </c>
      <c r="B568" s="832" t="s">
        <v>1689</v>
      </c>
      <c r="C568" s="832" t="s">
        <v>1695</v>
      </c>
      <c r="D568" s="833" t="s">
        <v>2661</v>
      </c>
      <c r="E568" s="834" t="s">
        <v>1716</v>
      </c>
      <c r="F568" s="832" t="s">
        <v>1690</v>
      </c>
      <c r="G568" s="832" t="s">
        <v>1857</v>
      </c>
      <c r="H568" s="832" t="s">
        <v>613</v>
      </c>
      <c r="I568" s="832" t="s">
        <v>1409</v>
      </c>
      <c r="J568" s="832" t="s">
        <v>1410</v>
      </c>
      <c r="K568" s="832" t="s">
        <v>1411</v>
      </c>
      <c r="L568" s="835">
        <v>10.65</v>
      </c>
      <c r="M568" s="835">
        <v>10.65</v>
      </c>
      <c r="N568" s="832">
        <v>1</v>
      </c>
      <c r="O568" s="836">
        <v>1</v>
      </c>
      <c r="P568" s="835">
        <v>10.65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31</v>
      </c>
      <c r="B569" s="832" t="s">
        <v>1689</v>
      </c>
      <c r="C569" s="832" t="s">
        <v>1695</v>
      </c>
      <c r="D569" s="833" t="s">
        <v>2661</v>
      </c>
      <c r="E569" s="834" t="s">
        <v>1716</v>
      </c>
      <c r="F569" s="832" t="s">
        <v>1690</v>
      </c>
      <c r="G569" s="832" t="s">
        <v>1723</v>
      </c>
      <c r="H569" s="832" t="s">
        <v>613</v>
      </c>
      <c r="I569" s="832" t="s">
        <v>1744</v>
      </c>
      <c r="J569" s="832" t="s">
        <v>770</v>
      </c>
      <c r="K569" s="832" t="s">
        <v>1387</v>
      </c>
      <c r="L569" s="835">
        <v>490.89</v>
      </c>
      <c r="M569" s="835">
        <v>11781.36</v>
      </c>
      <c r="N569" s="832">
        <v>24</v>
      </c>
      <c r="O569" s="836">
        <v>10.5</v>
      </c>
      <c r="P569" s="835">
        <v>6872.46</v>
      </c>
      <c r="Q569" s="837">
        <v>0.58333333333333326</v>
      </c>
      <c r="R569" s="832">
        <v>14</v>
      </c>
      <c r="S569" s="837">
        <v>0.58333333333333337</v>
      </c>
      <c r="T569" s="836">
        <v>7.5</v>
      </c>
      <c r="U569" s="838">
        <v>0.7142857142857143</v>
      </c>
    </row>
    <row r="570" spans="1:21" ht="14.4" customHeight="1" x14ac:dyDescent="0.3">
      <c r="A570" s="831">
        <v>31</v>
      </c>
      <c r="B570" s="832" t="s">
        <v>1689</v>
      </c>
      <c r="C570" s="832" t="s">
        <v>1695</v>
      </c>
      <c r="D570" s="833" t="s">
        <v>2661</v>
      </c>
      <c r="E570" s="834" t="s">
        <v>1716</v>
      </c>
      <c r="F570" s="832" t="s">
        <v>1690</v>
      </c>
      <c r="G570" s="832" t="s">
        <v>1723</v>
      </c>
      <c r="H570" s="832" t="s">
        <v>613</v>
      </c>
      <c r="I570" s="832" t="s">
        <v>1724</v>
      </c>
      <c r="J570" s="832" t="s">
        <v>770</v>
      </c>
      <c r="K570" s="832" t="s">
        <v>1385</v>
      </c>
      <c r="L570" s="835">
        <v>736.33</v>
      </c>
      <c r="M570" s="835">
        <v>80259.970000000016</v>
      </c>
      <c r="N570" s="832">
        <v>109</v>
      </c>
      <c r="O570" s="836">
        <v>33</v>
      </c>
      <c r="P570" s="835">
        <v>69215.020000000019</v>
      </c>
      <c r="Q570" s="837">
        <v>0.86238532110091748</v>
      </c>
      <c r="R570" s="832">
        <v>94</v>
      </c>
      <c r="S570" s="837">
        <v>0.86238532110091748</v>
      </c>
      <c r="T570" s="836">
        <v>28</v>
      </c>
      <c r="U570" s="838">
        <v>0.84848484848484851</v>
      </c>
    </row>
    <row r="571" spans="1:21" ht="14.4" customHeight="1" x14ac:dyDescent="0.3">
      <c r="A571" s="831">
        <v>31</v>
      </c>
      <c r="B571" s="832" t="s">
        <v>1689</v>
      </c>
      <c r="C571" s="832" t="s">
        <v>1695</v>
      </c>
      <c r="D571" s="833" t="s">
        <v>2661</v>
      </c>
      <c r="E571" s="834" t="s">
        <v>1716</v>
      </c>
      <c r="F571" s="832" t="s">
        <v>1690</v>
      </c>
      <c r="G571" s="832" t="s">
        <v>1723</v>
      </c>
      <c r="H571" s="832" t="s">
        <v>613</v>
      </c>
      <c r="I571" s="832" t="s">
        <v>1798</v>
      </c>
      <c r="J571" s="832" t="s">
        <v>770</v>
      </c>
      <c r="K571" s="832" t="s">
        <v>1799</v>
      </c>
      <c r="L571" s="835">
        <v>923.74</v>
      </c>
      <c r="M571" s="835">
        <v>2771.2200000000003</v>
      </c>
      <c r="N571" s="832">
        <v>3</v>
      </c>
      <c r="O571" s="836">
        <v>0.5</v>
      </c>
      <c r="P571" s="835">
        <v>2771.2200000000003</v>
      </c>
      <c r="Q571" s="837">
        <v>1</v>
      </c>
      <c r="R571" s="832">
        <v>3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31</v>
      </c>
      <c r="B572" s="832" t="s">
        <v>1689</v>
      </c>
      <c r="C572" s="832" t="s">
        <v>1695</v>
      </c>
      <c r="D572" s="833" t="s">
        <v>2661</v>
      </c>
      <c r="E572" s="834" t="s">
        <v>1716</v>
      </c>
      <c r="F572" s="832" t="s">
        <v>1690</v>
      </c>
      <c r="G572" s="832" t="s">
        <v>1723</v>
      </c>
      <c r="H572" s="832" t="s">
        <v>613</v>
      </c>
      <c r="I572" s="832" t="s">
        <v>2133</v>
      </c>
      <c r="J572" s="832" t="s">
        <v>770</v>
      </c>
      <c r="K572" s="832" t="s">
        <v>2134</v>
      </c>
      <c r="L572" s="835">
        <v>1154.68</v>
      </c>
      <c r="M572" s="835">
        <v>5773.4</v>
      </c>
      <c r="N572" s="832">
        <v>5</v>
      </c>
      <c r="O572" s="836">
        <v>1.5</v>
      </c>
      <c r="P572" s="835">
        <v>5773.4</v>
      </c>
      <c r="Q572" s="837">
        <v>1</v>
      </c>
      <c r="R572" s="832">
        <v>5</v>
      </c>
      <c r="S572" s="837">
        <v>1</v>
      </c>
      <c r="T572" s="836">
        <v>1.5</v>
      </c>
      <c r="U572" s="838">
        <v>1</v>
      </c>
    </row>
    <row r="573" spans="1:21" ht="14.4" customHeight="1" x14ac:dyDescent="0.3">
      <c r="A573" s="831">
        <v>31</v>
      </c>
      <c r="B573" s="832" t="s">
        <v>1689</v>
      </c>
      <c r="C573" s="832" t="s">
        <v>1695</v>
      </c>
      <c r="D573" s="833" t="s">
        <v>2661</v>
      </c>
      <c r="E573" s="834" t="s">
        <v>1716</v>
      </c>
      <c r="F573" s="832" t="s">
        <v>1690</v>
      </c>
      <c r="G573" s="832" t="s">
        <v>1723</v>
      </c>
      <c r="H573" s="832" t="s">
        <v>613</v>
      </c>
      <c r="I573" s="832" t="s">
        <v>1860</v>
      </c>
      <c r="J573" s="832" t="s">
        <v>1861</v>
      </c>
      <c r="K573" s="832" t="s">
        <v>1862</v>
      </c>
      <c r="L573" s="835">
        <v>1385.62</v>
      </c>
      <c r="M573" s="835">
        <v>1385.62</v>
      </c>
      <c r="N573" s="832">
        <v>1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31</v>
      </c>
      <c r="B574" s="832" t="s">
        <v>1689</v>
      </c>
      <c r="C574" s="832" t="s">
        <v>1695</v>
      </c>
      <c r="D574" s="833" t="s">
        <v>2661</v>
      </c>
      <c r="E574" s="834" t="s">
        <v>1716</v>
      </c>
      <c r="F574" s="832" t="s">
        <v>1690</v>
      </c>
      <c r="G574" s="832" t="s">
        <v>1723</v>
      </c>
      <c r="H574" s="832" t="s">
        <v>613</v>
      </c>
      <c r="I574" s="832" t="s">
        <v>2383</v>
      </c>
      <c r="J574" s="832" t="s">
        <v>770</v>
      </c>
      <c r="K574" s="832" t="s">
        <v>2134</v>
      </c>
      <c r="L574" s="835">
        <v>1154.68</v>
      </c>
      <c r="M574" s="835">
        <v>1154.68</v>
      </c>
      <c r="N574" s="832">
        <v>1</v>
      </c>
      <c r="O574" s="836">
        <v>0.5</v>
      </c>
      <c r="P574" s="835">
        <v>1154.68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31</v>
      </c>
      <c r="B575" s="832" t="s">
        <v>1689</v>
      </c>
      <c r="C575" s="832" t="s">
        <v>1695</v>
      </c>
      <c r="D575" s="833" t="s">
        <v>2661</v>
      </c>
      <c r="E575" s="834" t="s">
        <v>1716</v>
      </c>
      <c r="F575" s="832" t="s">
        <v>1690</v>
      </c>
      <c r="G575" s="832" t="s">
        <v>1723</v>
      </c>
      <c r="H575" s="832" t="s">
        <v>613</v>
      </c>
      <c r="I575" s="832" t="s">
        <v>2254</v>
      </c>
      <c r="J575" s="832" t="s">
        <v>770</v>
      </c>
      <c r="K575" s="832" t="s">
        <v>1799</v>
      </c>
      <c r="L575" s="835">
        <v>923.74</v>
      </c>
      <c r="M575" s="835">
        <v>2771.2200000000003</v>
      </c>
      <c r="N575" s="832">
        <v>3</v>
      </c>
      <c r="O575" s="836">
        <v>0.5</v>
      </c>
      <c r="P575" s="835">
        <v>2771.2200000000003</v>
      </c>
      <c r="Q575" s="837">
        <v>1</v>
      </c>
      <c r="R575" s="832">
        <v>3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31</v>
      </c>
      <c r="B576" s="832" t="s">
        <v>1689</v>
      </c>
      <c r="C576" s="832" t="s">
        <v>1695</v>
      </c>
      <c r="D576" s="833" t="s">
        <v>2661</v>
      </c>
      <c r="E576" s="834" t="s">
        <v>1716</v>
      </c>
      <c r="F576" s="832" t="s">
        <v>1690</v>
      </c>
      <c r="G576" s="832" t="s">
        <v>1755</v>
      </c>
      <c r="H576" s="832" t="s">
        <v>613</v>
      </c>
      <c r="I576" s="832" t="s">
        <v>1559</v>
      </c>
      <c r="J576" s="832" t="s">
        <v>647</v>
      </c>
      <c r="K576" s="832" t="s">
        <v>629</v>
      </c>
      <c r="L576" s="835">
        <v>48.42</v>
      </c>
      <c r="M576" s="835">
        <v>48.42</v>
      </c>
      <c r="N576" s="832">
        <v>1</v>
      </c>
      <c r="O576" s="836">
        <v>0.5</v>
      </c>
      <c r="P576" s="835">
        <v>48.42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31</v>
      </c>
      <c r="B577" s="832" t="s">
        <v>1689</v>
      </c>
      <c r="C577" s="832" t="s">
        <v>1695</v>
      </c>
      <c r="D577" s="833" t="s">
        <v>2661</v>
      </c>
      <c r="E577" s="834" t="s">
        <v>1716</v>
      </c>
      <c r="F577" s="832" t="s">
        <v>1690</v>
      </c>
      <c r="G577" s="832" t="s">
        <v>1755</v>
      </c>
      <c r="H577" s="832" t="s">
        <v>581</v>
      </c>
      <c r="I577" s="832" t="s">
        <v>1863</v>
      </c>
      <c r="J577" s="832" t="s">
        <v>647</v>
      </c>
      <c r="K577" s="832" t="s">
        <v>1864</v>
      </c>
      <c r="L577" s="835">
        <v>35.25</v>
      </c>
      <c r="M577" s="835">
        <v>35.25</v>
      </c>
      <c r="N577" s="832">
        <v>1</v>
      </c>
      <c r="O577" s="836">
        <v>1</v>
      </c>
      <c r="P577" s="835">
        <v>35.25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31</v>
      </c>
      <c r="B578" s="832" t="s">
        <v>1689</v>
      </c>
      <c r="C578" s="832" t="s">
        <v>1695</v>
      </c>
      <c r="D578" s="833" t="s">
        <v>2661</v>
      </c>
      <c r="E578" s="834" t="s">
        <v>1716</v>
      </c>
      <c r="F578" s="832" t="s">
        <v>1690</v>
      </c>
      <c r="G578" s="832" t="s">
        <v>1755</v>
      </c>
      <c r="H578" s="832" t="s">
        <v>581</v>
      </c>
      <c r="I578" s="832" t="s">
        <v>2078</v>
      </c>
      <c r="J578" s="832" t="s">
        <v>2079</v>
      </c>
      <c r="K578" s="832" t="s">
        <v>2080</v>
      </c>
      <c r="L578" s="835">
        <v>48.42</v>
      </c>
      <c r="M578" s="835">
        <v>48.42</v>
      </c>
      <c r="N578" s="832">
        <v>1</v>
      </c>
      <c r="O578" s="836">
        <v>1</v>
      </c>
      <c r="P578" s="835">
        <v>48.42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31</v>
      </c>
      <c r="B579" s="832" t="s">
        <v>1689</v>
      </c>
      <c r="C579" s="832" t="s">
        <v>1695</v>
      </c>
      <c r="D579" s="833" t="s">
        <v>2661</v>
      </c>
      <c r="E579" s="834" t="s">
        <v>1716</v>
      </c>
      <c r="F579" s="832" t="s">
        <v>1690</v>
      </c>
      <c r="G579" s="832" t="s">
        <v>1964</v>
      </c>
      <c r="H579" s="832" t="s">
        <v>581</v>
      </c>
      <c r="I579" s="832" t="s">
        <v>1965</v>
      </c>
      <c r="J579" s="832" t="s">
        <v>1966</v>
      </c>
      <c r="K579" s="832" t="s">
        <v>1967</v>
      </c>
      <c r="L579" s="835">
        <v>78.33</v>
      </c>
      <c r="M579" s="835">
        <v>234.99</v>
      </c>
      <c r="N579" s="832">
        <v>3</v>
      </c>
      <c r="O579" s="836">
        <v>1.5</v>
      </c>
      <c r="P579" s="835">
        <v>234.99</v>
      </c>
      <c r="Q579" s="837">
        <v>1</v>
      </c>
      <c r="R579" s="832">
        <v>3</v>
      </c>
      <c r="S579" s="837">
        <v>1</v>
      </c>
      <c r="T579" s="836">
        <v>1.5</v>
      </c>
      <c r="U579" s="838">
        <v>1</v>
      </c>
    </row>
    <row r="580" spans="1:21" ht="14.4" customHeight="1" x14ac:dyDescent="0.3">
      <c r="A580" s="831">
        <v>31</v>
      </c>
      <c r="B580" s="832" t="s">
        <v>1689</v>
      </c>
      <c r="C580" s="832" t="s">
        <v>1695</v>
      </c>
      <c r="D580" s="833" t="s">
        <v>2661</v>
      </c>
      <c r="E580" s="834" t="s">
        <v>1716</v>
      </c>
      <c r="F580" s="832" t="s">
        <v>1690</v>
      </c>
      <c r="G580" s="832" t="s">
        <v>1756</v>
      </c>
      <c r="H580" s="832" t="s">
        <v>581</v>
      </c>
      <c r="I580" s="832" t="s">
        <v>1820</v>
      </c>
      <c r="J580" s="832" t="s">
        <v>786</v>
      </c>
      <c r="K580" s="832" t="s">
        <v>1821</v>
      </c>
      <c r="L580" s="835">
        <v>103.67</v>
      </c>
      <c r="M580" s="835">
        <v>103.67</v>
      </c>
      <c r="N580" s="832">
        <v>1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31</v>
      </c>
      <c r="B581" s="832" t="s">
        <v>1689</v>
      </c>
      <c r="C581" s="832" t="s">
        <v>1695</v>
      </c>
      <c r="D581" s="833" t="s">
        <v>2661</v>
      </c>
      <c r="E581" s="834" t="s">
        <v>1716</v>
      </c>
      <c r="F581" s="832" t="s">
        <v>1690</v>
      </c>
      <c r="G581" s="832" t="s">
        <v>2384</v>
      </c>
      <c r="H581" s="832" t="s">
        <v>581</v>
      </c>
      <c r="I581" s="832" t="s">
        <v>2385</v>
      </c>
      <c r="J581" s="832" t="s">
        <v>1088</v>
      </c>
      <c r="K581" s="832" t="s">
        <v>2386</v>
      </c>
      <c r="L581" s="835">
        <v>453.79</v>
      </c>
      <c r="M581" s="835">
        <v>453.79</v>
      </c>
      <c r="N581" s="832">
        <v>1</v>
      </c>
      <c r="O581" s="836">
        <v>1</v>
      </c>
      <c r="P581" s="835">
        <v>453.79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31</v>
      </c>
      <c r="B582" s="832" t="s">
        <v>1689</v>
      </c>
      <c r="C582" s="832" t="s">
        <v>1695</v>
      </c>
      <c r="D582" s="833" t="s">
        <v>2661</v>
      </c>
      <c r="E582" s="834" t="s">
        <v>1716</v>
      </c>
      <c r="F582" s="832" t="s">
        <v>1690</v>
      </c>
      <c r="G582" s="832" t="s">
        <v>1759</v>
      </c>
      <c r="H582" s="832" t="s">
        <v>581</v>
      </c>
      <c r="I582" s="832" t="s">
        <v>2344</v>
      </c>
      <c r="J582" s="832" t="s">
        <v>959</v>
      </c>
      <c r="K582" s="832" t="s">
        <v>2345</v>
      </c>
      <c r="L582" s="835">
        <v>128.69999999999999</v>
      </c>
      <c r="M582" s="835">
        <v>128.69999999999999</v>
      </c>
      <c r="N582" s="832">
        <v>1</v>
      </c>
      <c r="O582" s="836">
        <v>0.5</v>
      </c>
      <c r="P582" s="835">
        <v>128.69999999999999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31</v>
      </c>
      <c r="B583" s="832" t="s">
        <v>1689</v>
      </c>
      <c r="C583" s="832" t="s">
        <v>1695</v>
      </c>
      <c r="D583" s="833" t="s">
        <v>2661</v>
      </c>
      <c r="E583" s="834" t="s">
        <v>1716</v>
      </c>
      <c r="F583" s="832" t="s">
        <v>1690</v>
      </c>
      <c r="G583" s="832" t="s">
        <v>1725</v>
      </c>
      <c r="H583" s="832" t="s">
        <v>613</v>
      </c>
      <c r="I583" s="832" t="s">
        <v>1568</v>
      </c>
      <c r="J583" s="832" t="s">
        <v>905</v>
      </c>
      <c r="K583" s="832" t="s">
        <v>1569</v>
      </c>
      <c r="L583" s="835">
        <v>0</v>
      </c>
      <c r="M583" s="835">
        <v>0</v>
      </c>
      <c r="N583" s="832">
        <v>88</v>
      </c>
      <c r="O583" s="836">
        <v>67</v>
      </c>
      <c r="P583" s="835">
        <v>0</v>
      </c>
      <c r="Q583" s="837"/>
      <c r="R583" s="832">
        <v>56</v>
      </c>
      <c r="S583" s="837">
        <v>0.63636363636363635</v>
      </c>
      <c r="T583" s="836">
        <v>39.5</v>
      </c>
      <c r="U583" s="838">
        <v>0.58955223880597019</v>
      </c>
    </row>
    <row r="584" spans="1:21" ht="14.4" customHeight="1" x14ac:dyDescent="0.3">
      <c r="A584" s="831">
        <v>31</v>
      </c>
      <c r="B584" s="832" t="s">
        <v>1689</v>
      </c>
      <c r="C584" s="832" t="s">
        <v>1695</v>
      </c>
      <c r="D584" s="833" t="s">
        <v>2661</v>
      </c>
      <c r="E584" s="834" t="s">
        <v>1716</v>
      </c>
      <c r="F584" s="832" t="s">
        <v>1690</v>
      </c>
      <c r="G584" s="832" t="s">
        <v>1726</v>
      </c>
      <c r="H584" s="832" t="s">
        <v>581</v>
      </c>
      <c r="I584" s="832" t="s">
        <v>1727</v>
      </c>
      <c r="J584" s="832" t="s">
        <v>1103</v>
      </c>
      <c r="K584" s="832" t="s">
        <v>1728</v>
      </c>
      <c r="L584" s="835">
        <v>219.37</v>
      </c>
      <c r="M584" s="835">
        <v>2632.4399999999996</v>
      </c>
      <c r="N584" s="832">
        <v>12</v>
      </c>
      <c r="O584" s="836">
        <v>6.5</v>
      </c>
      <c r="P584" s="835">
        <v>1316.2199999999998</v>
      </c>
      <c r="Q584" s="837">
        <v>0.5</v>
      </c>
      <c r="R584" s="832">
        <v>6</v>
      </c>
      <c r="S584" s="837">
        <v>0.5</v>
      </c>
      <c r="T584" s="836">
        <v>4</v>
      </c>
      <c r="U584" s="838">
        <v>0.61538461538461542</v>
      </c>
    </row>
    <row r="585" spans="1:21" ht="14.4" customHeight="1" x14ac:dyDescent="0.3">
      <c r="A585" s="831">
        <v>31</v>
      </c>
      <c r="B585" s="832" t="s">
        <v>1689</v>
      </c>
      <c r="C585" s="832" t="s">
        <v>1695</v>
      </c>
      <c r="D585" s="833" t="s">
        <v>2661</v>
      </c>
      <c r="E585" s="834" t="s">
        <v>1716</v>
      </c>
      <c r="F585" s="832" t="s">
        <v>1690</v>
      </c>
      <c r="G585" s="832" t="s">
        <v>2387</v>
      </c>
      <c r="H585" s="832" t="s">
        <v>581</v>
      </c>
      <c r="I585" s="832" t="s">
        <v>2388</v>
      </c>
      <c r="J585" s="832" t="s">
        <v>2389</v>
      </c>
      <c r="K585" s="832" t="s">
        <v>2390</v>
      </c>
      <c r="L585" s="835">
        <v>25.12</v>
      </c>
      <c r="M585" s="835">
        <v>25.12</v>
      </c>
      <c r="N585" s="832">
        <v>1</v>
      </c>
      <c r="O585" s="836">
        <v>1</v>
      </c>
      <c r="P585" s="835">
        <v>25.12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31</v>
      </c>
      <c r="B586" s="832" t="s">
        <v>1689</v>
      </c>
      <c r="C586" s="832" t="s">
        <v>1695</v>
      </c>
      <c r="D586" s="833" t="s">
        <v>2661</v>
      </c>
      <c r="E586" s="834" t="s">
        <v>1716</v>
      </c>
      <c r="F586" s="832" t="s">
        <v>1690</v>
      </c>
      <c r="G586" s="832" t="s">
        <v>1999</v>
      </c>
      <c r="H586" s="832" t="s">
        <v>581</v>
      </c>
      <c r="I586" s="832" t="s">
        <v>2391</v>
      </c>
      <c r="J586" s="832" t="s">
        <v>2392</v>
      </c>
      <c r="K586" s="832" t="s">
        <v>1592</v>
      </c>
      <c r="L586" s="835">
        <v>0</v>
      </c>
      <c r="M586" s="835">
        <v>0</v>
      </c>
      <c r="N586" s="832">
        <v>1</v>
      </c>
      <c r="O586" s="836">
        <v>1</v>
      </c>
      <c r="P586" s="835">
        <v>0</v>
      </c>
      <c r="Q586" s="837"/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31</v>
      </c>
      <c r="B587" s="832" t="s">
        <v>1689</v>
      </c>
      <c r="C587" s="832" t="s">
        <v>1695</v>
      </c>
      <c r="D587" s="833" t="s">
        <v>2661</v>
      </c>
      <c r="E587" s="834" t="s">
        <v>1716</v>
      </c>
      <c r="F587" s="832" t="s">
        <v>1690</v>
      </c>
      <c r="G587" s="832" t="s">
        <v>1999</v>
      </c>
      <c r="H587" s="832" t="s">
        <v>581</v>
      </c>
      <c r="I587" s="832" t="s">
        <v>2393</v>
      </c>
      <c r="J587" s="832" t="s">
        <v>2392</v>
      </c>
      <c r="K587" s="832" t="s">
        <v>1592</v>
      </c>
      <c r="L587" s="835">
        <v>0</v>
      </c>
      <c r="M587" s="835">
        <v>0</v>
      </c>
      <c r="N587" s="832">
        <v>2</v>
      </c>
      <c r="O587" s="836">
        <v>1</v>
      </c>
      <c r="P587" s="835">
        <v>0</v>
      </c>
      <c r="Q587" s="837"/>
      <c r="R587" s="832">
        <v>2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31</v>
      </c>
      <c r="B588" s="832" t="s">
        <v>1689</v>
      </c>
      <c r="C588" s="832" t="s">
        <v>1695</v>
      </c>
      <c r="D588" s="833" t="s">
        <v>2661</v>
      </c>
      <c r="E588" s="834" t="s">
        <v>1716</v>
      </c>
      <c r="F588" s="832" t="s">
        <v>1690</v>
      </c>
      <c r="G588" s="832" t="s">
        <v>1869</v>
      </c>
      <c r="H588" s="832" t="s">
        <v>613</v>
      </c>
      <c r="I588" s="832" t="s">
        <v>2394</v>
      </c>
      <c r="J588" s="832" t="s">
        <v>2395</v>
      </c>
      <c r="K588" s="832" t="s">
        <v>2396</v>
      </c>
      <c r="L588" s="835">
        <v>802.48</v>
      </c>
      <c r="M588" s="835">
        <v>3209.92</v>
      </c>
      <c r="N588" s="832">
        <v>4</v>
      </c>
      <c r="O588" s="836">
        <v>2</v>
      </c>
      <c r="P588" s="835">
        <v>3209.92</v>
      </c>
      <c r="Q588" s="837">
        <v>1</v>
      </c>
      <c r="R588" s="832">
        <v>4</v>
      </c>
      <c r="S588" s="837">
        <v>1</v>
      </c>
      <c r="T588" s="836">
        <v>2</v>
      </c>
      <c r="U588" s="838">
        <v>1</v>
      </c>
    </row>
    <row r="589" spans="1:21" ht="14.4" customHeight="1" x14ac:dyDescent="0.3">
      <c r="A589" s="831">
        <v>31</v>
      </c>
      <c r="B589" s="832" t="s">
        <v>1689</v>
      </c>
      <c r="C589" s="832" t="s">
        <v>1695</v>
      </c>
      <c r="D589" s="833" t="s">
        <v>2661</v>
      </c>
      <c r="E589" s="834" t="s">
        <v>1716</v>
      </c>
      <c r="F589" s="832" t="s">
        <v>1690</v>
      </c>
      <c r="G589" s="832" t="s">
        <v>1762</v>
      </c>
      <c r="H589" s="832" t="s">
        <v>581</v>
      </c>
      <c r="I589" s="832" t="s">
        <v>2081</v>
      </c>
      <c r="J589" s="832" t="s">
        <v>1764</v>
      </c>
      <c r="K589" s="832" t="s">
        <v>2082</v>
      </c>
      <c r="L589" s="835">
        <v>33.549999999999997</v>
      </c>
      <c r="M589" s="835">
        <v>33.549999999999997</v>
      </c>
      <c r="N589" s="832">
        <v>1</v>
      </c>
      <c r="O589" s="836">
        <v>1</v>
      </c>
      <c r="P589" s="835">
        <v>33.549999999999997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31</v>
      </c>
      <c r="B590" s="832" t="s">
        <v>1689</v>
      </c>
      <c r="C590" s="832" t="s">
        <v>1695</v>
      </c>
      <c r="D590" s="833" t="s">
        <v>2661</v>
      </c>
      <c r="E590" s="834" t="s">
        <v>1716</v>
      </c>
      <c r="F590" s="832" t="s">
        <v>1690</v>
      </c>
      <c r="G590" s="832" t="s">
        <v>1762</v>
      </c>
      <c r="H590" s="832" t="s">
        <v>581</v>
      </c>
      <c r="I590" s="832" t="s">
        <v>2217</v>
      </c>
      <c r="J590" s="832" t="s">
        <v>1764</v>
      </c>
      <c r="K590" s="832" t="s">
        <v>2218</v>
      </c>
      <c r="L590" s="835">
        <v>33.31</v>
      </c>
      <c r="M590" s="835">
        <v>33.31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31</v>
      </c>
      <c r="B591" s="832" t="s">
        <v>1689</v>
      </c>
      <c r="C591" s="832" t="s">
        <v>1695</v>
      </c>
      <c r="D591" s="833" t="s">
        <v>2661</v>
      </c>
      <c r="E591" s="834" t="s">
        <v>1716</v>
      </c>
      <c r="F591" s="832" t="s">
        <v>1690</v>
      </c>
      <c r="G591" s="832" t="s">
        <v>1762</v>
      </c>
      <c r="H591" s="832" t="s">
        <v>581</v>
      </c>
      <c r="I591" s="832" t="s">
        <v>1800</v>
      </c>
      <c r="J591" s="832" t="s">
        <v>1764</v>
      </c>
      <c r="K591" s="832" t="s">
        <v>1801</v>
      </c>
      <c r="L591" s="835">
        <v>99.94</v>
      </c>
      <c r="M591" s="835">
        <v>899.45999999999992</v>
      </c>
      <c r="N591" s="832">
        <v>9</v>
      </c>
      <c r="O591" s="836">
        <v>7</v>
      </c>
      <c r="P591" s="835">
        <v>699.57999999999993</v>
      </c>
      <c r="Q591" s="837">
        <v>0.77777777777777779</v>
      </c>
      <c r="R591" s="832">
        <v>7</v>
      </c>
      <c r="S591" s="837">
        <v>0.77777777777777779</v>
      </c>
      <c r="T591" s="836">
        <v>5</v>
      </c>
      <c r="U591" s="838">
        <v>0.7142857142857143</v>
      </c>
    </row>
    <row r="592" spans="1:21" ht="14.4" customHeight="1" x14ac:dyDescent="0.3">
      <c r="A592" s="831">
        <v>31</v>
      </c>
      <c r="B592" s="832" t="s">
        <v>1689</v>
      </c>
      <c r="C592" s="832" t="s">
        <v>1695</v>
      </c>
      <c r="D592" s="833" t="s">
        <v>2661</v>
      </c>
      <c r="E592" s="834" t="s">
        <v>1716</v>
      </c>
      <c r="F592" s="832" t="s">
        <v>1690</v>
      </c>
      <c r="G592" s="832" t="s">
        <v>1762</v>
      </c>
      <c r="H592" s="832" t="s">
        <v>581</v>
      </c>
      <c r="I592" s="832" t="s">
        <v>2219</v>
      </c>
      <c r="J592" s="832" t="s">
        <v>1764</v>
      </c>
      <c r="K592" s="832" t="s">
        <v>2220</v>
      </c>
      <c r="L592" s="835">
        <v>299.83999999999997</v>
      </c>
      <c r="M592" s="835">
        <v>899.52</v>
      </c>
      <c r="N592" s="832">
        <v>3</v>
      </c>
      <c r="O592" s="836">
        <v>2.5</v>
      </c>
      <c r="P592" s="835">
        <v>899.52</v>
      </c>
      <c r="Q592" s="837">
        <v>1</v>
      </c>
      <c r="R592" s="832">
        <v>3</v>
      </c>
      <c r="S592" s="837">
        <v>1</v>
      </c>
      <c r="T592" s="836">
        <v>2.5</v>
      </c>
      <c r="U592" s="838">
        <v>1</v>
      </c>
    </row>
    <row r="593" spans="1:21" ht="14.4" customHeight="1" x14ac:dyDescent="0.3">
      <c r="A593" s="831">
        <v>31</v>
      </c>
      <c r="B593" s="832" t="s">
        <v>1689</v>
      </c>
      <c r="C593" s="832" t="s">
        <v>1695</v>
      </c>
      <c r="D593" s="833" t="s">
        <v>2661</v>
      </c>
      <c r="E593" s="834" t="s">
        <v>1716</v>
      </c>
      <c r="F593" s="832" t="s">
        <v>1690</v>
      </c>
      <c r="G593" s="832" t="s">
        <v>1762</v>
      </c>
      <c r="H593" s="832" t="s">
        <v>581</v>
      </c>
      <c r="I593" s="832" t="s">
        <v>2152</v>
      </c>
      <c r="J593" s="832" t="s">
        <v>1803</v>
      </c>
      <c r="K593" s="832" t="s">
        <v>2153</v>
      </c>
      <c r="L593" s="835">
        <v>50.32</v>
      </c>
      <c r="M593" s="835">
        <v>352.24</v>
      </c>
      <c r="N593" s="832">
        <v>7</v>
      </c>
      <c r="O593" s="836">
        <v>5.5</v>
      </c>
      <c r="P593" s="835">
        <v>301.92</v>
      </c>
      <c r="Q593" s="837">
        <v>0.85714285714285721</v>
      </c>
      <c r="R593" s="832">
        <v>6</v>
      </c>
      <c r="S593" s="837">
        <v>0.8571428571428571</v>
      </c>
      <c r="T593" s="836">
        <v>4.5</v>
      </c>
      <c r="U593" s="838">
        <v>0.81818181818181823</v>
      </c>
    </row>
    <row r="594" spans="1:21" ht="14.4" customHeight="1" x14ac:dyDescent="0.3">
      <c r="A594" s="831">
        <v>31</v>
      </c>
      <c r="B594" s="832" t="s">
        <v>1689</v>
      </c>
      <c r="C594" s="832" t="s">
        <v>1695</v>
      </c>
      <c r="D594" s="833" t="s">
        <v>2661</v>
      </c>
      <c r="E594" s="834" t="s">
        <v>1716</v>
      </c>
      <c r="F594" s="832" t="s">
        <v>1690</v>
      </c>
      <c r="G594" s="832" t="s">
        <v>1762</v>
      </c>
      <c r="H594" s="832" t="s">
        <v>581</v>
      </c>
      <c r="I594" s="832" t="s">
        <v>2002</v>
      </c>
      <c r="J594" s="832" t="s">
        <v>1764</v>
      </c>
      <c r="K594" s="832" t="s">
        <v>2003</v>
      </c>
      <c r="L594" s="835">
        <v>66.63</v>
      </c>
      <c r="M594" s="835">
        <v>333.15</v>
      </c>
      <c r="N594" s="832">
        <v>5</v>
      </c>
      <c r="O594" s="836">
        <v>3.5</v>
      </c>
      <c r="P594" s="835">
        <v>333.15</v>
      </c>
      <c r="Q594" s="837">
        <v>1</v>
      </c>
      <c r="R594" s="832">
        <v>5</v>
      </c>
      <c r="S594" s="837">
        <v>1</v>
      </c>
      <c r="T594" s="836">
        <v>3.5</v>
      </c>
      <c r="U594" s="838">
        <v>1</v>
      </c>
    </row>
    <row r="595" spans="1:21" ht="14.4" customHeight="1" x14ac:dyDescent="0.3">
      <c r="A595" s="831">
        <v>31</v>
      </c>
      <c r="B595" s="832" t="s">
        <v>1689</v>
      </c>
      <c r="C595" s="832" t="s">
        <v>1695</v>
      </c>
      <c r="D595" s="833" t="s">
        <v>2661</v>
      </c>
      <c r="E595" s="834" t="s">
        <v>1716</v>
      </c>
      <c r="F595" s="832" t="s">
        <v>1690</v>
      </c>
      <c r="G595" s="832" t="s">
        <v>1762</v>
      </c>
      <c r="H595" s="832" t="s">
        <v>581</v>
      </c>
      <c r="I595" s="832" t="s">
        <v>1802</v>
      </c>
      <c r="J595" s="832" t="s">
        <v>1803</v>
      </c>
      <c r="K595" s="832" t="s">
        <v>1804</v>
      </c>
      <c r="L595" s="835">
        <v>50.32</v>
      </c>
      <c r="M595" s="835">
        <v>150.96</v>
      </c>
      <c r="N595" s="832">
        <v>3</v>
      </c>
      <c r="O595" s="836">
        <v>1.5</v>
      </c>
      <c r="P595" s="835">
        <v>150.96</v>
      </c>
      <c r="Q595" s="837">
        <v>1</v>
      </c>
      <c r="R595" s="832">
        <v>3</v>
      </c>
      <c r="S595" s="837">
        <v>1</v>
      </c>
      <c r="T595" s="836">
        <v>1.5</v>
      </c>
      <c r="U595" s="838">
        <v>1</v>
      </c>
    </row>
    <row r="596" spans="1:21" ht="14.4" customHeight="1" x14ac:dyDescent="0.3">
      <c r="A596" s="831">
        <v>31</v>
      </c>
      <c r="B596" s="832" t="s">
        <v>1689</v>
      </c>
      <c r="C596" s="832" t="s">
        <v>1695</v>
      </c>
      <c r="D596" s="833" t="s">
        <v>2661</v>
      </c>
      <c r="E596" s="834" t="s">
        <v>1716</v>
      </c>
      <c r="F596" s="832" t="s">
        <v>1690</v>
      </c>
      <c r="G596" s="832" t="s">
        <v>1766</v>
      </c>
      <c r="H596" s="832" t="s">
        <v>613</v>
      </c>
      <c r="I596" s="832" t="s">
        <v>2007</v>
      </c>
      <c r="J596" s="832" t="s">
        <v>1039</v>
      </c>
      <c r="K596" s="832" t="s">
        <v>1830</v>
      </c>
      <c r="L596" s="835">
        <v>154.36000000000001</v>
      </c>
      <c r="M596" s="835">
        <v>617.44000000000005</v>
      </c>
      <c r="N596" s="832">
        <v>4</v>
      </c>
      <c r="O596" s="836">
        <v>1</v>
      </c>
      <c r="P596" s="835">
        <v>617.44000000000005</v>
      </c>
      <c r="Q596" s="837">
        <v>1</v>
      </c>
      <c r="R596" s="832">
        <v>4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31</v>
      </c>
      <c r="B597" s="832" t="s">
        <v>1689</v>
      </c>
      <c r="C597" s="832" t="s">
        <v>1695</v>
      </c>
      <c r="D597" s="833" t="s">
        <v>2661</v>
      </c>
      <c r="E597" s="834" t="s">
        <v>1716</v>
      </c>
      <c r="F597" s="832" t="s">
        <v>1690</v>
      </c>
      <c r="G597" s="832" t="s">
        <v>1766</v>
      </c>
      <c r="H597" s="832" t="s">
        <v>613</v>
      </c>
      <c r="I597" s="832" t="s">
        <v>1506</v>
      </c>
      <c r="J597" s="832" t="s">
        <v>1507</v>
      </c>
      <c r="K597" s="832" t="s">
        <v>1508</v>
      </c>
      <c r="L597" s="835">
        <v>149.52000000000001</v>
      </c>
      <c r="M597" s="835">
        <v>598.08000000000004</v>
      </c>
      <c r="N597" s="832">
        <v>4</v>
      </c>
      <c r="O597" s="836">
        <v>2.5</v>
      </c>
      <c r="P597" s="835">
        <v>598.08000000000004</v>
      </c>
      <c r="Q597" s="837">
        <v>1</v>
      </c>
      <c r="R597" s="832">
        <v>4</v>
      </c>
      <c r="S597" s="837">
        <v>1</v>
      </c>
      <c r="T597" s="836">
        <v>2.5</v>
      </c>
      <c r="U597" s="838">
        <v>1</v>
      </c>
    </row>
    <row r="598" spans="1:21" ht="14.4" customHeight="1" x14ac:dyDescent="0.3">
      <c r="A598" s="831">
        <v>31</v>
      </c>
      <c r="B598" s="832" t="s">
        <v>1689</v>
      </c>
      <c r="C598" s="832" t="s">
        <v>1695</v>
      </c>
      <c r="D598" s="833" t="s">
        <v>2661</v>
      </c>
      <c r="E598" s="834" t="s">
        <v>1716</v>
      </c>
      <c r="F598" s="832" t="s">
        <v>1690</v>
      </c>
      <c r="G598" s="832" t="s">
        <v>1766</v>
      </c>
      <c r="H598" s="832" t="s">
        <v>581</v>
      </c>
      <c r="I598" s="832" t="s">
        <v>1829</v>
      </c>
      <c r="J598" s="832" t="s">
        <v>1039</v>
      </c>
      <c r="K598" s="832" t="s">
        <v>1830</v>
      </c>
      <c r="L598" s="835">
        <v>154.36000000000001</v>
      </c>
      <c r="M598" s="835">
        <v>308.72000000000003</v>
      </c>
      <c r="N598" s="832">
        <v>2</v>
      </c>
      <c r="O598" s="836">
        <v>1</v>
      </c>
      <c r="P598" s="835">
        <v>308.72000000000003</v>
      </c>
      <c r="Q598" s="837">
        <v>1</v>
      </c>
      <c r="R598" s="832">
        <v>2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31</v>
      </c>
      <c r="B599" s="832" t="s">
        <v>1689</v>
      </c>
      <c r="C599" s="832" t="s">
        <v>1695</v>
      </c>
      <c r="D599" s="833" t="s">
        <v>2661</v>
      </c>
      <c r="E599" s="834" t="s">
        <v>1716</v>
      </c>
      <c r="F599" s="832" t="s">
        <v>1690</v>
      </c>
      <c r="G599" s="832" t="s">
        <v>1766</v>
      </c>
      <c r="H599" s="832" t="s">
        <v>613</v>
      </c>
      <c r="I599" s="832" t="s">
        <v>1504</v>
      </c>
      <c r="J599" s="832" t="s">
        <v>1039</v>
      </c>
      <c r="K599" s="832" t="s">
        <v>1505</v>
      </c>
      <c r="L599" s="835">
        <v>225.06</v>
      </c>
      <c r="M599" s="835">
        <v>900.24</v>
      </c>
      <c r="N599" s="832">
        <v>4</v>
      </c>
      <c r="O599" s="836">
        <v>3</v>
      </c>
      <c r="P599" s="835">
        <v>675.18000000000006</v>
      </c>
      <c r="Q599" s="837">
        <v>0.75000000000000011</v>
      </c>
      <c r="R599" s="832">
        <v>3</v>
      </c>
      <c r="S599" s="837">
        <v>0.75</v>
      </c>
      <c r="T599" s="836">
        <v>2.5</v>
      </c>
      <c r="U599" s="838">
        <v>0.83333333333333337</v>
      </c>
    </row>
    <row r="600" spans="1:21" ht="14.4" customHeight="1" x14ac:dyDescent="0.3">
      <c r="A600" s="831">
        <v>31</v>
      </c>
      <c r="B600" s="832" t="s">
        <v>1689</v>
      </c>
      <c r="C600" s="832" t="s">
        <v>1695</v>
      </c>
      <c r="D600" s="833" t="s">
        <v>2661</v>
      </c>
      <c r="E600" s="834" t="s">
        <v>1716</v>
      </c>
      <c r="F600" s="832" t="s">
        <v>1690</v>
      </c>
      <c r="G600" s="832" t="s">
        <v>1767</v>
      </c>
      <c r="H600" s="832" t="s">
        <v>581</v>
      </c>
      <c r="I600" s="832" t="s">
        <v>1768</v>
      </c>
      <c r="J600" s="832" t="s">
        <v>618</v>
      </c>
      <c r="K600" s="832" t="s">
        <v>1769</v>
      </c>
      <c r="L600" s="835">
        <v>0</v>
      </c>
      <c r="M600" s="835">
        <v>0</v>
      </c>
      <c r="N600" s="832">
        <v>10</v>
      </c>
      <c r="O600" s="836">
        <v>6</v>
      </c>
      <c r="P600" s="835">
        <v>0</v>
      </c>
      <c r="Q600" s="837"/>
      <c r="R600" s="832">
        <v>8</v>
      </c>
      <c r="S600" s="837">
        <v>0.8</v>
      </c>
      <c r="T600" s="836">
        <v>5</v>
      </c>
      <c r="U600" s="838">
        <v>0.83333333333333337</v>
      </c>
    </row>
    <row r="601" spans="1:21" ht="14.4" customHeight="1" x14ac:dyDescent="0.3">
      <c r="A601" s="831">
        <v>31</v>
      </c>
      <c r="B601" s="832" t="s">
        <v>1689</v>
      </c>
      <c r="C601" s="832" t="s">
        <v>1695</v>
      </c>
      <c r="D601" s="833" t="s">
        <v>2661</v>
      </c>
      <c r="E601" s="834" t="s">
        <v>1716</v>
      </c>
      <c r="F601" s="832" t="s">
        <v>1690</v>
      </c>
      <c r="G601" s="832" t="s">
        <v>1767</v>
      </c>
      <c r="H601" s="832" t="s">
        <v>581</v>
      </c>
      <c r="I601" s="832" t="s">
        <v>1875</v>
      </c>
      <c r="J601" s="832" t="s">
        <v>618</v>
      </c>
      <c r="K601" s="832" t="s">
        <v>1876</v>
      </c>
      <c r="L601" s="835">
        <v>0</v>
      </c>
      <c r="M601" s="835">
        <v>0</v>
      </c>
      <c r="N601" s="832">
        <v>5</v>
      </c>
      <c r="O601" s="836">
        <v>3</v>
      </c>
      <c r="P601" s="835">
        <v>0</v>
      </c>
      <c r="Q601" s="837"/>
      <c r="R601" s="832">
        <v>5</v>
      </c>
      <c r="S601" s="837">
        <v>1</v>
      </c>
      <c r="T601" s="836">
        <v>3</v>
      </c>
      <c r="U601" s="838">
        <v>1</v>
      </c>
    </row>
    <row r="602" spans="1:21" ht="14.4" customHeight="1" x14ac:dyDescent="0.3">
      <c r="A602" s="831">
        <v>31</v>
      </c>
      <c r="B602" s="832" t="s">
        <v>1689</v>
      </c>
      <c r="C602" s="832" t="s">
        <v>1695</v>
      </c>
      <c r="D602" s="833" t="s">
        <v>2661</v>
      </c>
      <c r="E602" s="834" t="s">
        <v>1716</v>
      </c>
      <c r="F602" s="832" t="s">
        <v>1690</v>
      </c>
      <c r="G602" s="832" t="s">
        <v>2397</v>
      </c>
      <c r="H602" s="832" t="s">
        <v>581</v>
      </c>
      <c r="I602" s="832" t="s">
        <v>2398</v>
      </c>
      <c r="J602" s="832" t="s">
        <v>2399</v>
      </c>
      <c r="K602" s="832" t="s">
        <v>2400</v>
      </c>
      <c r="L602" s="835">
        <v>1020.22</v>
      </c>
      <c r="M602" s="835">
        <v>1020.22</v>
      </c>
      <c r="N602" s="832">
        <v>1</v>
      </c>
      <c r="O602" s="836">
        <v>1</v>
      </c>
      <c r="P602" s="835">
        <v>1020.22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31</v>
      </c>
      <c r="B603" s="832" t="s">
        <v>1689</v>
      </c>
      <c r="C603" s="832" t="s">
        <v>1695</v>
      </c>
      <c r="D603" s="833" t="s">
        <v>2661</v>
      </c>
      <c r="E603" s="834" t="s">
        <v>1716</v>
      </c>
      <c r="F603" s="832" t="s">
        <v>1692</v>
      </c>
      <c r="G603" s="832" t="s">
        <v>1729</v>
      </c>
      <c r="H603" s="832" t="s">
        <v>581</v>
      </c>
      <c r="I603" s="832" t="s">
        <v>1730</v>
      </c>
      <c r="J603" s="832" t="s">
        <v>1731</v>
      </c>
      <c r="K603" s="832" t="s">
        <v>1732</v>
      </c>
      <c r="L603" s="835">
        <v>35.130000000000003</v>
      </c>
      <c r="M603" s="835">
        <v>8466.3300000000199</v>
      </c>
      <c r="N603" s="832">
        <v>241</v>
      </c>
      <c r="O603" s="836">
        <v>118</v>
      </c>
      <c r="P603" s="835">
        <v>8396.0700000000197</v>
      </c>
      <c r="Q603" s="837">
        <v>0.99170124481327804</v>
      </c>
      <c r="R603" s="832">
        <v>239</v>
      </c>
      <c r="S603" s="837">
        <v>0.99170124481327804</v>
      </c>
      <c r="T603" s="836">
        <v>117</v>
      </c>
      <c r="U603" s="838">
        <v>0.99152542372881358</v>
      </c>
    </row>
    <row r="604" spans="1:21" ht="14.4" customHeight="1" x14ac:dyDescent="0.3">
      <c r="A604" s="831">
        <v>31</v>
      </c>
      <c r="B604" s="832" t="s">
        <v>1689</v>
      </c>
      <c r="C604" s="832" t="s">
        <v>1695</v>
      </c>
      <c r="D604" s="833" t="s">
        <v>2661</v>
      </c>
      <c r="E604" s="834" t="s">
        <v>1716</v>
      </c>
      <c r="F604" s="832" t="s">
        <v>1692</v>
      </c>
      <c r="G604" s="832" t="s">
        <v>1729</v>
      </c>
      <c r="H604" s="832" t="s">
        <v>581</v>
      </c>
      <c r="I604" s="832" t="s">
        <v>2008</v>
      </c>
      <c r="J604" s="832" t="s">
        <v>1731</v>
      </c>
      <c r="K604" s="832" t="s">
        <v>2009</v>
      </c>
      <c r="L604" s="835">
        <v>24.77</v>
      </c>
      <c r="M604" s="835">
        <v>24.77</v>
      </c>
      <c r="N604" s="832">
        <v>1</v>
      </c>
      <c r="O604" s="836">
        <v>1</v>
      </c>
      <c r="P604" s="835">
        <v>24.77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31</v>
      </c>
      <c r="B605" s="832" t="s">
        <v>1689</v>
      </c>
      <c r="C605" s="832" t="s">
        <v>1695</v>
      </c>
      <c r="D605" s="833" t="s">
        <v>2661</v>
      </c>
      <c r="E605" s="834" t="s">
        <v>1716</v>
      </c>
      <c r="F605" s="832" t="s">
        <v>1692</v>
      </c>
      <c r="G605" s="832" t="s">
        <v>1729</v>
      </c>
      <c r="H605" s="832" t="s">
        <v>581</v>
      </c>
      <c r="I605" s="832" t="s">
        <v>2223</v>
      </c>
      <c r="J605" s="832" t="s">
        <v>2224</v>
      </c>
      <c r="K605" s="832" t="s">
        <v>2225</v>
      </c>
      <c r="L605" s="835">
        <v>35.24</v>
      </c>
      <c r="M605" s="835">
        <v>35.24</v>
      </c>
      <c r="N605" s="832">
        <v>1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31</v>
      </c>
      <c r="B606" s="832" t="s">
        <v>1689</v>
      </c>
      <c r="C606" s="832" t="s">
        <v>1695</v>
      </c>
      <c r="D606" s="833" t="s">
        <v>2661</v>
      </c>
      <c r="E606" s="834" t="s">
        <v>1716</v>
      </c>
      <c r="F606" s="832" t="s">
        <v>1692</v>
      </c>
      <c r="G606" s="832" t="s">
        <v>2012</v>
      </c>
      <c r="H606" s="832" t="s">
        <v>581</v>
      </c>
      <c r="I606" s="832" t="s">
        <v>2013</v>
      </c>
      <c r="J606" s="832" t="s">
        <v>2014</v>
      </c>
      <c r="K606" s="832" t="s">
        <v>2015</v>
      </c>
      <c r="L606" s="835">
        <v>410</v>
      </c>
      <c r="M606" s="835">
        <v>410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31</v>
      </c>
      <c r="B607" s="832" t="s">
        <v>1689</v>
      </c>
      <c r="C607" s="832" t="s">
        <v>1695</v>
      </c>
      <c r="D607" s="833" t="s">
        <v>2661</v>
      </c>
      <c r="E607" s="834" t="s">
        <v>1716</v>
      </c>
      <c r="F607" s="832" t="s">
        <v>1692</v>
      </c>
      <c r="G607" s="832" t="s">
        <v>1733</v>
      </c>
      <c r="H607" s="832" t="s">
        <v>581</v>
      </c>
      <c r="I607" s="832" t="s">
        <v>1773</v>
      </c>
      <c r="J607" s="832" t="s">
        <v>1774</v>
      </c>
      <c r="K607" s="832" t="s">
        <v>1775</v>
      </c>
      <c r="L607" s="835">
        <v>199.5</v>
      </c>
      <c r="M607" s="835">
        <v>997.5</v>
      </c>
      <c r="N607" s="832">
        <v>5</v>
      </c>
      <c r="O607" s="836">
        <v>5</v>
      </c>
      <c r="P607" s="835">
        <v>997.5</v>
      </c>
      <c r="Q607" s="837">
        <v>1</v>
      </c>
      <c r="R607" s="832">
        <v>5</v>
      </c>
      <c r="S607" s="837">
        <v>1</v>
      </c>
      <c r="T607" s="836">
        <v>5</v>
      </c>
      <c r="U607" s="838">
        <v>1</v>
      </c>
    </row>
    <row r="608" spans="1:21" ht="14.4" customHeight="1" x14ac:dyDescent="0.3">
      <c r="A608" s="831">
        <v>31</v>
      </c>
      <c r="B608" s="832" t="s">
        <v>1689</v>
      </c>
      <c r="C608" s="832" t="s">
        <v>1695</v>
      </c>
      <c r="D608" s="833" t="s">
        <v>2661</v>
      </c>
      <c r="E608" s="834" t="s">
        <v>1716</v>
      </c>
      <c r="F608" s="832" t="s">
        <v>1692</v>
      </c>
      <c r="G608" s="832" t="s">
        <v>1733</v>
      </c>
      <c r="H608" s="832" t="s">
        <v>581</v>
      </c>
      <c r="I608" s="832" t="s">
        <v>1734</v>
      </c>
      <c r="J608" s="832" t="s">
        <v>1735</v>
      </c>
      <c r="K608" s="832" t="s">
        <v>1736</v>
      </c>
      <c r="L608" s="835">
        <v>492.18</v>
      </c>
      <c r="M608" s="835">
        <v>6890.5200000000013</v>
      </c>
      <c r="N608" s="832">
        <v>14</v>
      </c>
      <c r="O608" s="836">
        <v>14</v>
      </c>
      <c r="P608" s="835">
        <v>6398.3400000000011</v>
      </c>
      <c r="Q608" s="837">
        <v>0.92857142857142849</v>
      </c>
      <c r="R608" s="832">
        <v>13</v>
      </c>
      <c r="S608" s="837">
        <v>0.9285714285714286</v>
      </c>
      <c r="T608" s="836">
        <v>13</v>
      </c>
      <c r="U608" s="838">
        <v>0.9285714285714286</v>
      </c>
    </row>
    <row r="609" spans="1:21" ht="14.4" customHeight="1" x14ac:dyDescent="0.3">
      <c r="A609" s="831">
        <v>31</v>
      </c>
      <c r="B609" s="832" t="s">
        <v>1689</v>
      </c>
      <c r="C609" s="832" t="s">
        <v>1695</v>
      </c>
      <c r="D609" s="833" t="s">
        <v>2661</v>
      </c>
      <c r="E609" s="834" t="s">
        <v>1716</v>
      </c>
      <c r="F609" s="832" t="s">
        <v>1692</v>
      </c>
      <c r="G609" s="832" t="s">
        <v>1733</v>
      </c>
      <c r="H609" s="832" t="s">
        <v>581</v>
      </c>
      <c r="I609" s="832" t="s">
        <v>2352</v>
      </c>
      <c r="J609" s="832" t="s">
        <v>2353</v>
      </c>
      <c r="K609" s="832" t="s">
        <v>2354</v>
      </c>
      <c r="L609" s="835">
        <v>347.81</v>
      </c>
      <c r="M609" s="835">
        <v>347.81</v>
      </c>
      <c r="N609" s="832">
        <v>1</v>
      </c>
      <c r="O609" s="836">
        <v>1</v>
      </c>
      <c r="P609" s="835">
        <v>347.81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31</v>
      </c>
      <c r="B610" s="832" t="s">
        <v>1689</v>
      </c>
      <c r="C610" s="832" t="s">
        <v>1695</v>
      </c>
      <c r="D610" s="833" t="s">
        <v>2661</v>
      </c>
      <c r="E610" s="834" t="s">
        <v>1716</v>
      </c>
      <c r="F610" s="832" t="s">
        <v>1692</v>
      </c>
      <c r="G610" s="832" t="s">
        <v>1733</v>
      </c>
      <c r="H610" s="832" t="s">
        <v>581</v>
      </c>
      <c r="I610" s="832" t="s">
        <v>1892</v>
      </c>
      <c r="J610" s="832" t="s">
        <v>1893</v>
      </c>
      <c r="K610" s="832" t="s">
        <v>1894</v>
      </c>
      <c r="L610" s="835">
        <v>245.43</v>
      </c>
      <c r="M610" s="835">
        <v>245.43</v>
      </c>
      <c r="N610" s="832">
        <v>1</v>
      </c>
      <c r="O610" s="836">
        <v>1</v>
      </c>
      <c r="P610" s="835">
        <v>245.43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31</v>
      </c>
      <c r="B611" s="832" t="s">
        <v>1689</v>
      </c>
      <c r="C611" s="832" t="s">
        <v>1695</v>
      </c>
      <c r="D611" s="833" t="s">
        <v>2661</v>
      </c>
      <c r="E611" s="834" t="s">
        <v>1716</v>
      </c>
      <c r="F611" s="832" t="s">
        <v>1692</v>
      </c>
      <c r="G611" s="832" t="s">
        <v>1733</v>
      </c>
      <c r="H611" s="832" t="s">
        <v>581</v>
      </c>
      <c r="I611" s="832" t="s">
        <v>1779</v>
      </c>
      <c r="J611" s="832" t="s">
        <v>1780</v>
      </c>
      <c r="K611" s="832" t="s">
        <v>1781</v>
      </c>
      <c r="L611" s="835">
        <v>971.25</v>
      </c>
      <c r="M611" s="835">
        <v>4856.25</v>
      </c>
      <c r="N611" s="832">
        <v>5</v>
      </c>
      <c r="O611" s="836">
        <v>5</v>
      </c>
      <c r="P611" s="835">
        <v>4856.25</v>
      </c>
      <c r="Q611" s="837">
        <v>1</v>
      </c>
      <c r="R611" s="832">
        <v>5</v>
      </c>
      <c r="S611" s="837">
        <v>1</v>
      </c>
      <c r="T611" s="836">
        <v>5</v>
      </c>
      <c r="U611" s="838">
        <v>1</v>
      </c>
    </row>
    <row r="612" spans="1:21" ht="14.4" customHeight="1" x14ac:dyDescent="0.3">
      <c r="A612" s="831">
        <v>31</v>
      </c>
      <c r="B612" s="832" t="s">
        <v>1689</v>
      </c>
      <c r="C612" s="832" t="s">
        <v>1695</v>
      </c>
      <c r="D612" s="833" t="s">
        <v>2661</v>
      </c>
      <c r="E612" s="834" t="s">
        <v>1716</v>
      </c>
      <c r="F612" s="832" t="s">
        <v>1692</v>
      </c>
      <c r="G612" s="832" t="s">
        <v>1733</v>
      </c>
      <c r="H612" s="832" t="s">
        <v>581</v>
      </c>
      <c r="I612" s="832" t="s">
        <v>1898</v>
      </c>
      <c r="J612" s="832" t="s">
        <v>1899</v>
      </c>
      <c r="K612" s="832" t="s">
        <v>1900</v>
      </c>
      <c r="L612" s="835">
        <v>180</v>
      </c>
      <c r="M612" s="835">
        <v>360</v>
      </c>
      <c r="N612" s="832">
        <v>2</v>
      </c>
      <c r="O612" s="836">
        <v>2</v>
      </c>
      <c r="P612" s="835">
        <v>360</v>
      </c>
      <c r="Q612" s="837">
        <v>1</v>
      </c>
      <c r="R612" s="832">
        <v>2</v>
      </c>
      <c r="S612" s="837">
        <v>1</v>
      </c>
      <c r="T612" s="836">
        <v>2</v>
      </c>
      <c r="U612" s="838">
        <v>1</v>
      </c>
    </row>
    <row r="613" spans="1:21" ht="14.4" customHeight="1" x14ac:dyDescent="0.3">
      <c r="A613" s="831">
        <v>31</v>
      </c>
      <c r="B613" s="832" t="s">
        <v>1689</v>
      </c>
      <c r="C613" s="832" t="s">
        <v>1695</v>
      </c>
      <c r="D613" s="833" t="s">
        <v>2661</v>
      </c>
      <c r="E613" s="834" t="s">
        <v>1716</v>
      </c>
      <c r="F613" s="832" t="s">
        <v>1692</v>
      </c>
      <c r="G613" s="832" t="s">
        <v>1733</v>
      </c>
      <c r="H613" s="832" t="s">
        <v>581</v>
      </c>
      <c r="I613" s="832" t="s">
        <v>1904</v>
      </c>
      <c r="J613" s="832" t="s">
        <v>1905</v>
      </c>
      <c r="K613" s="832" t="s">
        <v>1906</v>
      </c>
      <c r="L613" s="835">
        <v>350</v>
      </c>
      <c r="M613" s="835">
        <v>4550</v>
      </c>
      <c r="N613" s="832">
        <v>13</v>
      </c>
      <c r="O613" s="836">
        <v>13</v>
      </c>
      <c r="P613" s="835">
        <v>4550</v>
      </c>
      <c r="Q613" s="837">
        <v>1</v>
      </c>
      <c r="R613" s="832">
        <v>13</v>
      </c>
      <c r="S613" s="837">
        <v>1</v>
      </c>
      <c r="T613" s="836">
        <v>13</v>
      </c>
      <c r="U613" s="838">
        <v>1</v>
      </c>
    </row>
    <row r="614" spans="1:21" ht="14.4" customHeight="1" x14ac:dyDescent="0.3">
      <c r="A614" s="831">
        <v>31</v>
      </c>
      <c r="B614" s="832" t="s">
        <v>1689</v>
      </c>
      <c r="C614" s="832" t="s">
        <v>1695</v>
      </c>
      <c r="D614" s="833" t="s">
        <v>2661</v>
      </c>
      <c r="E614" s="834" t="s">
        <v>1716</v>
      </c>
      <c r="F614" s="832" t="s">
        <v>1692</v>
      </c>
      <c r="G614" s="832" t="s">
        <v>1733</v>
      </c>
      <c r="H614" s="832" t="s">
        <v>581</v>
      </c>
      <c r="I614" s="832" t="s">
        <v>1782</v>
      </c>
      <c r="J614" s="832" t="s">
        <v>1783</v>
      </c>
      <c r="K614" s="832" t="s">
        <v>1784</v>
      </c>
      <c r="L614" s="835">
        <v>58.5</v>
      </c>
      <c r="M614" s="835">
        <v>117</v>
      </c>
      <c r="N614" s="832">
        <v>2</v>
      </c>
      <c r="O614" s="836">
        <v>2</v>
      </c>
      <c r="P614" s="835">
        <v>117</v>
      </c>
      <c r="Q614" s="837">
        <v>1</v>
      </c>
      <c r="R614" s="832">
        <v>2</v>
      </c>
      <c r="S614" s="837">
        <v>1</v>
      </c>
      <c r="T614" s="836">
        <v>2</v>
      </c>
      <c r="U614" s="838">
        <v>1</v>
      </c>
    </row>
    <row r="615" spans="1:21" ht="14.4" customHeight="1" x14ac:dyDescent="0.3">
      <c r="A615" s="831">
        <v>31</v>
      </c>
      <c r="B615" s="832" t="s">
        <v>1689</v>
      </c>
      <c r="C615" s="832" t="s">
        <v>1695</v>
      </c>
      <c r="D615" s="833" t="s">
        <v>2661</v>
      </c>
      <c r="E615" s="834" t="s">
        <v>1716</v>
      </c>
      <c r="F615" s="832" t="s">
        <v>1692</v>
      </c>
      <c r="G615" s="832" t="s">
        <v>1733</v>
      </c>
      <c r="H615" s="832" t="s">
        <v>581</v>
      </c>
      <c r="I615" s="832" t="s">
        <v>1839</v>
      </c>
      <c r="J615" s="832" t="s">
        <v>1840</v>
      </c>
      <c r="K615" s="832" t="s">
        <v>1841</v>
      </c>
      <c r="L615" s="835">
        <v>1000</v>
      </c>
      <c r="M615" s="835">
        <v>1000</v>
      </c>
      <c r="N615" s="832">
        <v>1</v>
      </c>
      <c r="O615" s="836">
        <v>1</v>
      </c>
      <c r="P615" s="835">
        <v>1000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31</v>
      </c>
      <c r="B616" s="832" t="s">
        <v>1689</v>
      </c>
      <c r="C616" s="832" t="s">
        <v>1695</v>
      </c>
      <c r="D616" s="833" t="s">
        <v>2661</v>
      </c>
      <c r="E616" s="834" t="s">
        <v>1716</v>
      </c>
      <c r="F616" s="832" t="s">
        <v>1692</v>
      </c>
      <c r="G616" s="832" t="s">
        <v>1733</v>
      </c>
      <c r="H616" s="832" t="s">
        <v>581</v>
      </c>
      <c r="I616" s="832" t="s">
        <v>1737</v>
      </c>
      <c r="J616" s="832" t="s">
        <v>1738</v>
      </c>
      <c r="K616" s="832" t="s">
        <v>1739</v>
      </c>
      <c r="L616" s="835">
        <v>1000</v>
      </c>
      <c r="M616" s="835">
        <v>2000</v>
      </c>
      <c r="N616" s="832">
        <v>2</v>
      </c>
      <c r="O616" s="836">
        <v>2</v>
      </c>
      <c r="P616" s="835">
        <v>2000</v>
      </c>
      <c r="Q616" s="837">
        <v>1</v>
      </c>
      <c r="R616" s="832">
        <v>2</v>
      </c>
      <c r="S616" s="837">
        <v>1</v>
      </c>
      <c r="T616" s="836">
        <v>2</v>
      </c>
      <c r="U616" s="838">
        <v>1</v>
      </c>
    </row>
    <row r="617" spans="1:21" ht="14.4" customHeight="1" x14ac:dyDescent="0.3">
      <c r="A617" s="831">
        <v>31</v>
      </c>
      <c r="B617" s="832" t="s">
        <v>1689</v>
      </c>
      <c r="C617" s="832" t="s">
        <v>1695</v>
      </c>
      <c r="D617" s="833" t="s">
        <v>2661</v>
      </c>
      <c r="E617" s="834" t="s">
        <v>1716</v>
      </c>
      <c r="F617" s="832" t="s">
        <v>1692</v>
      </c>
      <c r="G617" s="832" t="s">
        <v>1733</v>
      </c>
      <c r="H617" s="832" t="s">
        <v>581</v>
      </c>
      <c r="I617" s="832" t="s">
        <v>2041</v>
      </c>
      <c r="J617" s="832" t="s">
        <v>2042</v>
      </c>
      <c r="K617" s="832" t="s">
        <v>2043</v>
      </c>
      <c r="L617" s="835">
        <v>750</v>
      </c>
      <c r="M617" s="835">
        <v>750</v>
      </c>
      <c r="N617" s="832">
        <v>1</v>
      </c>
      <c r="O617" s="836">
        <v>1</v>
      </c>
      <c r="P617" s="835">
        <v>750</v>
      </c>
      <c r="Q617" s="837">
        <v>1</v>
      </c>
      <c r="R617" s="832">
        <v>1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31</v>
      </c>
      <c r="B618" s="832" t="s">
        <v>1689</v>
      </c>
      <c r="C618" s="832" t="s">
        <v>1695</v>
      </c>
      <c r="D618" s="833" t="s">
        <v>2661</v>
      </c>
      <c r="E618" s="834" t="s">
        <v>1716</v>
      </c>
      <c r="F618" s="832" t="s">
        <v>1692</v>
      </c>
      <c r="G618" s="832" t="s">
        <v>1733</v>
      </c>
      <c r="H618" s="832" t="s">
        <v>581</v>
      </c>
      <c r="I618" s="832" t="s">
        <v>2330</v>
      </c>
      <c r="J618" s="832" t="s">
        <v>2331</v>
      </c>
      <c r="K618" s="832"/>
      <c r="L618" s="835">
        <v>705.67</v>
      </c>
      <c r="M618" s="835">
        <v>705.67</v>
      </c>
      <c r="N618" s="832">
        <v>1</v>
      </c>
      <c r="O618" s="836">
        <v>1</v>
      </c>
      <c r="P618" s="835">
        <v>705.67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31</v>
      </c>
      <c r="B619" s="832" t="s">
        <v>1689</v>
      </c>
      <c r="C619" s="832" t="s">
        <v>1695</v>
      </c>
      <c r="D619" s="833" t="s">
        <v>2661</v>
      </c>
      <c r="E619" s="834" t="s">
        <v>1716</v>
      </c>
      <c r="F619" s="832" t="s">
        <v>1692</v>
      </c>
      <c r="G619" s="832" t="s">
        <v>1733</v>
      </c>
      <c r="H619" s="832" t="s">
        <v>581</v>
      </c>
      <c r="I619" s="832" t="s">
        <v>2090</v>
      </c>
      <c r="J619" s="832" t="s">
        <v>2091</v>
      </c>
      <c r="K619" s="832" t="s">
        <v>2092</v>
      </c>
      <c r="L619" s="835">
        <v>2260</v>
      </c>
      <c r="M619" s="835">
        <v>2260</v>
      </c>
      <c r="N619" s="832">
        <v>1</v>
      </c>
      <c r="O619" s="836">
        <v>1</v>
      </c>
      <c r="P619" s="835">
        <v>2260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31</v>
      </c>
      <c r="B620" s="832" t="s">
        <v>1689</v>
      </c>
      <c r="C620" s="832" t="s">
        <v>1695</v>
      </c>
      <c r="D620" s="833" t="s">
        <v>2661</v>
      </c>
      <c r="E620" s="834" t="s">
        <v>1716</v>
      </c>
      <c r="F620" s="832" t="s">
        <v>1692</v>
      </c>
      <c r="G620" s="832" t="s">
        <v>1733</v>
      </c>
      <c r="H620" s="832" t="s">
        <v>581</v>
      </c>
      <c r="I620" s="832" t="s">
        <v>1785</v>
      </c>
      <c r="J620" s="832" t="s">
        <v>1786</v>
      </c>
      <c r="K620" s="832" t="s">
        <v>1787</v>
      </c>
      <c r="L620" s="835">
        <v>855</v>
      </c>
      <c r="M620" s="835">
        <v>855</v>
      </c>
      <c r="N620" s="832">
        <v>1</v>
      </c>
      <c r="O620" s="836">
        <v>1</v>
      </c>
      <c r="P620" s="835">
        <v>855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31</v>
      </c>
      <c r="B621" s="832" t="s">
        <v>1689</v>
      </c>
      <c r="C621" s="832" t="s">
        <v>1695</v>
      </c>
      <c r="D621" s="833" t="s">
        <v>2661</v>
      </c>
      <c r="E621" s="834" t="s">
        <v>1716</v>
      </c>
      <c r="F621" s="832" t="s">
        <v>1692</v>
      </c>
      <c r="G621" s="832" t="s">
        <v>1740</v>
      </c>
      <c r="H621" s="832" t="s">
        <v>581</v>
      </c>
      <c r="I621" s="832" t="s">
        <v>1915</v>
      </c>
      <c r="J621" s="832" t="s">
        <v>1916</v>
      </c>
      <c r="K621" s="832" t="s">
        <v>1917</v>
      </c>
      <c r="L621" s="835">
        <v>260</v>
      </c>
      <c r="M621" s="835">
        <v>8320</v>
      </c>
      <c r="N621" s="832">
        <v>32</v>
      </c>
      <c r="O621" s="836">
        <v>17</v>
      </c>
      <c r="P621" s="835">
        <v>7800</v>
      </c>
      <c r="Q621" s="837">
        <v>0.9375</v>
      </c>
      <c r="R621" s="832">
        <v>30</v>
      </c>
      <c r="S621" s="837">
        <v>0.9375</v>
      </c>
      <c r="T621" s="836">
        <v>16</v>
      </c>
      <c r="U621" s="838">
        <v>0.94117647058823528</v>
      </c>
    </row>
    <row r="622" spans="1:21" ht="14.4" customHeight="1" x14ac:dyDescent="0.3">
      <c r="A622" s="831">
        <v>31</v>
      </c>
      <c r="B622" s="832" t="s">
        <v>1689</v>
      </c>
      <c r="C622" s="832" t="s">
        <v>1695</v>
      </c>
      <c r="D622" s="833" t="s">
        <v>2661</v>
      </c>
      <c r="E622" s="834" t="s">
        <v>1716</v>
      </c>
      <c r="F622" s="832" t="s">
        <v>1692</v>
      </c>
      <c r="G622" s="832" t="s">
        <v>1740</v>
      </c>
      <c r="H622" s="832" t="s">
        <v>581</v>
      </c>
      <c r="I622" s="832" t="s">
        <v>1741</v>
      </c>
      <c r="J622" s="832" t="s">
        <v>1742</v>
      </c>
      <c r="K622" s="832" t="s">
        <v>1743</v>
      </c>
      <c r="L622" s="835">
        <v>200</v>
      </c>
      <c r="M622" s="835">
        <v>12600</v>
      </c>
      <c r="N622" s="832">
        <v>63</v>
      </c>
      <c r="O622" s="836">
        <v>32</v>
      </c>
      <c r="P622" s="835">
        <v>12200</v>
      </c>
      <c r="Q622" s="837">
        <v>0.96825396825396826</v>
      </c>
      <c r="R622" s="832">
        <v>61</v>
      </c>
      <c r="S622" s="837">
        <v>0.96825396825396826</v>
      </c>
      <c r="T622" s="836">
        <v>31</v>
      </c>
      <c r="U622" s="838">
        <v>0.96875</v>
      </c>
    </row>
    <row r="623" spans="1:21" ht="14.4" customHeight="1" x14ac:dyDescent="0.3">
      <c r="A623" s="831">
        <v>31</v>
      </c>
      <c r="B623" s="832" t="s">
        <v>1689</v>
      </c>
      <c r="C623" s="832" t="s">
        <v>1695</v>
      </c>
      <c r="D623" s="833" t="s">
        <v>2661</v>
      </c>
      <c r="E623" s="834" t="s">
        <v>1716</v>
      </c>
      <c r="F623" s="832" t="s">
        <v>1692</v>
      </c>
      <c r="G623" s="832" t="s">
        <v>1740</v>
      </c>
      <c r="H623" s="832" t="s">
        <v>581</v>
      </c>
      <c r="I623" s="832" t="s">
        <v>1918</v>
      </c>
      <c r="J623" s="832" t="s">
        <v>1919</v>
      </c>
      <c r="K623" s="832" t="s">
        <v>1920</v>
      </c>
      <c r="L623" s="835">
        <v>1200</v>
      </c>
      <c r="M623" s="835">
        <v>2400</v>
      </c>
      <c r="N623" s="832">
        <v>2</v>
      </c>
      <c r="O623" s="836">
        <v>2</v>
      </c>
      <c r="P623" s="835">
        <v>1200</v>
      </c>
      <c r="Q623" s="837">
        <v>0.5</v>
      </c>
      <c r="R623" s="832">
        <v>1</v>
      </c>
      <c r="S623" s="837">
        <v>0.5</v>
      </c>
      <c r="T623" s="836">
        <v>1</v>
      </c>
      <c r="U623" s="838">
        <v>0.5</v>
      </c>
    </row>
    <row r="624" spans="1:21" ht="14.4" customHeight="1" x14ac:dyDescent="0.3">
      <c r="A624" s="831">
        <v>31</v>
      </c>
      <c r="B624" s="832" t="s">
        <v>1689</v>
      </c>
      <c r="C624" s="832" t="s">
        <v>1695</v>
      </c>
      <c r="D624" s="833" t="s">
        <v>2661</v>
      </c>
      <c r="E624" s="834" t="s">
        <v>1716</v>
      </c>
      <c r="F624" s="832" t="s">
        <v>1692</v>
      </c>
      <c r="G624" s="832" t="s">
        <v>1740</v>
      </c>
      <c r="H624" s="832" t="s">
        <v>581</v>
      </c>
      <c r="I624" s="832" t="s">
        <v>2401</v>
      </c>
      <c r="J624" s="832" t="s">
        <v>2402</v>
      </c>
      <c r="K624" s="832" t="s">
        <v>2403</v>
      </c>
      <c r="L624" s="835">
        <v>190</v>
      </c>
      <c r="M624" s="835">
        <v>380</v>
      </c>
      <c r="N624" s="832">
        <v>2</v>
      </c>
      <c r="O624" s="836">
        <v>1</v>
      </c>
      <c r="P624" s="835">
        <v>380</v>
      </c>
      <c r="Q624" s="837">
        <v>1</v>
      </c>
      <c r="R624" s="832">
        <v>2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31</v>
      </c>
      <c r="B625" s="832" t="s">
        <v>1689</v>
      </c>
      <c r="C625" s="832" t="s">
        <v>1695</v>
      </c>
      <c r="D625" s="833" t="s">
        <v>2661</v>
      </c>
      <c r="E625" s="834" t="s">
        <v>1717</v>
      </c>
      <c r="F625" s="832" t="s">
        <v>1690</v>
      </c>
      <c r="G625" s="832" t="s">
        <v>2404</v>
      </c>
      <c r="H625" s="832" t="s">
        <v>581</v>
      </c>
      <c r="I625" s="832" t="s">
        <v>2405</v>
      </c>
      <c r="J625" s="832" t="s">
        <v>653</v>
      </c>
      <c r="K625" s="832" t="s">
        <v>2406</v>
      </c>
      <c r="L625" s="835">
        <v>62.47</v>
      </c>
      <c r="M625" s="835">
        <v>249.88</v>
      </c>
      <c r="N625" s="832">
        <v>4</v>
      </c>
      <c r="O625" s="836">
        <v>1</v>
      </c>
      <c r="P625" s="835">
        <v>124.94</v>
      </c>
      <c r="Q625" s="837">
        <v>0.5</v>
      </c>
      <c r="R625" s="832">
        <v>2</v>
      </c>
      <c r="S625" s="837">
        <v>0.5</v>
      </c>
      <c r="T625" s="836">
        <v>0.5</v>
      </c>
      <c r="U625" s="838">
        <v>0.5</v>
      </c>
    </row>
    <row r="626" spans="1:21" ht="14.4" customHeight="1" x14ac:dyDescent="0.3">
      <c r="A626" s="831">
        <v>31</v>
      </c>
      <c r="B626" s="832" t="s">
        <v>1689</v>
      </c>
      <c r="C626" s="832" t="s">
        <v>1695</v>
      </c>
      <c r="D626" s="833" t="s">
        <v>2661</v>
      </c>
      <c r="E626" s="834" t="s">
        <v>1717</v>
      </c>
      <c r="F626" s="832" t="s">
        <v>1690</v>
      </c>
      <c r="G626" s="832" t="s">
        <v>2106</v>
      </c>
      <c r="H626" s="832" t="s">
        <v>581</v>
      </c>
      <c r="I626" s="832" t="s">
        <v>2407</v>
      </c>
      <c r="J626" s="832" t="s">
        <v>2247</v>
      </c>
      <c r="K626" s="832" t="s">
        <v>2408</v>
      </c>
      <c r="L626" s="835">
        <v>88.16</v>
      </c>
      <c r="M626" s="835">
        <v>88.16</v>
      </c>
      <c r="N626" s="832">
        <v>1</v>
      </c>
      <c r="O626" s="836">
        <v>1</v>
      </c>
      <c r="P626" s="835">
        <v>88.16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31</v>
      </c>
      <c r="B627" s="832" t="s">
        <v>1689</v>
      </c>
      <c r="C627" s="832" t="s">
        <v>1695</v>
      </c>
      <c r="D627" s="833" t="s">
        <v>2661</v>
      </c>
      <c r="E627" s="834" t="s">
        <v>1717</v>
      </c>
      <c r="F627" s="832" t="s">
        <v>1690</v>
      </c>
      <c r="G627" s="832" t="s">
        <v>2377</v>
      </c>
      <c r="H627" s="832" t="s">
        <v>581</v>
      </c>
      <c r="I627" s="832" t="s">
        <v>2409</v>
      </c>
      <c r="J627" s="832" t="s">
        <v>736</v>
      </c>
      <c r="K627" s="832" t="s">
        <v>2410</v>
      </c>
      <c r="L627" s="835">
        <v>92.85</v>
      </c>
      <c r="M627" s="835">
        <v>92.85</v>
      </c>
      <c r="N627" s="832">
        <v>1</v>
      </c>
      <c r="O627" s="836">
        <v>1</v>
      </c>
      <c r="P627" s="835">
        <v>92.85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31</v>
      </c>
      <c r="B628" s="832" t="s">
        <v>1689</v>
      </c>
      <c r="C628" s="832" t="s">
        <v>1695</v>
      </c>
      <c r="D628" s="833" t="s">
        <v>2661</v>
      </c>
      <c r="E628" s="834" t="s">
        <v>1717</v>
      </c>
      <c r="F628" s="832" t="s">
        <v>1690</v>
      </c>
      <c r="G628" s="832" t="s">
        <v>2411</v>
      </c>
      <c r="H628" s="832" t="s">
        <v>613</v>
      </c>
      <c r="I628" s="832" t="s">
        <v>2412</v>
      </c>
      <c r="J628" s="832" t="s">
        <v>2413</v>
      </c>
      <c r="K628" s="832" t="s">
        <v>1585</v>
      </c>
      <c r="L628" s="835">
        <v>123.2</v>
      </c>
      <c r="M628" s="835">
        <v>369.6</v>
      </c>
      <c r="N628" s="832">
        <v>3</v>
      </c>
      <c r="O628" s="836">
        <v>0.5</v>
      </c>
      <c r="P628" s="835">
        <v>369.6</v>
      </c>
      <c r="Q628" s="837">
        <v>1</v>
      </c>
      <c r="R628" s="832">
        <v>3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31</v>
      </c>
      <c r="B629" s="832" t="s">
        <v>1689</v>
      </c>
      <c r="C629" s="832" t="s">
        <v>1695</v>
      </c>
      <c r="D629" s="833" t="s">
        <v>2661</v>
      </c>
      <c r="E629" s="834" t="s">
        <v>1717</v>
      </c>
      <c r="F629" s="832" t="s">
        <v>1690</v>
      </c>
      <c r="G629" s="832" t="s">
        <v>2411</v>
      </c>
      <c r="H629" s="832" t="s">
        <v>613</v>
      </c>
      <c r="I629" s="832" t="s">
        <v>2414</v>
      </c>
      <c r="J629" s="832" t="s">
        <v>2413</v>
      </c>
      <c r="K629" s="832" t="s">
        <v>1420</v>
      </c>
      <c r="L629" s="835">
        <v>246.39</v>
      </c>
      <c r="M629" s="835">
        <v>739.17</v>
      </c>
      <c r="N629" s="832">
        <v>3</v>
      </c>
      <c r="O629" s="836">
        <v>1</v>
      </c>
      <c r="P629" s="835">
        <v>739.17</v>
      </c>
      <c r="Q629" s="837">
        <v>1</v>
      </c>
      <c r="R629" s="832">
        <v>3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31</v>
      </c>
      <c r="B630" s="832" t="s">
        <v>1689</v>
      </c>
      <c r="C630" s="832" t="s">
        <v>1695</v>
      </c>
      <c r="D630" s="833" t="s">
        <v>2661</v>
      </c>
      <c r="E630" s="834" t="s">
        <v>1717</v>
      </c>
      <c r="F630" s="832" t="s">
        <v>1690</v>
      </c>
      <c r="G630" s="832" t="s">
        <v>1816</v>
      </c>
      <c r="H630" s="832" t="s">
        <v>581</v>
      </c>
      <c r="I630" s="832" t="s">
        <v>2415</v>
      </c>
      <c r="J630" s="832" t="s">
        <v>1818</v>
      </c>
      <c r="K630" s="832" t="s">
        <v>2416</v>
      </c>
      <c r="L630" s="835">
        <v>60.9</v>
      </c>
      <c r="M630" s="835">
        <v>60.9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31</v>
      </c>
      <c r="B631" s="832" t="s">
        <v>1689</v>
      </c>
      <c r="C631" s="832" t="s">
        <v>1695</v>
      </c>
      <c r="D631" s="833" t="s">
        <v>2661</v>
      </c>
      <c r="E631" s="834" t="s">
        <v>1717</v>
      </c>
      <c r="F631" s="832" t="s">
        <v>1690</v>
      </c>
      <c r="G631" s="832" t="s">
        <v>2417</v>
      </c>
      <c r="H631" s="832" t="s">
        <v>581</v>
      </c>
      <c r="I631" s="832" t="s">
        <v>2418</v>
      </c>
      <c r="J631" s="832" t="s">
        <v>1711</v>
      </c>
      <c r="K631" s="832"/>
      <c r="L631" s="835">
        <v>0</v>
      </c>
      <c r="M631" s="835">
        <v>0</v>
      </c>
      <c r="N631" s="832">
        <v>3</v>
      </c>
      <c r="O631" s="836">
        <v>2</v>
      </c>
      <c r="P631" s="835">
        <v>0</v>
      </c>
      <c r="Q631" s="837"/>
      <c r="R631" s="832">
        <v>3</v>
      </c>
      <c r="S631" s="837">
        <v>1</v>
      </c>
      <c r="T631" s="836">
        <v>2</v>
      </c>
      <c r="U631" s="838">
        <v>1</v>
      </c>
    </row>
    <row r="632" spans="1:21" ht="14.4" customHeight="1" x14ac:dyDescent="0.3">
      <c r="A632" s="831">
        <v>31</v>
      </c>
      <c r="B632" s="832" t="s">
        <v>1689</v>
      </c>
      <c r="C632" s="832" t="s">
        <v>1695</v>
      </c>
      <c r="D632" s="833" t="s">
        <v>2661</v>
      </c>
      <c r="E632" s="834" t="s">
        <v>1717</v>
      </c>
      <c r="F632" s="832" t="s">
        <v>1690</v>
      </c>
      <c r="G632" s="832" t="s">
        <v>1748</v>
      </c>
      <c r="H632" s="832" t="s">
        <v>581</v>
      </c>
      <c r="I632" s="832" t="s">
        <v>1749</v>
      </c>
      <c r="J632" s="832" t="s">
        <v>1750</v>
      </c>
      <c r="K632" s="832" t="s">
        <v>1751</v>
      </c>
      <c r="L632" s="835">
        <v>132.97999999999999</v>
      </c>
      <c r="M632" s="835">
        <v>1063.8399999999999</v>
      </c>
      <c r="N632" s="832">
        <v>8</v>
      </c>
      <c r="O632" s="836">
        <v>3.5</v>
      </c>
      <c r="P632" s="835">
        <v>797.87999999999988</v>
      </c>
      <c r="Q632" s="837">
        <v>0.75</v>
      </c>
      <c r="R632" s="832">
        <v>6</v>
      </c>
      <c r="S632" s="837">
        <v>0.75</v>
      </c>
      <c r="T632" s="836">
        <v>1.5</v>
      </c>
      <c r="U632" s="838">
        <v>0.42857142857142855</v>
      </c>
    </row>
    <row r="633" spans="1:21" ht="14.4" customHeight="1" x14ac:dyDescent="0.3">
      <c r="A633" s="831">
        <v>31</v>
      </c>
      <c r="B633" s="832" t="s">
        <v>1689</v>
      </c>
      <c r="C633" s="832" t="s">
        <v>1695</v>
      </c>
      <c r="D633" s="833" t="s">
        <v>2661</v>
      </c>
      <c r="E633" s="834" t="s">
        <v>1717</v>
      </c>
      <c r="F633" s="832" t="s">
        <v>1690</v>
      </c>
      <c r="G633" s="832" t="s">
        <v>2419</v>
      </c>
      <c r="H633" s="832" t="s">
        <v>581</v>
      </c>
      <c r="I633" s="832" t="s">
        <v>2420</v>
      </c>
      <c r="J633" s="832" t="s">
        <v>2421</v>
      </c>
      <c r="K633" s="832" t="s">
        <v>2422</v>
      </c>
      <c r="L633" s="835">
        <v>0</v>
      </c>
      <c r="M633" s="835">
        <v>0</v>
      </c>
      <c r="N633" s="832">
        <v>2</v>
      </c>
      <c r="O633" s="836">
        <v>1</v>
      </c>
      <c r="P633" s="835">
        <v>0</v>
      </c>
      <c r="Q633" s="837"/>
      <c r="R633" s="832">
        <v>2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31</v>
      </c>
      <c r="B634" s="832" t="s">
        <v>1689</v>
      </c>
      <c r="C634" s="832" t="s">
        <v>1695</v>
      </c>
      <c r="D634" s="833" t="s">
        <v>2661</v>
      </c>
      <c r="E634" s="834" t="s">
        <v>1717</v>
      </c>
      <c r="F634" s="832" t="s">
        <v>1690</v>
      </c>
      <c r="G634" s="832" t="s">
        <v>1856</v>
      </c>
      <c r="H634" s="832" t="s">
        <v>581</v>
      </c>
      <c r="I634" s="832" t="s">
        <v>2423</v>
      </c>
      <c r="J634" s="832" t="s">
        <v>2424</v>
      </c>
      <c r="K634" s="832" t="s">
        <v>2425</v>
      </c>
      <c r="L634" s="835">
        <v>300.33</v>
      </c>
      <c r="M634" s="835">
        <v>600.66</v>
      </c>
      <c r="N634" s="832">
        <v>2</v>
      </c>
      <c r="O634" s="836">
        <v>1.5</v>
      </c>
      <c r="P634" s="835">
        <v>300.33</v>
      </c>
      <c r="Q634" s="837">
        <v>0.5</v>
      </c>
      <c r="R634" s="832">
        <v>1</v>
      </c>
      <c r="S634" s="837">
        <v>0.5</v>
      </c>
      <c r="T634" s="836">
        <v>0.5</v>
      </c>
      <c r="U634" s="838">
        <v>0.33333333333333331</v>
      </c>
    </row>
    <row r="635" spans="1:21" ht="14.4" customHeight="1" x14ac:dyDescent="0.3">
      <c r="A635" s="831">
        <v>31</v>
      </c>
      <c r="B635" s="832" t="s">
        <v>1689</v>
      </c>
      <c r="C635" s="832" t="s">
        <v>1695</v>
      </c>
      <c r="D635" s="833" t="s">
        <v>2661</v>
      </c>
      <c r="E635" s="834" t="s">
        <v>1717</v>
      </c>
      <c r="F635" s="832" t="s">
        <v>1690</v>
      </c>
      <c r="G635" s="832" t="s">
        <v>2426</v>
      </c>
      <c r="H635" s="832" t="s">
        <v>581</v>
      </c>
      <c r="I635" s="832" t="s">
        <v>2427</v>
      </c>
      <c r="J635" s="832" t="s">
        <v>2428</v>
      </c>
      <c r="K635" s="832" t="s">
        <v>2429</v>
      </c>
      <c r="L635" s="835">
        <v>0</v>
      </c>
      <c r="M635" s="835">
        <v>0</v>
      </c>
      <c r="N635" s="832">
        <v>1</v>
      </c>
      <c r="O635" s="836">
        <v>1</v>
      </c>
      <c r="P635" s="835">
        <v>0</v>
      </c>
      <c r="Q635" s="837"/>
      <c r="R635" s="832">
        <v>1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31</v>
      </c>
      <c r="B636" s="832" t="s">
        <v>1689</v>
      </c>
      <c r="C636" s="832" t="s">
        <v>1695</v>
      </c>
      <c r="D636" s="833" t="s">
        <v>2661</v>
      </c>
      <c r="E636" s="834" t="s">
        <v>1717</v>
      </c>
      <c r="F636" s="832" t="s">
        <v>1690</v>
      </c>
      <c r="G636" s="832" t="s">
        <v>1961</v>
      </c>
      <c r="H636" s="832" t="s">
        <v>613</v>
      </c>
      <c r="I636" s="832" t="s">
        <v>2131</v>
      </c>
      <c r="J636" s="832" t="s">
        <v>1554</v>
      </c>
      <c r="K636" s="832" t="s">
        <v>2132</v>
      </c>
      <c r="L636" s="835">
        <v>193.68</v>
      </c>
      <c r="M636" s="835">
        <v>193.68</v>
      </c>
      <c r="N636" s="832">
        <v>1</v>
      </c>
      <c r="O636" s="836">
        <v>0.5</v>
      </c>
      <c r="P636" s="835">
        <v>193.68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31</v>
      </c>
      <c r="B637" s="832" t="s">
        <v>1689</v>
      </c>
      <c r="C637" s="832" t="s">
        <v>1695</v>
      </c>
      <c r="D637" s="833" t="s">
        <v>2661</v>
      </c>
      <c r="E637" s="834" t="s">
        <v>1717</v>
      </c>
      <c r="F637" s="832" t="s">
        <v>1690</v>
      </c>
      <c r="G637" s="832" t="s">
        <v>1723</v>
      </c>
      <c r="H637" s="832" t="s">
        <v>613</v>
      </c>
      <c r="I637" s="832" t="s">
        <v>1744</v>
      </c>
      <c r="J637" s="832" t="s">
        <v>770</v>
      </c>
      <c r="K637" s="832" t="s">
        <v>1387</v>
      </c>
      <c r="L637" s="835">
        <v>490.89</v>
      </c>
      <c r="M637" s="835">
        <v>2454.4499999999998</v>
      </c>
      <c r="N637" s="832">
        <v>5</v>
      </c>
      <c r="O637" s="836">
        <v>2.5</v>
      </c>
      <c r="P637" s="835">
        <v>2454.4499999999998</v>
      </c>
      <c r="Q637" s="837">
        <v>1</v>
      </c>
      <c r="R637" s="832">
        <v>5</v>
      </c>
      <c r="S637" s="837">
        <v>1</v>
      </c>
      <c r="T637" s="836">
        <v>2.5</v>
      </c>
      <c r="U637" s="838">
        <v>1</v>
      </c>
    </row>
    <row r="638" spans="1:21" ht="14.4" customHeight="1" x14ac:dyDescent="0.3">
      <c r="A638" s="831">
        <v>31</v>
      </c>
      <c r="B638" s="832" t="s">
        <v>1689</v>
      </c>
      <c r="C638" s="832" t="s">
        <v>1695</v>
      </c>
      <c r="D638" s="833" t="s">
        <v>2661</v>
      </c>
      <c r="E638" s="834" t="s">
        <v>1717</v>
      </c>
      <c r="F638" s="832" t="s">
        <v>1690</v>
      </c>
      <c r="G638" s="832" t="s">
        <v>1723</v>
      </c>
      <c r="H638" s="832" t="s">
        <v>613</v>
      </c>
      <c r="I638" s="832" t="s">
        <v>1724</v>
      </c>
      <c r="J638" s="832" t="s">
        <v>770</v>
      </c>
      <c r="K638" s="832" t="s">
        <v>1385</v>
      </c>
      <c r="L638" s="835">
        <v>736.33</v>
      </c>
      <c r="M638" s="835">
        <v>11044.95</v>
      </c>
      <c r="N638" s="832">
        <v>15</v>
      </c>
      <c r="O638" s="836">
        <v>8</v>
      </c>
      <c r="P638" s="835">
        <v>6626.97</v>
      </c>
      <c r="Q638" s="837">
        <v>0.6</v>
      </c>
      <c r="R638" s="832">
        <v>9</v>
      </c>
      <c r="S638" s="837">
        <v>0.6</v>
      </c>
      <c r="T638" s="836">
        <v>5.5</v>
      </c>
      <c r="U638" s="838">
        <v>0.6875</v>
      </c>
    </row>
    <row r="639" spans="1:21" ht="14.4" customHeight="1" x14ac:dyDescent="0.3">
      <c r="A639" s="831">
        <v>31</v>
      </c>
      <c r="B639" s="832" t="s">
        <v>1689</v>
      </c>
      <c r="C639" s="832" t="s">
        <v>1695</v>
      </c>
      <c r="D639" s="833" t="s">
        <v>2661</v>
      </c>
      <c r="E639" s="834" t="s">
        <v>1717</v>
      </c>
      <c r="F639" s="832" t="s">
        <v>1690</v>
      </c>
      <c r="G639" s="832" t="s">
        <v>1723</v>
      </c>
      <c r="H639" s="832" t="s">
        <v>613</v>
      </c>
      <c r="I639" s="832" t="s">
        <v>1798</v>
      </c>
      <c r="J639" s="832" t="s">
        <v>770</v>
      </c>
      <c r="K639" s="832" t="s">
        <v>1799</v>
      </c>
      <c r="L639" s="835">
        <v>923.74</v>
      </c>
      <c r="M639" s="835">
        <v>1847.48</v>
      </c>
      <c r="N639" s="832">
        <v>2</v>
      </c>
      <c r="O639" s="836">
        <v>0.5</v>
      </c>
      <c r="P639" s="835">
        <v>1847.48</v>
      </c>
      <c r="Q639" s="837">
        <v>1</v>
      </c>
      <c r="R639" s="832">
        <v>2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31</v>
      </c>
      <c r="B640" s="832" t="s">
        <v>1689</v>
      </c>
      <c r="C640" s="832" t="s">
        <v>1695</v>
      </c>
      <c r="D640" s="833" t="s">
        <v>2661</v>
      </c>
      <c r="E640" s="834" t="s">
        <v>1717</v>
      </c>
      <c r="F640" s="832" t="s">
        <v>1690</v>
      </c>
      <c r="G640" s="832" t="s">
        <v>1723</v>
      </c>
      <c r="H640" s="832" t="s">
        <v>613</v>
      </c>
      <c r="I640" s="832" t="s">
        <v>2254</v>
      </c>
      <c r="J640" s="832" t="s">
        <v>770</v>
      </c>
      <c r="K640" s="832" t="s">
        <v>1799</v>
      </c>
      <c r="L640" s="835">
        <v>923.74</v>
      </c>
      <c r="M640" s="835">
        <v>923.74</v>
      </c>
      <c r="N640" s="832">
        <v>1</v>
      </c>
      <c r="O640" s="836">
        <v>1</v>
      </c>
      <c r="P640" s="835">
        <v>923.74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31</v>
      </c>
      <c r="B641" s="832" t="s">
        <v>1689</v>
      </c>
      <c r="C641" s="832" t="s">
        <v>1695</v>
      </c>
      <c r="D641" s="833" t="s">
        <v>2661</v>
      </c>
      <c r="E641" s="834" t="s">
        <v>1717</v>
      </c>
      <c r="F641" s="832" t="s">
        <v>1690</v>
      </c>
      <c r="G641" s="832" t="s">
        <v>1755</v>
      </c>
      <c r="H641" s="832" t="s">
        <v>613</v>
      </c>
      <c r="I641" s="832" t="s">
        <v>1559</v>
      </c>
      <c r="J641" s="832" t="s">
        <v>647</v>
      </c>
      <c r="K641" s="832" t="s">
        <v>629</v>
      </c>
      <c r="L641" s="835">
        <v>48.42</v>
      </c>
      <c r="M641" s="835">
        <v>48.42</v>
      </c>
      <c r="N641" s="832">
        <v>1</v>
      </c>
      <c r="O641" s="836">
        <v>1</v>
      </c>
      <c r="P641" s="835">
        <v>48.42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31</v>
      </c>
      <c r="B642" s="832" t="s">
        <v>1689</v>
      </c>
      <c r="C642" s="832" t="s">
        <v>1695</v>
      </c>
      <c r="D642" s="833" t="s">
        <v>2661</v>
      </c>
      <c r="E642" s="834" t="s">
        <v>1717</v>
      </c>
      <c r="F642" s="832" t="s">
        <v>1690</v>
      </c>
      <c r="G642" s="832" t="s">
        <v>1725</v>
      </c>
      <c r="H642" s="832" t="s">
        <v>613</v>
      </c>
      <c r="I642" s="832" t="s">
        <v>1568</v>
      </c>
      <c r="J642" s="832" t="s">
        <v>905</v>
      </c>
      <c r="K642" s="832" t="s">
        <v>1569</v>
      </c>
      <c r="L642" s="835">
        <v>0</v>
      </c>
      <c r="M642" s="835">
        <v>0</v>
      </c>
      <c r="N642" s="832">
        <v>15</v>
      </c>
      <c r="O642" s="836">
        <v>10</v>
      </c>
      <c r="P642" s="835">
        <v>0</v>
      </c>
      <c r="Q642" s="837"/>
      <c r="R642" s="832">
        <v>11</v>
      </c>
      <c r="S642" s="837">
        <v>0.73333333333333328</v>
      </c>
      <c r="T642" s="836">
        <v>8</v>
      </c>
      <c r="U642" s="838">
        <v>0.8</v>
      </c>
    </row>
    <row r="643" spans="1:21" ht="14.4" customHeight="1" x14ac:dyDescent="0.3">
      <c r="A643" s="831">
        <v>31</v>
      </c>
      <c r="B643" s="832" t="s">
        <v>1689</v>
      </c>
      <c r="C643" s="832" t="s">
        <v>1695</v>
      </c>
      <c r="D643" s="833" t="s">
        <v>2661</v>
      </c>
      <c r="E643" s="834" t="s">
        <v>1717</v>
      </c>
      <c r="F643" s="832" t="s">
        <v>1690</v>
      </c>
      <c r="G643" s="832" t="s">
        <v>1726</v>
      </c>
      <c r="H643" s="832" t="s">
        <v>581</v>
      </c>
      <c r="I643" s="832" t="s">
        <v>1727</v>
      </c>
      <c r="J643" s="832" t="s">
        <v>1103</v>
      </c>
      <c r="K643" s="832" t="s">
        <v>1728</v>
      </c>
      <c r="L643" s="835">
        <v>219.37</v>
      </c>
      <c r="M643" s="835">
        <v>219.37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31</v>
      </c>
      <c r="B644" s="832" t="s">
        <v>1689</v>
      </c>
      <c r="C644" s="832" t="s">
        <v>1695</v>
      </c>
      <c r="D644" s="833" t="s">
        <v>2661</v>
      </c>
      <c r="E644" s="834" t="s">
        <v>1717</v>
      </c>
      <c r="F644" s="832" t="s">
        <v>1690</v>
      </c>
      <c r="G644" s="832" t="s">
        <v>2266</v>
      </c>
      <c r="H644" s="832" t="s">
        <v>581</v>
      </c>
      <c r="I644" s="832" t="s">
        <v>2430</v>
      </c>
      <c r="J644" s="832" t="s">
        <v>2431</v>
      </c>
      <c r="K644" s="832" t="s">
        <v>2269</v>
      </c>
      <c r="L644" s="835">
        <v>36.909999999999997</v>
      </c>
      <c r="M644" s="835">
        <v>73.819999999999993</v>
      </c>
      <c r="N644" s="832">
        <v>2</v>
      </c>
      <c r="O644" s="836">
        <v>1</v>
      </c>
      <c r="P644" s="835">
        <v>73.819999999999993</v>
      </c>
      <c r="Q644" s="837">
        <v>1</v>
      </c>
      <c r="R644" s="832">
        <v>2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31</v>
      </c>
      <c r="B645" s="832" t="s">
        <v>1689</v>
      </c>
      <c r="C645" s="832" t="s">
        <v>1695</v>
      </c>
      <c r="D645" s="833" t="s">
        <v>2661</v>
      </c>
      <c r="E645" s="834" t="s">
        <v>1717</v>
      </c>
      <c r="F645" s="832" t="s">
        <v>1690</v>
      </c>
      <c r="G645" s="832" t="s">
        <v>1988</v>
      </c>
      <c r="H645" s="832" t="s">
        <v>581</v>
      </c>
      <c r="I645" s="832" t="s">
        <v>1989</v>
      </c>
      <c r="J645" s="832" t="s">
        <v>1990</v>
      </c>
      <c r="K645" s="832" t="s">
        <v>1991</v>
      </c>
      <c r="L645" s="835">
        <v>46.99</v>
      </c>
      <c r="M645" s="835">
        <v>46.99</v>
      </c>
      <c r="N645" s="832">
        <v>1</v>
      </c>
      <c r="O645" s="836">
        <v>1</v>
      </c>
      <c r="P645" s="835">
        <v>46.99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31</v>
      </c>
      <c r="B646" s="832" t="s">
        <v>1689</v>
      </c>
      <c r="C646" s="832" t="s">
        <v>1695</v>
      </c>
      <c r="D646" s="833" t="s">
        <v>2661</v>
      </c>
      <c r="E646" s="834" t="s">
        <v>1717</v>
      </c>
      <c r="F646" s="832" t="s">
        <v>1690</v>
      </c>
      <c r="G646" s="832" t="s">
        <v>1762</v>
      </c>
      <c r="H646" s="832" t="s">
        <v>581</v>
      </c>
      <c r="I646" s="832" t="s">
        <v>2432</v>
      </c>
      <c r="J646" s="832" t="s">
        <v>1711</v>
      </c>
      <c r="K646" s="832"/>
      <c r="L646" s="835">
        <v>31.77</v>
      </c>
      <c r="M646" s="835">
        <v>31.77</v>
      </c>
      <c r="N646" s="832">
        <v>1</v>
      </c>
      <c r="O646" s="836">
        <v>1</v>
      </c>
      <c r="P646" s="835">
        <v>31.77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31</v>
      </c>
      <c r="B647" s="832" t="s">
        <v>1689</v>
      </c>
      <c r="C647" s="832" t="s">
        <v>1695</v>
      </c>
      <c r="D647" s="833" t="s">
        <v>2661</v>
      </c>
      <c r="E647" s="834" t="s">
        <v>1717</v>
      </c>
      <c r="F647" s="832" t="s">
        <v>1690</v>
      </c>
      <c r="G647" s="832" t="s">
        <v>1766</v>
      </c>
      <c r="H647" s="832" t="s">
        <v>613</v>
      </c>
      <c r="I647" s="832" t="s">
        <v>1506</v>
      </c>
      <c r="J647" s="832" t="s">
        <v>1507</v>
      </c>
      <c r="K647" s="832" t="s">
        <v>1508</v>
      </c>
      <c r="L647" s="835">
        <v>149.52000000000001</v>
      </c>
      <c r="M647" s="835">
        <v>149.52000000000001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31</v>
      </c>
      <c r="B648" s="832" t="s">
        <v>1689</v>
      </c>
      <c r="C648" s="832" t="s">
        <v>1695</v>
      </c>
      <c r="D648" s="833" t="s">
        <v>2661</v>
      </c>
      <c r="E648" s="834" t="s">
        <v>1717</v>
      </c>
      <c r="F648" s="832" t="s">
        <v>1690</v>
      </c>
      <c r="G648" s="832" t="s">
        <v>1767</v>
      </c>
      <c r="H648" s="832" t="s">
        <v>581</v>
      </c>
      <c r="I648" s="832" t="s">
        <v>1768</v>
      </c>
      <c r="J648" s="832" t="s">
        <v>618</v>
      </c>
      <c r="K648" s="832" t="s">
        <v>1769</v>
      </c>
      <c r="L648" s="835">
        <v>0</v>
      </c>
      <c r="M648" s="835">
        <v>0</v>
      </c>
      <c r="N648" s="832">
        <v>1</v>
      </c>
      <c r="O648" s="836">
        <v>0.5</v>
      </c>
      <c r="P648" s="835">
        <v>0</v>
      </c>
      <c r="Q648" s="837"/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31</v>
      </c>
      <c r="B649" s="832" t="s">
        <v>1689</v>
      </c>
      <c r="C649" s="832" t="s">
        <v>1695</v>
      </c>
      <c r="D649" s="833" t="s">
        <v>2661</v>
      </c>
      <c r="E649" s="834" t="s">
        <v>1717</v>
      </c>
      <c r="F649" s="832" t="s">
        <v>1690</v>
      </c>
      <c r="G649" s="832" t="s">
        <v>1767</v>
      </c>
      <c r="H649" s="832" t="s">
        <v>581</v>
      </c>
      <c r="I649" s="832" t="s">
        <v>1875</v>
      </c>
      <c r="J649" s="832" t="s">
        <v>618</v>
      </c>
      <c r="K649" s="832" t="s">
        <v>1876</v>
      </c>
      <c r="L649" s="835">
        <v>0</v>
      </c>
      <c r="M649" s="835">
        <v>0</v>
      </c>
      <c r="N649" s="832">
        <v>6</v>
      </c>
      <c r="O649" s="836">
        <v>4.5</v>
      </c>
      <c r="P649" s="835">
        <v>0</v>
      </c>
      <c r="Q649" s="837"/>
      <c r="R649" s="832">
        <v>5</v>
      </c>
      <c r="S649" s="837">
        <v>0.83333333333333337</v>
      </c>
      <c r="T649" s="836">
        <v>3.5</v>
      </c>
      <c r="U649" s="838">
        <v>0.77777777777777779</v>
      </c>
    </row>
    <row r="650" spans="1:21" ht="14.4" customHeight="1" x14ac:dyDescent="0.3">
      <c r="A650" s="831">
        <v>31</v>
      </c>
      <c r="B650" s="832" t="s">
        <v>1689</v>
      </c>
      <c r="C650" s="832" t="s">
        <v>1695</v>
      </c>
      <c r="D650" s="833" t="s">
        <v>2661</v>
      </c>
      <c r="E650" s="834" t="s">
        <v>1717</v>
      </c>
      <c r="F650" s="832" t="s">
        <v>1692</v>
      </c>
      <c r="G650" s="832" t="s">
        <v>1729</v>
      </c>
      <c r="H650" s="832" t="s">
        <v>581</v>
      </c>
      <c r="I650" s="832" t="s">
        <v>1730</v>
      </c>
      <c r="J650" s="832" t="s">
        <v>1731</v>
      </c>
      <c r="K650" s="832" t="s">
        <v>1732</v>
      </c>
      <c r="L650" s="835">
        <v>35.130000000000003</v>
      </c>
      <c r="M650" s="835">
        <v>421.56</v>
      </c>
      <c r="N650" s="832">
        <v>12</v>
      </c>
      <c r="O650" s="836">
        <v>6</v>
      </c>
      <c r="P650" s="835">
        <v>421.56</v>
      </c>
      <c r="Q650" s="837">
        <v>1</v>
      </c>
      <c r="R650" s="832">
        <v>12</v>
      </c>
      <c r="S650" s="837">
        <v>1</v>
      </c>
      <c r="T650" s="836">
        <v>6</v>
      </c>
      <c r="U650" s="838">
        <v>1</v>
      </c>
    </row>
    <row r="651" spans="1:21" ht="14.4" customHeight="1" x14ac:dyDescent="0.3">
      <c r="A651" s="831">
        <v>31</v>
      </c>
      <c r="B651" s="832" t="s">
        <v>1689</v>
      </c>
      <c r="C651" s="832" t="s">
        <v>1695</v>
      </c>
      <c r="D651" s="833" t="s">
        <v>2661</v>
      </c>
      <c r="E651" s="834" t="s">
        <v>1717</v>
      </c>
      <c r="F651" s="832" t="s">
        <v>1692</v>
      </c>
      <c r="G651" s="832" t="s">
        <v>1729</v>
      </c>
      <c r="H651" s="832" t="s">
        <v>581</v>
      </c>
      <c r="I651" s="832" t="s">
        <v>1835</v>
      </c>
      <c r="J651" s="832" t="s">
        <v>1731</v>
      </c>
      <c r="K651" s="832" t="s">
        <v>1836</v>
      </c>
      <c r="L651" s="835">
        <v>30.99</v>
      </c>
      <c r="M651" s="835">
        <v>30.99</v>
      </c>
      <c r="N651" s="832">
        <v>1</v>
      </c>
      <c r="O651" s="836">
        <v>1</v>
      </c>
      <c r="P651" s="835">
        <v>30.99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31</v>
      </c>
      <c r="B652" s="832" t="s">
        <v>1689</v>
      </c>
      <c r="C652" s="832" t="s">
        <v>1695</v>
      </c>
      <c r="D652" s="833" t="s">
        <v>2661</v>
      </c>
      <c r="E652" s="834" t="s">
        <v>1717</v>
      </c>
      <c r="F652" s="832" t="s">
        <v>1692</v>
      </c>
      <c r="G652" s="832" t="s">
        <v>1733</v>
      </c>
      <c r="H652" s="832" t="s">
        <v>581</v>
      </c>
      <c r="I652" s="832" t="s">
        <v>1773</v>
      </c>
      <c r="J652" s="832" t="s">
        <v>1774</v>
      </c>
      <c r="K652" s="832" t="s">
        <v>1775</v>
      </c>
      <c r="L652" s="835">
        <v>199.5</v>
      </c>
      <c r="M652" s="835">
        <v>399</v>
      </c>
      <c r="N652" s="832">
        <v>2</v>
      </c>
      <c r="O652" s="836">
        <v>2</v>
      </c>
      <c r="P652" s="835">
        <v>399</v>
      </c>
      <c r="Q652" s="837">
        <v>1</v>
      </c>
      <c r="R652" s="832">
        <v>2</v>
      </c>
      <c r="S652" s="837">
        <v>1</v>
      </c>
      <c r="T652" s="836">
        <v>2</v>
      </c>
      <c r="U652" s="838">
        <v>1</v>
      </c>
    </row>
    <row r="653" spans="1:21" ht="14.4" customHeight="1" x14ac:dyDescent="0.3">
      <c r="A653" s="831">
        <v>31</v>
      </c>
      <c r="B653" s="832" t="s">
        <v>1689</v>
      </c>
      <c r="C653" s="832" t="s">
        <v>1695</v>
      </c>
      <c r="D653" s="833" t="s">
        <v>2661</v>
      </c>
      <c r="E653" s="834" t="s">
        <v>1717</v>
      </c>
      <c r="F653" s="832" t="s">
        <v>1692</v>
      </c>
      <c r="G653" s="832" t="s">
        <v>1733</v>
      </c>
      <c r="H653" s="832" t="s">
        <v>581</v>
      </c>
      <c r="I653" s="832" t="s">
        <v>2016</v>
      </c>
      <c r="J653" s="832" t="s">
        <v>2017</v>
      </c>
      <c r="K653" s="832" t="s">
        <v>2018</v>
      </c>
      <c r="L653" s="835">
        <v>2296.87</v>
      </c>
      <c r="M653" s="835">
        <v>4593.74</v>
      </c>
      <c r="N653" s="832">
        <v>2</v>
      </c>
      <c r="O653" s="836">
        <v>2</v>
      </c>
      <c r="P653" s="835">
        <v>4593.74</v>
      </c>
      <c r="Q653" s="837">
        <v>1</v>
      </c>
      <c r="R653" s="832">
        <v>2</v>
      </c>
      <c r="S653" s="837">
        <v>1</v>
      </c>
      <c r="T653" s="836">
        <v>2</v>
      </c>
      <c r="U653" s="838">
        <v>1</v>
      </c>
    </row>
    <row r="654" spans="1:21" ht="14.4" customHeight="1" x14ac:dyDescent="0.3">
      <c r="A654" s="831">
        <v>31</v>
      </c>
      <c r="B654" s="832" t="s">
        <v>1689</v>
      </c>
      <c r="C654" s="832" t="s">
        <v>1695</v>
      </c>
      <c r="D654" s="833" t="s">
        <v>2661</v>
      </c>
      <c r="E654" s="834" t="s">
        <v>1717</v>
      </c>
      <c r="F654" s="832" t="s">
        <v>1692</v>
      </c>
      <c r="G654" s="832" t="s">
        <v>1733</v>
      </c>
      <c r="H654" s="832" t="s">
        <v>581</v>
      </c>
      <c r="I654" s="832" t="s">
        <v>1837</v>
      </c>
      <c r="J654" s="832" t="s">
        <v>1783</v>
      </c>
      <c r="K654" s="832" t="s">
        <v>1838</v>
      </c>
      <c r="L654" s="835">
        <v>58.5</v>
      </c>
      <c r="M654" s="835">
        <v>58.5</v>
      </c>
      <c r="N654" s="832">
        <v>1</v>
      </c>
      <c r="O654" s="836">
        <v>1</v>
      </c>
      <c r="P654" s="835">
        <v>58.5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31</v>
      </c>
      <c r="B655" s="832" t="s">
        <v>1689</v>
      </c>
      <c r="C655" s="832" t="s">
        <v>1695</v>
      </c>
      <c r="D655" s="833" t="s">
        <v>2661</v>
      </c>
      <c r="E655" s="834" t="s">
        <v>1717</v>
      </c>
      <c r="F655" s="832" t="s">
        <v>1692</v>
      </c>
      <c r="G655" s="832" t="s">
        <v>1733</v>
      </c>
      <c r="H655" s="832" t="s">
        <v>581</v>
      </c>
      <c r="I655" s="832" t="s">
        <v>1904</v>
      </c>
      <c r="J655" s="832" t="s">
        <v>1905</v>
      </c>
      <c r="K655" s="832" t="s">
        <v>1906</v>
      </c>
      <c r="L655" s="835">
        <v>350</v>
      </c>
      <c r="M655" s="835">
        <v>1750</v>
      </c>
      <c r="N655" s="832">
        <v>5</v>
      </c>
      <c r="O655" s="836">
        <v>5</v>
      </c>
      <c r="P655" s="835">
        <v>1750</v>
      </c>
      <c r="Q655" s="837">
        <v>1</v>
      </c>
      <c r="R655" s="832">
        <v>5</v>
      </c>
      <c r="S655" s="837">
        <v>1</v>
      </c>
      <c r="T655" s="836">
        <v>5</v>
      </c>
      <c r="U655" s="838">
        <v>1</v>
      </c>
    </row>
    <row r="656" spans="1:21" ht="14.4" customHeight="1" x14ac:dyDescent="0.3">
      <c r="A656" s="831">
        <v>31</v>
      </c>
      <c r="B656" s="832" t="s">
        <v>1689</v>
      </c>
      <c r="C656" s="832" t="s">
        <v>1695</v>
      </c>
      <c r="D656" s="833" t="s">
        <v>2661</v>
      </c>
      <c r="E656" s="834" t="s">
        <v>1717</v>
      </c>
      <c r="F656" s="832" t="s">
        <v>1692</v>
      </c>
      <c r="G656" s="832" t="s">
        <v>1733</v>
      </c>
      <c r="H656" s="832" t="s">
        <v>581</v>
      </c>
      <c r="I656" s="832" t="s">
        <v>1737</v>
      </c>
      <c r="J656" s="832" t="s">
        <v>1738</v>
      </c>
      <c r="K656" s="832" t="s">
        <v>1739</v>
      </c>
      <c r="L656" s="835">
        <v>1000</v>
      </c>
      <c r="M656" s="835">
        <v>4000</v>
      </c>
      <c r="N656" s="832">
        <v>4</v>
      </c>
      <c r="O656" s="836">
        <v>4</v>
      </c>
      <c r="P656" s="835">
        <v>4000</v>
      </c>
      <c r="Q656" s="837">
        <v>1</v>
      </c>
      <c r="R656" s="832">
        <v>4</v>
      </c>
      <c r="S656" s="837">
        <v>1</v>
      </c>
      <c r="T656" s="836">
        <v>4</v>
      </c>
      <c r="U656" s="838">
        <v>1</v>
      </c>
    </row>
    <row r="657" spans="1:21" ht="14.4" customHeight="1" x14ac:dyDescent="0.3">
      <c r="A657" s="831">
        <v>31</v>
      </c>
      <c r="B657" s="832" t="s">
        <v>1689</v>
      </c>
      <c r="C657" s="832" t="s">
        <v>1695</v>
      </c>
      <c r="D657" s="833" t="s">
        <v>2661</v>
      </c>
      <c r="E657" s="834" t="s">
        <v>1717</v>
      </c>
      <c r="F657" s="832" t="s">
        <v>1692</v>
      </c>
      <c r="G657" s="832" t="s">
        <v>1733</v>
      </c>
      <c r="H657" s="832" t="s">
        <v>581</v>
      </c>
      <c r="I657" s="832" t="s">
        <v>2041</v>
      </c>
      <c r="J657" s="832" t="s">
        <v>2042</v>
      </c>
      <c r="K657" s="832" t="s">
        <v>2043</v>
      </c>
      <c r="L657" s="835">
        <v>750</v>
      </c>
      <c r="M657" s="835">
        <v>750</v>
      </c>
      <c r="N657" s="832">
        <v>1</v>
      </c>
      <c r="O657" s="836">
        <v>1</v>
      </c>
      <c r="P657" s="835">
        <v>750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31</v>
      </c>
      <c r="B658" s="832" t="s">
        <v>1689</v>
      </c>
      <c r="C658" s="832" t="s">
        <v>1695</v>
      </c>
      <c r="D658" s="833" t="s">
        <v>2661</v>
      </c>
      <c r="E658" s="834" t="s">
        <v>1717</v>
      </c>
      <c r="F658" s="832" t="s">
        <v>1692</v>
      </c>
      <c r="G658" s="832" t="s">
        <v>1733</v>
      </c>
      <c r="H658" s="832" t="s">
        <v>581</v>
      </c>
      <c r="I658" s="832" t="s">
        <v>2163</v>
      </c>
      <c r="J658" s="832" t="s">
        <v>2164</v>
      </c>
      <c r="K658" s="832" t="s">
        <v>2165</v>
      </c>
      <c r="L658" s="835">
        <v>350</v>
      </c>
      <c r="M658" s="835">
        <v>350</v>
      </c>
      <c r="N658" s="832">
        <v>1</v>
      </c>
      <c r="O658" s="836">
        <v>1</v>
      </c>
      <c r="P658" s="835">
        <v>350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31</v>
      </c>
      <c r="B659" s="832" t="s">
        <v>1689</v>
      </c>
      <c r="C659" s="832" t="s">
        <v>1695</v>
      </c>
      <c r="D659" s="833" t="s">
        <v>2661</v>
      </c>
      <c r="E659" s="834" t="s">
        <v>1717</v>
      </c>
      <c r="F659" s="832" t="s">
        <v>1692</v>
      </c>
      <c r="G659" s="832" t="s">
        <v>1733</v>
      </c>
      <c r="H659" s="832" t="s">
        <v>581</v>
      </c>
      <c r="I659" s="832" t="s">
        <v>2090</v>
      </c>
      <c r="J659" s="832" t="s">
        <v>2091</v>
      </c>
      <c r="K659" s="832" t="s">
        <v>2092</v>
      </c>
      <c r="L659" s="835">
        <v>2260</v>
      </c>
      <c r="M659" s="835">
        <v>4520</v>
      </c>
      <c r="N659" s="832">
        <v>2</v>
      </c>
      <c r="O659" s="836">
        <v>2</v>
      </c>
      <c r="P659" s="835">
        <v>4520</v>
      </c>
      <c r="Q659" s="837">
        <v>1</v>
      </c>
      <c r="R659" s="832">
        <v>2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31</v>
      </c>
      <c r="B660" s="832" t="s">
        <v>1689</v>
      </c>
      <c r="C660" s="832" t="s">
        <v>1695</v>
      </c>
      <c r="D660" s="833" t="s">
        <v>2661</v>
      </c>
      <c r="E660" s="834" t="s">
        <v>1717</v>
      </c>
      <c r="F660" s="832" t="s">
        <v>1692</v>
      </c>
      <c r="G660" s="832" t="s">
        <v>1733</v>
      </c>
      <c r="H660" s="832" t="s">
        <v>581</v>
      </c>
      <c r="I660" s="832" t="s">
        <v>2228</v>
      </c>
      <c r="J660" s="832" t="s">
        <v>2229</v>
      </c>
      <c r="K660" s="832" t="s">
        <v>2230</v>
      </c>
      <c r="L660" s="835">
        <v>3200</v>
      </c>
      <c r="M660" s="835">
        <v>3200</v>
      </c>
      <c r="N660" s="832">
        <v>1</v>
      </c>
      <c r="O660" s="836">
        <v>1</v>
      </c>
      <c r="P660" s="835">
        <v>3200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31</v>
      </c>
      <c r="B661" s="832" t="s">
        <v>1689</v>
      </c>
      <c r="C661" s="832" t="s">
        <v>1695</v>
      </c>
      <c r="D661" s="833" t="s">
        <v>2661</v>
      </c>
      <c r="E661" s="834" t="s">
        <v>1717</v>
      </c>
      <c r="F661" s="832" t="s">
        <v>1692</v>
      </c>
      <c r="G661" s="832" t="s">
        <v>1733</v>
      </c>
      <c r="H661" s="832" t="s">
        <v>581</v>
      </c>
      <c r="I661" s="832" t="s">
        <v>1910</v>
      </c>
      <c r="J661" s="832" t="s">
        <v>1911</v>
      </c>
      <c r="K661" s="832" t="s">
        <v>1909</v>
      </c>
      <c r="L661" s="835">
        <v>1000</v>
      </c>
      <c r="M661" s="835">
        <v>1000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31</v>
      </c>
      <c r="B662" s="832" t="s">
        <v>1689</v>
      </c>
      <c r="C662" s="832" t="s">
        <v>1695</v>
      </c>
      <c r="D662" s="833" t="s">
        <v>2661</v>
      </c>
      <c r="E662" s="834" t="s">
        <v>1717</v>
      </c>
      <c r="F662" s="832" t="s">
        <v>1692</v>
      </c>
      <c r="G662" s="832" t="s">
        <v>1733</v>
      </c>
      <c r="H662" s="832" t="s">
        <v>581</v>
      </c>
      <c r="I662" s="832" t="s">
        <v>2433</v>
      </c>
      <c r="J662" s="832" t="s">
        <v>2434</v>
      </c>
      <c r="K662" s="832" t="s">
        <v>2435</v>
      </c>
      <c r="L662" s="835">
        <v>240.34</v>
      </c>
      <c r="M662" s="835">
        <v>240.34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31</v>
      </c>
      <c r="B663" s="832" t="s">
        <v>1689</v>
      </c>
      <c r="C663" s="832" t="s">
        <v>1695</v>
      </c>
      <c r="D663" s="833" t="s">
        <v>2661</v>
      </c>
      <c r="E663" s="834" t="s">
        <v>1717</v>
      </c>
      <c r="F663" s="832" t="s">
        <v>1692</v>
      </c>
      <c r="G663" s="832" t="s">
        <v>1740</v>
      </c>
      <c r="H663" s="832" t="s">
        <v>581</v>
      </c>
      <c r="I663" s="832" t="s">
        <v>1915</v>
      </c>
      <c r="J663" s="832" t="s">
        <v>1916</v>
      </c>
      <c r="K663" s="832" t="s">
        <v>1917</v>
      </c>
      <c r="L663" s="835">
        <v>260</v>
      </c>
      <c r="M663" s="835">
        <v>1040</v>
      </c>
      <c r="N663" s="832">
        <v>4</v>
      </c>
      <c r="O663" s="836">
        <v>3</v>
      </c>
      <c r="P663" s="835">
        <v>520</v>
      </c>
      <c r="Q663" s="837">
        <v>0.5</v>
      </c>
      <c r="R663" s="832">
        <v>2</v>
      </c>
      <c r="S663" s="837">
        <v>0.5</v>
      </c>
      <c r="T663" s="836">
        <v>2</v>
      </c>
      <c r="U663" s="838">
        <v>0.66666666666666663</v>
      </c>
    </row>
    <row r="664" spans="1:21" ht="14.4" customHeight="1" x14ac:dyDescent="0.3">
      <c r="A664" s="831">
        <v>31</v>
      </c>
      <c r="B664" s="832" t="s">
        <v>1689</v>
      </c>
      <c r="C664" s="832" t="s">
        <v>1695</v>
      </c>
      <c r="D664" s="833" t="s">
        <v>2661</v>
      </c>
      <c r="E664" s="834" t="s">
        <v>1717</v>
      </c>
      <c r="F664" s="832" t="s">
        <v>1692</v>
      </c>
      <c r="G664" s="832" t="s">
        <v>1740</v>
      </c>
      <c r="H664" s="832" t="s">
        <v>581</v>
      </c>
      <c r="I664" s="832" t="s">
        <v>1741</v>
      </c>
      <c r="J664" s="832" t="s">
        <v>1742</v>
      </c>
      <c r="K664" s="832" t="s">
        <v>1743</v>
      </c>
      <c r="L664" s="835">
        <v>200</v>
      </c>
      <c r="M664" s="835">
        <v>1600</v>
      </c>
      <c r="N664" s="832">
        <v>8</v>
      </c>
      <c r="O664" s="836">
        <v>4</v>
      </c>
      <c r="P664" s="835">
        <v>1600</v>
      </c>
      <c r="Q664" s="837">
        <v>1</v>
      </c>
      <c r="R664" s="832">
        <v>8</v>
      </c>
      <c r="S664" s="837">
        <v>1</v>
      </c>
      <c r="T664" s="836">
        <v>4</v>
      </c>
      <c r="U664" s="838">
        <v>1</v>
      </c>
    </row>
    <row r="665" spans="1:21" ht="14.4" customHeight="1" x14ac:dyDescent="0.3">
      <c r="A665" s="831">
        <v>31</v>
      </c>
      <c r="B665" s="832" t="s">
        <v>1689</v>
      </c>
      <c r="C665" s="832" t="s">
        <v>1695</v>
      </c>
      <c r="D665" s="833" t="s">
        <v>2661</v>
      </c>
      <c r="E665" s="834" t="s">
        <v>1718</v>
      </c>
      <c r="F665" s="832" t="s">
        <v>1690</v>
      </c>
      <c r="G665" s="832" t="s">
        <v>2436</v>
      </c>
      <c r="H665" s="832" t="s">
        <v>581</v>
      </c>
      <c r="I665" s="832" t="s">
        <v>2437</v>
      </c>
      <c r="J665" s="832" t="s">
        <v>2438</v>
      </c>
      <c r="K665" s="832" t="s">
        <v>2439</v>
      </c>
      <c r="L665" s="835">
        <v>462.73</v>
      </c>
      <c r="M665" s="835">
        <v>1850.92</v>
      </c>
      <c r="N665" s="832">
        <v>4</v>
      </c>
      <c r="O665" s="836">
        <v>1</v>
      </c>
      <c r="P665" s="835">
        <v>1850.92</v>
      </c>
      <c r="Q665" s="837">
        <v>1</v>
      </c>
      <c r="R665" s="832">
        <v>4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31</v>
      </c>
      <c r="B666" s="832" t="s">
        <v>1689</v>
      </c>
      <c r="C666" s="832" t="s">
        <v>1695</v>
      </c>
      <c r="D666" s="833" t="s">
        <v>2661</v>
      </c>
      <c r="E666" s="834" t="s">
        <v>1718</v>
      </c>
      <c r="F666" s="832" t="s">
        <v>1690</v>
      </c>
      <c r="G666" s="832" t="s">
        <v>2440</v>
      </c>
      <c r="H666" s="832" t="s">
        <v>613</v>
      </c>
      <c r="I666" s="832" t="s">
        <v>2441</v>
      </c>
      <c r="J666" s="832" t="s">
        <v>2442</v>
      </c>
      <c r="K666" s="832" t="s">
        <v>2443</v>
      </c>
      <c r="L666" s="835">
        <v>0</v>
      </c>
      <c r="M666" s="835">
        <v>0</v>
      </c>
      <c r="N666" s="832">
        <v>2</v>
      </c>
      <c r="O666" s="836">
        <v>0.5</v>
      </c>
      <c r="P666" s="835"/>
      <c r="Q666" s="837"/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31</v>
      </c>
      <c r="B667" s="832" t="s">
        <v>1689</v>
      </c>
      <c r="C667" s="832" t="s">
        <v>1695</v>
      </c>
      <c r="D667" s="833" t="s">
        <v>2661</v>
      </c>
      <c r="E667" s="834" t="s">
        <v>1718</v>
      </c>
      <c r="F667" s="832" t="s">
        <v>1690</v>
      </c>
      <c r="G667" s="832" t="s">
        <v>2444</v>
      </c>
      <c r="H667" s="832" t="s">
        <v>581</v>
      </c>
      <c r="I667" s="832" t="s">
        <v>2445</v>
      </c>
      <c r="J667" s="832" t="s">
        <v>2446</v>
      </c>
      <c r="K667" s="832" t="s">
        <v>2447</v>
      </c>
      <c r="L667" s="835">
        <v>86.02</v>
      </c>
      <c r="M667" s="835">
        <v>172.04</v>
      </c>
      <c r="N667" s="832">
        <v>2</v>
      </c>
      <c r="O667" s="836">
        <v>1</v>
      </c>
      <c r="P667" s="835">
        <v>172.04</v>
      </c>
      <c r="Q667" s="837">
        <v>1</v>
      </c>
      <c r="R667" s="832">
        <v>2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31</v>
      </c>
      <c r="B668" s="832" t="s">
        <v>1689</v>
      </c>
      <c r="C668" s="832" t="s">
        <v>1695</v>
      </c>
      <c r="D668" s="833" t="s">
        <v>2661</v>
      </c>
      <c r="E668" s="834" t="s">
        <v>1718</v>
      </c>
      <c r="F668" s="832" t="s">
        <v>1690</v>
      </c>
      <c r="G668" s="832" t="s">
        <v>1788</v>
      </c>
      <c r="H668" s="832" t="s">
        <v>581</v>
      </c>
      <c r="I668" s="832" t="s">
        <v>2448</v>
      </c>
      <c r="J668" s="832" t="s">
        <v>2375</v>
      </c>
      <c r="K668" s="832" t="s">
        <v>2449</v>
      </c>
      <c r="L668" s="835">
        <v>322.8</v>
      </c>
      <c r="M668" s="835">
        <v>645.6</v>
      </c>
      <c r="N668" s="832">
        <v>2</v>
      </c>
      <c r="O668" s="836">
        <v>1</v>
      </c>
      <c r="P668" s="835">
        <v>645.6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31</v>
      </c>
      <c r="B669" s="832" t="s">
        <v>1689</v>
      </c>
      <c r="C669" s="832" t="s">
        <v>1695</v>
      </c>
      <c r="D669" s="833" t="s">
        <v>2661</v>
      </c>
      <c r="E669" s="834" t="s">
        <v>1718</v>
      </c>
      <c r="F669" s="832" t="s">
        <v>1690</v>
      </c>
      <c r="G669" s="832" t="s">
        <v>1933</v>
      </c>
      <c r="H669" s="832" t="s">
        <v>581</v>
      </c>
      <c r="I669" s="832" t="s">
        <v>1940</v>
      </c>
      <c r="J669" s="832" t="s">
        <v>1935</v>
      </c>
      <c r="K669" s="832" t="s">
        <v>1941</v>
      </c>
      <c r="L669" s="835">
        <v>848.49</v>
      </c>
      <c r="M669" s="835">
        <v>848.49</v>
      </c>
      <c r="N669" s="832">
        <v>1</v>
      </c>
      <c r="O669" s="836">
        <v>1</v>
      </c>
      <c r="P669" s="835">
        <v>848.49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31</v>
      </c>
      <c r="B670" s="832" t="s">
        <v>1689</v>
      </c>
      <c r="C670" s="832" t="s">
        <v>1695</v>
      </c>
      <c r="D670" s="833" t="s">
        <v>2661</v>
      </c>
      <c r="E670" s="834" t="s">
        <v>1718</v>
      </c>
      <c r="F670" s="832" t="s">
        <v>1690</v>
      </c>
      <c r="G670" s="832" t="s">
        <v>2450</v>
      </c>
      <c r="H670" s="832" t="s">
        <v>613</v>
      </c>
      <c r="I670" s="832" t="s">
        <v>2451</v>
      </c>
      <c r="J670" s="832" t="s">
        <v>2452</v>
      </c>
      <c r="K670" s="832" t="s">
        <v>851</v>
      </c>
      <c r="L670" s="835">
        <v>46.25</v>
      </c>
      <c r="M670" s="835">
        <v>138.75</v>
      </c>
      <c r="N670" s="832">
        <v>3</v>
      </c>
      <c r="O670" s="836">
        <v>1</v>
      </c>
      <c r="P670" s="835">
        <v>138.75</v>
      </c>
      <c r="Q670" s="837">
        <v>1</v>
      </c>
      <c r="R670" s="832">
        <v>3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31</v>
      </c>
      <c r="B671" s="832" t="s">
        <v>1689</v>
      </c>
      <c r="C671" s="832" t="s">
        <v>1695</v>
      </c>
      <c r="D671" s="833" t="s">
        <v>2661</v>
      </c>
      <c r="E671" s="834" t="s">
        <v>1718</v>
      </c>
      <c r="F671" s="832" t="s">
        <v>1690</v>
      </c>
      <c r="G671" s="832" t="s">
        <v>2453</v>
      </c>
      <c r="H671" s="832" t="s">
        <v>581</v>
      </c>
      <c r="I671" s="832" t="s">
        <v>2454</v>
      </c>
      <c r="J671" s="832" t="s">
        <v>2455</v>
      </c>
      <c r="K671" s="832" t="s">
        <v>2456</v>
      </c>
      <c r="L671" s="835">
        <v>159.71</v>
      </c>
      <c r="M671" s="835">
        <v>319.42</v>
      </c>
      <c r="N671" s="832">
        <v>2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31</v>
      </c>
      <c r="B672" s="832" t="s">
        <v>1689</v>
      </c>
      <c r="C672" s="832" t="s">
        <v>1695</v>
      </c>
      <c r="D672" s="833" t="s">
        <v>2661</v>
      </c>
      <c r="E672" s="834" t="s">
        <v>1718</v>
      </c>
      <c r="F672" s="832" t="s">
        <v>1690</v>
      </c>
      <c r="G672" s="832" t="s">
        <v>2117</v>
      </c>
      <c r="H672" s="832" t="s">
        <v>581</v>
      </c>
      <c r="I672" s="832" t="s">
        <v>2457</v>
      </c>
      <c r="J672" s="832" t="s">
        <v>2458</v>
      </c>
      <c r="K672" s="832" t="s">
        <v>2459</v>
      </c>
      <c r="L672" s="835">
        <v>0</v>
      </c>
      <c r="M672" s="835">
        <v>0</v>
      </c>
      <c r="N672" s="832">
        <v>1</v>
      </c>
      <c r="O672" s="836">
        <v>0.5</v>
      </c>
      <c r="P672" s="835">
        <v>0</v>
      </c>
      <c r="Q672" s="837"/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31</v>
      </c>
      <c r="B673" s="832" t="s">
        <v>1689</v>
      </c>
      <c r="C673" s="832" t="s">
        <v>1695</v>
      </c>
      <c r="D673" s="833" t="s">
        <v>2661</v>
      </c>
      <c r="E673" s="834" t="s">
        <v>1718</v>
      </c>
      <c r="F673" s="832" t="s">
        <v>1690</v>
      </c>
      <c r="G673" s="832" t="s">
        <v>1748</v>
      </c>
      <c r="H673" s="832" t="s">
        <v>581</v>
      </c>
      <c r="I673" s="832" t="s">
        <v>1749</v>
      </c>
      <c r="J673" s="832" t="s">
        <v>1750</v>
      </c>
      <c r="K673" s="832" t="s">
        <v>1751</v>
      </c>
      <c r="L673" s="835">
        <v>132.97999999999999</v>
      </c>
      <c r="M673" s="835">
        <v>1329.7999999999997</v>
      </c>
      <c r="N673" s="832">
        <v>10</v>
      </c>
      <c r="O673" s="836">
        <v>3</v>
      </c>
      <c r="P673" s="835">
        <v>1329.7999999999997</v>
      </c>
      <c r="Q673" s="837">
        <v>1</v>
      </c>
      <c r="R673" s="832">
        <v>10</v>
      </c>
      <c r="S673" s="837">
        <v>1</v>
      </c>
      <c r="T673" s="836">
        <v>3</v>
      </c>
      <c r="U673" s="838">
        <v>1</v>
      </c>
    </row>
    <row r="674" spans="1:21" ht="14.4" customHeight="1" x14ac:dyDescent="0.3">
      <c r="A674" s="831">
        <v>31</v>
      </c>
      <c r="B674" s="832" t="s">
        <v>1689</v>
      </c>
      <c r="C674" s="832" t="s">
        <v>1695</v>
      </c>
      <c r="D674" s="833" t="s">
        <v>2661</v>
      </c>
      <c r="E674" s="834" t="s">
        <v>1718</v>
      </c>
      <c r="F674" s="832" t="s">
        <v>1690</v>
      </c>
      <c r="G674" s="832" t="s">
        <v>1723</v>
      </c>
      <c r="H674" s="832" t="s">
        <v>613</v>
      </c>
      <c r="I674" s="832" t="s">
        <v>1744</v>
      </c>
      <c r="J674" s="832" t="s">
        <v>770</v>
      </c>
      <c r="K674" s="832" t="s">
        <v>1387</v>
      </c>
      <c r="L674" s="835">
        <v>490.89</v>
      </c>
      <c r="M674" s="835">
        <v>7854.24</v>
      </c>
      <c r="N674" s="832">
        <v>16</v>
      </c>
      <c r="O674" s="836">
        <v>6</v>
      </c>
      <c r="P674" s="835">
        <v>7854.24</v>
      </c>
      <c r="Q674" s="837">
        <v>1</v>
      </c>
      <c r="R674" s="832">
        <v>16</v>
      </c>
      <c r="S674" s="837">
        <v>1</v>
      </c>
      <c r="T674" s="836">
        <v>6</v>
      </c>
      <c r="U674" s="838">
        <v>1</v>
      </c>
    </row>
    <row r="675" spans="1:21" ht="14.4" customHeight="1" x14ac:dyDescent="0.3">
      <c r="A675" s="831">
        <v>31</v>
      </c>
      <c r="B675" s="832" t="s">
        <v>1689</v>
      </c>
      <c r="C675" s="832" t="s">
        <v>1695</v>
      </c>
      <c r="D675" s="833" t="s">
        <v>2661</v>
      </c>
      <c r="E675" s="834" t="s">
        <v>1718</v>
      </c>
      <c r="F675" s="832" t="s">
        <v>1690</v>
      </c>
      <c r="G675" s="832" t="s">
        <v>1723</v>
      </c>
      <c r="H675" s="832" t="s">
        <v>613</v>
      </c>
      <c r="I675" s="832" t="s">
        <v>2342</v>
      </c>
      <c r="J675" s="832" t="s">
        <v>770</v>
      </c>
      <c r="K675" s="832" t="s">
        <v>2343</v>
      </c>
      <c r="L675" s="835">
        <v>147.26</v>
      </c>
      <c r="M675" s="835">
        <v>147.26</v>
      </c>
      <c r="N675" s="832">
        <v>1</v>
      </c>
      <c r="O675" s="836">
        <v>1</v>
      </c>
      <c r="P675" s="835">
        <v>147.26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31</v>
      </c>
      <c r="B676" s="832" t="s">
        <v>1689</v>
      </c>
      <c r="C676" s="832" t="s">
        <v>1695</v>
      </c>
      <c r="D676" s="833" t="s">
        <v>2661</v>
      </c>
      <c r="E676" s="834" t="s">
        <v>1718</v>
      </c>
      <c r="F676" s="832" t="s">
        <v>1690</v>
      </c>
      <c r="G676" s="832" t="s">
        <v>1723</v>
      </c>
      <c r="H676" s="832" t="s">
        <v>613</v>
      </c>
      <c r="I676" s="832" t="s">
        <v>1724</v>
      </c>
      <c r="J676" s="832" t="s">
        <v>770</v>
      </c>
      <c r="K676" s="832" t="s">
        <v>1385</v>
      </c>
      <c r="L676" s="835">
        <v>736.33</v>
      </c>
      <c r="M676" s="835">
        <v>20617.240000000002</v>
      </c>
      <c r="N676" s="832">
        <v>28</v>
      </c>
      <c r="O676" s="836">
        <v>10</v>
      </c>
      <c r="P676" s="835">
        <v>20617.240000000002</v>
      </c>
      <c r="Q676" s="837">
        <v>1</v>
      </c>
      <c r="R676" s="832">
        <v>28</v>
      </c>
      <c r="S676" s="837">
        <v>1</v>
      </c>
      <c r="T676" s="836">
        <v>10</v>
      </c>
      <c r="U676" s="838">
        <v>1</v>
      </c>
    </row>
    <row r="677" spans="1:21" ht="14.4" customHeight="1" x14ac:dyDescent="0.3">
      <c r="A677" s="831">
        <v>31</v>
      </c>
      <c r="B677" s="832" t="s">
        <v>1689</v>
      </c>
      <c r="C677" s="832" t="s">
        <v>1695</v>
      </c>
      <c r="D677" s="833" t="s">
        <v>2661</v>
      </c>
      <c r="E677" s="834" t="s">
        <v>1718</v>
      </c>
      <c r="F677" s="832" t="s">
        <v>1690</v>
      </c>
      <c r="G677" s="832" t="s">
        <v>1723</v>
      </c>
      <c r="H677" s="832" t="s">
        <v>613</v>
      </c>
      <c r="I677" s="832" t="s">
        <v>1798</v>
      </c>
      <c r="J677" s="832" t="s">
        <v>770</v>
      </c>
      <c r="K677" s="832" t="s">
        <v>1799</v>
      </c>
      <c r="L677" s="835">
        <v>923.74</v>
      </c>
      <c r="M677" s="835">
        <v>10161.14</v>
      </c>
      <c r="N677" s="832">
        <v>11</v>
      </c>
      <c r="O677" s="836">
        <v>5</v>
      </c>
      <c r="P677" s="835">
        <v>10161.14</v>
      </c>
      <c r="Q677" s="837">
        <v>1</v>
      </c>
      <c r="R677" s="832">
        <v>11</v>
      </c>
      <c r="S677" s="837">
        <v>1</v>
      </c>
      <c r="T677" s="836">
        <v>5</v>
      </c>
      <c r="U677" s="838">
        <v>1</v>
      </c>
    </row>
    <row r="678" spans="1:21" ht="14.4" customHeight="1" x14ac:dyDescent="0.3">
      <c r="A678" s="831">
        <v>31</v>
      </c>
      <c r="B678" s="832" t="s">
        <v>1689</v>
      </c>
      <c r="C678" s="832" t="s">
        <v>1695</v>
      </c>
      <c r="D678" s="833" t="s">
        <v>2661</v>
      </c>
      <c r="E678" s="834" t="s">
        <v>1718</v>
      </c>
      <c r="F678" s="832" t="s">
        <v>1690</v>
      </c>
      <c r="G678" s="832" t="s">
        <v>1755</v>
      </c>
      <c r="H678" s="832" t="s">
        <v>581</v>
      </c>
      <c r="I678" s="832" t="s">
        <v>1863</v>
      </c>
      <c r="J678" s="832" t="s">
        <v>647</v>
      </c>
      <c r="K678" s="832" t="s">
        <v>1864</v>
      </c>
      <c r="L678" s="835">
        <v>48.42</v>
      </c>
      <c r="M678" s="835">
        <v>242.10000000000002</v>
      </c>
      <c r="N678" s="832">
        <v>5</v>
      </c>
      <c r="O678" s="836">
        <v>3</v>
      </c>
      <c r="P678" s="835">
        <v>242.10000000000002</v>
      </c>
      <c r="Q678" s="837">
        <v>1</v>
      </c>
      <c r="R678" s="832">
        <v>5</v>
      </c>
      <c r="S678" s="837">
        <v>1</v>
      </c>
      <c r="T678" s="836">
        <v>3</v>
      </c>
      <c r="U678" s="838">
        <v>1</v>
      </c>
    </row>
    <row r="679" spans="1:21" ht="14.4" customHeight="1" x14ac:dyDescent="0.3">
      <c r="A679" s="831">
        <v>31</v>
      </c>
      <c r="B679" s="832" t="s">
        <v>1689</v>
      </c>
      <c r="C679" s="832" t="s">
        <v>1695</v>
      </c>
      <c r="D679" s="833" t="s">
        <v>2661</v>
      </c>
      <c r="E679" s="834" t="s">
        <v>1718</v>
      </c>
      <c r="F679" s="832" t="s">
        <v>1690</v>
      </c>
      <c r="G679" s="832" t="s">
        <v>1755</v>
      </c>
      <c r="H679" s="832" t="s">
        <v>581</v>
      </c>
      <c r="I679" s="832" t="s">
        <v>1863</v>
      </c>
      <c r="J679" s="832" t="s">
        <v>647</v>
      </c>
      <c r="K679" s="832" t="s">
        <v>1864</v>
      </c>
      <c r="L679" s="835">
        <v>35.25</v>
      </c>
      <c r="M679" s="835">
        <v>35.25</v>
      </c>
      <c r="N679" s="832">
        <v>1</v>
      </c>
      <c r="O679" s="836">
        <v>1</v>
      </c>
      <c r="P679" s="835">
        <v>35.25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31</v>
      </c>
      <c r="B680" s="832" t="s">
        <v>1689</v>
      </c>
      <c r="C680" s="832" t="s">
        <v>1695</v>
      </c>
      <c r="D680" s="833" t="s">
        <v>2661</v>
      </c>
      <c r="E680" s="834" t="s">
        <v>1718</v>
      </c>
      <c r="F680" s="832" t="s">
        <v>1690</v>
      </c>
      <c r="G680" s="832" t="s">
        <v>1755</v>
      </c>
      <c r="H680" s="832" t="s">
        <v>581</v>
      </c>
      <c r="I680" s="832" t="s">
        <v>2460</v>
      </c>
      <c r="J680" s="832" t="s">
        <v>647</v>
      </c>
      <c r="K680" s="832" t="s">
        <v>2461</v>
      </c>
      <c r="L680" s="835">
        <v>0</v>
      </c>
      <c r="M680" s="835">
        <v>0</v>
      </c>
      <c r="N680" s="832">
        <v>1</v>
      </c>
      <c r="O680" s="836">
        <v>1</v>
      </c>
      <c r="P680" s="835">
        <v>0</v>
      </c>
      <c r="Q680" s="837"/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31</v>
      </c>
      <c r="B681" s="832" t="s">
        <v>1689</v>
      </c>
      <c r="C681" s="832" t="s">
        <v>1695</v>
      </c>
      <c r="D681" s="833" t="s">
        <v>2661</v>
      </c>
      <c r="E681" s="834" t="s">
        <v>1718</v>
      </c>
      <c r="F681" s="832" t="s">
        <v>1690</v>
      </c>
      <c r="G681" s="832" t="s">
        <v>2462</v>
      </c>
      <c r="H681" s="832" t="s">
        <v>613</v>
      </c>
      <c r="I681" s="832" t="s">
        <v>1609</v>
      </c>
      <c r="J681" s="832" t="s">
        <v>1001</v>
      </c>
      <c r="K681" s="832" t="s">
        <v>1610</v>
      </c>
      <c r="L681" s="835">
        <v>63.75</v>
      </c>
      <c r="M681" s="835">
        <v>255</v>
      </c>
      <c r="N681" s="832">
        <v>4</v>
      </c>
      <c r="O681" s="836">
        <v>2</v>
      </c>
      <c r="P681" s="835">
        <v>255</v>
      </c>
      <c r="Q681" s="837">
        <v>1</v>
      </c>
      <c r="R681" s="832">
        <v>4</v>
      </c>
      <c r="S681" s="837">
        <v>1</v>
      </c>
      <c r="T681" s="836">
        <v>2</v>
      </c>
      <c r="U681" s="838">
        <v>1</v>
      </c>
    </row>
    <row r="682" spans="1:21" ht="14.4" customHeight="1" x14ac:dyDescent="0.3">
      <c r="A682" s="831">
        <v>31</v>
      </c>
      <c r="B682" s="832" t="s">
        <v>1689</v>
      </c>
      <c r="C682" s="832" t="s">
        <v>1695</v>
      </c>
      <c r="D682" s="833" t="s">
        <v>2661</v>
      </c>
      <c r="E682" s="834" t="s">
        <v>1718</v>
      </c>
      <c r="F682" s="832" t="s">
        <v>1690</v>
      </c>
      <c r="G682" s="832" t="s">
        <v>1725</v>
      </c>
      <c r="H682" s="832" t="s">
        <v>613</v>
      </c>
      <c r="I682" s="832" t="s">
        <v>1568</v>
      </c>
      <c r="J682" s="832" t="s">
        <v>905</v>
      </c>
      <c r="K682" s="832" t="s">
        <v>1569</v>
      </c>
      <c r="L682" s="835">
        <v>0</v>
      </c>
      <c r="M682" s="835">
        <v>0</v>
      </c>
      <c r="N682" s="832">
        <v>15</v>
      </c>
      <c r="O682" s="836">
        <v>10</v>
      </c>
      <c r="P682" s="835">
        <v>0</v>
      </c>
      <c r="Q682" s="837"/>
      <c r="R682" s="832">
        <v>10</v>
      </c>
      <c r="S682" s="837">
        <v>0.66666666666666663</v>
      </c>
      <c r="T682" s="836">
        <v>7</v>
      </c>
      <c r="U682" s="838">
        <v>0.7</v>
      </c>
    </row>
    <row r="683" spans="1:21" ht="14.4" customHeight="1" x14ac:dyDescent="0.3">
      <c r="A683" s="831">
        <v>31</v>
      </c>
      <c r="B683" s="832" t="s">
        <v>1689</v>
      </c>
      <c r="C683" s="832" t="s">
        <v>1695</v>
      </c>
      <c r="D683" s="833" t="s">
        <v>2661</v>
      </c>
      <c r="E683" s="834" t="s">
        <v>1718</v>
      </c>
      <c r="F683" s="832" t="s">
        <v>1690</v>
      </c>
      <c r="G683" s="832" t="s">
        <v>1726</v>
      </c>
      <c r="H683" s="832" t="s">
        <v>581</v>
      </c>
      <c r="I683" s="832" t="s">
        <v>1727</v>
      </c>
      <c r="J683" s="832" t="s">
        <v>1103</v>
      </c>
      <c r="K683" s="832" t="s">
        <v>1728</v>
      </c>
      <c r="L683" s="835">
        <v>219.37</v>
      </c>
      <c r="M683" s="835">
        <v>877.48</v>
      </c>
      <c r="N683" s="832">
        <v>4</v>
      </c>
      <c r="O683" s="836">
        <v>1</v>
      </c>
      <c r="P683" s="835">
        <v>877.48</v>
      </c>
      <c r="Q683" s="837">
        <v>1</v>
      </c>
      <c r="R683" s="832">
        <v>4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31</v>
      </c>
      <c r="B684" s="832" t="s">
        <v>1689</v>
      </c>
      <c r="C684" s="832" t="s">
        <v>1695</v>
      </c>
      <c r="D684" s="833" t="s">
        <v>2661</v>
      </c>
      <c r="E684" s="834" t="s">
        <v>1718</v>
      </c>
      <c r="F684" s="832" t="s">
        <v>1690</v>
      </c>
      <c r="G684" s="832" t="s">
        <v>2463</v>
      </c>
      <c r="H684" s="832" t="s">
        <v>581</v>
      </c>
      <c r="I684" s="832" t="s">
        <v>2464</v>
      </c>
      <c r="J684" s="832" t="s">
        <v>981</v>
      </c>
      <c r="K684" s="832" t="s">
        <v>2465</v>
      </c>
      <c r="L684" s="835">
        <v>98.2</v>
      </c>
      <c r="M684" s="835">
        <v>98.2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31</v>
      </c>
      <c r="B685" s="832" t="s">
        <v>1689</v>
      </c>
      <c r="C685" s="832" t="s">
        <v>1695</v>
      </c>
      <c r="D685" s="833" t="s">
        <v>2661</v>
      </c>
      <c r="E685" s="834" t="s">
        <v>1718</v>
      </c>
      <c r="F685" s="832" t="s">
        <v>1690</v>
      </c>
      <c r="G685" s="832" t="s">
        <v>2466</v>
      </c>
      <c r="H685" s="832" t="s">
        <v>581</v>
      </c>
      <c r="I685" s="832" t="s">
        <v>2467</v>
      </c>
      <c r="J685" s="832" t="s">
        <v>2468</v>
      </c>
      <c r="K685" s="832" t="s">
        <v>2469</v>
      </c>
      <c r="L685" s="835">
        <v>77.13</v>
      </c>
      <c r="M685" s="835">
        <v>154.26</v>
      </c>
      <c r="N685" s="832">
        <v>2</v>
      </c>
      <c r="O685" s="836">
        <v>0.5</v>
      </c>
      <c r="P685" s="835">
        <v>154.26</v>
      </c>
      <c r="Q685" s="837">
        <v>1</v>
      </c>
      <c r="R685" s="832">
        <v>2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31</v>
      </c>
      <c r="B686" s="832" t="s">
        <v>1689</v>
      </c>
      <c r="C686" s="832" t="s">
        <v>1695</v>
      </c>
      <c r="D686" s="833" t="s">
        <v>2661</v>
      </c>
      <c r="E686" s="834" t="s">
        <v>1718</v>
      </c>
      <c r="F686" s="832" t="s">
        <v>1690</v>
      </c>
      <c r="G686" s="832" t="s">
        <v>1988</v>
      </c>
      <c r="H686" s="832" t="s">
        <v>581</v>
      </c>
      <c r="I686" s="832" t="s">
        <v>2470</v>
      </c>
      <c r="J686" s="832" t="s">
        <v>2471</v>
      </c>
      <c r="K686" s="832" t="s">
        <v>2472</v>
      </c>
      <c r="L686" s="835">
        <v>119.1</v>
      </c>
      <c r="M686" s="835">
        <v>119.1</v>
      </c>
      <c r="N686" s="832">
        <v>1</v>
      </c>
      <c r="O686" s="836">
        <v>1</v>
      </c>
      <c r="P686" s="835">
        <v>119.1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31</v>
      </c>
      <c r="B687" s="832" t="s">
        <v>1689</v>
      </c>
      <c r="C687" s="832" t="s">
        <v>1695</v>
      </c>
      <c r="D687" s="833" t="s">
        <v>2661</v>
      </c>
      <c r="E687" s="834" t="s">
        <v>1718</v>
      </c>
      <c r="F687" s="832" t="s">
        <v>1690</v>
      </c>
      <c r="G687" s="832" t="s">
        <v>1988</v>
      </c>
      <c r="H687" s="832" t="s">
        <v>581</v>
      </c>
      <c r="I687" s="832" t="s">
        <v>2473</v>
      </c>
      <c r="J687" s="832" t="s">
        <v>2471</v>
      </c>
      <c r="K687" s="832" t="s">
        <v>2474</v>
      </c>
      <c r="L687" s="835">
        <v>119.1</v>
      </c>
      <c r="M687" s="835">
        <v>119.1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31</v>
      </c>
      <c r="B688" s="832" t="s">
        <v>1689</v>
      </c>
      <c r="C688" s="832" t="s">
        <v>1695</v>
      </c>
      <c r="D688" s="833" t="s">
        <v>2661</v>
      </c>
      <c r="E688" s="834" t="s">
        <v>1718</v>
      </c>
      <c r="F688" s="832" t="s">
        <v>1690</v>
      </c>
      <c r="G688" s="832" t="s">
        <v>1865</v>
      </c>
      <c r="H688" s="832" t="s">
        <v>581</v>
      </c>
      <c r="I688" s="832" t="s">
        <v>1866</v>
      </c>
      <c r="J688" s="832" t="s">
        <v>1867</v>
      </c>
      <c r="K688" s="832" t="s">
        <v>1868</v>
      </c>
      <c r="L688" s="835">
        <v>177.92</v>
      </c>
      <c r="M688" s="835">
        <v>177.92</v>
      </c>
      <c r="N688" s="832">
        <v>1</v>
      </c>
      <c r="O688" s="836">
        <v>0.5</v>
      </c>
      <c r="P688" s="835">
        <v>177.92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31</v>
      </c>
      <c r="B689" s="832" t="s">
        <v>1689</v>
      </c>
      <c r="C689" s="832" t="s">
        <v>1695</v>
      </c>
      <c r="D689" s="833" t="s">
        <v>2661</v>
      </c>
      <c r="E689" s="834" t="s">
        <v>1718</v>
      </c>
      <c r="F689" s="832" t="s">
        <v>1690</v>
      </c>
      <c r="G689" s="832" t="s">
        <v>1865</v>
      </c>
      <c r="H689" s="832" t="s">
        <v>581</v>
      </c>
      <c r="I689" s="832" t="s">
        <v>1997</v>
      </c>
      <c r="J689" s="832" t="s">
        <v>1998</v>
      </c>
      <c r="K689" s="832" t="s">
        <v>1868</v>
      </c>
      <c r="L689" s="835">
        <v>177.92</v>
      </c>
      <c r="M689" s="835">
        <v>177.92</v>
      </c>
      <c r="N689" s="832">
        <v>1</v>
      </c>
      <c r="O689" s="836">
        <v>0.5</v>
      </c>
      <c r="P689" s="835">
        <v>177.92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31</v>
      </c>
      <c r="B690" s="832" t="s">
        <v>1689</v>
      </c>
      <c r="C690" s="832" t="s">
        <v>1695</v>
      </c>
      <c r="D690" s="833" t="s">
        <v>2661</v>
      </c>
      <c r="E690" s="834" t="s">
        <v>1718</v>
      </c>
      <c r="F690" s="832" t="s">
        <v>1692</v>
      </c>
      <c r="G690" s="832" t="s">
        <v>1729</v>
      </c>
      <c r="H690" s="832" t="s">
        <v>581</v>
      </c>
      <c r="I690" s="832" t="s">
        <v>1877</v>
      </c>
      <c r="J690" s="832" t="s">
        <v>1878</v>
      </c>
      <c r="K690" s="832" t="s">
        <v>1879</v>
      </c>
      <c r="L690" s="835">
        <v>100</v>
      </c>
      <c r="M690" s="835">
        <v>20400</v>
      </c>
      <c r="N690" s="832">
        <v>204</v>
      </c>
      <c r="O690" s="836">
        <v>3</v>
      </c>
      <c r="P690" s="835">
        <v>10400</v>
      </c>
      <c r="Q690" s="837">
        <v>0.50980392156862742</v>
      </c>
      <c r="R690" s="832">
        <v>104</v>
      </c>
      <c r="S690" s="837">
        <v>0.50980392156862742</v>
      </c>
      <c r="T690" s="836">
        <v>2</v>
      </c>
      <c r="U690" s="838">
        <v>0.66666666666666663</v>
      </c>
    </row>
    <row r="691" spans="1:21" ht="14.4" customHeight="1" x14ac:dyDescent="0.3">
      <c r="A691" s="831">
        <v>31</v>
      </c>
      <c r="B691" s="832" t="s">
        <v>1689</v>
      </c>
      <c r="C691" s="832" t="s">
        <v>1695</v>
      </c>
      <c r="D691" s="833" t="s">
        <v>2661</v>
      </c>
      <c r="E691" s="834" t="s">
        <v>1718</v>
      </c>
      <c r="F691" s="832" t="s">
        <v>1692</v>
      </c>
      <c r="G691" s="832" t="s">
        <v>1729</v>
      </c>
      <c r="H691" s="832" t="s">
        <v>581</v>
      </c>
      <c r="I691" s="832" t="s">
        <v>2475</v>
      </c>
      <c r="J691" s="832" t="s">
        <v>2476</v>
      </c>
      <c r="K691" s="832" t="s">
        <v>2477</v>
      </c>
      <c r="L691" s="835">
        <v>15.55</v>
      </c>
      <c r="M691" s="835">
        <v>2332.5</v>
      </c>
      <c r="N691" s="832">
        <v>150</v>
      </c>
      <c r="O691" s="836">
        <v>1</v>
      </c>
      <c r="P691" s="835">
        <v>2332.5</v>
      </c>
      <c r="Q691" s="837">
        <v>1</v>
      </c>
      <c r="R691" s="832">
        <v>150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31</v>
      </c>
      <c r="B692" s="832" t="s">
        <v>1689</v>
      </c>
      <c r="C692" s="832" t="s">
        <v>1695</v>
      </c>
      <c r="D692" s="833" t="s">
        <v>2661</v>
      </c>
      <c r="E692" s="834" t="s">
        <v>1718</v>
      </c>
      <c r="F692" s="832" t="s">
        <v>1692</v>
      </c>
      <c r="G692" s="832" t="s">
        <v>1729</v>
      </c>
      <c r="H692" s="832" t="s">
        <v>581</v>
      </c>
      <c r="I692" s="832" t="s">
        <v>2478</v>
      </c>
      <c r="J692" s="832" t="s">
        <v>2479</v>
      </c>
      <c r="K692" s="832" t="s">
        <v>2480</v>
      </c>
      <c r="L692" s="835">
        <v>28.29</v>
      </c>
      <c r="M692" s="835">
        <v>707.25</v>
      </c>
      <c r="N692" s="832">
        <v>25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31</v>
      </c>
      <c r="B693" s="832" t="s">
        <v>1689</v>
      </c>
      <c r="C693" s="832" t="s">
        <v>1695</v>
      </c>
      <c r="D693" s="833" t="s">
        <v>2661</v>
      </c>
      <c r="E693" s="834" t="s">
        <v>1718</v>
      </c>
      <c r="F693" s="832" t="s">
        <v>1692</v>
      </c>
      <c r="G693" s="832" t="s">
        <v>1733</v>
      </c>
      <c r="H693" s="832" t="s">
        <v>581</v>
      </c>
      <c r="I693" s="832" t="s">
        <v>1773</v>
      </c>
      <c r="J693" s="832" t="s">
        <v>1774</v>
      </c>
      <c r="K693" s="832" t="s">
        <v>1775</v>
      </c>
      <c r="L693" s="835">
        <v>199.5</v>
      </c>
      <c r="M693" s="835">
        <v>199.5</v>
      </c>
      <c r="N693" s="832">
        <v>1</v>
      </c>
      <c r="O693" s="836">
        <v>1</v>
      </c>
      <c r="P693" s="835">
        <v>199.5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31</v>
      </c>
      <c r="B694" s="832" t="s">
        <v>1689</v>
      </c>
      <c r="C694" s="832" t="s">
        <v>1695</v>
      </c>
      <c r="D694" s="833" t="s">
        <v>2661</v>
      </c>
      <c r="E694" s="834" t="s">
        <v>1718</v>
      </c>
      <c r="F694" s="832" t="s">
        <v>1692</v>
      </c>
      <c r="G694" s="832" t="s">
        <v>1733</v>
      </c>
      <c r="H694" s="832" t="s">
        <v>581</v>
      </c>
      <c r="I694" s="832" t="s">
        <v>1734</v>
      </c>
      <c r="J694" s="832" t="s">
        <v>1735</v>
      </c>
      <c r="K694" s="832" t="s">
        <v>1736</v>
      </c>
      <c r="L694" s="835">
        <v>492.18</v>
      </c>
      <c r="M694" s="835">
        <v>984.36</v>
      </c>
      <c r="N694" s="832">
        <v>2</v>
      </c>
      <c r="O694" s="836">
        <v>2</v>
      </c>
      <c r="P694" s="835">
        <v>984.36</v>
      </c>
      <c r="Q694" s="837">
        <v>1</v>
      </c>
      <c r="R694" s="832">
        <v>2</v>
      </c>
      <c r="S694" s="837">
        <v>1</v>
      </c>
      <c r="T694" s="836">
        <v>2</v>
      </c>
      <c r="U694" s="838">
        <v>1</v>
      </c>
    </row>
    <row r="695" spans="1:21" ht="14.4" customHeight="1" x14ac:dyDescent="0.3">
      <c r="A695" s="831">
        <v>31</v>
      </c>
      <c r="B695" s="832" t="s">
        <v>1689</v>
      </c>
      <c r="C695" s="832" t="s">
        <v>1695</v>
      </c>
      <c r="D695" s="833" t="s">
        <v>2661</v>
      </c>
      <c r="E695" s="834" t="s">
        <v>1718</v>
      </c>
      <c r="F695" s="832" t="s">
        <v>1692</v>
      </c>
      <c r="G695" s="832" t="s">
        <v>1733</v>
      </c>
      <c r="H695" s="832" t="s">
        <v>581</v>
      </c>
      <c r="I695" s="832" t="s">
        <v>2016</v>
      </c>
      <c r="J695" s="832" t="s">
        <v>2017</v>
      </c>
      <c r="K695" s="832" t="s">
        <v>2018</v>
      </c>
      <c r="L695" s="835">
        <v>2296.87</v>
      </c>
      <c r="M695" s="835">
        <v>9187.48</v>
      </c>
      <c r="N695" s="832">
        <v>4</v>
      </c>
      <c r="O695" s="836">
        <v>4</v>
      </c>
      <c r="P695" s="835">
        <v>9187.48</v>
      </c>
      <c r="Q695" s="837">
        <v>1</v>
      </c>
      <c r="R695" s="832">
        <v>4</v>
      </c>
      <c r="S695" s="837">
        <v>1</v>
      </c>
      <c r="T695" s="836">
        <v>4</v>
      </c>
      <c r="U695" s="838">
        <v>1</v>
      </c>
    </row>
    <row r="696" spans="1:21" ht="14.4" customHeight="1" x14ac:dyDescent="0.3">
      <c r="A696" s="831">
        <v>31</v>
      </c>
      <c r="B696" s="832" t="s">
        <v>1689</v>
      </c>
      <c r="C696" s="832" t="s">
        <v>1695</v>
      </c>
      <c r="D696" s="833" t="s">
        <v>2661</v>
      </c>
      <c r="E696" s="834" t="s">
        <v>1718</v>
      </c>
      <c r="F696" s="832" t="s">
        <v>1692</v>
      </c>
      <c r="G696" s="832" t="s">
        <v>1733</v>
      </c>
      <c r="H696" s="832" t="s">
        <v>581</v>
      </c>
      <c r="I696" s="832" t="s">
        <v>2019</v>
      </c>
      <c r="J696" s="832" t="s">
        <v>2020</v>
      </c>
      <c r="K696" s="832" t="s">
        <v>2021</v>
      </c>
      <c r="L696" s="835">
        <v>320.25</v>
      </c>
      <c r="M696" s="835">
        <v>640.5</v>
      </c>
      <c r="N696" s="832">
        <v>2</v>
      </c>
      <c r="O696" s="836">
        <v>2</v>
      </c>
      <c r="P696" s="835">
        <v>640.5</v>
      </c>
      <c r="Q696" s="837">
        <v>1</v>
      </c>
      <c r="R696" s="832">
        <v>2</v>
      </c>
      <c r="S696" s="837">
        <v>1</v>
      </c>
      <c r="T696" s="836">
        <v>2</v>
      </c>
      <c r="U696" s="838">
        <v>1</v>
      </c>
    </row>
    <row r="697" spans="1:21" ht="14.4" customHeight="1" x14ac:dyDescent="0.3">
      <c r="A697" s="831">
        <v>31</v>
      </c>
      <c r="B697" s="832" t="s">
        <v>1689</v>
      </c>
      <c r="C697" s="832" t="s">
        <v>1695</v>
      </c>
      <c r="D697" s="833" t="s">
        <v>2661</v>
      </c>
      <c r="E697" s="834" t="s">
        <v>1718</v>
      </c>
      <c r="F697" s="832" t="s">
        <v>1692</v>
      </c>
      <c r="G697" s="832" t="s">
        <v>1733</v>
      </c>
      <c r="H697" s="832" t="s">
        <v>581</v>
      </c>
      <c r="I697" s="832" t="s">
        <v>1892</v>
      </c>
      <c r="J697" s="832" t="s">
        <v>1893</v>
      </c>
      <c r="K697" s="832" t="s">
        <v>1894</v>
      </c>
      <c r="L697" s="835">
        <v>245.43</v>
      </c>
      <c r="M697" s="835">
        <v>1227.1500000000001</v>
      </c>
      <c r="N697" s="832">
        <v>5</v>
      </c>
      <c r="O697" s="836">
        <v>5</v>
      </c>
      <c r="P697" s="835">
        <v>1227.1500000000001</v>
      </c>
      <c r="Q697" s="837">
        <v>1</v>
      </c>
      <c r="R697" s="832">
        <v>5</v>
      </c>
      <c r="S697" s="837">
        <v>1</v>
      </c>
      <c r="T697" s="836">
        <v>5</v>
      </c>
      <c r="U697" s="838">
        <v>1</v>
      </c>
    </row>
    <row r="698" spans="1:21" ht="14.4" customHeight="1" x14ac:dyDescent="0.3">
      <c r="A698" s="831">
        <v>31</v>
      </c>
      <c r="B698" s="832" t="s">
        <v>1689</v>
      </c>
      <c r="C698" s="832" t="s">
        <v>1695</v>
      </c>
      <c r="D698" s="833" t="s">
        <v>2661</v>
      </c>
      <c r="E698" s="834" t="s">
        <v>1718</v>
      </c>
      <c r="F698" s="832" t="s">
        <v>1692</v>
      </c>
      <c r="G698" s="832" t="s">
        <v>1733</v>
      </c>
      <c r="H698" s="832" t="s">
        <v>581</v>
      </c>
      <c r="I698" s="832" t="s">
        <v>2022</v>
      </c>
      <c r="J698" s="832" t="s">
        <v>2023</v>
      </c>
      <c r="K698" s="832" t="s">
        <v>2024</v>
      </c>
      <c r="L698" s="835">
        <v>1575</v>
      </c>
      <c r="M698" s="835">
        <v>23625</v>
      </c>
      <c r="N698" s="832">
        <v>15</v>
      </c>
      <c r="O698" s="836">
        <v>15</v>
      </c>
      <c r="P698" s="835">
        <v>23625</v>
      </c>
      <c r="Q698" s="837">
        <v>1</v>
      </c>
      <c r="R698" s="832">
        <v>15</v>
      </c>
      <c r="S698" s="837">
        <v>1</v>
      </c>
      <c r="T698" s="836">
        <v>15</v>
      </c>
      <c r="U698" s="838">
        <v>1</v>
      </c>
    </row>
    <row r="699" spans="1:21" ht="14.4" customHeight="1" x14ac:dyDescent="0.3">
      <c r="A699" s="831">
        <v>31</v>
      </c>
      <c r="B699" s="832" t="s">
        <v>1689</v>
      </c>
      <c r="C699" s="832" t="s">
        <v>1695</v>
      </c>
      <c r="D699" s="833" t="s">
        <v>2661</v>
      </c>
      <c r="E699" s="834" t="s">
        <v>1718</v>
      </c>
      <c r="F699" s="832" t="s">
        <v>1692</v>
      </c>
      <c r="G699" s="832" t="s">
        <v>1733</v>
      </c>
      <c r="H699" s="832" t="s">
        <v>581</v>
      </c>
      <c r="I699" s="832" t="s">
        <v>1895</v>
      </c>
      <c r="J699" s="832" t="s">
        <v>1896</v>
      </c>
      <c r="K699" s="832" t="s">
        <v>1897</v>
      </c>
      <c r="L699" s="835">
        <v>250</v>
      </c>
      <c r="M699" s="835">
        <v>1250</v>
      </c>
      <c r="N699" s="832">
        <v>5</v>
      </c>
      <c r="O699" s="836">
        <v>2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31</v>
      </c>
      <c r="B700" s="832" t="s">
        <v>1689</v>
      </c>
      <c r="C700" s="832" t="s">
        <v>1695</v>
      </c>
      <c r="D700" s="833" t="s">
        <v>2661</v>
      </c>
      <c r="E700" s="834" t="s">
        <v>1718</v>
      </c>
      <c r="F700" s="832" t="s">
        <v>1692</v>
      </c>
      <c r="G700" s="832" t="s">
        <v>1733</v>
      </c>
      <c r="H700" s="832" t="s">
        <v>581</v>
      </c>
      <c r="I700" s="832" t="s">
        <v>1779</v>
      </c>
      <c r="J700" s="832" t="s">
        <v>1780</v>
      </c>
      <c r="K700" s="832" t="s">
        <v>1781</v>
      </c>
      <c r="L700" s="835">
        <v>971.25</v>
      </c>
      <c r="M700" s="835">
        <v>1942.5</v>
      </c>
      <c r="N700" s="832">
        <v>2</v>
      </c>
      <c r="O700" s="836">
        <v>2</v>
      </c>
      <c r="P700" s="835">
        <v>1942.5</v>
      </c>
      <c r="Q700" s="837">
        <v>1</v>
      </c>
      <c r="R700" s="832">
        <v>2</v>
      </c>
      <c r="S700" s="837">
        <v>1</v>
      </c>
      <c r="T700" s="836">
        <v>2</v>
      </c>
      <c r="U700" s="838">
        <v>1</v>
      </c>
    </row>
    <row r="701" spans="1:21" ht="14.4" customHeight="1" x14ac:dyDescent="0.3">
      <c r="A701" s="831">
        <v>31</v>
      </c>
      <c r="B701" s="832" t="s">
        <v>1689</v>
      </c>
      <c r="C701" s="832" t="s">
        <v>1695</v>
      </c>
      <c r="D701" s="833" t="s">
        <v>2661</v>
      </c>
      <c r="E701" s="834" t="s">
        <v>1718</v>
      </c>
      <c r="F701" s="832" t="s">
        <v>1692</v>
      </c>
      <c r="G701" s="832" t="s">
        <v>1733</v>
      </c>
      <c r="H701" s="832" t="s">
        <v>581</v>
      </c>
      <c r="I701" s="832" t="s">
        <v>2032</v>
      </c>
      <c r="J701" s="832" t="s">
        <v>2033</v>
      </c>
      <c r="K701" s="832" t="s">
        <v>2034</v>
      </c>
      <c r="L701" s="835">
        <v>600</v>
      </c>
      <c r="M701" s="835">
        <v>3600</v>
      </c>
      <c r="N701" s="832">
        <v>6</v>
      </c>
      <c r="O701" s="836">
        <v>6</v>
      </c>
      <c r="P701" s="835">
        <v>3600</v>
      </c>
      <c r="Q701" s="837">
        <v>1</v>
      </c>
      <c r="R701" s="832">
        <v>6</v>
      </c>
      <c r="S701" s="837">
        <v>1</v>
      </c>
      <c r="T701" s="836">
        <v>6</v>
      </c>
      <c r="U701" s="838">
        <v>1</v>
      </c>
    </row>
    <row r="702" spans="1:21" ht="14.4" customHeight="1" x14ac:dyDescent="0.3">
      <c r="A702" s="831">
        <v>31</v>
      </c>
      <c r="B702" s="832" t="s">
        <v>1689</v>
      </c>
      <c r="C702" s="832" t="s">
        <v>1695</v>
      </c>
      <c r="D702" s="833" t="s">
        <v>2661</v>
      </c>
      <c r="E702" s="834" t="s">
        <v>1718</v>
      </c>
      <c r="F702" s="832" t="s">
        <v>1692</v>
      </c>
      <c r="G702" s="832" t="s">
        <v>1733</v>
      </c>
      <c r="H702" s="832" t="s">
        <v>581</v>
      </c>
      <c r="I702" s="832" t="s">
        <v>1904</v>
      </c>
      <c r="J702" s="832" t="s">
        <v>1905</v>
      </c>
      <c r="K702" s="832" t="s">
        <v>1906</v>
      </c>
      <c r="L702" s="835">
        <v>350</v>
      </c>
      <c r="M702" s="835">
        <v>1750</v>
      </c>
      <c r="N702" s="832">
        <v>5</v>
      </c>
      <c r="O702" s="836">
        <v>5</v>
      </c>
      <c r="P702" s="835">
        <v>1750</v>
      </c>
      <c r="Q702" s="837">
        <v>1</v>
      </c>
      <c r="R702" s="832">
        <v>5</v>
      </c>
      <c r="S702" s="837">
        <v>1</v>
      </c>
      <c r="T702" s="836">
        <v>5</v>
      </c>
      <c r="U702" s="838">
        <v>1</v>
      </c>
    </row>
    <row r="703" spans="1:21" ht="14.4" customHeight="1" x14ac:dyDescent="0.3">
      <c r="A703" s="831">
        <v>31</v>
      </c>
      <c r="B703" s="832" t="s">
        <v>1689</v>
      </c>
      <c r="C703" s="832" t="s">
        <v>1695</v>
      </c>
      <c r="D703" s="833" t="s">
        <v>2661</v>
      </c>
      <c r="E703" s="834" t="s">
        <v>1718</v>
      </c>
      <c r="F703" s="832" t="s">
        <v>1692</v>
      </c>
      <c r="G703" s="832" t="s">
        <v>1733</v>
      </c>
      <c r="H703" s="832" t="s">
        <v>581</v>
      </c>
      <c r="I703" s="832" t="s">
        <v>1737</v>
      </c>
      <c r="J703" s="832" t="s">
        <v>1738</v>
      </c>
      <c r="K703" s="832" t="s">
        <v>1739</v>
      </c>
      <c r="L703" s="835">
        <v>1000</v>
      </c>
      <c r="M703" s="835">
        <v>4000</v>
      </c>
      <c r="N703" s="832">
        <v>4</v>
      </c>
      <c r="O703" s="836">
        <v>4</v>
      </c>
      <c r="P703" s="835">
        <v>4000</v>
      </c>
      <c r="Q703" s="837">
        <v>1</v>
      </c>
      <c r="R703" s="832">
        <v>4</v>
      </c>
      <c r="S703" s="837">
        <v>1</v>
      </c>
      <c r="T703" s="836">
        <v>4</v>
      </c>
      <c r="U703" s="838">
        <v>1</v>
      </c>
    </row>
    <row r="704" spans="1:21" ht="14.4" customHeight="1" x14ac:dyDescent="0.3">
      <c r="A704" s="831">
        <v>31</v>
      </c>
      <c r="B704" s="832" t="s">
        <v>1689</v>
      </c>
      <c r="C704" s="832" t="s">
        <v>1695</v>
      </c>
      <c r="D704" s="833" t="s">
        <v>2661</v>
      </c>
      <c r="E704" s="834" t="s">
        <v>1718</v>
      </c>
      <c r="F704" s="832" t="s">
        <v>1692</v>
      </c>
      <c r="G704" s="832" t="s">
        <v>1733</v>
      </c>
      <c r="H704" s="832" t="s">
        <v>581</v>
      </c>
      <c r="I704" s="832" t="s">
        <v>2330</v>
      </c>
      <c r="J704" s="832" t="s">
        <v>2331</v>
      </c>
      <c r="K704" s="832"/>
      <c r="L704" s="835">
        <v>705.67</v>
      </c>
      <c r="M704" s="835">
        <v>705.67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31</v>
      </c>
      <c r="B705" s="832" t="s">
        <v>1689</v>
      </c>
      <c r="C705" s="832" t="s">
        <v>1695</v>
      </c>
      <c r="D705" s="833" t="s">
        <v>2661</v>
      </c>
      <c r="E705" s="834" t="s">
        <v>1718</v>
      </c>
      <c r="F705" s="832" t="s">
        <v>1692</v>
      </c>
      <c r="G705" s="832" t="s">
        <v>1733</v>
      </c>
      <c r="H705" s="832" t="s">
        <v>581</v>
      </c>
      <c r="I705" s="832" t="s">
        <v>2481</v>
      </c>
      <c r="J705" s="832" t="s">
        <v>2482</v>
      </c>
      <c r="K705" s="832" t="s">
        <v>2483</v>
      </c>
      <c r="L705" s="835">
        <v>400</v>
      </c>
      <c r="M705" s="835">
        <v>400</v>
      </c>
      <c r="N705" s="832">
        <v>1</v>
      </c>
      <c r="O705" s="836">
        <v>1</v>
      </c>
      <c r="P705" s="835">
        <v>400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31</v>
      </c>
      <c r="B706" s="832" t="s">
        <v>1689</v>
      </c>
      <c r="C706" s="832" t="s">
        <v>1695</v>
      </c>
      <c r="D706" s="833" t="s">
        <v>2661</v>
      </c>
      <c r="E706" s="834" t="s">
        <v>1718</v>
      </c>
      <c r="F706" s="832" t="s">
        <v>1692</v>
      </c>
      <c r="G706" s="832" t="s">
        <v>1733</v>
      </c>
      <c r="H706" s="832" t="s">
        <v>581</v>
      </c>
      <c r="I706" s="832" t="s">
        <v>2228</v>
      </c>
      <c r="J706" s="832" t="s">
        <v>2229</v>
      </c>
      <c r="K706" s="832" t="s">
        <v>2230</v>
      </c>
      <c r="L706" s="835">
        <v>3200</v>
      </c>
      <c r="M706" s="835">
        <v>3200</v>
      </c>
      <c r="N706" s="832">
        <v>1</v>
      </c>
      <c r="O706" s="836">
        <v>1</v>
      </c>
      <c r="P706" s="835">
        <v>3200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31</v>
      </c>
      <c r="B707" s="832" t="s">
        <v>1689</v>
      </c>
      <c r="C707" s="832" t="s">
        <v>1695</v>
      </c>
      <c r="D707" s="833" t="s">
        <v>2661</v>
      </c>
      <c r="E707" s="834" t="s">
        <v>1718</v>
      </c>
      <c r="F707" s="832" t="s">
        <v>1692</v>
      </c>
      <c r="G707" s="832" t="s">
        <v>1740</v>
      </c>
      <c r="H707" s="832" t="s">
        <v>581</v>
      </c>
      <c r="I707" s="832" t="s">
        <v>1915</v>
      </c>
      <c r="J707" s="832" t="s">
        <v>1916</v>
      </c>
      <c r="K707" s="832" t="s">
        <v>1917</v>
      </c>
      <c r="L707" s="835">
        <v>260</v>
      </c>
      <c r="M707" s="835">
        <v>1040</v>
      </c>
      <c r="N707" s="832">
        <v>4</v>
      </c>
      <c r="O707" s="836">
        <v>2</v>
      </c>
      <c r="P707" s="835">
        <v>1040</v>
      </c>
      <c r="Q707" s="837">
        <v>1</v>
      </c>
      <c r="R707" s="832">
        <v>4</v>
      </c>
      <c r="S707" s="837">
        <v>1</v>
      </c>
      <c r="T707" s="836">
        <v>2</v>
      </c>
      <c r="U707" s="838">
        <v>1</v>
      </c>
    </row>
    <row r="708" spans="1:21" ht="14.4" customHeight="1" x14ac:dyDescent="0.3">
      <c r="A708" s="831">
        <v>31</v>
      </c>
      <c r="B708" s="832" t="s">
        <v>1689</v>
      </c>
      <c r="C708" s="832" t="s">
        <v>1695</v>
      </c>
      <c r="D708" s="833" t="s">
        <v>2661</v>
      </c>
      <c r="E708" s="834" t="s">
        <v>1718</v>
      </c>
      <c r="F708" s="832" t="s">
        <v>1692</v>
      </c>
      <c r="G708" s="832" t="s">
        <v>1740</v>
      </c>
      <c r="H708" s="832" t="s">
        <v>581</v>
      </c>
      <c r="I708" s="832" t="s">
        <v>1741</v>
      </c>
      <c r="J708" s="832" t="s">
        <v>1742</v>
      </c>
      <c r="K708" s="832" t="s">
        <v>1743</v>
      </c>
      <c r="L708" s="835">
        <v>200</v>
      </c>
      <c r="M708" s="835">
        <v>400</v>
      </c>
      <c r="N708" s="832">
        <v>2</v>
      </c>
      <c r="O708" s="836">
        <v>1</v>
      </c>
      <c r="P708" s="835">
        <v>400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31</v>
      </c>
      <c r="B709" s="832" t="s">
        <v>1689</v>
      </c>
      <c r="C709" s="832" t="s">
        <v>1695</v>
      </c>
      <c r="D709" s="833" t="s">
        <v>2661</v>
      </c>
      <c r="E709" s="834" t="s">
        <v>1718</v>
      </c>
      <c r="F709" s="832" t="s">
        <v>1692</v>
      </c>
      <c r="G709" s="832" t="s">
        <v>2061</v>
      </c>
      <c r="H709" s="832" t="s">
        <v>581</v>
      </c>
      <c r="I709" s="832" t="s">
        <v>2065</v>
      </c>
      <c r="J709" s="832" t="s">
        <v>2066</v>
      </c>
      <c r="K709" s="832" t="s">
        <v>2067</v>
      </c>
      <c r="L709" s="835">
        <v>1659.44</v>
      </c>
      <c r="M709" s="835">
        <v>71355.920000000013</v>
      </c>
      <c r="N709" s="832">
        <v>43</v>
      </c>
      <c r="O709" s="836">
        <v>38</v>
      </c>
      <c r="P709" s="835">
        <v>64718.160000000018</v>
      </c>
      <c r="Q709" s="837">
        <v>0.90697674418604657</v>
      </c>
      <c r="R709" s="832">
        <v>39</v>
      </c>
      <c r="S709" s="837">
        <v>0.90697674418604646</v>
      </c>
      <c r="T709" s="836">
        <v>34</v>
      </c>
      <c r="U709" s="838">
        <v>0.89473684210526316</v>
      </c>
    </row>
    <row r="710" spans="1:21" ht="14.4" customHeight="1" x14ac:dyDescent="0.3">
      <c r="A710" s="831">
        <v>31</v>
      </c>
      <c r="B710" s="832" t="s">
        <v>1689</v>
      </c>
      <c r="C710" s="832" t="s">
        <v>1695</v>
      </c>
      <c r="D710" s="833" t="s">
        <v>2661</v>
      </c>
      <c r="E710" s="834" t="s">
        <v>1719</v>
      </c>
      <c r="F710" s="832" t="s">
        <v>1690</v>
      </c>
      <c r="G710" s="832" t="s">
        <v>2239</v>
      </c>
      <c r="H710" s="832" t="s">
        <v>581</v>
      </c>
      <c r="I710" s="832" t="s">
        <v>2240</v>
      </c>
      <c r="J710" s="832" t="s">
        <v>2241</v>
      </c>
      <c r="K710" s="832" t="s">
        <v>2242</v>
      </c>
      <c r="L710" s="835">
        <v>0</v>
      </c>
      <c r="M710" s="835">
        <v>0</v>
      </c>
      <c r="N710" s="832">
        <v>4</v>
      </c>
      <c r="O710" s="836">
        <v>1.5</v>
      </c>
      <c r="P710" s="835">
        <v>0</v>
      </c>
      <c r="Q710" s="837"/>
      <c r="R710" s="832">
        <v>4</v>
      </c>
      <c r="S710" s="837">
        <v>1</v>
      </c>
      <c r="T710" s="836">
        <v>1.5</v>
      </c>
      <c r="U710" s="838">
        <v>1</v>
      </c>
    </row>
    <row r="711" spans="1:21" ht="14.4" customHeight="1" x14ac:dyDescent="0.3">
      <c r="A711" s="831">
        <v>31</v>
      </c>
      <c r="B711" s="832" t="s">
        <v>1689</v>
      </c>
      <c r="C711" s="832" t="s">
        <v>1695</v>
      </c>
      <c r="D711" s="833" t="s">
        <v>2661</v>
      </c>
      <c r="E711" s="834" t="s">
        <v>1719</v>
      </c>
      <c r="F711" s="832" t="s">
        <v>1690</v>
      </c>
      <c r="G711" s="832" t="s">
        <v>2436</v>
      </c>
      <c r="H711" s="832" t="s">
        <v>581</v>
      </c>
      <c r="I711" s="832" t="s">
        <v>2484</v>
      </c>
      <c r="J711" s="832" t="s">
        <v>2485</v>
      </c>
      <c r="K711" s="832" t="s">
        <v>2486</v>
      </c>
      <c r="L711" s="835">
        <v>263.26</v>
      </c>
      <c r="M711" s="835">
        <v>263.26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31</v>
      </c>
      <c r="B712" s="832" t="s">
        <v>1689</v>
      </c>
      <c r="C712" s="832" t="s">
        <v>1695</v>
      </c>
      <c r="D712" s="833" t="s">
        <v>2661</v>
      </c>
      <c r="E712" s="834" t="s">
        <v>1719</v>
      </c>
      <c r="F712" s="832" t="s">
        <v>1690</v>
      </c>
      <c r="G712" s="832" t="s">
        <v>2487</v>
      </c>
      <c r="H712" s="832" t="s">
        <v>581</v>
      </c>
      <c r="I712" s="832" t="s">
        <v>2488</v>
      </c>
      <c r="J712" s="832" t="s">
        <v>2489</v>
      </c>
      <c r="K712" s="832" t="s">
        <v>630</v>
      </c>
      <c r="L712" s="835">
        <v>72.55</v>
      </c>
      <c r="M712" s="835">
        <v>72.55</v>
      </c>
      <c r="N712" s="832">
        <v>1</v>
      </c>
      <c r="O712" s="836">
        <v>1</v>
      </c>
      <c r="P712" s="835">
        <v>72.55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31</v>
      </c>
      <c r="B713" s="832" t="s">
        <v>1689</v>
      </c>
      <c r="C713" s="832" t="s">
        <v>1695</v>
      </c>
      <c r="D713" s="833" t="s">
        <v>2661</v>
      </c>
      <c r="E713" s="834" t="s">
        <v>1719</v>
      </c>
      <c r="F713" s="832" t="s">
        <v>1690</v>
      </c>
      <c r="G713" s="832" t="s">
        <v>2487</v>
      </c>
      <c r="H713" s="832" t="s">
        <v>613</v>
      </c>
      <c r="I713" s="832" t="s">
        <v>2490</v>
      </c>
      <c r="J713" s="832" t="s">
        <v>628</v>
      </c>
      <c r="K713" s="832" t="s">
        <v>2491</v>
      </c>
      <c r="L713" s="835">
        <v>65.28</v>
      </c>
      <c r="M713" s="835">
        <v>130.56</v>
      </c>
      <c r="N713" s="832">
        <v>2</v>
      </c>
      <c r="O713" s="836">
        <v>0.5</v>
      </c>
      <c r="P713" s="835">
        <v>130.56</v>
      </c>
      <c r="Q713" s="837">
        <v>1</v>
      </c>
      <c r="R713" s="832">
        <v>2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31</v>
      </c>
      <c r="B714" s="832" t="s">
        <v>1689</v>
      </c>
      <c r="C714" s="832" t="s">
        <v>1695</v>
      </c>
      <c r="D714" s="833" t="s">
        <v>2661</v>
      </c>
      <c r="E714" s="834" t="s">
        <v>1719</v>
      </c>
      <c r="F714" s="832" t="s">
        <v>1690</v>
      </c>
      <c r="G714" s="832" t="s">
        <v>2093</v>
      </c>
      <c r="H714" s="832" t="s">
        <v>613</v>
      </c>
      <c r="I714" s="832" t="s">
        <v>2369</v>
      </c>
      <c r="J714" s="832" t="s">
        <v>2095</v>
      </c>
      <c r="K714" s="832" t="s">
        <v>2370</v>
      </c>
      <c r="L714" s="835">
        <v>119.7</v>
      </c>
      <c r="M714" s="835">
        <v>119.7</v>
      </c>
      <c r="N714" s="832">
        <v>1</v>
      </c>
      <c r="O714" s="836">
        <v>0.5</v>
      </c>
      <c r="P714" s="835">
        <v>119.7</v>
      </c>
      <c r="Q714" s="837">
        <v>1</v>
      </c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31</v>
      </c>
      <c r="B715" s="832" t="s">
        <v>1689</v>
      </c>
      <c r="C715" s="832" t="s">
        <v>1695</v>
      </c>
      <c r="D715" s="833" t="s">
        <v>2661</v>
      </c>
      <c r="E715" s="834" t="s">
        <v>1719</v>
      </c>
      <c r="F715" s="832" t="s">
        <v>1690</v>
      </c>
      <c r="G715" s="832" t="s">
        <v>2492</v>
      </c>
      <c r="H715" s="832" t="s">
        <v>581</v>
      </c>
      <c r="I715" s="832" t="s">
        <v>2493</v>
      </c>
      <c r="J715" s="832" t="s">
        <v>2494</v>
      </c>
      <c r="K715" s="832" t="s">
        <v>2495</v>
      </c>
      <c r="L715" s="835">
        <v>736.33</v>
      </c>
      <c r="M715" s="835">
        <v>2208.9900000000002</v>
      </c>
      <c r="N715" s="832">
        <v>3</v>
      </c>
      <c r="O715" s="836">
        <v>2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31</v>
      </c>
      <c r="B716" s="832" t="s">
        <v>1689</v>
      </c>
      <c r="C716" s="832" t="s">
        <v>1695</v>
      </c>
      <c r="D716" s="833" t="s">
        <v>2661</v>
      </c>
      <c r="E716" s="834" t="s">
        <v>1719</v>
      </c>
      <c r="F716" s="832" t="s">
        <v>1690</v>
      </c>
      <c r="G716" s="832" t="s">
        <v>2097</v>
      </c>
      <c r="H716" s="832" t="s">
        <v>581</v>
      </c>
      <c r="I716" s="832" t="s">
        <v>2496</v>
      </c>
      <c r="J716" s="832" t="s">
        <v>850</v>
      </c>
      <c r="K716" s="832" t="s">
        <v>851</v>
      </c>
      <c r="L716" s="835">
        <v>0</v>
      </c>
      <c r="M716" s="835">
        <v>0</v>
      </c>
      <c r="N716" s="832">
        <v>3</v>
      </c>
      <c r="O716" s="836">
        <v>1</v>
      </c>
      <c r="P716" s="835">
        <v>0</v>
      </c>
      <c r="Q716" s="837"/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31</v>
      </c>
      <c r="B717" s="832" t="s">
        <v>1689</v>
      </c>
      <c r="C717" s="832" t="s">
        <v>1695</v>
      </c>
      <c r="D717" s="833" t="s">
        <v>2661</v>
      </c>
      <c r="E717" s="834" t="s">
        <v>1719</v>
      </c>
      <c r="F717" s="832" t="s">
        <v>1690</v>
      </c>
      <c r="G717" s="832" t="s">
        <v>2299</v>
      </c>
      <c r="H717" s="832" t="s">
        <v>581</v>
      </c>
      <c r="I717" s="832" t="s">
        <v>2300</v>
      </c>
      <c r="J717" s="832" t="s">
        <v>2301</v>
      </c>
      <c r="K717" s="832" t="s">
        <v>2302</v>
      </c>
      <c r="L717" s="835">
        <v>0</v>
      </c>
      <c r="M717" s="835">
        <v>0</v>
      </c>
      <c r="N717" s="832">
        <v>1</v>
      </c>
      <c r="O717" s="836">
        <v>1</v>
      </c>
      <c r="P717" s="835">
        <v>0</v>
      </c>
      <c r="Q717" s="837"/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31</v>
      </c>
      <c r="B718" s="832" t="s">
        <v>1689</v>
      </c>
      <c r="C718" s="832" t="s">
        <v>1695</v>
      </c>
      <c r="D718" s="833" t="s">
        <v>2661</v>
      </c>
      <c r="E718" s="834" t="s">
        <v>1719</v>
      </c>
      <c r="F718" s="832" t="s">
        <v>1690</v>
      </c>
      <c r="G718" s="832" t="s">
        <v>1745</v>
      </c>
      <c r="H718" s="832" t="s">
        <v>581</v>
      </c>
      <c r="I718" s="832" t="s">
        <v>1746</v>
      </c>
      <c r="J718" s="832" t="s">
        <v>1747</v>
      </c>
      <c r="K718" s="832" t="s">
        <v>1520</v>
      </c>
      <c r="L718" s="835">
        <v>78.33</v>
      </c>
      <c r="M718" s="835">
        <v>78.33</v>
      </c>
      <c r="N718" s="832">
        <v>1</v>
      </c>
      <c r="O718" s="836">
        <v>1</v>
      </c>
      <c r="P718" s="835">
        <v>78.33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31</v>
      </c>
      <c r="B719" s="832" t="s">
        <v>1689</v>
      </c>
      <c r="C719" s="832" t="s">
        <v>1695</v>
      </c>
      <c r="D719" s="833" t="s">
        <v>2661</v>
      </c>
      <c r="E719" s="834" t="s">
        <v>1719</v>
      </c>
      <c r="F719" s="832" t="s">
        <v>1690</v>
      </c>
      <c r="G719" s="832" t="s">
        <v>1788</v>
      </c>
      <c r="H719" s="832" t="s">
        <v>581</v>
      </c>
      <c r="I719" s="832" t="s">
        <v>1930</v>
      </c>
      <c r="J719" s="832" t="s">
        <v>1931</v>
      </c>
      <c r="K719" s="832" t="s">
        <v>1932</v>
      </c>
      <c r="L719" s="835">
        <v>52.87</v>
      </c>
      <c r="M719" s="835">
        <v>105.74</v>
      </c>
      <c r="N719" s="832">
        <v>2</v>
      </c>
      <c r="O719" s="836">
        <v>1</v>
      </c>
      <c r="P719" s="835">
        <v>105.74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31</v>
      </c>
      <c r="B720" s="832" t="s">
        <v>1689</v>
      </c>
      <c r="C720" s="832" t="s">
        <v>1695</v>
      </c>
      <c r="D720" s="833" t="s">
        <v>2661</v>
      </c>
      <c r="E720" s="834" t="s">
        <v>1719</v>
      </c>
      <c r="F720" s="832" t="s">
        <v>1690</v>
      </c>
      <c r="G720" s="832" t="s">
        <v>1788</v>
      </c>
      <c r="H720" s="832" t="s">
        <v>581</v>
      </c>
      <c r="I720" s="832" t="s">
        <v>2068</v>
      </c>
      <c r="J720" s="832" t="s">
        <v>1176</v>
      </c>
      <c r="K720" s="832" t="s">
        <v>2069</v>
      </c>
      <c r="L720" s="835">
        <v>46.99</v>
      </c>
      <c r="M720" s="835">
        <v>46.99</v>
      </c>
      <c r="N720" s="832">
        <v>1</v>
      </c>
      <c r="O720" s="836">
        <v>0.5</v>
      </c>
      <c r="P720" s="835">
        <v>46.99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31</v>
      </c>
      <c r="B721" s="832" t="s">
        <v>1689</v>
      </c>
      <c r="C721" s="832" t="s">
        <v>1695</v>
      </c>
      <c r="D721" s="833" t="s">
        <v>2661</v>
      </c>
      <c r="E721" s="834" t="s">
        <v>1719</v>
      </c>
      <c r="F721" s="832" t="s">
        <v>1690</v>
      </c>
      <c r="G721" s="832" t="s">
        <v>2112</v>
      </c>
      <c r="H721" s="832" t="s">
        <v>581</v>
      </c>
      <c r="I721" s="832" t="s">
        <v>2115</v>
      </c>
      <c r="J721" s="832" t="s">
        <v>695</v>
      </c>
      <c r="K721" s="832" t="s">
        <v>2116</v>
      </c>
      <c r="L721" s="835">
        <v>182.22</v>
      </c>
      <c r="M721" s="835">
        <v>364.44</v>
      </c>
      <c r="N721" s="832">
        <v>2</v>
      </c>
      <c r="O721" s="836">
        <v>2</v>
      </c>
      <c r="P721" s="835">
        <v>182.22</v>
      </c>
      <c r="Q721" s="837">
        <v>0.5</v>
      </c>
      <c r="R721" s="832">
        <v>1</v>
      </c>
      <c r="S721" s="837">
        <v>0.5</v>
      </c>
      <c r="T721" s="836">
        <v>1</v>
      </c>
      <c r="U721" s="838">
        <v>0.5</v>
      </c>
    </row>
    <row r="722" spans="1:21" ht="14.4" customHeight="1" x14ac:dyDescent="0.3">
      <c r="A722" s="831">
        <v>31</v>
      </c>
      <c r="B722" s="832" t="s">
        <v>1689</v>
      </c>
      <c r="C722" s="832" t="s">
        <v>1695</v>
      </c>
      <c r="D722" s="833" t="s">
        <v>2661</v>
      </c>
      <c r="E722" s="834" t="s">
        <v>1719</v>
      </c>
      <c r="F722" s="832" t="s">
        <v>1690</v>
      </c>
      <c r="G722" s="832" t="s">
        <v>2377</v>
      </c>
      <c r="H722" s="832" t="s">
        <v>581</v>
      </c>
      <c r="I722" s="832" t="s">
        <v>2409</v>
      </c>
      <c r="J722" s="832" t="s">
        <v>736</v>
      </c>
      <c r="K722" s="832" t="s">
        <v>2410</v>
      </c>
      <c r="L722" s="835">
        <v>92.85</v>
      </c>
      <c r="M722" s="835">
        <v>92.85</v>
      </c>
      <c r="N722" s="832">
        <v>1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31</v>
      </c>
      <c r="B723" s="832" t="s">
        <v>1689</v>
      </c>
      <c r="C723" s="832" t="s">
        <v>1695</v>
      </c>
      <c r="D723" s="833" t="s">
        <v>2661</v>
      </c>
      <c r="E723" s="834" t="s">
        <v>1719</v>
      </c>
      <c r="F723" s="832" t="s">
        <v>1690</v>
      </c>
      <c r="G723" s="832" t="s">
        <v>2377</v>
      </c>
      <c r="H723" s="832" t="s">
        <v>581</v>
      </c>
      <c r="I723" s="832" t="s">
        <v>2497</v>
      </c>
      <c r="J723" s="832" t="s">
        <v>736</v>
      </c>
      <c r="K723" s="832" t="s">
        <v>2498</v>
      </c>
      <c r="L723" s="835">
        <v>159.16999999999999</v>
      </c>
      <c r="M723" s="835">
        <v>159.16999999999999</v>
      </c>
      <c r="N723" s="832">
        <v>1</v>
      </c>
      <c r="O723" s="836">
        <v>1</v>
      </c>
      <c r="P723" s="835">
        <v>159.16999999999999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31</v>
      </c>
      <c r="B724" s="832" t="s">
        <v>1689</v>
      </c>
      <c r="C724" s="832" t="s">
        <v>1695</v>
      </c>
      <c r="D724" s="833" t="s">
        <v>2661</v>
      </c>
      <c r="E724" s="834" t="s">
        <v>1719</v>
      </c>
      <c r="F724" s="832" t="s">
        <v>1690</v>
      </c>
      <c r="G724" s="832" t="s">
        <v>1933</v>
      </c>
      <c r="H724" s="832" t="s">
        <v>581</v>
      </c>
      <c r="I724" s="832" t="s">
        <v>1939</v>
      </c>
      <c r="J724" s="832" t="s">
        <v>1935</v>
      </c>
      <c r="K724" s="832" t="s">
        <v>1754</v>
      </c>
      <c r="L724" s="835">
        <v>424.24</v>
      </c>
      <c r="M724" s="835">
        <v>848.48</v>
      </c>
      <c r="N724" s="832">
        <v>2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31</v>
      </c>
      <c r="B725" s="832" t="s">
        <v>1689</v>
      </c>
      <c r="C725" s="832" t="s">
        <v>1695</v>
      </c>
      <c r="D725" s="833" t="s">
        <v>2661</v>
      </c>
      <c r="E725" s="834" t="s">
        <v>1719</v>
      </c>
      <c r="F725" s="832" t="s">
        <v>1690</v>
      </c>
      <c r="G725" s="832" t="s">
        <v>1816</v>
      </c>
      <c r="H725" s="832" t="s">
        <v>581</v>
      </c>
      <c r="I725" s="832" t="s">
        <v>1817</v>
      </c>
      <c r="J725" s="832" t="s">
        <v>1818</v>
      </c>
      <c r="K725" s="832" t="s">
        <v>1819</v>
      </c>
      <c r="L725" s="835">
        <v>30.46</v>
      </c>
      <c r="M725" s="835">
        <v>60.92</v>
      </c>
      <c r="N725" s="832">
        <v>2</v>
      </c>
      <c r="O725" s="836">
        <v>0.5</v>
      </c>
      <c r="P725" s="835">
        <v>60.92</v>
      </c>
      <c r="Q725" s="837">
        <v>1</v>
      </c>
      <c r="R725" s="832">
        <v>2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31</v>
      </c>
      <c r="B726" s="832" t="s">
        <v>1689</v>
      </c>
      <c r="C726" s="832" t="s">
        <v>1695</v>
      </c>
      <c r="D726" s="833" t="s">
        <v>2661</v>
      </c>
      <c r="E726" s="834" t="s">
        <v>1719</v>
      </c>
      <c r="F726" s="832" t="s">
        <v>1690</v>
      </c>
      <c r="G726" s="832" t="s">
        <v>1849</v>
      </c>
      <c r="H726" s="832" t="s">
        <v>581</v>
      </c>
      <c r="I726" s="832" t="s">
        <v>2499</v>
      </c>
      <c r="J726" s="832" t="s">
        <v>1284</v>
      </c>
      <c r="K726" s="832" t="s">
        <v>2500</v>
      </c>
      <c r="L726" s="835">
        <v>89.91</v>
      </c>
      <c r="M726" s="835">
        <v>179.82</v>
      </c>
      <c r="N726" s="832">
        <v>2</v>
      </c>
      <c r="O726" s="836">
        <v>1</v>
      </c>
      <c r="P726" s="835">
        <v>179.82</v>
      </c>
      <c r="Q726" s="837">
        <v>1</v>
      </c>
      <c r="R726" s="832">
        <v>2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31</v>
      </c>
      <c r="B727" s="832" t="s">
        <v>1689</v>
      </c>
      <c r="C727" s="832" t="s">
        <v>1695</v>
      </c>
      <c r="D727" s="833" t="s">
        <v>2661</v>
      </c>
      <c r="E727" s="834" t="s">
        <v>1719</v>
      </c>
      <c r="F727" s="832" t="s">
        <v>1690</v>
      </c>
      <c r="G727" s="832" t="s">
        <v>2311</v>
      </c>
      <c r="H727" s="832" t="s">
        <v>581</v>
      </c>
      <c r="I727" s="832" t="s">
        <v>2315</v>
      </c>
      <c r="J727" s="832" t="s">
        <v>2316</v>
      </c>
      <c r="K727" s="832" t="s">
        <v>2317</v>
      </c>
      <c r="L727" s="835">
        <v>76.180000000000007</v>
      </c>
      <c r="M727" s="835">
        <v>152.36000000000001</v>
      </c>
      <c r="N727" s="832">
        <v>2</v>
      </c>
      <c r="O727" s="836">
        <v>1.5</v>
      </c>
      <c r="P727" s="835">
        <v>152.36000000000001</v>
      </c>
      <c r="Q727" s="837">
        <v>1</v>
      </c>
      <c r="R727" s="832">
        <v>2</v>
      </c>
      <c r="S727" s="837">
        <v>1</v>
      </c>
      <c r="T727" s="836">
        <v>1.5</v>
      </c>
      <c r="U727" s="838">
        <v>1</v>
      </c>
    </row>
    <row r="728" spans="1:21" ht="14.4" customHeight="1" x14ac:dyDescent="0.3">
      <c r="A728" s="831">
        <v>31</v>
      </c>
      <c r="B728" s="832" t="s">
        <v>1689</v>
      </c>
      <c r="C728" s="832" t="s">
        <v>1695</v>
      </c>
      <c r="D728" s="833" t="s">
        <v>2661</v>
      </c>
      <c r="E728" s="834" t="s">
        <v>1719</v>
      </c>
      <c r="F728" s="832" t="s">
        <v>1690</v>
      </c>
      <c r="G728" s="832" t="s">
        <v>2311</v>
      </c>
      <c r="H728" s="832" t="s">
        <v>581</v>
      </c>
      <c r="I728" s="832" t="s">
        <v>2501</v>
      </c>
      <c r="J728" s="832" t="s">
        <v>2316</v>
      </c>
      <c r="K728" s="832" t="s">
        <v>2502</v>
      </c>
      <c r="L728" s="835">
        <v>38.08</v>
      </c>
      <c r="M728" s="835">
        <v>76.16</v>
      </c>
      <c r="N728" s="832">
        <v>2</v>
      </c>
      <c r="O728" s="836">
        <v>1.5</v>
      </c>
      <c r="P728" s="835">
        <v>76.16</v>
      </c>
      <c r="Q728" s="837">
        <v>1</v>
      </c>
      <c r="R728" s="832">
        <v>2</v>
      </c>
      <c r="S728" s="837">
        <v>1</v>
      </c>
      <c r="T728" s="836">
        <v>1.5</v>
      </c>
      <c r="U728" s="838">
        <v>1</v>
      </c>
    </row>
    <row r="729" spans="1:21" ht="14.4" customHeight="1" x14ac:dyDescent="0.3">
      <c r="A729" s="831">
        <v>31</v>
      </c>
      <c r="B729" s="832" t="s">
        <v>1689</v>
      </c>
      <c r="C729" s="832" t="s">
        <v>1695</v>
      </c>
      <c r="D729" s="833" t="s">
        <v>2661</v>
      </c>
      <c r="E729" s="834" t="s">
        <v>1719</v>
      </c>
      <c r="F729" s="832" t="s">
        <v>1690</v>
      </c>
      <c r="G729" s="832" t="s">
        <v>2503</v>
      </c>
      <c r="H729" s="832" t="s">
        <v>581</v>
      </c>
      <c r="I729" s="832" t="s">
        <v>2504</v>
      </c>
      <c r="J729" s="832" t="s">
        <v>1080</v>
      </c>
      <c r="K729" s="832" t="s">
        <v>2505</v>
      </c>
      <c r="L729" s="835">
        <v>98.75</v>
      </c>
      <c r="M729" s="835">
        <v>98.75</v>
      </c>
      <c r="N729" s="832">
        <v>1</v>
      </c>
      <c r="O729" s="836">
        <v>0.5</v>
      </c>
      <c r="P729" s="835">
        <v>98.75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31</v>
      </c>
      <c r="B730" s="832" t="s">
        <v>1689</v>
      </c>
      <c r="C730" s="832" t="s">
        <v>1695</v>
      </c>
      <c r="D730" s="833" t="s">
        <v>2661</v>
      </c>
      <c r="E730" s="834" t="s">
        <v>1719</v>
      </c>
      <c r="F730" s="832" t="s">
        <v>1690</v>
      </c>
      <c r="G730" s="832" t="s">
        <v>2503</v>
      </c>
      <c r="H730" s="832" t="s">
        <v>581</v>
      </c>
      <c r="I730" s="832" t="s">
        <v>2506</v>
      </c>
      <c r="J730" s="832" t="s">
        <v>2507</v>
      </c>
      <c r="K730" s="832" t="s">
        <v>2508</v>
      </c>
      <c r="L730" s="835">
        <v>49.38</v>
      </c>
      <c r="M730" s="835">
        <v>49.38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31</v>
      </c>
      <c r="B731" s="832" t="s">
        <v>1689</v>
      </c>
      <c r="C731" s="832" t="s">
        <v>1695</v>
      </c>
      <c r="D731" s="833" t="s">
        <v>2661</v>
      </c>
      <c r="E731" s="834" t="s">
        <v>1719</v>
      </c>
      <c r="F731" s="832" t="s">
        <v>1690</v>
      </c>
      <c r="G731" s="832" t="s">
        <v>1748</v>
      </c>
      <c r="H731" s="832" t="s">
        <v>581</v>
      </c>
      <c r="I731" s="832" t="s">
        <v>1749</v>
      </c>
      <c r="J731" s="832" t="s">
        <v>1750</v>
      </c>
      <c r="K731" s="832" t="s">
        <v>1751</v>
      </c>
      <c r="L731" s="835">
        <v>132.97999999999999</v>
      </c>
      <c r="M731" s="835">
        <v>664.89999999999986</v>
      </c>
      <c r="N731" s="832">
        <v>5</v>
      </c>
      <c r="O731" s="836">
        <v>3</v>
      </c>
      <c r="P731" s="835">
        <v>664.89999999999986</v>
      </c>
      <c r="Q731" s="837">
        <v>1</v>
      </c>
      <c r="R731" s="832">
        <v>5</v>
      </c>
      <c r="S731" s="837">
        <v>1</v>
      </c>
      <c r="T731" s="836">
        <v>3</v>
      </c>
      <c r="U731" s="838">
        <v>1</v>
      </c>
    </row>
    <row r="732" spans="1:21" ht="14.4" customHeight="1" x14ac:dyDescent="0.3">
      <c r="A732" s="831">
        <v>31</v>
      </c>
      <c r="B732" s="832" t="s">
        <v>1689</v>
      </c>
      <c r="C732" s="832" t="s">
        <v>1695</v>
      </c>
      <c r="D732" s="833" t="s">
        <v>2661</v>
      </c>
      <c r="E732" s="834" t="s">
        <v>1719</v>
      </c>
      <c r="F732" s="832" t="s">
        <v>1690</v>
      </c>
      <c r="G732" s="832" t="s">
        <v>2419</v>
      </c>
      <c r="H732" s="832" t="s">
        <v>581</v>
      </c>
      <c r="I732" s="832" t="s">
        <v>2509</v>
      </c>
      <c r="J732" s="832" t="s">
        <v>2421</v>
      </c>
      <c r="K732" s="832" t="s">
        <v>2510</v>
      </c>
      <c r="L732" s="835">
        <v>0</v>
      </c>
      <c r="M732" s="835">
        <v>0</v>
      </c>
      <c r="N732" s="832">
        <v>2</v>
      </c>
      <c r="O732" s="836">
        <v>1</v>
      </c>
      <c r="P732" s="835">
        <v>0</v>
      </c>
      <c r="Q732" s="837"/>
      <c r="R732" s="832">
        <v>2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31</v>
      </c>
      <c r="B733" s="832" t="s">
        <v>1689</v>
      </c>
      <c r="C733" s="832" t="s">
        <v>1695</v>
      </c>
      <c r="D733" s="833" t="s">
        <v>2661</v>
      </c>
      <c r="E733" s="834" t="s">
        <v>1719</v>
      </c>
      <c r="F733" s="832" t="s">
        <v>1690</v>
      </c>
      <c r="G733" s="832" t="s">
        <v>2189</v>
      </c>
      <c r="H733" s="832" t="s">
        <v>581</v>
      </c>
      <c r="I733" s="832" t="s">
        <v>2190</v>
      </c>
      <c r="J733" s="832" t="s">
        <v>2191</v>
      </c>
      <c r="K733" s="832" t="s">
        <v>2192</v>
      </c>
      <c r="L733" s="835">
        <v>73.989999999999995</v>
      </c>
      <c r="M733" s="835">
        <v>73.989999999999995</v>
      </c>
      <c r="N733" s="832">
        <v>1</v>
      </c>
      <c r="O733" s="836">
        <v>0.5</v>
      </c>
      <c r="P733" s="835">
        <v>73.989999999999995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31</v>
      </c>
      <c r="B734" s="832" t="s">
        <v>1689</v>
      </c>
      <c r="C734" s="832" t="s">
        <v>1695</v>
      </c>
      <c r="D734" s="833" t="s">
        <v>2661</v>
      </c>
      <c r="E734" s="834" t="s">
        <v>1719</v>
      </c>
      <c r="F734" s="832" t="s">
        <v>1690</v>
      </c>
      <c r="G734" s="832" t="s">
        <v>2511</v>
      </c>
      <c r="H734" s="832" t="s">
        <v>581</v>
      </c>
      <c r="I734" s="832" t="s">
        <v>2512</v>
      </c>
      <c r="J734" s="832" t="s">
        <v>2513</v>
      </c>
      <c r="K734" s="832" t="s">
        <v>2514</v>
      </c>
      <c r="L734" s="835">
        <v>147.85</v>
      </c>
      <c r="M734" s="835">
        <v>147.85</v>
      </c>
      <c r="N734" s="832">
        <v>1</v>
      </c>
      <c r="O734" s="836">
        <v>0.5</v>
      </c>
      <c r="P734" s="835">
        <v>147.85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31</v>
      </c>
      <c r="B735" s="832" t="s">
        <v>1689</v>
      </c>
      <c r="C735" s="832" t="s">
        <v>1695</v>
      </c>
      <c r="D735" s="833" t="s">
        <v>2661</v>
      </c>
      <c r="E735" s="834" t="s">
        <v>1719</v>
      </c>
      <c r="F735" s="832" t="s">
        <v>1690</v>
      </c>
      <c r="G735" s="832" t="s">
        <v>2515</v>
      </c>
      <c r="H735" s="832" t="s">
        <v>581</v>
      </c>
      <c r="I735" s="832" t="s">
        <v>2516</v>
      </c>
      <c r="J735" s="832" t="s">
        <v>2517</v>
      </c>
      <c r="K735" s="832" t="s">
        <v>2518</v>
      </c>
      <c r="L735" s="835">
        <v>1776.68</v>
      </c>
      <c r="M735" s="835">
        <v>3553.36</v>
      </c>
      <c r="N735" s="832">
        <v>2</v>
      </c>
      <c r="O735" s="836">
        <v>1</v>
      </c>
      <c r="P735" s="835">
        <v>3553.36</v>
      </c>
      <c r="Q735" s="837">
        <v>1</v>
      </c>
      <c r="R735" s="832">
        <v>2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31</v>
      </c>
      <c r="B736" s="832" t="s">
        <v>1689</v>
      </c>
      <c r="C736" s="832" t="s">
        <v>1695</v>
      </c>
      <c r="D736" s="833" t="s">
        <v>2661</v>
      </c>
      <c r="E736" s="834" t="s">
        <v>1719</v>
      </c>
      <c r="F736" s="832" t="s">
        <v>1690</v>
      </c>
      <c r="G736" s="832" t="s">
        <v>2519</v>
      </c>
      <c r="H736" s="832" t="s">
        <v>581</v>
      </c>
      <c r="I736" s="832" t="s">
        <v>2520</v>
      </c>
      <c r="J736" s="832" t="s">
        <v>2521</v>
      </c>
      <c r="K736" s="832" t="s">
        <v>2522</v>
      </c>
      <c r="L736" s="835">
        <v>32.28</v>
      </c>
      <c r="M736" s="835">
        <v>64.56</v>
      </c>
      <c r="N736" s="832">
        <v>2</v>
      </c>
      <c r="O736" s="836">
        <v>1</v>
      </c>
      <c r="P736" s="835">
        <v>64.56</v>
      </c>
      <c r="Q736" s="837">
        <v>1</v>
      </c>
      <c r="R736" s="832">
        <v>2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31</v>
      </c>
      <c r="B737" s="832" t="s">
        <v>1689</v>
      </c>
      <c r="C737" s="832" t="s">
        <v>1695</v>
      </c>
      <c r="D737" s="833" t="s">
        <v>2661</v>
      </c>
      <c r="E737" s="834" t="s">
        <v>1719</v>
      </c>
      <c r="F737" s="832" t="s">
        <v>1690</v>
      </c>
      <c r="G737" s="832" t="s">
        <v>2124</v>
      </c>
      <c r="H737" s="832" t="s">
        <v>613</v>
      </c>
      <c r="I737" s="832" t="s">
        <v>2125</v>
      </c>
      <c r="J737" s="832" t="s">
        <v>1618</v>
      </c>
      <c r="K737" s="832" t="s">
        <v>2126</v>
      </c>
      <c r="L737" s="835">
        <v>176.32</v>
      </c>
      <c r="M737" s="835">
        <v>881.59999999999991</v>
      </c>
      <c r="N737" s="832">
        <v>5</v>
      </c>
      <c r="O737" s="836">
        <v>4.5</v>
      </c>
      <c r="P737" s="835">
        <v>705.28</v>
      </c>
      <c r="Q737" s="837">
        <v>0.8</v>
      </c>
      <c r="R737" s="832">
        <v>4</v>
      </c>
      <c r="S737" s="837">
        <v>0.8</v>
      </c>
      <c r="T737" s="836">
        <v>3.5</v>
      </c>
      <c r="U737" s="838">
        <v>0.77777777777777779</v>
      </c>
    </row>
    <row r="738" spans="1:21" ht="14.4" customHeight="1" x14ac:dyDescent="0.3">
      <c r="A738" s="831">
        <v>31</v>
      </c>
      <c r="B738" s="832" t="s">
        <v>1689</v>
      </c>
      <c r="C738" s="832" t="s">
        <v>1695</v>
      </c>
      <c r="D738" s="833" t="s">
        <v>2661</v>
      </c>
      <c r="E738" s="834" t="s">
        <v>1719</v>
      </c>
      <c r="F738" s="832" t="s">
        <v>1690</v>
      </c>
      <c r="G738" s="832" t="s">
        <v>2251</v>
      </c>
      <c r="H738" s="832" t="s">
        <v>581</v>
      </c>
      <c r="I738" s="832" t="s">
        <v>2252</v>
      </c>
      <c r="J738" s="832" t="s">
        <v>2253</v>
      </c>
      <c r="K738" s="832" t="s">
        <v>1640</v>
      </c>
      <c r="L738" s="835">
        <v>38.56</v>
      </c>
      <c r="M738" s="835">
        <v>38.56</v>
      </c>
      <c r="N738" s="832">
        <v>1</v>
      </c>
      <c r="O738" s="836">
        <v>0.5</v>
      </c>
      <c r="P738" s="835">
        <v>38.56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31</v>
      </c>
      <c r="B739" s="832" t="s">
        <v>1689</v>
      </c>
      <c r="C739" s="832" t="s">
        <v>1695</v>
      </c>
      <c r="D739" s="833" t="s">
        <v>2661</v>
      </c>
      <c r="E739" s="834" t="s">
        <v>1719</v>
      </c>
      <c r="F739" s="832" t="s">
        <v>1690</v>
      </c>
      <c r="G739" s="832" t="s">
        <v>1961</v>
      </c>
      <c r="H739" s="832" t="s">
        <v>613</v>
      </c>
      <c r="I739" s="832" t="s">
        <v>2131</v>
      </c>
      <c r="J739" s="832" t="s">
        <v>1554</v>
      </c>
      <c r="K739" s="832" t="s">
        <v>2132</v>
      </c>
      <c r="L739" s="835">
        <v>193.68</v>
      </c>
      <c r="M739" s="835">
        <v>387.36</v>
      </c>
      <c r="N739" s="832">
        <v>2</v>
      </c>
      <c r="O739" s="836">
        <v>1</v>
      </c>
      <c r="P739" s="835">
        <v>387.36</v>
      </c>
      <c r="Q739" s="837">
        <v>1</v>
      </c>
      <c r="R739" s="832">
        <v>2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31</v>
      </c>
      <c r="B740" s="832" t="s">
        <v>1689</v>
      </c>
      <c r="C740" s="832" t="s">
        <v>1695</v>
      </c>
      <c r="D740" s="833" t="s">
        <v>2661</v>
      </c>
      <c r="E740" s="834" t="s">
        <v>1719</v>
      </c>
      <c r="F740" s="832" t="s">
        <v>1690</v>
      </c>
      <c r="G740" s="832" t="s">
        <v>1961</v>
      </c>
      <c r="H740" s="832" t="s">
        <v>613</v>
      </c>
      <c r="I740" s="832" t="s">
        <v>2131</v>
      </c>
      <c r="J740" s="832" t="s">
        <v>1554</v>
      </c>
      <c r="K740" s="832" t="s">
        <v>2132</v>
      </c>
      <c r="L740" s="835">
        <v>140.96</v>
      </c>
      <c r="M740" s="835">
        <v>281.92</v>
      </c>
      <c r="N740" s="832">
        <v>2</v>
      </c>
      <c r="O740" s="836">
        <v>2</v>
      </c>
      <c r="P740" s="835">
        <v>140.96</v>
      </c>
      <c r="Q740" s="837">
        <v>0.5</v>
      </c>
      <c r="R740" s="832">
        <v>1</v>
      </c>
      <c r="S740" s="837">
        <v>0.5</v>
      </c>
      <c r="T740" s="836">
        <v>1</v>
      </c>
      <c r="U740" s="838">
        <v>0.5</v>
      </c>
    </row>
    <row r="741" spans="1:21" ht="14.4" customHeight="1" x14ac:dyDescent="0.3">
      <c r="A741" s="831">
        <v>31</v>
      </c>
      <c r="B741" s="832" t="s">
        <v>1689</v>
      </c>
      <c r="C741" s="832" t="s">
        <v>1695</v>
      </c>
      <c r="D741" s="833" t="s">
        <v>2661</v>
      </c>
      <c r="E741" s="834" t="s">
        <v>1719</v>
      </c>
      <c r="F741" s="832" t="s">
        <v>1690</v>
      </c>
      <c r="G741" s="832" t="s">
        <v>1857</v>
      </c>
      <c r="H741" s="832" t="s">
        <v>613</v>
      </c>
      <c r="I741" s="832" t="s">
        <v>2523</v>
      </c>
      <c r="J741" s="832" t="s">
        <v>1410</v>
      </c>
      <c r="K741" s="832" t="s">
        <v>2524</v>
      </c>
      <c r="L741" s="835">
        <v>38.04</v>
      </c>
      <c r="M741" s="835">
        <v>38.04</v>
      </c>
      <c r="N741" s="832">
        <v>1</v>
      </c>
      <c r="O741" s="836">
        <v>1</v>
      </c>
      <c r="P741" s="835">
        <v>38.04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31</v>
      </c>
      <c r="B742" s="832" t="s">
        <v>1689</v>
      </c>
      <c r="C742" s="832" t="s">
        <v>1695</v>
      </c>
      <c r="D742" s="833" t="s">
        <v>2661</v>
      </c>
      <c r="E742" s="834" t="s">
        <v>1719</v>
      </c>
      <c r="F742" s="832" t="s">
        <v>1690</v>
      </c>
      <c r="G742" s="832" t="s">
        <v>1723</v>
      </c>
      <c r="H742" s="832" t="s">
        <v>613</v>
      </c>
      <c r="I742" s="832" t="s">
        <v>1744</v>
      </c>
      <c r="J742" s="832" t="s">
        <v>770</v>
      </c>
      <c r="K742" s="832" t="s">
        <v>1387</v>
      </c>
      <c r="L742" s="835">
        <v>490.89</v>
      </c>
      <c r="M742" s="835">
        <v>6381.57</v>
      </c>
      <c r="N742" s="832">
        <v>13</v>
      </c>
      <c r="O742" s="836">
        <v>6</v>
      </c>
      <c r="P742" s="835">
        <v>4908.8999999999996</v>
      </c>
      <c r="Q742" s="837">
        <v>0.76923076923076916</v>
      </c>
      <c r="R742" s="832">
        <v>10</v>
      </c>
      <c r="S742" s="837">
        <v>0.76923076923076927</v>
      </c>
      <c r="T742" s="836">
        <v>5</v>
      </c>
      <c r="U742" s="838">
        <v>0.83333333333333337</v>
      </c>
    </row>
    <row r="743" spans="1:21" ht="14.4" customHeight="1" x14ac:dyDescent="0.3">
      <c r="A743" s="831">
        <v>31</v>
      </c>
      <c r="B743" s="832" t="s">
        <v>1689</v>
      </c>
      <c r="C743" s="832" t="s">
        <v>1695</v>
      </c>
      <c r="D743" s="833" t="s">
        <v>2661</v>
      </c>
      <c r="E743" s="834" t="s">
        <v>1719</v>
      </c>
      <c r="F743" s="832" t="s">
        <v>1690</v>
      </c>
      <c r="G743" s="832" t="s">
        <v>1723</v>
      </c>
      <c r="H743" s="832" t="s">
        <v>613</v>
      </c>
      <c r="I743" s="832" t="s">
        <v>1724</v>
      </c>
      <c r="J743" s="832" t="s">
        <v>770</v>
      </c>
      <c r="K743" s="832" t="s">
        <v>1385</v>
      </c>
      <c r="L743" s="835">
        <v>736.33</v>
      </c>
      <c r="M743" s="835">
        <v>13990.27</v>
      </c>
      <c r="N743" s="832">
        <v>19</v>
      </c>
      <c r="O743" s="836">
        <v>9</v>
      </c>
      <c r="P743" s="835">
        <v>12517.61</v>
      </c>
      <c r="Q743" s="837">
        <v>0.89473684210526316</v>
      </c>
      <c r="R743" s="832">
        <v>17</v>
      </c>
      <c r="S743" s="837">
        <v>0.89473684210526316</v>
      </c>
      <c r="T743" s="836">
        <v>8.5</v>
      </c>
      <c r="U743" s="838">
        <v>0.94444444444444442</v>
      </c>
    </row>
    <row r="744" spans="1:21" ht="14.4" customHeight="1" x14ac:dyDescent="0.3">
      <c r="A744" s="831">
        <v>31</v>
      </c>
      <c r="B744" s="832" t="s">
        <v>1689</v>
      </c>
      <c r="C744" s="832" t="s">
        <v>1695</v>
      </c>
      <c r="D744" s="833" t="s">
        <v>2661</v>
      </c>
      <c r="E744" s="834" t="s">
        <v>1719</v>
      </c>
      <c r="F744" s="832" t="s">
        <v>1690</v>
      </c>
      <c r="G744" s="832" t="s">
        <v>1723</v>
      </c>
      <c r="H744" s="832" t="s">
        <v>613</v>
      </c>
      <c r="I744" s="832" t="s">
        <v>1798</v>
      </c>
      <c r="J744" s="832" t="s">
        <v>770</v>
      </c>
      <c r="K744" s="832" t="s">
        <v>1799</v>
      </c>
      <c r="L744" s="835">
        <v>923.74</v>
      </c>
      <c r="M744" s="835">
        <v>5542.4400000000005</v>
      </c>
      <c r="N744" s="832">
        <v>6</v>
      </c>
      <c r="O744" s="836">
        <v>2</v>
      </c>
      <c r="P744" s="835">
        <v>5542.4400000000005</v>
      </c>
      <c r="Q744" s="837">
        <v>1</v>
      </c>
      <c r="R744" s="832">
        <v>6</v>
      </c>
      <c r="S744" s="837">
        <v>1</v>
      </c>
      <c r="T744" s="836">
        <v>2</v>
      </c>
      <c r="U744" s="838">
        <v>1</v>
      </c>
    </row>
    <row r="745" spans="1:21" ht="14.4" customHeight="1" x14ac:dyDescent="0.3">
      <c r="A745" s="831">
        <v>31</v>
      </c>
      <c r="B745" s="832" t="s">
        <v>1689</v>
      </c>
      <c r="C745" s="832" t="s">
        <v>1695</v>
      </c>
      <c r="D745" s="833" t="s">
        <v>2661</v>
      </c>
      <c r="E745" s="834" t="s">
        <v>1719</v>
      </c>
      <c r="F745" s="832" t="s">
        <v>1690</v>
      </c>
      <c r="G745" s="832" t="s">
        <v>1723</v>
      </c>
      <c r="H745" s="832" t="s">
        <v>613</v>
      </c>
      <c r="I745" s="832" t="s">
        <v>2525</v>
      </c>
      <c r="J745" s="832" t="s">
        <v>770</v>
      </c>
      <c r="K745" s="832" t="s">
        <v>1859</v>
      </c>
      <c r="L745" s="835">
        <v>368.16</v>
      </c>
      <c r="M745" s="835">
        <v>368.16</v>
      </c>
      <c r="N745" s="832">
        <v>1</v>
      </c>
      <c r="O745" s="836">
        <v>1</v>
      </c>
      <c r="P745" s="835">
        <v>368.16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31</v>
      </c>
      <c r="B746" s="832" t="s">
        <v>1689</v>
      </c>
      <c r="C746" s="832" t="s">
        <v>1695</v>
      </c>
      <c r="D746" s="833" t="s">
        <v>2661</v>
      </c>
      <c r="E746" s="834" t="s">
        <v>1719</v>
      </c>
      <c r="F746" s="832" t="s">
        <v>1690</v>
      </c>
      <c r="G746" s="832" t="s">
        <v>1755</v>
      </c>
      <c r="H746" s="832" t="s">
        <v>613</v>
      </c>
      <c r="I746" s="832" t="s">
        <v>1559</v>
      </c>
      <c r="J746" s="832" t="s">
        <v>647</v>
      </c>
      <c r="K746" s="832" t="s">
        <v>629</v>
      </c>
      <c r="L746" s="835">
        <v>48.42</v>
      </c>
      <c r="M746" s="835">
        <v>193.68</v>
      </c>
      <c r="N746" s="832">
        <v>4</v>
      </c>
      <c r="O746" s="836">
        <v>3.5</v>
      </c>
      <c r="P746" s="835">
        <v>145.26</v>
      </c>
      <c r="Q746" s="837">
        <v>0.74999999999999989</v>
      </c>
      <c r="R746" s="832">
        <v>3</v>
      </c>
      <c r="S746" s="837">
        <v>0.75</v>
      </c>
      <c r="T746" s="836">
        <v>2.5</v>
      </c>
      <c r="U746" s="838">
        <v>0.7142857142857143</v>
      </c>
    </row>
    <row r="747" spans="1:21" ht="14.4" customHeight="1" x14ac:dyDescent="0.3">
      <c r="A747" s="831">
        <v>31</v>
      </c>
      <c r="B747" s="832" t="s">
        <v>1689</v>
      </c>
      <c r="C747" s="832" t="s">
        <v>1695</v>
      </c>
      <c r="D747" s="833" t="s">
        <v>2661</v>
      </c>
      <c r="E747" s="834" t="s">
        <v>1719</v>
      </c>
      <c r="F747" s="832" t="s">
        <v>1690</v>
      </c>
      <c r="G747" s="832" t="s">
        <v>1755</v>
      </c>
      <c r="H747" s="832" t="s">
        <v>613</v>
      </c>
      <c r="I747" s="832" t="s">
        <v>1559</v>
      </c>
      <c r="J747" s="832" t="s">
        <v>647</v>
      </c>
      <c r="K747" s="832" t="s">
        <v>629</v>
      </c>
      <c r="L747" s="835">
        <v>35.25</v>
      </c>
      <c r="M747" s="835">
        <v>35.25</v>
      </c>
      <c r="N747" s="832">
        <v>1</v>
      </c>
      <c r="O747" s="836">
        <v>1</v>
      </c>
      <c r="P747" s="835">
        <v>35.25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31</v>
      </c>
      <c r="B748" s="832" t="s">
        <v>1689</v>
      </c>
      <c r="C748" s="832" t="s">
        <v>1695</v>
      </c>
      <c r="D748" s="833" t="s">
        <v>2661</v>
      </c>
      <c r="E748" s="834" t="s">
        <v>1719</v>
      </c>
      <c r="F748" s="832" t="s">
        <v>1690</v>
      </c>
      <c r="G748" s="832" t="s">
        <v>1756</v>
      </c>
      <c r="H748" s="832" t="s">
        <v>581</v>
      </c>
      <c r="I748" s="832" t="s">
        <v>1820</v>
      </c>
      <c r="J748" s="832" t="s">
        <v>786</v>
      </c>
      <c r="K748" s="832" t="s">
        <v>1821</v>
      </c>
      <c r="L748" s="835">
        <v>103.67</v>
      </c>
      <c r="M748" s="835">
        <v>207.34</v>
      </c>
      <c r="N748" s="832">
        <v>2</v>
      </c>
      <c r="O748" s="836">
        <v>1</v>
      </c>
      <c r="P748" s="835">
        <v>103.67</v>
      </c>
      <c r="Q748" s="837">
        <v>0.5</v>
      </c>
      <c r="R748" s="832">
        <v>1</v>
      </c>
      <c r="S748" s="837">
        <v>0.5</v>
      </c>
      <c r="T748" s="836">
        <v>0.5</v>
      </c>
      <c r="U748" s="838">
        <v>0.5</v>
      </c>
    </row>
    <row r="749" spans="1:21" ht="14.4" customHeight="1" x14ac:dyDescent="0.3">
      <c r="A749" s="831">
        <v>31</v>
      </c>
      <c r="B749" s="832" t="s">
        <v>1689</v>
      </c>
      <c r="C749" s="832" t="s">
        <v>1695</v>
      </c>
      <c r="D749" s="833" t="s">
        <v>2661</v>
      </c>
      <c r="E749" s="834" t="s">
        <v>1719</v>
      </c>
      <c r="F749" s="832" t="s">
        <v>1690</v>
      </c>
      <c r="G749" s="832" t="s">
        <v>1756</v>
      </c>
      <c r="H749" s="832" t="s">
        <v>581</v>
      </c>
      <c r="I749" s="832" t="s">
        <v>2526</v>
      </c>
      <c r="J749" s="832" t="s">
        <v>2527</v>
      </c>
      <c r="K749" s="832" t="s">
        <v>2140</v>
      </c>
      <c r="L749" s="835">
        <v>115.18</v>
      </c>
      <c r="M749" s="835">
        <v>115.18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31</v>
      </c>
      <c r="B750" s="832" t="s">
        <v>1689</v>
      </c>
      <c r="C750" s="832" t="s">
        <v>1695</v>
      </c>
      <c r="D750" s="833" t="s">
        <v>2661</v>
      </c>
      <c r="E750" s="834" t="s">
        <v>1719</v>
      </c>
      <c r="F750" s="832" t="s">
        <v>1690</v>
      </c>
      <c r="G750" s="832" t="s">
        <v>2528</v>
      </c>
      <c r="H750" s="832" t="s">
        <v>581</v>
      </c>
      <c r="I750" s="832" t="s">
        <v>2529</v>
      </c>
      <c r="J750" s="832" t="s">
        <v>2530</v>
      </c>
      <c r="K750" s="832" t="s">
        <v>2531</v>
      </c>
      <c r="L750" s="835">
        <v>143.09</v>
      </c>
      <c r="M750" s="835">
        <v>143.09</v>
      </c>
      <c r="N750" s="832">
        <v>1</v>
      </c>
      <c r="O750" s="836">
        <v>1</v>
      </c>
      <c r="P750" s="835">
        <v>143.09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31</v>
      </c>
      <c r="B751" s="832" t="s">
        <v>1689</v>
      </c>
      <c r="C751" s="832" t="s">
        <v>1695</v>
      </c>
      <c r="D751" s="833" t="s">
        <v>2661</v>
      </c>
      <c r="E751" s="834" t="s">
        <v>1719</v>
      </c>
      <c r="F751" s="832" t="s">
        <v>1690</v>
      </c>
      <c r="G751" s="832" t="s">
        <v>2532</v>
      </c>
      <c r="H751" s="832" t="s">
        <v>613</v>
      </c>
      <c r="I751" s="832" t="s">
        <v>2533</v>
      </c>
      <c r="J751" s="832" t="s">
        <v>1650</v>
      </c>
      <c r="K751" s="832" t="s">
        <v>2534</v>
      </c>
      <c r="L751" s="835">
        <v>317.98</v>
      </c>
      <c r="M751" s="835">
        <v>317.98</v>
      </c>
      <c r="N751" s="832">
        <v>1</v>
      </c>
      <c r="O751" s="836">
        <v>1</v>
      </c>
      <c r="P751" s="835">
        <v>317.98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31</v>
      </c>
      <c r="B752" s="832" t="s">
        <v>1689</v>
      </c>
      <c r="C752" s="832" t="s">
        <v>1695</v>
      </c>
      <c r="D752" s="833" t="s">
        <v>2661</v>
      </c>
      <c r="E752" s="834" t="s">
        <v>1719</v>
      </c>
      <c r="F752" s="832" t="s">
        <v>1690</v>
      </c>
      <c r="G752" s="832" t="s">
        <v>2532</v>
      </c>
      <c r="H752" s="832" t="s">
        <v>613</v>
      </c>
      <c r="I752" s="832" t="s">
        <v>2535</v>
      </c>
      <c r="J752" s="832" t="s">
        <v>1650</v>
      </c>
      <c r="K752" s="832" t="s">
        <v>2536</v>
      </c>
      <c r="L752" s="835">
        <v>158.99</v>
      </c>
      <c r="M752" s="835">
        <v>317.98</v>
      </c>
      <c r="N752" s="832">
        <v>2</v>
      </c>
      <c r="O752" s="836">
        <v>0.5</v>
      </c>
      <c r="P752" s="835">
        <v>317.98</v>
      </c>
      <c r="Q752" s="837">
        <v>1</v>
      </c>
      <c r="R752" s="832">
        <v>2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31</v>
      </c>
      <c r="B753" s="832" t="s">
        <v>1689</v>
      </c>
      <c r="C753" s="832" t="s">
        <v>1695</v>
      </c>
      <c r="D753" s="833" t="s">
        <v>2661</v>
      </c>
      <c r="E753" s="834" t="s">
        <v>1719</v>
      </c>
      <c r="F753" s="832" t="s">
        <v>1690</v>
      </c>
      <c r="G753" s="832" t="s">
        <v>1725</v>
      </c>
      <c r="H753" s="832" t="s">
        <v>613</v>
      </c>
      <c r="I753" s="832" t="s">
        <v>1568</v>
      </c>
      <c r="J753" s="832" t="s">
        <v>905</v>
      </c>
      <c r="K753" s="832" t="s">
        <v>1569</v>
      </c>
      <c r="L753" s="835">
        <v>0</v>
      </c>
      <c r="M753" s="835">
        <v>0</v>
      </c>
      <c r="N753" s="832">
        <v>30</v>
      </c>
      <c r="O753" s="836">
        <v>21</v>
      </c>
      <c r="P753" s="835">
        <v>0</v>
      </c>
      <c r="Q753" s="837"/>
      <c r="R753" s="832">
        <v>21</v>
      </c>
      <c r="S753" s="837">
        <v>0.7</v>
      </c>
      <c r="T753" s="836">
        <v>14</v>
      </c>
      <c r="U753" s="838">
        <v>0.66666666666666663</v>
      </c>
    </row>
    <row r="754" spans="1:21" ht="14.4" customHeight="1" x14ac:dyDescent="0.3">
      <c r="A754" s="831">
        <v>31</v>
      </c>
      <c r="B754" s="832" t="s">
        <v>1689</v>
      </c>
      <c r="C754" s="832" t="s">
        <v>1695</v>
      </c>
      <c r="D754" s="833" t="s">
        <v>2661</v>
      </c>
      <c r="E754" s="834" t="s">
        <v>1719</v>
      </c>
      <c r="F754" s="832" t="s">
        <v>1690</v>
      </c>
      <c r="G754" s="832" t="s">
        <v>1825</v>
      </c>
      <c r="H754" s="832" t="s">
        <v>581</v>
      </c>
      <c r="I754" s="832" t="s">
        <v>2537</v>
      </c>
      <c r="J754" s="832" t="s">
        <v>1099</v>
      </c>
      <c r="K754" s="832" t="s">
        <v>2538</v>
      </c>
      <c r="L754" s="835">
        <v>42.54</v>
      </c>
      <c r="M754" s="835">
        <v>127.62</v>
      </c>
      <c r="N754" s="832">
        <v>3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31</v>
      </c>
      <c r="B755" s="832" t="s">
        <v>1689</v>
      </c>
      <c r="C755" s="832" t="s">
        <v>1695</v>
      </c>
      <c r="D755" s="833" t="s">
        <v>2661</v>
      </c>
      <c r="E755" s="834" t="s">
        <v>1719</v>
      </c>
      <c r="F755" s="832" t="s">
        <v>1690</v>
      </c>
      <c r="G755" s="832" t="s">
        <v>2201</v>
      </c>
      <c r="H755" s="832" t="s">
        <v>581</v>
      </c>
      <c r="I755" s="832" t="s">
        <v>2539</v>
      </c>
      <c r="J755" s="832" t="s">
        <v>2203</v>
      </c>
      <c r="K755" s="832" t="s">
        <v>2540</v>
      </c>
      <c r="L755" s="835">
        <v>657.67</v>
      </c>
      <c r="M755" s="835">
        <v>3946.0199999999995</v>
      </c>
      <c r="N755" s="832">
        <v>6</v>
      </c>
      <c r="O755" s="836">
        <v>2</v>
      </c>
      <c r="P755" s="835">
        <v>3946.0199999999995</v>
      </c>
      <c r="Q755" s="837">
        <v>1</v>
      </c>
      <c r="R755" s="832">
        <v>6</v>
      </c>
      <c r="S755" s="837">
        <v>1</v>
      </c>
      <c r="T755" s="836">
        <v>2</v>
      </c>
      <c r="U755" s="838">
        <v>1</v>
      </c>
    </row>
    <row r="756" spans="1:21" ht="14.4" customHeight="1" x14ac:dyDescent="0.3">
      <c r="A756" s="831">
        <v>31</v>
      </c>
      <c r="B756" s="832" t="s">
        <v>1689</v>
      </c>
      <c r="C756" s="832" t="s">
        <v>1695</v>
      </c>
      <c r="D756" s="833" t="s">
        <v>2661</v>
      </c>
      <c r="E756" s="834" t="s">
        <v>1719</v>
      </c>
      <c r="F756" s="832" t="s">
        <v>1690</v>
      </c>
      <c r="G756" s="832" t="s">
        <v>2201</v>
      </c>
      <c r="H756" s="832" t="s">
        <v>581</v>
      </c>
      <c r="I756" s="832" t="s">
        <v>2541</v>
      </c>
      <c r="J756" s="832" t="s">
        <v>2203</v>
      </c>
      <c r="K756" s="832" t="s">
        <v>2540</v>
      </c>
      <c r="L756" s="835">
        <v>657.67</v>
      </c>
      <c r="M756" s="835">
        <v>3288.35</v>
      </c>
      <c r="N756" s="832">
        <v>5</v>
      </c>
      <c r="O756" s="836">
        <v>1.5</v>
      </c>
      <c r="P756" s="835">
        <v>3288.35</v>
      </c>
      <c r="Q756" s="837">
        <v>1</v>
      </c>
      <c r="R756" s="832">
        <v>5</v>
      </c>
      <c r="S756" s="837">
        <v>1</v>
      </c>
      <c r="T756" s="836">
        <v>1.5</v>
      </c>
      <c r="U756" s="838">
        <v>1</v>
      </c>
    </row>
    <row r="757" spans="1:21" ht="14.4" customHeight="1" x14ac:dyDescent="0.3">
      <c r="A757" s="831">
        <v>31</v>
      </c>
      <c r="B757" s="832" t="s">
        <v>1689</v>
      </c>
      <c r="C757" s="832" t="s">
        <v>1695</v>
      </c>
      <c r="D757" s="833" t="s">
        <v>2661</v>
      </c>
      <c r="E757" s="834" t="s">
        <v>1719</v>
      </c>
      <c r="F757" s="832" t="s">
        <v>1690</v>
      </c>
      <c r="G757" s="832" t="s">
        <v>1865</v>
      </c>
      <c r="H757" s="832" t="s">
        <v>581</v>
      </c>
      <c r="I757" s="832" t="s">
        <v>2542</v>
      </c>
      <c r="J757" s="832" t="s">
        <v>2543</v>
      </c>
      <c r="K757" s="832" t="s">
        <v>2544</v>
      </c>
      <c r="L757" s="835">
        <v>271.94</v>
      </c>
      <c r="M757" s="835">
        <v>271.94</v>
      </c>
      <c r="N757" s="832">
        <v>1</v>
      </c>
      <c r="O757" s="836">
        <v>0.5</v>
      </c>
      <c r="P757" s="835">
        <v>271.94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31</v>
      </c>
      <c r="B758" s="832" t="s">
        <v>1689</v>
      </c>
      <c r="C758" s="832" t="s">
        <v>1695</v>
      </c>
      <c r="D758" s="833" t="s">
        <v>2661</v>
      </c>
      <c r="E758" s="834" t="s">
        <v>1719</v>
      </c>
      <c r="F758" s="832" t="s">
        <v>1690</v>
      </c>
      <c r="G758" s="832" t="s">
        <v>1865</v>
      </c>
      <c r="H758" s="832" t="s">
        <v>581</v>
      </c>
      <c r="I758" s="832" t="s">
        <v>2542</v>
      </c>
      <c r="J758" s="832" t="s">
        <v>2543</v>
      </c>
      <c r="K758" s="832" t="s">
        <v>2544</v>
      </c>
      <c r="L758" s="835">
        <v>311.02</v>
      </c>
      <c r="M758" s="835">
        <v>311.02</v>
      </c>
      <c r="N758" s="832">
        <v>1</v>
      </c>
      <c r="O758" s="836">
        <v>0.5</v>
      </c>
      <c r="P758" s="835">
        <v>311.02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31</v>
      </c>
      <c r="B759" s="832" t="s">
        <v>1689</v>
      </c>
      <c r="C759" s="832" t="s">
        <v>1695</v>
      </c>
      <c r="D759" s="833" t="s">
        <v>2661</v>
      </c>
      <c r="E759" s="834" t="s">
        <v>1719</v>
      </c>
      <c r="F759" s="832" t="s">
        <v>1690</v>
      </c>
      <c r="G759" s="832" t="s">
        <v>2545</v>
      </c>
      <c r="H759" s="832" t="s">
        <v>613</v>
      </c>
      <c r="I759" s="832" t="s">
        <v>2546</v>
      </c>
      <c r="J759" s="832" t="s">
        <v>675</v>
      </c>
      <c r="K759" s="832" t="s">
        <v>2196</v>
      </c>
      <c r="L759" s="835">
        <v>0</v>
      </c>
      <c r="M759" s="835">
        <v>0</v>
      </c>
      <c r="N759" s="832">
        <v>2</v>
      </c>
      <c r="O759" s="836">
        <v>2</v>
      </c>
      <c r="P759" s="835">
        <v>0</v>
      </c>
      <c r="Q759" s="837"/>
      <c r="R759" s="832">
        <v>2</v>
      </c>
      <c r="S759" s="837">
        <v>1</v>
      </c>
      <c r="T759" s="836">
        <v>2</v>
      </c>
      <c r="U759" s="838">
        <v>1</v>
      </c>
    </row>
    <row r="760" spans="1:21" ht="14.4" customHeight="1" x14ac:dyDescent="0.3">
      <c r="A760" s="831">
        <v>31</v>
      </c>
      <c r="B760" s="832" t="s">
        <v>1689</v>
      </c>
      <c r="C760" s="832" t="s">
        <v>1695</v>
      </c>
      <c r="D760" s="833" t="s">
        <v>2661</v>
      </c>
      <c r="E760" s="834" t="s">
        <v>1719</v>
      </c>
      <c r="F760" s="832" t="s">
        <v>1690</v>
      </c>
      <c r="G760" s="832" t="s">
        <v>1999</v>
      </c>
      <c r="H760" s="832" t="s">
        <v>613</v>
      </c>
      <c r="I760" s="832" t="s">
        <v>2547</v>
      </c>
      <c r="J760" s="832" t="s">
        <v>1012</v>
      </c>
      <c r="K760" s="832" t="s">
        <v>2548</v>
      </c>
      <c r="L760" s="835">
        <v>0</v>
      </c>
      <c r="M760" s="835">
        <v>0</v>
      </c>
      <c r="N760" s="832">
        <v>9</v>
      </c>
      <c r="O760" s="836">
        <v>4.5</v>
      </c>
      <c r="P760" s="835">
        <v>0</v>
      </c>
      <c r="Q760" s="837"/>
      <c r="R760" s="832">
        <v>5</v>
      </c>
      <c r="S760" s="837">
        <v>0.55555555555555558</v>
      </c>
      <c r="T760" s="836">
        <v>2.5</v>
      </c>
      <c r="U760" s="838">
        <v>0.55555555555555558</v>
      </c>
    </row>
    <row r="761" spans="1:21" ht="14.4" customHeight="1" x14ac:dyDescent="0.3">
      <c r="A761" s="831">
        <v>31</v>
      </c>
      <c r="B761" s="832" t="s">
        <v>1689</v>
      </c>
      <c r="C761" s="832" t="s">
        <v>1695</v>
      </c>
      <c r="D761" s="833" t="s">
        <v>2661</v>
      </c>
      <c r="E761" s="834" t="s">
        <v>1719</v>
      </c>
      <c r="F761" s="832" t="s">
        <v>1690</v>
      </c>
      <c r="G761" s="832" t="s">
        <v>1762</v>
      </c>
      <c r="H761" s="832" t="s">
        <v>581</v>
      </c>
      <c r="I761" s="832" t="s">
        <v>1800</v>
      </c>
      <c r="J761" s="832" t="s">
        <v>1764</v>
      </c>
      <c r="K761" s="832" t="s">
        <v>1801</v>
      </c>
      <c r="L761" s="835">
        <v>99.94</v>
      </c>
      <c r="M761" s="835">
        <v>199.88</v>
      </c>
      <c r="N761" s="832">
        <v>2</v>
      </c>
      <c r="O761" s="836">
        <v>1</v>
      </c>
      <c r="P761" s="835">
        <v>199.88</v>
      </c>
      <c r="Q761" s="837">
        <v>1</v>
      </c>
      <c r="R761" s="832">
        <v>2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31</v>
      </c>
      <c r="B762" s="832" t="s">
        <v>1689</v>
      </c>
      <c r="C762" s="832" t="s">
        <v>1695</v>
      </c>
      <c r="D762" s="833" t="s">
        <v>2661</v>
      </c>
      <c r="E762" s="834" t="s">
        <v>1719</v>
      </c>
      <c r="F762" s="832" t="s">
        <v>1690</v>
      </c>
      <c r="G762" s="832" t="s">
        <v>1762</v>
      </c>
      <c r="H762" s="832" t="s">
        <v>581</v>
      </c>
      <c r="I762" s="832" t="s">
        <v>1802</v>
      </c>
      <c r="J762" s="832" t="s">
        <v>1803</v>
      </c>
      <c r="K762" s="832" t="s">
        <v>1804</v>
      </c>
      <c r="L762" s="835">
        <v>50.32</v>
      </c>
      <c r="M762" s="835">
        <v>50.32</v>
      </c>
      <c r="N762" s="832">
        <v>1</v>
      </c>
      <c r="O762" s="836">
        <v>1</v>
      </c>
      <c r="P762" s="835">
        <v>50.32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31</v>
      </c>
      <c r="B763" s="832" t="s">
        <v>1689</v>
      </c>
      <c r="C763" s="832" t="s">
        <v>1695</v>
      </c>
      <c r="D763" s="833" t="s">
        <v>2661</v>
      </c>
      <c r="E763" s="834" t="s">
        <v>1719</v>
      </c>
      <c r="F763" s="832" t="s">
        <v>1690</v>
      </c>
      <c r="G763" s="832" t="s">
        <v>1767</v>
      </c>
      <c r="H763" s="832" t="s">
        <v>581</v>
      </c>
      <c r="I763" s="832" t="s">
        <v>1768</v>
      </c>
      <c r="J763" s="832" t="s">
        <v>618</v>
      </c>
      <c r="K763" s="832" t="s">
        <v>1769</v>
      </c>
      <c r="L763" s="835">
        <v>0</v>
      </c>
      <c r="M763" s="835">
        <v>0</v>
      </c>
      <c r="N763" s="832">
        <v>3</v>
      </c>
      <c r="O763" s="836">
        <v>1</v>
      </c>
      <c r="P763" s="835">
        <v>0</v>
      </c>
      <c r="Q763" s="837"/>
      <c r="R763" s="832">
        <v>3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31</v>
      </c>
      <c r="B764" s="832" t="s">
        <v>1689</v>
      </c>
      <c r="C764" s="832" t="s">
        <v>1695</v>
      </c>
      <c r="D764" s="833" t="s">
        <v>2661</v>
      </c>
      <c r="E764" s="834" t="s">
        <v>1719</v>
      </c>
      <c r="F764" s="832" t="s">
        <v>1691</v>
      </c>
      <c r="G764" s="832" t="s">
        <v>2417</v>
      </c>
      <c r="H764" s="832" t="s">
        <v>581</v>
      </c>
      <c r="I764" s="832" t="s">
        <v>2549</v>
      </c>
      <c r="J764" s="832" t="s">
        <v>1711</v>
      </c>
      <c r="K764" s="832"/>
      <c r="L764" s="835">
        <v>0</v>
      </c>
      <c r="M764" s="835">
        <v>0</v>
      </c>
      <c r="N764" s="832">
        <v>1</v>
      </c>
      <c r="O764" s="836">
        <v>1</v>
      </c>
      <c r="P764" s="835">
        <v>0</v>
      </c>
      <c r="Q764" s="837"/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31</v>
      </c>
      <c r="B765" s="832" t="s">
        <v>1689</v>
      </c>
      <c r="C765" s="832" t="s">
        <v>1695</v>
      </c>
      <c r="D765" s="833" t="s">
        <v>2661</v>
      </c>
      <c r="E765" s="834" t="s">
        <v>1719</v>
      </c>
      <c r="F765" s="832" t="s">
        <v>1692</v>
      </c>
      <c r="G765" s="832" t="s">
        <v>1729</v>
      </c>
      <c r="H765" s="832" t="s">
        <v>581</v>
      </c>
      <c r="I765" s="832" t="s">
        <v>1835</v>
      </c>
      <c r="J765" s="832" t="s">
        <v>1731</v>
      </c>
      <c r="K765" s="832" t="s">
        <v>1836</v>
      </c>
      <c r="L765" s="835">
        <v>30.99</v>
      </c>
      <c r="M765" s="835">
        <v>30.99</v>
      </c>
      <c r="N765" s="832">
        <v>1</v>
      </c>
      <c r="O765" s="836">
        <v>1</v>
      </c>
      <c r="P765" s="835">
        <v>30.99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31</v>
      </c>
      <c r="B766" s="832" t="s">
        <v>1689</v>
      </c>
      <c r="C766" s="832" t="s">
        <v>1695</v>
      </c>
      <c r="D766" s="833" t="s">
        <v>2661</v>
      </c>
      <c r="E766" s="834" t="s">
        <v>1719</v>
      </c>
      <c r="F766" s="832" t="s">
        <v>1692</v>
      </c>
      <c r="G766" s="832" t="s">
        <v>1733</v>
      </c>
      <c r="H766" s="832" t="s">
        <v>581</v>
      </c>
      <c r="I766" s="832" t="s">
        <v>1773</v>
      </c>
      <c r="J766" s="832" t="s">
        <v>1774</v>
      </c>
      <c r="K766" s="832" t="s">
        <v>1775</v>
      </c>
      <c r="L766" s="835">
        <v>199.5</v>
      </c>
      <c r="M766" s="835">
        <v>997.5</v>
      </c>
      <c r="N766" s="832">
        <v>5</v>
      </c>
      <c r="O766" s="836">
        <v>5</v>
      </c>
      <c r="P766" s="835">
        <v>997.5</v>
      </c>
      <c r="Q766" s="837">
        <v>1</v>
      </c>
      <c r="R766" s="832">
        <v>5</v>
      </c>
      <c r="S766" s="837">
        <v>1</v>
      </c>
      <c r="T766" s="836">
        <v>5</v>
      </c>
      <c r="U766" s="838">
        <v>1</v>
      </c>
    </row>
    <row r="767" spans="1:21" ht="14.4" customHeight="1" x14ac:dyDescent="0.3">
      <c r="A767" s="831">
        <v>31</v>
      </c>
      <c r="B767" s="832" t="s">
        <v>1689</v>
      </c>
      <c r="C767" s="832" t="s">
        <v>1695</v>
      </c>
      <c r="D767" s="833" t="s">
        <v>2661</v>
      </c>
      <c r="E767" s="834" t="s">
        <v>1719</v>
      </c>
      <c r="F767" s="832" t="s">
        <v>1692</v>
      </c>
      <c r="G767" s="832" t="s">
        <v>1733</v>
      </c>
      <c r="H767" s="832" t="s">
        <v>581</v>
      </c>
      <c r="I767" s="832" t="s">
        <v>1734</v>
      </c>
      <c r="J767" s="832" t="s">
        <v>1735</v>
      </c>
      <c r="K767" s="832" t="s">
        <v>1736</v>
      </c>
      <c r="L767" s="835">
        <v>492.18</v>
      </c>
      <c r="M767" s="835">
        <v>8859.2400000000016</v>
      </c>
      <c r="N767" s="832">
        <v>18</v>
      </c>
      <c r="O767" s="836">
        <v>18</v>
      </c>
      <c r="P767" s="835">
        <v>8367.0600000000013</v>
      </c>
      <c r="Q767" s="837">
        <v>0.94444444444444442</v>
      </c>
      <c r="R767" s="832">
        <v>17</v>
      </c>
      <c r="S767" s="837">
        <v>0.94444444444444442</v>
      </c>
      <c r="T767" s="836">
        <v>17</v>
      </c>
      <c r="U767" s="838">
        <v>0.94444444444444442</v>
      </c>
    </row>
    <row r="768" spans="1:21" ht="14.4" customHeight="1" x14ac:dyDescent="0.3">
      <c r="A768" s="831">
        <v>31</v>
      </c>
      <c r="B768" s="832" t="s">
        <v>1689</v>
      </c>
      <c r="C768" s="832" t="s">
        <v>1695</v>
      </c>
      <c r="D768" s="833" t="s">
        <v>2661</v>
      </c>
      <c r="E768" s="834" t="s">
        <v>1719</v>
      </c>
      <c r="F768" s="832" t="s">
        <v>1692</v>
      </c>
      <c r="G768" s="832" t="s">
        <v>1733</v>
      </c>
      <c r="H768" s="832" t="s">
        <v>581</v>
      </c>
      <c r="I768" s="832" t="s">
        <v>2352</v>
      </c>
      <c r="J768" s="832" t="s">
        <v>2353</v>
      </c>
      <c r="K768" s="832" t="s">
        <v>2354</v>
      </c>
      <c r="L768" s="835">
        <v>347.81</v>
      </c>
      <c r="M768" s="835">
        <v>1739.05</v>
      </c>
      <c r="N768" s="832">
        <v>5</v>
      </c>
      <c r="O768" s="836">
        <v>5</v>
      </c>
      <c r="P768" s="835">
        <v>1739.05</v>
      </c>
      <c r="Q768" s="837">
        <v>1</v>
      </c>
      <c r="R768" s="832">
        <v>5</v>
      </c>
      <c r="S768" s="837">
        <v>1</v>
      </c>
      <c r="T768" s="836">
        <v>5</v>
      </c>
      <c r="U768" s="838">
        <v>1</v>
      </c>
    </row>
    <row r="769" spans="1:21" ht="14.4" customHeight="1" x14ac:dyDescent="0.3">
      <c r="A769" s="831">
        <v>31</v>
      </c>
      <c r="B769" s="832" t="s">
        <v>1689</v>
      </c>
      <c r="C769" s="832" t="s">
        <v>1695</v>
      </c>
      <c r="D769" s="833" t="s">
        <v>2661</v>
      </c>
      <c r="E769" s="834" t="s">
        <v>1719</v>
      </c>
      <c r="F769" s="832" t="s">
        <v>1692</v>
      </c>
      <c r="G769" s="832" t="s">
        <v>1733</v>
      </c>
      <c r="H769" s="832" t="s">
        <v>581</v>
      </c>
      <c r="I769" s="832" t="s">
        <v>2016</v>
      </c>
      <c r="J769" s="832" t="s">
        <v>2017</v>
      </c>
      <c r="K769" s="832" t="s">
        <v>2018</v>
      </c>
      <c r="L769" s="835">
        <v>2296.87</v>
      </c>
      <c r="M769" s="835">
        <v>2296.87</v>
      </c>
      <c r="N769" s="832">
        <v>1</v>
      </c>
      <c r="O769" s="836">
        <v>1</v>
      </c>
      <c r="P769" s="835">
        <v>2296.87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31</v>
      </c>
      <c r="B770" s="832" t="s">
        <v>1689</v>
      </c>
      <c r="C770" s="832" t="s">
        <v>1695</v>
      </c>
      <c r="D770" s="833" t="s">
        <v>2661</v>
      </c>
      <c r="E770" s="834" t="s">
        <v>1719</v>
      </c>
      <c r="F770" s="832" t="s">
        <v>1692</v>
      </c>
      <c r="G770" s="832" t="s">
        <v>1733</v>
      </c>
      <c r="H770" s="832" t="s">
        <v>581</v>
      </c>
      <c r="I770" s="832" t="s">
        <v>2019</v>
      </c>
      <c r="J770" s="832" t="s">
        <v>2020</v>
      </c>
      <c r="K770" s="832" t="s">
        <v>2021</v>
      </c>
      <c r="L770" s="835">
        <v>320.25</v>
      </c>
      <c r="M770" s="835">
        <v>320.25</v>
      </c>
      <c r="N770" s="832">
        <v>1</v>
      </c>
      <c r="O770" s="836">
        <v>1</v>
      </c>
      <c r="P770" s="835">
        <v>320.25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31</v>
      </c>
      <c r="B771" s="832" t="s">
        <v>1689</v>
      </c>
      <c r="C771" s="832" t="s">
        <v>1695</v>
      </c>
      <c r="D771" s="833" t="s">
        <v>2661</v>
      </c>
      <c r="E771" s="834" t="s">
        <v>1719</v>
      </c>
      <c r="F771" s="832" t="s">
        <v>1692</v>
      </c>
      <c r="G771" s="832" t="s">
        <v>1733</v>
      </c>
      <c r="H771" s="832" t="s">
        <v>581</v>
      </c>
      <c r="I771" s="832" t="s">
        <v>1892</v>
      </c>
      <c r="J771" s="832" t="s">
        <v>1893</v>
      </c>
      <c r="K771" s="832" t="s">
        <v>1894</v>
      </c>
      <c r="L771" s="835">
        <v>245.43</v>
      </c>
      <c r="M771" s="835">
        <v>490.86</v>
      </c>
      <c r="N771" s="832">
        <v>2</v>
      </c>
      <c r="O771" s="836">
        <v>2</v>
      </c>
      <c r="P771" s="835">
        <v>490.86</v>
      </c>
      <c r="Q771" s="837">
        <v>1</v>
      </c>
      <c r="R771" s="832">
        <v>2</v>
      </c>
      <c r="S771" s="837">
        <v>1</v>
      </c>
      <c r="T771" s="836">
        <v>2</v>
      </c>
      <c r="U771" s="838">
        <v>1</v>
      </c>
    </row>
    <row r="772" spans="1:21" ht="14.4" customHeight="1" x14ac:dyDescent="0.3">
      <c r="A772" s="831">
        <v>31</v>
      </c>
      <c r="B772" s="832" t="s">
        <v>1689</v>
      </c>
      <c r="C772" s="832" t="s">
        <v>1695</v>
      </c>
      <c r="D772" s="833" t="s">
        <v>2661</v>
      </c>
      <c r="E772" s="834" t="s">
        <v>1719</v>
      </c>
      <c r="F772" s="832" t="s">
        <v>1692</v>
      </c>
      <c r="G772" s="832" t="s">
        <v>1733</v>
      </c>
      <c r="H772" s="832" t="s">
        <v>581</v>
      </c>
      <c r="I772" s="832" t="s">
        <v>1776</v>
      </c>
      <c r="J772" s="832" t="s">
        <v>1777</v>
      </c>
      <c r="K772" s="832" t="s">
        <v>1778</v>
      </c>
      <c r="L772" s="835">
        <v>2202.1999999999998</v>
      </c>
      <c r="M772" s="835">
        <v>2202.1999999999998</v>
      </c>
      <c r="N772" s="832">
        <v>1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31</v>
      </c>
      <c r="B773" s="832" t="s">
        <v>1689</v>
      </c>
      <c r="C773" s="832" t="s">
        <v>1695</v>
      </c>
      <c r="D773" s="833" t="s">
        <v>2661</v>
      </c>
      <c r="E773" s="834" t="s">
        <v>1719</v>
      </c>
      <c r="F773" s="832" t="s">
        <v>1692</v>
      </c>
      <c r="G773" s="832" t="s">
        <v>1733</v>
      </c>
      <c r="H773" s="832" t="s">
        <v>581</v>
      </c>
      <c r="I773" s="832" t="s">
        <v>2025</v>
      </c>
      <c r="J773" s="832" t="s">
        <v>1783</v>
      </c>
      <c r="K773" s="832" t="s">
        <v>2026</v>
      </c>
      <c r="L773" s="835">
        <v>50.5</v>
      </c>
      <c r="M773" s="835">
        <v>50.5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31</v>
      </c>
      <c r="B774" s="832" t="s">
        <v>1689</v>
      </c>
      <c r="C774" s="832" t="s">
        <v>1695</v>
      </c>
      <c r="D774" s="833" t="s">
        <v>2661</v>
      </c>
      <c r="E774" s="834" t="s">
        <v>1719</v>
      </c>
      <c r="F774" s="832" t="s">
        <v>1692</v>
      </c>
      <c r="G774" s="832" t="s">
        <v>1733</v>
      </c>
      <c r="H774" s="832" t="s">
        <v>581</v>
      </c>
      <c r="I774" s="832" t="s">
        <v>1837</v>
      </c>
      <c r="J774" s="832" t="s">
        <v>1783</v>
      </c>
      <c r="K774" s="832" t="s">
        <v>1838</v>
      </c>
      <c r="L774" s="835">
        <v>58.5</v>
      </c>
      <c r="M774" s="835">
        <v>58.5</v>
      </c>
      <c r="N774" s="832">
        <v>1</v>
      </c>
      <c r="O774" s="836">
        <v>1</v>
      </c>
      <c r="P774" s="835">
        <v>58.5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31</v>
      </c>
      <c r="B775" s="832" t="s">
        <v>1689</v>
      </c>
      <c r="C775" s="832" t="s">
        <v>1695</v>
      </c>
      <c r="D775" s="833" t="s">
        <v>2661</v>
      </c>
      <c r="E775" s="834" t="s">
        <v>1719</v>
      </c>
      <c r="F775" s="832" t="s">
        <v>1692</v>
      </c>
      <c r="G775" s="832" t="s">
        <v>1733</v>
      </c>
      <c r="H775" s="832" t="s">
        <v>581</v>
      </c>
      <c r="I775" s="832" t="s">
        <v>1779</v>
      </c>
      <c r="J775" s="832" t="s">
        <v>1780</v>
      </c>
      <c r="K775" s="832" t="s">
        <v>1781</v>
      </c>
      <c r="L775" s="835">
        <v>971.25</v>
      </c>
      <c r="M775" s="835">
        <v>8741.25</v>
      </c>
      <c r="N775" s="832">
        <v>9</v>
      </c>
      <c r="O775" s="836">
        <v>9</v>
      </c>
      <c r="P775" s="835">
        <v>8741.25</v>
      </c>
      <c r="Q775" s="837">
        <v>1</v>
      </c>
      <c r="R775" s="832">
        <v>9</v>
      </c>
      <c r="S775" s="837">
        <v>1</v>
      </c>
      <c r="T775" s="836">
        <v>9</v>
      </c>
      <c r="U775" s="838">
        <v>1</v>
      </c>
    </row>
    <row r="776" spans="1:21" ht="14.4" customHeight="1" x14ac:dyDescent="0.3">
      <c r="A776" s="831">
        <v>31</v>
      </c>
      <c r="B776" s="832" t="s">
        <v>1689</v>
      </c>
      <c r="C776" s="832" t="s">
        <v>1695</v>
      </c>
      <c r="D776" s="833" t="s">
        <v>2661</v>
      </c>
      <c r="E776" s="834" t="s">
        <v>1719</v>
      </c>
      <c r="F776" s="832" t="s">
        <v>1692</v>
      </c>
      <c r="G776" s="832" t="s">
        <v>1733</v>
      </c>
      <c r="H776" s="832" t="s">
        <v>581</v>
      </c>
      <c r="I776" s="832" t="s">
        <v>2027</v>
      </c>
      <c r="J776" s="832" t="s">
        <v>2028</v>
      </c>
      <c r="K776" s="832" t="s">
        <v>2029</v>
      </c>
      <c r="L776" s="835">
        <v>250</v>
      </c>
      <c r="M776" s="835">
        <v>250</v>
      </c>
      <c r="N776" s="832">
        <v>1</v>
      </c>
      <c r="O776" s="836">
        <v>1</v>
      </c>
      <c r="P776" s="835">
        <v>250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31</v>
      </c>
      <c r="B777" s="832" t="s">
        <v>1689</v>
      </c>
      <c r="C777" s="832" t="s">
        <v>1695</v>
      </c>
      <c r="D777" s="833" t="s">
        <v>2661</v>
      </c>
      <c r="E777" s="834" t="s">
        <v>1719</v>
      </c>
      <c r="F777" s="832" t="s">
        <v>1692</v>
      </c>
      <c r="G777" s="832" t="s">
        <v>1733</v>
      </c>
      <c r="H777" s="832" t="s">
        <v>581</v>
      </c>
      <c r="I777" s="832" t="s">
        <v>2283</v>
      </c>
      <c r="J777" s="832" t="s">
        <v>2284</v>
      </c>
      <c r="K777" s="832"/>
      <c r="L777" s="835">
        <v>600</v>
      </c>
      <c r="M777" s="835">
        <v>600</v>
      </c>
      <c r="N777" s="832">
        <v>1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31</v>
      </c>
      <c r="B778" s="832" t="s">
        <v>1689</v>
      </c>
      <c r="C778" s="832" t="s">
        <v>1695</v>
      </c>
      <c r="D778" s="833" t="s">
        <v>2661</v>
      </c>
      <c r="E778" s="834" t="s">
        <v>1719</v>
      </c>
      <c r="F778" s="832" t="s">
        <v>1692</v>
      </c>
      <c r="G778" s="832" t="s">
        <v>1733</v>
      </c>
      <c r="H778" s="832" t="s">
        <v>581</v>
      </c>
      <c r="I778" s="832" t="s">
        <v>2030</v>
      </c>
      <c r="J778" s="832" t="s">
        <v>2031</v>
      </c>
      <c r="K778" s="832"/>
      <c r="L778" s="835">
        <v>80.349999999999994</v>
      </c>
      <c r="M778" s="835">
        <v>80.349999999999994</v>
      </c>
      <c r="N778" s="832">
        <v>1</v>
      </c>
      <c r="O778" s="836">
        <v>1</v>
      </c>
      <c r="P778" s="835">
        <v>80.349999999999994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31</v>
      </c>
      <c r="B779" s="832" t="s">
        <v>1689</v>
      </c>
      <c r="C779" s="832" t="s">
        <v>1695</v>
      </c>
      <c r="D779" s="833" t="s">
        <v>2661</v>
      </c>
      <c r="E779" s="834" t="s">
        <v>1719</v>
      </c>
      <c r="F779" s="832" t="s">
        <v>1692</v>
      </c>
      <c r="G779" s="832" t="s">
        <v>1733</v>
      </c>
      <c r="H779" s="832" t="s">
        <v>581</v>
      </c>
      <c r="I779" s="832" t="s">
        <v>1904</v>
      </c>
      <c r="J779" s="832" t="s">
        <v>1905</v>
      </c>
      <c r="K779" s="832" t="s">
        <v>1906</v>
      </c>
      <c r="L779" s="835">
        <v>350</v>
      </c>
      <c r="M779" s="835">
        <v>3500</v>
      </c>
      <c r="N779" s="832">
        <v>10</v>
      </c>
      <c r="O779" s="836">
        <v>10</v>
      </c>
      <c r="P779" s="835">
        <v>3150</v>
      </c>
      <c r="Q779" s="837">
        <v>0.9</v>
      </c>
      <c r="R779" s="832">
        <v>9</v>
      </c>
      <c r="S779" s="837">
        <v>0.9</v>
      </c>
      <c r="T779" s="836">
        <v>9</v>
      </c>
      <c r="U779" s="838">
        <v>0.9</v>
      </c>
    </row>
    <row r="780" spans="1:21" ht="14.4" customHeight="1" x14ac:dyDescent="0.3">
      <c r="A780" s="831">
        <v>31</v>
      </c>
      <c r="B780" s="832" t="s">
        <v>1689</v>
      </c>
      <c r="C780" s="832" t="s">
        <v>1695</v>
      </c>
      <c r="D780" s="833" t="s">
        <v>2661</v>
      </c>
      <c r="E780" s="834" t="s">
        <v>1719</v>
      </c>
      <c r="F780" s="832" t="s">
        <v>1692</v>
      </c>
      <c r="G780" s="832" t="s">
        <v>1733</v>
      </c>
      <c r="H780" s="832" t="s">
        <v>581</v>
      </c>
      <c r="I780" s="832" t="s">
        <v>1737</v>
      </c>
      <c r="J780" s="832" t="s">
        <v>1738</v>
      </c>
      <c r="K780" s="832" t="s">
        <v>1739</v>
      </c>
      <c r="L780" s="835">
        <v>1000</v>
      </c>
      <c r="M780" s="835">
        <v>8000</v>
      </c>
      <c r="N780" s="832">
        <v>8</v>
      </c>
      <c r="O780" s="836">
        <v>8</v>
      </c>
      <c r="P780" s="835">
        <v>8000</v>
      </c>
      <c r="Q780" s="837">
        <v>1</v>
      </c>
      <c r="R780" s="832">
        <v>8</v>
      </c>
      <c r="S780" s="837">
        <v>1</v>
      </c>
      <c r="T780" s="836">
        <v>8</v>
      </c>
      <c r="U780" s="838">
        <v>1</v>
      </c>
    </row>
    <row r="781" spans="1:21" ht="14.4" customHeight="1" x14ac:dyDescent="0.3">
      <c r="A781" s="831">
        <v>31</v>
      </c>
      <c r="B781" s="832" t="s">
        <v>1689</v>
      </c>
      <c r="C781" s="832" t="s">
        <v>1695</v>
      </c>
      <c r="D781" s="833" t="s">
        <v>2661</v>
      </c>
      <c r="E781" s="834" t="s">
        <v>1719</v>
      </c>
      <c r="F781" s="832" t="s">
        <v>1692</v>
      </c>
      <c r="G781" s="832" t="s">
        <v>1733</v>
      </c>
      <c r="H781" s="832" t="s">
        <v>581</v>
      </c>
      <c r="I781" s="832" t="s">
        <v>2163</v>
      </c>
      <c r="J781" s="832" t="s">
        <v>2164</v>
      </c>
      <c r="K781" s="832" t="s">
        <v>2165</v>
      </c>
      <c r="L781" s="835">
        <v>350</v>
      </c>
      <c r="M781" s="835">
        <v>350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31</v>
      </c>
      <c r="B782" s="832" t="s">
        <v>1689</v>
      </c>
      <c r="C782" s="832" t="s">
        <v>1695</v>
      </c>
      <c r="D782" s="833" t="s">
        <v>2661</v>
      </c>
      <c r="E782" s="834" t="s">
        <v>1719</v>
      </c>
      <c r="F782" s="832" t="s">
        <v>1692</v>
      </c>
      <c r="G782" s="832" t="s">
        <v>1733</v>
      </c>
      <c r="H782" s="832" t="s">
        <v>581</v>
      </c>
      <c r="I782" s="832" t="s">
        <v>2226</v>
      </c>
      <c r="J782" s="832" t="s">
        <v>2091</v>
      </c>
      <c r="K782" s="832" t="s">
        <v>2227</v>
      </c>
      <c r="L782" s="835">
        <v>775</v>
      </c>
      <c r="M782" s="835">
        <v>775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31</v>
      </c>
      <c r="B783" s="832" t="s">
        <v>1689</v>
      </c>
      <c r="C783" s="832" t="s">
        <v>1695</v>
      </c>
      <c r="D783" s="833" t="s">
        <v>2661</v>
      </c>
      <c r="E783" s="834" t="s">
        <v>1719</v>
      </c>
      <c r="F783" s="832" t="s">
        <v>1692</v>
      </c>
      <c r="G783" s="832" t="s">
        <v>1733</v>
      </c>
      <c r="H783" s="832" t="s">
        <v>581</v>
      </c>
      <c r="I783" s="832" t="s">
        <v>2550</v>
      </c>
      <c r="J783" s="832" t="s">
        <v>2551</v>
      </c>
      <c r="K783" s="832" t="s">
        <v>2552</v>
      </c>
      <c r="L783" s="835">
        <v>250</v>
      </c>
      <c r="M783" s="835">
        <v>250</v>
      </c>
      <c r="N783" s="832">
        <v>1</v>
      </c>
      <c r="O783" s="836">
        <v>1</v>
      </c>
      <c r="P783" s="835">
        <v>250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31</v>
      </c>
      <c r="B784" s="832" t="s">
        <v>1689</v>
      </c>
      <c r="C784" s="832" t="s">
        <v>1695</v>
      </c>
      <c r="D784" s="833" t="s">
        <v>2661</v>
      </c>
      <c r="E784" s="834" t="s">
        <v>1719</v>
      </c>
      <c r="F784" s="832" t="s">
        <v>1692</v>
      </c>
      <c r="G784" s="832" t="s">
        <v>1733</v>
      </c>
      <c r="H784" s="832" t="s">
        <v>581</v>
      </c>
      <c r="I784" s="832" t="s">
        <v>2553</v>
      </c>
      <c r="J784" s="832" t="s">
        <v>2554</v>
      </c>
      <c r="K784" s="832" t="s">
        <v>2555</v>
      </c>
      <c r="L784" s="835">
        <v>750</v>
      </c>
      <c r="M784" s="835">
        <v>750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31</v>
      </c>
      <c r="B785" s="832" t="s">
        <v>1689</v>
      </c>
      <c r="C785" s="832" t="s">
        <v>1695</v>
      </c>
      <c r="D785" s="833" t="s">
        <v>2661</v>
      </c>
      <c r="E785" s="834" t="s">
        <v>1719</v>
      </c>
      <c r="F785" s="832" t="s">
        <v>1692</v>
      </c>
      <c r="G785" s="832" t="s">
        <v>1733</v>
      </c>
      <c r="H785" s="832" t="s">
        <v>581</v>
      </c>
      <c r="I785" s="832" t="s">
        <v>2556</v>
      </c>
      <c r="J785" s="832" t="s">
        <v>2557</v>
      </c>
      <c r="K785" s="832" t="s">
        <v>2558</v>
      </c>
      <c r="L785" s="835">
        <v>180</v>
      </c>
      <c r="M785" s="835">
        <v>180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31</v>
      </c>
      <c r="B786" s="832" t="s">
        <v>1689</v>
      </c>
      <c r="C786" s="832" t="s">
        <v>1695</v>
      </c>
      <c r="D786" s="833" t="s">
        <v>2661</v>
      </c>
      <c r="E786" s="834" t="s">
        <v>1719</v>
      </c>
      <c r="F786" s="832" t="s">
        <v>1692</v>
      </c>
      <c r="G786" s="832" t="s">
        <v>1733</v>
      </c>
      <c r="H786" s="832" t="s">
        <v>581</v>
      </c>
      <c r="I786" s="832" t="s">
        <v>2559</v>
      </c>
      <c r="J786" s="832" t="s">
        <v>2560</v>
      </c>
      <c r="K786" s="832" t="s">
        <v>2561</v>
      </c>
      <c r="L786" s="835">
        <v>700</v>
      </c>
      <c r="M786" s="835">
        <v>700</v>
      </c>
      <c r="N786" s="832">
        <v>1</v>
      </c>
      <c r="O786" s="836">
        <v>1</v>
      </c>
      <c r="P786" s="835">
        <v>700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31</v>
      </c>
      <c r="B787" s="832" t="s">
        <v>1689</v>
      </c>
      <c r="C787" s="832" t="s">
        <v>1695</v>
      </c>
      <c r="D787" s="833" t="s">
        <v>2661</v>
      </c>
      <c r="E787" s="834" t="s">
        <v>1719</v>
      </c>
      <c r="F787" s="832" t="s">
        <v>1692</v>
      </c>
      <c r="G787" s="832" t="s">
        <v>1740</v>
      </c>
      <c r="H787" s="832" t="s">
        <v>581</v>
      </c>
      <c r="I787" s="832" t="s">
        <v>1915</v>
      </c>
      <c r="J787" s="832" t="s">
        <v>1916</v>
      </c>
      <c r="K787" s="832" t="s">
        <v>1917</v>
      </c>
      <c r="L787" s="835">
        <v>260</v>
      </c>
      <c r="M787" s="835">
        <v>3380</v>
      </c>
      <c r="N787" s="832">
        <v>13</v>
      </c>
      <c r="O787" s="836">
        <v>7</v>
      </c>
      <c r="P787" s="835">
        <v>3380</v>
      </c>
      <c r="Q787" s="837">
        <v>1</v>
      </c>
      <c r="R787" s="832">
        <v>13</v>
      </c>
      <c r="S787" s="837">
        <v>1</v>
      </c>
      <c r="T787" s="836">
        <v>7</v>
      </c>
      <c r="U787" s="838">
        <v>1</v>
      </c>
    </row>
    <row r="788" spans="1:21" ht="14.4" customHeight="1" x14ac:dyDescent="0.3">
      <c r="A788" s="831">
        <v>31</v>
      </c>
      <c r="B788" s="832" t="s">
        <v>1689</v>
      </c>
      <c r="C788" s="832" t="s">
        <v>1695</v>
      </c>
      <c r="D788" s="833" t="s">
        <v>2661</v>
      </c>
      <c r="E788" s="834" t="s">
        <v>1719</v>
      </c>
      <c r="F788" s="832" t="s">
        <v>1692</v>
      </c>
      <c r="G788" s="832" t="s">
        <v>1740</v>
      </c>
      <c r="H788" s="832" t="s">
        <v>581</v>
      </c>
      <c r="I788" s="832" t="s">
        <v>1741</v>
      </c>
      <c r="J788" s="832" t="s">
        <v>1742</v>
      </c>
      <c r="K788" s="832" t="s">
        <v>1743</v>
      </c>
      <c r="L788" s="835">
        <v>200</v>
      </c>
      <c r="M788" s="835">
        <v>2800</v>
      </c>
      <c r="N788" s="832">
        <v>14</v>
      </c>
      <c r="O788" s="836">
        <v>7</v>
      </c>
      <c r="P788" s="835">
        <v>2800</v>
      </c>
      <c r="Q788" s="837">
        <v>1</v>
      </c>
      <c r="R788" s="832">
        <v>14</v>
      </c>
      <c r="S788" s="837">
        <v>1</v>
      </c>
      <c r="T788" s="836">
        <v>7</v>
      </c>
      <c r="U788" s="838">
        <v>1</v>
      </c>
    </row>
    <row r="789" spans="1:21" ht="14.4" customHeight="1" x14ac:dyDescent="0.3">
      <c r="A789" s="831">
        <v>31</v>
      </c>
      <c r="B789" s="832" t="s">
        <v>1689</v>
      </c>
      <c r="C789" s="832" t="s">
        <v>1695</v>
      </c>
      <c r="D789" s="833" t="s">
        <v>2661</v>
      </c>
      <c r="E789" s="834" t="s">
        <v>1719</v>
      </c>
      <c r="F789" s="832" t="s">
        <v>1692</v>
      </c>
      <c r="G789" s="832" t="s">
        <v>2363</v>
      </c>
      <c r="H789" s="832" t="s">
        <v>581</v>
      </c>
      <c r="I789" s="832" t="s">
        <v>2562</v>
      </c>
      <c r="J789" s="832" t="s">
        <v>2563</v>
      </c>
      <c r="K789" s="832" t="s">
        <v>2564</v>
      </c>
      <c r="L789" s="835">
        <v>0</v>
      </c>
      <c r="M789" s="835">
        <v>0</v>
      </c>
      <c r="N789" s="832">
        <v>1</v>
      </c>
      <c r="O789" s="836">
        <v>1</v>
      </c>
      <c r="P789" s="835"/>
      <c r="Q789" s="837"/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31</v>
      </c>
      <c r="B790" s="832" t="s">
        <v>1689</v>
      </c>
      <c r="C790" s="832" t="s">
        <v>1695</v>
      </c>
      <c r="D790" s="833" t="s">
        <v>2661</v>
      </c>
      <c r="E790" s="834" t="s">
        <v>1721</v>
      </c>
      <c r="F790" s="832" t="s">
        <v>1690</v>
      </c>
      <c r="G790" s="832" t="s">
        <v>1933</v>
      </c>
      <c r="H790" s="832" t="s">
        <v>581</v>
      </c>
      <c r="I790" s="832" t="s">
        <v>1939</v>
      </c>
      <c r="J790" s="832" t="s">
        <v>1935</v>
      </c>
      <c r="K790" s="832" t="s">
        <v>1754</v>
      </c>
      <c r="L790" s="835">
        <v>424.24</v>
      </c>
      <c r="M790" s="835">
        <v>424.24</v>
      </c>
      <c r="N790" s="832">
        <v>1</v>
      </c>
      <c r="O790" s="836">
        <v>0.5</v>
      </c>
      <c r="P790" s="835">
        <v>424.24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31</v>
      </c>
      <c r="B791" s="832" t="s">
        <v>1689</v>
      </c>
      <c r="C791" s="832" t="s">
        <v>1695</v>
      </c>
      <c r="D791" s="833" t="s">
        <v>2661</v>
      </c>
      <c r="E791" s="834" t="s">
        <v>1721</v>
      </c>
      <c r="F791" s="832" t="s">
        <v>1690</v>
      </c>
      <c r="G791" s="832" t="s">
        <v>1945</v>
      </c>
      <c r="H791" s="832" t="s">
        <v>581</v>
      </c>
      <c r="I791" s="832" t="s">
        <v>1946</v>
      </c>
      <c r="J791" s="832" t="s">
        <v>1947</v>
      </c>
      <c r="K791" s="832" t="s">
        <v>1948</v>
      </c>
      <c r="L791" s="835">
        <v>0</v>
      </c>
      <c r="M791" s="835">
        <v>0</v>
      </c>
      <c r="N791" s="832">
        <v>1</v>
      </c>
      <c r="O791" s="836">
        <v>0.5</v>
      </c>
      <c r="P791" s="835">
        <v>0</v>
      </c>
      <c r="Q791" s="837"/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31</v>
      </c>
      <c r="B792" s="832" t="s">
        <v>1689</v>
      </c>
      <c r="C792" s="832" t="s">
        <v>1695</v>
      </c>
      <c r="D792" s="833" t="s">
        <v>2661</v>
      </c>
      <c r="E792" s="834" t="s">
        <v>1721</v>
      </c>
      <c r="F792" s="832" t="s">
        <v>1690</v>
      </c>
      <c r="G792" s="832" t="s">
        <v>2117</v>
      </c>
      <c r="H792" s="832" t="s">
        <v>581</v>
      </c>
      <c r="I792" s="832" t="s">
        <v>2118</v>
      </c>
      <c r="J792" s="832" t="s">
        <v>2119</v>
      </c>
      <c r="K792" s="832" t="s">
        <v>2120</v>
      </c>
      <c r="L792" s="835">
        <v>48.42</v>
      </c>
      <c r="M792" s="835">
        <v>48.42</v>
      </c>
      <c r="N792" s="832">
        <v>1</v>
      </c>
      <c r="O792" s="836">
        <v>1</v>
      </c>
      <c r="P792" s="835">
        <v>48.42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31</v>
      </c>
      <c r="B793" s="832" t="s">
        <v>1689</v>
      </c>
      <c r="C793" s="832" t="s">
        <v>1695</v>
      </c>
      <c r="D793" s="833" t="s">
        <v>2661</v>
      </c>
      <c r="E793" s="834" t="s">
        <v>1721</v>
      </c>
      <c r="F793" s="832" t="s">
        <v>1690</v>
      </c>
      <c r="G793" s="832" t="s">
        <v>2117</v>
      </c>
      <c r="H793" s="832" t="s">
        <v>581</v>
      </c>
      <c r="I793" s="832" t="s">
        <v>2565</v>
      </c>
      <c r="J793" s="832" t="s">
        <v>2566</v>
      </c>
      <c r="K793" s="832" t="s">
        <v>2258</v>
      </c>
      <c r="L793" s="835">
        <v>0</v>
      </c>
      <c r="M793" s="835">
        <v>0</v>
      </c>
      <c r="N793" s="832">
        <v>1</v>
      </c>
      <c r="O793" s="836">
        <v>0.5</v>
      </c>
      <c r="P793" s="835">
        <v>0</v>
      </c>
      <c r="Q793" s="837"/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31</v>
      </c>
      <c r="B794" s="832" t="s">
        <v>1689</v>
      </c>
      <c r="C794" s="832" t="s">
        <v>1695</v>
      </c>
      <c r="D794" s="833" t="s">
        <v>2661</v>
      </c>
      <c r="E794" s="834" t="s">
        <v>1721</v>
      </c>
      <c r="F794" s="832" t="s">
        <v>1690</v>
      </c>
      <c r="G794" s="832" t="s">
        <v>1816</v>
      </c>
      <c r="H794" s="832" t="s">
        <v>581</v>
      </c>
      <c r="I794" s="832" t="s">
        <v>1817</v>
      </c>
      <c r="J794" s="832" t="s">
        <v>1818</v>
      </c>
      <c r="K794" s="832" t="s">
        <v>1819</v>
      </c>
      <c r="L794" s="835">
        <v>30.46</v>
      </c>
      <c r="M794" s="835">
        <v>30.46</v>
      </c>
      <c r="N794" s="832">
        <v>1</v>
      </c>
      <c r="O794" s="836">
        <v>0.5</v>
      </c>
      <c r="P794" s="835">
        <v>30.46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31</v>
      </c>
      <c r="B795" s="832" t="s">
        <v>1689</v>
      </c>
      <c r="C795" s="832" t="s">
        <v>1695</v>
      </c>
      <c r="D795" s="833" t="s">
        <v>2661</v>
      </c>
      <c r="E795" s="834" t="s">
        <v>1721</v>
      </c>
      <c r="F795" s="832" t="s">
        <v>1690</v>
      </c>
      <c r="G795" s="832" t="s">
        <v>2311</v>
      </c>
      <c r="H795" s="832" t="s">
        <v>581</v>
      </c>
      <c r="I795" s="832" t="s">
        <v>2315</v>
      </c>
      <c r="J795" s="832" t="s">
        <v>2316</v>
      </c>
      <c r="K795" s="832" t="s">
        <v>2317</v>
      </c>
      <c r="L795" s="835">
        <v>76.180000000000007</v>
      </c>
      <c r="M795" s="835">
        <v>76.180000000000007</v>
      </c>
      <c r="N795" s="832">
        <v>1</v>
      </c>
      <c r="O795" s="836">
        <v>1</v>
      </c>
      <c r="P795" s="835">
        <v>76.180000000000007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31</v>
      </c>
      <c r="B796" s="832" t="s">
        <v>1689</v>
      </c>
      <c r="C796" s="832" t="s">
        <v>1695</v>
      </c>
      <c r="D796" s="833" t="s">
        <v>2661</v>
      </c>
      <c r="E796" s="834" t="s">
        <v>1721</v>
      </c>
      <c r="F796" s="832" t="s">
        <v>1690</v>
      </c>
      <c r="G796" s="832" t="s">
        <v>1723</v>
      </c>
      <c r="H796" s="832" t="s">
        <v>613</v>
      </c>
      <c r="I796" s="832" t="s">
        <v>1858</v>
      </c>
      <c r="J796" s="832" t="s">
        <v>770</v>
      </c>
      <c r="K796" s="832" t="s">
        <v>1859</v>
      </c>
      <c r="L796" s="835">
        <v>368.16</v>
      </c>
      <c r="M796" s="835">
        <v>368.16</v>
      </c>
      <c r="N796" s="832">
        <v>1</v>
      </c>
      <c r="O796" s="836">
        <v>0.5</v>
      </c>
      <c r="P796" s="835">
        <v>368.16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31</v>
      </c>
      <c r="B797" s="832" t="s">
        <v>1689</v>
      </c>
      <c r="C797" s="832" t="s">
        <v>1695</v>
      </c>
      <c r="D797" s="833" t="s">
        <v>2661</v>
      </c>
      <c r="E797" s="834" t="s">
        <v>1721</v>
      </c>
      <c r="F797" s="832" t="s">
        <v>1690</v>
      </c>
      <c r="G797" s="832" t="s">
        <v>1723</v>
      </c>
      <c r="H797" s="832" t="s">
        <v>613</v>
      </c>
      <c r="I797" s="832" t="s">
        <v>1744</v>
      </c>
      <c r="J797" s="832" t="s">
        <v>770</v>
      </c>
      <c r="K797" s="832" t="s">
        <v>1387</v>
      </c>
      <c r="L797" s="835">
        <v>490.89</v>
      </c>
      <c r="M797" s="835">
        <v>12272.25</v>
      </c>
      <c r="N797" s="832">
        <v>25</v>
      </c>
      <c r="O797" s="836">
        <v>8.5</v>
      </c>
      <c r="P797" s="835">
        <v>12272.25</v>
      </c>
      <c r="Q797" s="837">
        <v>1</v>
      </c>
      <c r="R797" s="832">
        <v>25</v>
      </c>
      <c r="S797" s="837">
        <v>1</v>
      </c>
      <c r="T797" s="836">
        <v>8.5</v>
      </c>
      <c r="U797" s="838">
        <v>1</v>
      </c>
    </row>
    <row r="798" spans="1:21" ht="14.4" customHeight="1" x14ac:dyDescent="0.3">
      <c r="A798" s="831">
        <v>31</v>
      </c>
      <c r="B798" s="832" t="s">
        <v>1689</v>
      </c>
      <c r="C798" s="832" t="s">
        <v>1695</v>
      </c>
      <c r="D798" s="833" t="s">
        <v>2661</v>
      </c>
      <c r="E798" s="834" t="s">
        <v>1721</v>
      </c>
      <c r="F798" s="832" t="s">
        <v>1690</v>
      </c>
      <c r="G798" s="832" t="s">
        <v>1723</v>
      </c>
      <c r="H798" s="832" t="s">
        <v>613</v>
      </c>
      <c r="I798" s="832" t="s">
        <v>1724</v>
      </c>
      <c r="J798" s="832" t="s">
        <v>770</v>
      </c>
      <c r="K798" s="832" t="s">
        <v>1385</v>
      </c>
      <c r="L798" s="835">
        <v>736.33</v>
      </c>
      <c r="M798" s="835">
        <v>12517.61</v>
      </c>
      <c r="N798" s="832">
        <v>17</v>
      </c>
      <c r="O798" s="836">
        <v>3.5</v>
      </c>
      <c r="P798" s="835">
        <v>8099.630000000001</v>
      </c>
      <c r="Q798" s="837">
        <v>0.6470588235294118</v>
      </c>
      <c r="R798" s="832">
        <v>11</v>
      </c>
      <c r="S798" s="837">
        <v>0.6470588235294118</v>
      </c>
      <c r="T798" s="836">
        <v>2.5</v>
      </c>
      <c r="U798" s="838">
        <v>0.7142857142857143</v>
      </c>
    </row>
    <row r="799" spans="1:21" ht="14.4" customHeight="1" x14ac:dyDescent="0.3">
      <c r="A799" s="831">
        <v>31</v>
      </c>
      <c r="B799" s="832" t="s">
        <v>1689</v>
      </c>
      <c r="C799" s="832" t="s">
        <v>1695</v>
      </c>
      <c r="D799" s="833" t="s">
        <v>2661</v>
      </c>
      <c r="E799" s="834" t="s">
        <v>1721</v>
      </c>
      <c r="F799" s="832" t="s">
        <v>1690</v>
      </c>
      <c r="G799" s="832" t="s">
        <v>1723</v>
      </c>
      <c r="H799" s="832" t="s">
        <v>613</v>
      </c>
      <c r="I799" s="832" t="s">
        <v>1798</v>
      </c>
      <c r="J799" s="832" t="s">
        <v>770</v>
      </c>
      <c r="K799" s="832" t="s">
        <v>1799</v>
      </c>
      <c r="L799" s="835">
        <v>923.74</v>
      </c>
      <c r="M799" s="835">
        <v>923.74</v>
      </c>
      <c r="N799" s="832">
        <v>1</v>
      </c>
      <c r="O799" s="836">
        <v>0.5</v>
      </c>
      <c r="P799" s="835">
        <v>923.74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31</v>
      </c>
      <c r="B800" s="832" t="s">
        <v>1689</v>
      </c>
      <c r="C800" s="832" t="s">
        <v>1695</v>
      </c>
      <c r="D800" s="833" t="s">
        <v>2661</v>
      </c>
      <c r="E800" s="834" t="s">
        <v>1721</v>
      </c>
      <c r="F800" s="832" t="s">
        <v>1690</v>
      </c>
      <c r="G800" s="832" t="s">
        <v>1755</v>
      </c>
      <c r="H800" s="832" t="s">
        <v>613</v>
      </c>
      <c r="I800" s="832" t="s">
        <v>1557</v>
      </c>
      <c r="J800" s="832" t="s">
        <v>647</v>
      </c>
      <c r="K800" s="832" t="s">
        <v>1558</v>
      </c>
      <c r="L800" s="835">
        <v>24.22</v>
      </c>
      <c r="M800" s="835">
        <v>24.22</v>
      </c>
      <c r="N800" s="832">
        <v>1</v>
      </c>
      <c r="O800" s="836">
        <v>1</v>
      </c>
      <c r="P800" s="835">
        <v>24.22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31</v>
      </c>
      <c r="B801" s="832" t="s">
        <v>1689</v>
      </c>
      <c r="C801" s="832" t="s">
        <v>1695</v>
      </c>
      <c r="D801" s="833" t="s">
        <v>2661</v>
      </c>
      <c r="E801" s="834" t="s">
        <v>1721</v>
      </c>
      <c r="F801" s="832" t="s">
        <v>1690</v>
      </c>
      <c r="G801" s="832" t="s">
        <v>1755</v>
      </c>
      <c r="H801" s="832" t="s">
        <v>613</v>
      </c>
      <c r="I801" s="832" t="s">
        <v>1559</v>
      </c>
      <c r="J801" s="832" t="s">
        <v>647</v>
      </c>
      <c r="K801" s="832" t="s">
        <v>629</v>
      </c>
      <c r="L801" s="835">
        <v>48.42</v>
      </c>
      <c r="M801" s="835">
        <v>96.84</v>
      </c>
      <c r="N801" s="832">
        <v>2</v>
      </c>
      <c r="O801" s="836">
        <v>1.5</v>
      </c>
      <c r="P801" s="835">
        <v>96.84</v>
      </c>
      <c r="Q801" s="837">
        <v>1</v>
      </c>
      <c r="R801" s="832">
        <v>2</v>
      </c>
      <c r="S801" s="837">
        <v>1</v>
      </c>
      <c r="T801" s="836">
        <v>1.5</v>
      </c>
      <c r="U801" s="838">
        <v>1</v>
      </c>
    </row>
    <row r="802" spans="1:21" ht="14.4" customHeight="1" x14ac:dyDescent="0.3">
      <c r="A802" s="831">
        <v>31</v>
      </c>
      <c r="B802" s="832" t="s">
        <v>1689</v>
      </c>
      <c r="C802" s="832" t="s">
        <v>1695</v>
      </c>
      <c r="D802" s="833" t="s">
        <v>2661</v>
      </c>
      <c r="E802" s="834" t="s">
        <v>1721</v>
      </c>
      <c r="F802" s="832" t="s">
        <v>1690</v>
      </c>
      <c r="G802" s="832" t="s">
        <v>1755</v>
      </c>
      <c r="H802" s="832" t="s">
        <v>581</v>
      </c>
      <c r="I802" s="832" t="s">
        <v>1863</v>
      </c>
      <c r="J802" s="832" t="s">
        <v>647</v>
      </c>
      <c r="K802" s="832" t="s">
        <v>1864</v>
      </c>
      <c r="L802" s="835">
        <v>48.42</v>
      </c>
      <c r="M802" s="835">
        <v>96.84</v>
      </c>
      <c r="N802" s="832">
        <v>2</v>
      </c>
      <c r="O802" s="836">
        <v>1</v>
      </c>
      <c r="P802" s="835">
        <v>96.84</v>
      </c>
      <c r="Q802" s="837">
        <v>1</v>
      </c>
      <c r="R802" s="832">
        <v>2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31</v>
      </c>
      <c r="B803" s="832" t="s">
        <v>1689</v>
      </c>
      <c r="C803" s="832" t="s">
        <v>1695</v>
      </c>
      <c r="D803" s="833" t="s">
        <v>2661</v>
      </c>
      <c r="E803" s="834" t="s">
        <v>1721</v>
      </c>
      <c r="F803" s="832" t="s">
        <v>1690</v>
      </c>
      <c r="G803" s="832" t="s">
        <v>1725</v>
      </c>
      <c r="H803" s="832" t="s">
        <v>613</v>
      </c>
      <c r="I803" s="832" t="s">
        <v>1568</v>
      </c>
      <c r="J803" s="832" t="s">
        <v>905</v>
      </c>
      <c r="K803" s="832" t="s">
        <v>1569</v>
      </c>
      <c r="L803" s="835">
        <v>0</v>
      </c>
      <c r="M803" s="835">
        <v>0</v>
      </c>
      <c r="N803" s="832">
        <v>40</v>
      </c>
      <c r="O803" s="836">
        <v>31.5</v>
      </c>
      <c r="P803" s="835">
        <v>0</v>
      </c>
      <c r="Q803" s="837"/>
      <c r="R803" s="832">
        <v>27</v>
      </c>
      <c r="S803" s="837">
        <v>0.67500000000000004</v>
      </c>
      <c r="T803" s="836">
        <v>19.5</v>
      </c>
      <c r="U803" s="838">
        <v>0.61904761904761907</v>
      </c>
    </row>
    <row r="804" spans="1:21" ht="14.4" customHeight="1" x14ac:dyDescent="0.3">
      <c r="A804" s="831">
        <v>31</v>
      </c>
      <c r="B804" s="832" t="s">
        <v>1689</v>
      </c>
      <c r="C804" s="832" t="s">
        <v>1695</v>
      </c>
      <c r="D804" s="833" t="s">
        <v>2661</v>
      </c>
      <c r="E804" s="834" t="s">
        <v>1721</v>
      </c>
      <c r="F804" s="832" t="s">
        <v>1690</v>
      </c>
      <c r="G804" s="832" t="s">
        <v>1726</v>
      </c>
      <c r="H804" s="832" t="s">
        <v>581</v>
      </c>
      <c r="I804" s="832" t="s">
        <v>1727</v>
      </c>
      <c r="J804" s="832" t="s">
        <v>1103</v>
      </c>
      <c r="K804" s="832" t="s">
        <v>1728</v>
      </c>
      <c r="L804" s="835">
        <v>219.37</v>
      </c>
      <c r="M804" s="835">
        <v>2413.0699999999997</v>
      </c>
      <c r="N804" s="832">
        <v>11</v>
      </c>
      <c r="O804" s="836">
        <v>5</v>
      </c>
      <c r="P804" s="835">
        <v>1974.33</v>
      </c>
      <c r="Q804" s="837">
        <v>0.81818181818181823</v>
      </c>
      <c r="R804" s="832">
        <v>9</v>
      </c>
      <c r="S804" s="837">
        <v>0.81818181818181823</v>
      </c>
      <c r="T804" s="836">
        <v>4.5</v>
      </c>
      <c r="U804" s="838">
        <v>0.9</v>
      </c>
    </row>
    <row r="805" spans="1:21" ht="14.4" customHeight="1" x14ac:dyDescent="0.3">
      <c r="A805" s="831">
        <v>31</v>
      </c>
      <c r="B805" s="832" t="s">
        <v>1689</v>
      </c>
      <c r="C805" s="832" t="s">
        <v>1695</v>
      </c>
      <c r="D805" s="833" t="s">
        <v>2661</v>
      </c>
      <c r="E805" s="834" t="s">
        <v>1721</v>
      </c>
      <c r="F805" s="832" t="s">
        <v>1690</v>
      </c>
      <c r="G805" s="832" t="s">
        <v>1762</v>
      </c>
      <c r="H805" s="832" t="s">
        <v>581</v>
      </c>
      <c r="I805" s="832" t="s">
        <v>1800</v>
      </c>
      <c r="J805" s="832" t="s">
        <v>1764</v>
      </c>
      <c r="K805" s="832" t="s">
        <v>1801</v>
      </c>
      <c r="L805" s="835">
        <v>99.94</v>
      </c>
      <c r="M805" s="835">
        <v>99.94</v>
      </c>
      <c r="N805" s="832">
        <v>1</v>
      </c>
      <c r="O805" s="836">
        <v>0.5</v>
      </c>
      <c r="P805" s="835">
        <v>99.94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31</v>
      </c>
      <c r="B806" s="832" t="s">
        <v>1689</v>
      </c>
      <c r="C806" s="832" t="s">
        <v>1695</v>
      </c>
      <c r="D806" s="833" t="s">
        <v>2661</v>
      </c>
      <c r="E806" s="834" t="s">
        <v>1721</v>
      </c>
      <c r="F806" s="832" t="s">
        <v>1690</v>
      </c>
      <c r="G806" s="832" t="s">
        <v>1762</v>
      </c>
      <c r="H806" s="832" t="s">
        <v>581</v>
      </c>
      <c r="I806" s="832" t="s">
        <v>2002</v>
      </c>
      <c r="J806" s="832" t="s">
        <v>1764</v>
      </c>
      <c r="K806" s="832" t="s">
        <v>2003</v>
      </c>
      <c r="L806" s="835">
        <v>66.63</v>
      </c>
      <c r="M806" s="835">
        <v>66.63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31</v>
      </c>
      <c r="B807" s="832" t="s">
        <v>1689</v>
      </c>
      <c r="C807" s="832" t="s">
        <v>1695</v>
      </c>
      <c r="D807" s="833" t="s">
        <v>2661</v>
      </c>
      <c r="E807" s="834" t="s">
        <v>1721</v>
      </c>
      <c r="F807" s="832" t="s">
        <v>1690</v>
      </c>
      <c r="G807" s="832" t="s">
        <v>1762</v>
      </c>
      <c r="H807" s="832" t="s">
        <v>581</v>
      </c>
      <c r="I807" s="832" t="s">
        <v>1873</v>
      </c>
      <c r="J807" s="832" t="s">
        <v>1803</v>
      </c>
      <c r="K807" s="832" t="s">
        <v>1874</v>
      </c>
      <c r="L807" s="835">
        <v>16.77</v>
      </c>
      <c r="M807" s="835">
        <v>33.54</v>
      </c>
      <c r="N807" s="832">
        <v>2</v>
      </c>
      <c r="O807" s="836">
        <v>1.5</v>
      </c>
      <c r="P807" s="835">
        <v>33.54</v>
      </c>
      <c r="Q807" s="837">
        <v>1</v>
      </c>
      <c r="R807" s="832">
        <v>2</v>
      </c>
      <c r="S807" s="837">
        <v>1</v>
      </c>
      <c r="T807" s="836">
        <v>1.5</v>
      </c>
      <c r="U807" s="838">
        <v>1</v>
      </c>
    </row>
    <row r="808" spans="1:21" ht="14.4" customHeight="1" x14ac:dyDescent="0.3">
      <c r="A808" s="831">
        <v>31</v>
      </c>
      <c r="B808" s="832" t="s">
        <v>1689</v>
      </c>
      <c r="C808" s="832" t="s">
        <v>1695</v>
      </c>
      <c r="D808" s="833" t="s">
        <v>2661</v>
      </c>
      <c r="E808" s="834" t="s">
        <v>1721</v>
      </c>
      <c r="F808" s="832" t="s">
        <v>1690</v>
      </c>
      <c r="G808" s="832" t="s">
        <v>1766</v>
      </c>
      <c r="H808" s="832" t="s">
        <v>613</v>
      </c>
      <c r="I808" s="832" t="s">
        <v>2007</v>
      </c>
      <c r="J808" s="832" t="s">
        <v>1039</v>
      </c>
      <c r="K808" s="832" t="s">
        <v>1830</v>
      </c>
      <c r="L808" s="835">
        <v>154.36000000000001</v>
      </c>
      <c r="M808" s="835">
        <v>154.36000000000001</v>
      </c>
      <c r="N808" s="832">
        <v>1</v>
      </c>
      <c r="O808" s="836">
        <v>1</v>
      </c>
      <c r="P808" s="835">
        <v>154.36000000000001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31</v>
      </c>
      <c r="B809" s="832" t="s">
        <v>1689</v>
      </c>
      <c r="C809" s="832" t="s">
        <v>1695</v>
      </c>
      <c r="D809" s="833" t="s">
        <v>2661</v>
      </c>
      <c r="E809" s="834" t="s">
        <v>1721</v>
      </c>
      <c r="F809" s="832" t="s">
        <v>1690</v>
      </c>
      <c r="G809" s="832" t="s">
        <v>1767</v>
      </c>
      <c r="H809" s="832" t="s">
        <v>581</v>
      </c>
      <c r="I809" s="832" t="s">
        <v>1768</v>
      </c>
      <c r="J809" s="832" t="s">
        <v>618</v>
      </c>
      <c r="K809" s="832" t="s">
        <v>1769</v>
      </c>
      <c r="L809" s="835">
        <v>0</v>
      </c>
      <c r="M809" s="835">
        <v>0</v>
      </c>
      <c r="N809" s="832">
        <v>1</v>
      </c>
      <c r="O809" s="836">
        <v>0.5</v>
      </c>
      <c r="P809" s="835">
        <v>0</v>
      </c>
      <c r="Q809" s="837"/>
      <c r="R809" s="832">
        <v>1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31</v>
      </c>
      <c r="B810" s="832" t="s">
        <v>1689</v>
      </c>
      <c r="C810" s="832" t="s">
        <v>1695</v>
      </c>
      <c r="D810" s="833" t="s">
        <v>2661</v>
      </c>
      <c r="E810" s="834" t="s">
        <v>1721</v>
      </c>
      <c r="F810" s="832" t="s">
        <v>1692</v>
      </c>
      <c r="G810" s="832" t="s">
        <v>1729</v>
      </c>
      <c r="H810" s="832" t="s">
        <v>581</v>
      </c>
      <c r="I810" s="832" t="s">
        <v>2008</v>
      </c>
      <c r="J810" s="832" t="s">
        <v>1731</v>
      </c>
      <c r="K810" s="832" t="s">
        <v>2009</v>
      </c>
      <c r="L810" s="835">
        <v>24.77</v>
      </c>
      <c r="M810" s="835">
        <v>966.02999999999952</v>
      </c>
      <c r="N810" s="832">
        <v>39</v>
      </c>
      <c r="O810" s="836">
        <v>39</v>
      </c>
      <c r="P810" s="835">
        <v>941.25999999999954</v>
      </c>
      <c r="Q810" s="837">
        <v>0.97435897435897434</v>
      </c>
      <c r="R810" s="832">
        <v>38</v>
      </c>
      <c r="S810" s="837">
        <v>0.97435897435897434</v>
      </c>
      <c r="T810" s="836">
        <v>38</v>
      </c>
      <c r="U810" s="838">
        <v>0.97435897435897434</v>
      </c>
    </row>
    <row r="811" spans="1:21" ht="14.4" customHeight="1" x14ac:dyDescent="0.3">
      <c r="A811" s="831">
        <v>31</v>
      </c>
      <c r="B811" s="832" t="s">
        <v>1689</v>
      </c>
      <c r="C811" s="832" t="s">
        <v>1695</v>
      </c>
      <c r="D811" s="833" t="s">
        <v>2661</v>
      </c>
      <c r="E811" s="834" t="s">
        <v>1721</v>
      </c>
      <c r="F811" s="832" t="s">
        <v>1692</v>
      </c>
      <c r="G811" s="832" t="s">
        <v>1733</v>
      </c>
      <c r="H811" s="832" t="s">
        <v>581</v>
      </c>
      <c r="I811" s="832" t="s">
        <v>1773</v>
      </c>
      <c r="J811" s="832" t="s">
        <v>1774</v>
      </c>
      <c r="K811" s="832" t="s">
        <v>1775</v>
      </c>
      <c r="L811" s="835">
        <v>199.5</v>
      </c>
      <c r="M811" s="835">
        <v>199.5</v>
      </c>
      <c r="N811" s="832">
        <v>1</v>
      </c>
      <c r="O811" s="836">
        <v>1</v>
      </c>
      <c r="P811" s="835">
        <v>199.5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31</v>
      </c>
      <c r="B812" s="832" t="s">
        <v>1689</v>
      </c>
      <c r="C812" s="832" t="s">
        <v>1695</v>
      </c>
      <c r="D812" s="833" t="s">
        <v>2661</v>
      </c>
      <c r="E812" s="834" t="s">
        <v>1721</v>
      </c>
      <c r="F812" s="832" t="s">
        <v>1692</v>
      </c>
      <c r="G812" s="832" t="s">
        <v>1733</v>
      </c>
      <c r="H812" s="832" t="s">
        <v>581</v>
      </c>
      <c r="I812" s="832" t="s">
        <v>1734</v>
      </c>
      <c r="J812" s="832" t="s">
        <v>1735</v>
      </c>
      <c r="K812" s="832" t="s">
        <v>1736</v>
      </c>
      <c r="L812" s="835">
        <v>492.18</v>
      </c>
      <c r="M812" s="835">
        <v>984.36</v>
      </c>
      <c r="N812" s="832">
        <v>2</v>
      </c>
      <c r="O812" s="836">
        <v>2</v>
      </c>
      <c r="P812" s="835">
        <v>984.36</v>
      </c>
      <c r="Q812" s="837">
        <v>1</v>
      </c>
      <c r="R812" s="832">
        <v>2</v>
      </c>
      <c r="S812" s="837">
        <v>1</v>
      </c>
      <c r="T812" s="836">
        <v>2</v>
      </c>
      <c r="U812" s="838">
        <v>1</v>
      </c>
    </row>
    <row r="813" spans="1:21" ht="14.4" customHeight="1" x14ac:dyDescent="0.3">
      <c r="A813" s="831">
        <v>31</v>
      </c>
      <c r="B813" s="832" t="s">
        <v>1689</v>
      </c>
      <c r="C813" s="832" t="s">
        <v>1695</v>
      </c>
      <c r="D813" s="833" t="s">
        <v>2661</v>
      </c>
      <c r="E813" s="834" t="s">
        <v>1721</v>
      </c>
      <c r="F813" s="832" t="s">
        <v>1692</v>
      </c>
      <c r="G813" s="832" t="s">
        <v>1733</v>
      </c>
      <c r="H813" s="832" t="s">
        <v>581</v>
      </c>
      <c r="I813" s="832" t="s">
        <v>2352</v>
      </c>
      <c r="J813" s="832" t="s">
        <v>2353</v>
      </c>
      <c r="K813" s="832" t="s">
        <v>2354</v>
      </c>
      <c r="L813" s="835">
        <v>347.81</v>
      </c>
      <c r="M813" s="835">
        <v>347.81</v>
      </c>
      <c r="N813" s="832">
        <v>1</v>
      </c>
      <c r="O813" s="836">
        <v>1</v>
      </c>
      <c r="P813" s="835">
        <v>347.81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31</v>
      </c>
      <c r="B814" s="832" t="s">
        <v>1689</v>
      </c>
      <c r="C814" s="832" t="s">
        <v>1695</v>
      </c>
      <c r="D814" s="833" t="s">
        <v>2661</v>
      </c>
      <c r="E814" s="834" t="s">
        <v>1721</v>
      </c>
      <c r="F814" s="832" t="s">
        <v>1692</v>
      </c>
      <c r="G814" s="832" t="s">
        <v>1733</v>
      </c>
      <c r="H814" s="832" t="s">
        <v>581</v>
      </c>
      <c r="I814" s="832" t="s">
        <v>2016</v>
      </c>
      <c r="J814" s="832" t="s">
        <v>2017</v>
      </c>
      <c r="K814" s="832" t="s">
        <v>2018</v>
      </c>
      <c r="L814" s="835">
        <v>2296.87</v>
      </c>
      <c r="M814" s="835">
        <v>2296.87</v>
      </c>
      <c r="N814" s="832">
        <v>1</v>
      </c>
      <c r="O814" s="836">
        <v>1</v>
      </c>
      <c r="P814" s="835">
        <v>2296.87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31</v>
      </c>
      <c r="B815" s="832" t="s">
        <v>1689</v>
      </c>
      <c r="C815" s="832" t="s">
        <v>1695</v>
      </c>
      <c r="D815" s="833" t="s">
        <v>2661</v>
      </c>
      <c r="E815" s="834" t="s">
        <v>1721</v>
      </c>
      <c r="F815" s="832" t="s">
        <v>1692</v>
      </c>
      <c r="G815" s="832" t="s">
        <v>1733</v>
      </c>
      <c r="H815" s="832" t="s">
        <v>581</v>
      </c>
      <c r="I815" s="832" t="s">
        <v>1892</v>
      </c>
      <c r="J815" s="832" t="s">
        <v>1893</v>
      </c>
      <c r="K815" s="832" t="s">
        <v>1894</v>
      </c>
      <c r="L815" s="835">
        <v>245.43</v>
      </c>
      <c r="M815" s="835">
        <v>490.86</v>
      </c>
      <c r="N815" s="832">
        <v>2</v>
      </c>
      <c r="O815" s="836">
        <v>2</v>
      </c>
      <c r="P815" s="835">
        <v>490.86</v>
      </c>
      <c r="Q815" s="837">
        <v>1</v>
      </c>
      <c r="R815" s="832">
        <v>2</v>
      </c>
      <c r="S815" s="837">
        <v>1</v>
      </c>
      <c r="T815" s="836">
        <v>2</v>
      </c>
      <c r="U815" s="838">
        <v>1</v>
      </c>
    </row>
    <row r="816" spans="1:21" ht="14.4" customHeight="1" x14ac:dyDescent="0.3">
      <c r="A816" s="831">
        <v>31</v>
      </c>
      <c r="B816" s="832" t="s">
        <v>1689</v>
      </c>
      <c r="C816" s="832" t="s">
        <v>1695</v>
      </c>
      <c r="D816" s="833" t="s">
        <v>2661</v>
      </c>
      <c r="E816" s="834" t="s">
        <v>1721</v>
      </c>
      <c r="F816" s="832" t="s">
        <v>1692</v>
      </c>
      <c r="G816" s="832" t="s">
        <v>1733</v>
      </c>
      <c r="H816" s="832" t="s">
        <v>581</v>
      </c>
      <c r="I816" s="832" t="s">
        <v>2022</v>
      </c>
      <c r="J816" s="832" t="s">
        <v>2023</v>
      </c>
      <c r="K816" s="832" t="s">
        <v>2024</v>
      </c>
      <c r="L816" s="835">
        <v>1575</v>
      </c>
      <c r="M816" s="835">
        <v>1575</v>
      </c>
      <c r="N816" s="832">
        <v>1</v>
      </c>
      <c r="O816" s="836">
        <v>1</v>
      </c>
      <c r="P816" s="835">
        <v>1575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31</v>
      </c>
      <c r="B817" s="832" t="s">
        <v>1689</v>
      </c>
      <c r="C817" s="832" t="s">
        <v>1695</v>
      </c>
      <c r="D817" s="833" t="s">
        <v>2661</v>
      </c>
      <c r="E817" s="834" t="s">
        <v>1721</v>
      </c>
      <c r="F817" s="832" t="s">
        <v>1692</v>
      </c>
      <c r="G817" s="832" t="s">
        <v>1733</v>
      </c>
      <c r="H817" s="832" t="s">
        <v>581</v>
      </c>
      <c r="I817" s="832" t="s">
        <v>2567</v>
      </c>
      <c r="J817" s="832" t="s">
        <v>2568</v>
      </c>
      <c r="K817" s="832" t="s">
        <v>2569</v>
      </c>
      <c r="L817" s="835">
        <v>1600</v>
      </c>
      <c r="M817" s="835">
        <v>1600</v>
      </c>
      <c r="N817" s="832">
        <v>1</v>
      </c>
      <c r="O817" s="836">
        <v>1</v>
      </c>
      <c r="P817" s="835">
        <v>1600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31</v>
      </c>
      <c r="B818" s="832" t="s">
        <v>1689</v>
      </c>
      <c r="C818" s="832" t="s">
        <v>1695</v>
      </c>
      <c r="D818" s="833" t="s">
        <v>2661</v>
      </c>
      <c r="E818" s="834" t="s">
        <v>1721</v>
      </c>
      <c r="F818" s="832" t="s">
        <v>1692</v>
      </c>
      <c r="G818" s="832" t="s">
        <v>1733</v>
      </c>
      <c r="H818" s="832" t="s">
        <v>581</v>
      </c>
      <c r="I818" s="832" t="s">
        <v>1837</v>
      </c>
      <c r="J818" s="832" t="s">
        <v>1783</v>
      </c>
      <c r="K818" s="832" t="s">
        <v>1838</v>
      </c>
      <c r="L818" s="835">
        <v>58.5</v>
      </c>
      <c r="M818" s="835">
        <v>58.5</v>
      </c>
      <c r="N818" s="832">
        <v>1</v>
      </c>
      <c r="O818" s="836">
        <v>1</v>
      </c>
      <c r="P818" s="835">
        <v>58.5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31</v>
      </c>
      <c r="B819" s="832" t="s">
        <v>1689</v>
      </c>
      <c r="C819" s="832" t="s">
        <v>1695</v>
      </c>
      <c r="D819" s="833" t="s">
        <v>2661</v>
      </c>
      <c r="E819" s="834" t="s">
        <v>1721</v>
      </c>
      <c r="F819" s="832" t="s">
        <v>1692</v>
      </c>
      <c r="G819" s="832" t="s">
        <v>1733</v>
      </c>
      <c r="H819" s="832" t="s">
        <v>581</v>
      </c>
      <c r="I819" s="832" t="s">
        <v>1779</v>
      </c>
      <c r="J819" s="832" t="s">
        <v>1780</v>
      </c>
      <c r="K819" s="832" t="s">
        <v>1781</v>
      </c>
      <c r="L819" s="835">
        <v>971.25</v>
      </c>
      <c r="M819" s="835">
        <v>971.25</v>
      </c>
      <c r="N819" s="832">
        <v>1</v>
      </c>
      <c r="O819" s="836">
        <v>1</v>
      </c>
      <c r="P819" s="835">
        <v>971.25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31</v>
      </c>
      <c r="B820" s="832" t="s">
        <v>1689</v>
      </c>
      <c r="C820" s="832" t="s">
        <v>1695</v>
      </c>
      <c r="D820" s="833" t="s">
        <v>2661</v>
      </c>
      <c r="E820" s="834" t="s">
        <v>1721</v>
      </c>
      <c r="F820" s="832" t="s">
        <v>1692</v>
      </c>
      <c r="G820" s="832" t="s">
        <v>1733</v>
      </c>
      <c r="H820" s="832" t="s">
        <v>581</v>
      </c>
      <c r="I820" s="832" t="s">
        <v>2027</v>
      </c>
      <c r="J820" s="832" t="s">
        <v>2028</v>
      </c>
      <c r="K820" s="832" t="s">
        <v>2029</v>
      </c>
      <c r="L820" s="835">
        <v>250</v>
      </c>
      <c r="M820" s="835">
        <v>250</v>
      </c>
      <c r="N820" s="832">
        <v>1</v>
      </c>
      <c r="O820" s="836">
        <v>1</v>
      </c>
      <c r="P820" s="835">
        <v>250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31</v>
      </c>
      <c r="B821" s="832" t="s">
        <v>1689</v>
      </c>
      <c r="C821" s="832" t="s">
        <v>1695</v>
      </c>
      <c r="D821" s="833" t="s">
        <v>2661</v>
      </c>
      <c r="E821" s="834" t="s">
        <v>1721</v>
      </c>
      <c r="F821" s="832" t="s">
        <v>1692</v>
      </c>
      <c r="G821" s="832" t="s">
        <v>1733</v>
      </c>
      <c r="H821" s="832" t="s">
        <v>581</v>
      </c>
      <c r="I821" s="832" t="s">
        <v>1904</v>
      </c>
      <c r="J821" s="832" t="s">
        <v>1905</v>
      </c>
      <c r="K821" s="832" t="s">
        <v>1906</v>
      </c>
      <c r="L821" s="835">
        <v>350</v>
      </c>
      <c r="M821" s="835">
        <v>2100</v>
      </c>
      <c r="N821" s="832">
        <v>6</v>
      </c>
      <c r="O821" s="836">
        <v>6</v>
      </c>
      <c r="P821" s="835">
        <v>2100</v>
      </c>
      <c r="Q821" s="837">
        <v>1</v>
      </c>
      <c r="R821" s="832">
        <v>6</v>
      </c>
      <c r="S821" s="837">
        <v>1</v>
      </c>
      <c r="T821" s="836">
        <v>6</v>
      </c>
      <c r="U821" s="838">
        <v>1</v>
      </c>
    </row>
    <row r="822" spans="1:21" ht="14.4" customHeight="1" x14ac:dyDescent="0.3">
      <c r="A822" s="831">
        <v>31</v>
      </c>
      <c r="B822" s="832" t="s">
        <v>1689</v>
      </c>
      <c r="C822" s="832" t="s">
        <v>1695</v>
      </c>
      <c r="D822" s="833" t="s">
        <v>2661</v>
      </c>
      <c r="E822" s="834" t="s">
        <v>1721</v>
      </c>
      <c r="F822" s="832" t="s">
        <v>1692</v>
      </c>
      <c r="G822" s="832" t="s">
        <v>1733</v>
      </c>
      <c r="H822" s="832" t="s">
        <v>581</v>
      </c>
      <c r="I822" s="832" t="s">
        <v>1737</v>
      </c>
      <c r="J822" s="832" t="s">
        <v>1738</v>
      </c>
      <c r="K822" s="832" t="s">
        <v>1739</v>
      </c>
      <c r="L822" s="835">
        <v>1000</v>
      </c>
      <c r="M822" s="835">
        <v>1000</v>
      </c>
      <c r="N822" s="832">
        <v>1</v>
      </c>
      <c r="O822" s="836">
        <v>1</v>
      </c>
      <c r="P822" s="835">
        <v>1000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31</v>
      </c>
      <c r="B823" s="832" t="s">
        <v>1689</v>
      </c>
      <c r="C823" s="832" t="s">
        <v>1695</v>
      </c>
      <c r="D823" s="833" t="s">
        <v>2661</v>
      </c>
      <c r="E823" s="834" t="s">
        <v>1721</v>
      </c>
      <c r="F823" s="832" t="s">
        <v>1692</v>
      </c>
      <c r="G823" s="832" t="s">
        <v>1733</v>
      </c>
      <c r="H823" s="832" t="s">
        <v>581</v>
      </c>
      <c r="I823" s="832" t="s">
        <v>2330</v>
      </c>
      <c r="J823" s="832" t="s">
        <v>2331</v>
      </c>
      <c r="K823" s="832"/>
      <c r="L823" s="835">
        <v>705.67</v>
      </c>
      <c r="M823" s="835">
        <v>1411.34</v>
      </c>
      <c r="N823" s="832">
        <v>2</v>
      </c>
      <c r="O823" s="836">
        <v>2</v>
      </c>
      <c r="P823" s="835">
        <v>1411.34</v>
      </c>
      <c r="Q823" s="837">
        <v>1</v>
      </c>
      <c r="R823" s="832">
        <v>2</v>
      </c>
      <c r="S823" s="837">
        <v>1</v>
      </c>
      <c r="T823" s="836">
        <v>2</v>
      </c>
      <c r="U823" s="838">
        <v>1</v>
      </c>
    </row>
    <row r="824" spans="1:21" ht="14.4" customHeight="1" x14ac:dyDescent="0.3">
      <c r="A824" s="831">
        <v>31</v>
      </c>
      <c r="B824" s="832" t="s">
        <v>1689</v>
      </c>
      <c r="C824" s="832" t="s">
        <v>1695</v>
      </c>
      <c r="D824" s="833" t="s">
        <v>2661</v>
      </c>
      <c r="E824" s="834" t="s">
        <v>1721</v>
      </c>
      <c r="F824" s="832" t="s">
        <v>1692</v>
      </c>
      <c r="G824" s="832" t="s">
        <v>1733</v>
      </c>
      <c r="H824" s="832" t="s">
        <v>581</v>
      </c>
      <c r="I824" s="832" t="s">
        <v>1907</v>
      </c>
      <c r="J824" s="832" t="s">
        <v>1908</v>
      </c>
      <c r="K824" s="832" t="s">
        <v>1909</v>
      </c>
      <c r="L824" s="835">
        <v>1000</v>
      </c>
      <c r="M824" s="835">
        <v>3000</v>
      </c>
      <c r="N824" s="832">
        <v>3</v>
      </c>
      <c r="O824" s="836">
        <v>3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31</v>
      </c>
      <c r="B825" s="832" t="s">
        <v>1689</v>
      </c>
      <c r="C825" s="832" t="s">
        <v>1695</v>
      </c>
      <c r="D825" s="833" t="s">
        <v>2661</v>
      </c>
      <c r="E825" s="834" t="s">
        <v>1721</v>
      </c>
      <c r="F825" s="832" t="s">
        <v>1692</v>
      </c>
      <c r="G825" s="832" t="s">
        <v>1733</v>
      </c>
      <c r="H825" s="832" t="s">
        <v>581</v>
      </c>
      <c r="I825" s="832" t="s">
        <v>2570</v>
      </c>
      <c r="J825" s="832" t="s">
        <v>2571</v>
      </c>
      <c r="K825" s="832" t="s">
        <v>2572</v>
      </c>
      <c r="L825" s="835">
        <v>500</v>
      </c>
      <c r="M825" s="835">
        <v>500</v>
      </c>
      <c r="N825" s="832">
        <v>1</v>
      </c>
      <c r="O825" s="836">
        <v>1</v>
      </c>
      <c r="P825" s="835">
        <v>500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31</v>
      </c>
      <c r="B826" s="832" t="s">
        <v>1689</v>
      </c>
      <c r="C826" s="832" t="s">
        <v>1695</v>
      </c>
      <c r="D826" s="833" t="s">
        <v>2661</v>
      </c>
      <c r="E826" s="834" t="s">
        <v>1721</v>
      </c>
      <c r="F826" s="832" t="s">
        <v>1692</v>
      </c>
      <c r="G826" s="832" t="s">
        <v>1733</v>
      </c>
      <c r="H826" s="832" t="s">
        <v>581</v>
      </c>
      <c r="I826" s="832" t="s">
        <v>1910</v>
      </c>
      <c r="J826" s="832" t="s">
        <v>1911</v>
      </c>
      <c r="K826" s="832" t="s">
        <v>1909</v>
      </c>
      <c r="L826" s="835">
        <v>1000</v>
      </c>
      <c r="M826" s="835">
        <v>1000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31</v>
      </c>
      <c r="B827" s="832" t="s">
        <v>1689</v>
      </c>
      <c r="C827" s="832" t="s">
        <v>1695</v>
      </c>
      <c r="D827" s="833" t="s">
        <v>2661</v>
      </c>
      <c r="E827" s="834" t="s">
        <v>1721</v>
      </c>
      <c r="F827" s="832" t="s">
        <v>1692</v>
      </c>
      <c r="G827" s="832" t="s">
        <v>1740</v>
      </c>
      <c r="H827" s="832" t="s">
        <v>581</v>
      </c>
      <c r="I827" s="832" t="s">
        <v>1915</v>
      </c>
      <c r="J827" s="832" t="s">
        <v>1916</v>
      </c>
      <c r="K827" s="832" t="s">
        <v>1917</v>
      </c>
      <c r="L827" s="835">
        <v>260</v>
      </c>
      <c r="M827" s="835">
        <v>520</v>
      </c>
      <c r="N827" s="832">
        <v>2</v>
      </c>
      <c r="O827" s="836">
        <v>1</v>
      </c>
      <c r="P827" s="835">
        <v>520</v>
      </c>
      <c r="Q827" s="837">
        <v>1</v>
      </c>
      <c r="R827" s="832">
        <v>2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31</v>
      </c>
      <c r="B828" s="832" t="s">
        <v>1689</v>
      </c>
      <c r="C828" s="832" t="s">
        <v>1695</v>
      </c>
      <c r="D828" s="833" t="s">
        <v>2661</v>
      </c>
      <c r="E828" s="834" t="s">
        <v>1721</v>
      </c>
      <c r="F828" s="832" t="s">
        <v>1692</v>
      </c>
      <c r="G828" s="832" t="s">
        <v>1740</v>
      </c>
      <c r="H828" s="832" t="s">
        <v>581</v>
      </c>
      <c r="I828" s="832" t="s">
        <v>1741</v>
      </c>
      <c r="J828" s="832" t="s">
        <v>1742</v>
      </c>
      <c r="K828" s="832" t="s">
        <v>1743</v>
      </c>
      <c r="L828" s="835">
        <v>200</v>
      </c>
      <c r="M828" s="835">
        <v>800</v>
      </c>
      <c r="N828" s="832">
        <v>4</v>
      </c>
      <c r="O828" s="836">
        <v>2</v>
      </c>
      <c r="P828" s="835">
        <v>800</v>
      </c>
      <c r="Q828" s="837">
        <v>1</v>
      </c>
      <c r="R828" s="832">
        <v>4</v>
      </c>
      <c r="S828" s="837">
        <v>1</v>
      </c>
      <c r="T828" s="836">
        <v>2</v>
      </c>
      <c r="U828" s="838">
        <v>1</v>
      </c>
    </row>
    <row r="829" spans="1:21" ht="14.4" customHeight="1" x14ac:dyDescent="0.3">
      <c r="A829" s="831">
        <v>31</v>
      </c>
      <c r="B829" s="832" t="s">
        <v>1689</v>
      </c>
      <c r="C829" s="832" t="s">
        <v>1695</v>
      </c>
      <c r="D829" s="833" t="s">
        <v>2661</v>
      </c>
      <c r="E829" s="834" t="s">
        <v>1721</v>
      </c>
      <c r="F829" s="832" t="s">
        <v>1692</v>
      </c>
      <c r="G829" s="832" t="s">
        <v>2061</v>
      </c>
      <c r="H829" s="832" t="s">
        <v>581</v>
      </c>
      <c r="I829" s="832" t="s">
        <v>2065</v>
      </c>
      <c r="J829" s="832" t="s">
        <v>2066</v>
      </c>
      <c r="K829" s="832" t="s">
        <v>2067</v>
      </c>
      <c r="L829" s="835">
        <v>1659.44</v>
      </c>
      <c r="M829" s="835">
        <v>6637.76</v>
      </c>
      <c r="N829" s="832">
        <v>4</v>
      </c>
      <c r="O829" s="836">
        <v>2</v>
      </c>
      <c r="P829" s="835">
        <v>6637.76</v>
      </c>
      <c r="Q829" s="837">
        <v>1</v>
      </c>
      <c r="R829" s="832">
        <v>4</v>
      </c>
      <c r="S829" s="837">
        <v>1</v>
      </c>
      <c r="T829" s="836">
        <v>2</v>
      </c>
      <c r="U829" s="838">
        <v>1</v>
      </c>
    </row>
    <row r="830" spans="1:21" ht="14.4" customHeight="1" x14ac:dyDescent="0.3">
      <c r="A830" s="831">
        <v>31</v>
      </c>
      <c r="B830" s="832" t="s">
        <v>1689</v>
      </c>
      <c r="C830" s="832" t="s">
        <v>1695</v>
      </c>
      <c r="D830" s="833" t="s">
        <v>2661</v>
      </c>
      <c r="E830" s="834" t="s">
        <v>1722</v>
      </c>
      <c r="F830" s="832" t="s">
        <v>1690</v>
      </c>
      <c r="G830" s="832" t="s">
        <v>1795</v>
      </c>
      <c r="H830" s="832" t="s">
        <v>581</v>
      </c>
      <c r="I830" s="832" t="s">
        <v>1848</v>
      </c>
      <c r="J830" s="832" t="s">
        <v>1144</v>
      </c>
      <c r="K830" s="832" t="s">
        <v>1613</v>
      </c>
      <c r="L830" s="835">
        <v>0</v>
      </c>
      <c r="M830" s="835">
        <v>0</v>
      </c>
      <c r="N830" s="832">
        <v>2</v>
      </c>
      <c r="O830" s="836">
        <v>1.5</v>
      </c>
      <c r="P830" s="835"/>
      <c r="Q830" s="837"/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31</v>
      </c>
      <c r="B831" s="832" t="s">
        <v>1689</v>
      </c>
      <c r="C831" s="832" t="s">
        <v>1695</v>
      </c>
      <c r="D831" s="833" t="s">
        <v>2661</v>
      </c>
      <c r="E831" s="834" t="s">
        <v>1722</v>
      </c>
      <c r="F831" s="832" t="s">
        <v>1690</v>
      </c>
      <c r="G831" s="832" t="s">
        <v>1795</v>
      </c>
      <c r="H831" s="832" t="s">
        <v>581</v>
      </c>
      <c r="I831" s="832" t="s">
        <v>2573</v>
      </c>
      <c r="J831" s="832" t="s">
        <v>1144</v>
      </c>
      <c r="K831" s="832" t="s">
        <v>2574</v>
      </c>
      <c r="L831" s="835">
        <v>0</v>
      </c>
      <c r="M831" s="835">
        <v>0</v>
      </c>
      <c r="N831" s="832">
        <v>2</v>
      </c>
      <c r="O831" s="836">
        <v>1.5</v>
      </c>
      <c r="P831" s="835"/>
      <c r="Q831" s="837"/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31</v>
      </c>
      <c r="B832" s="832" t="s">
        <v>1689</v>
      </c>
      <c r="C832" s="832" t="s">
        <v>1695</v>
      </c>
      <c r="D832" s="833" t="s">
        <v>2661</v>
      </c>
      <c r="E832" s="834" t="s">
        <v>1722</v>
      </c>
      <c r="F832" s="832" t="s">
        <v>1690</v>
      </c>
      <c r="G832" s="832" t="s">
        <v>2243</v>
      </c>
      <c r="H832" s="832" t="s">
        <v>581</v>
      </c>
      <c r="I832" s="832" t="s">
        <v>2575</v>
      </c>
      <c r="J832" s="832" t="s">
        <v>2245</v>
      </c>
      <c r="K832" s="832" t="s">
        <v>1425</v>
      </c>
      <c r="L832" s="835">
        <v>35.11</v>
      </c>
      <c r="M832" s="835">
        <v>35.11</v>
      </c>
      <c r="N832" s="832">
        <v>1</v>
      </c>
      <c r="O832" s="836">
        <v>0.5</v>
      </c>
      <c r="P832" s="835">
        <v>35.11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31</v>
      </c>
      <c r="B833" s="832" t="s">
        <v>1689</v>
      </c>
      <c r="C833" s="832" t="s">
        <v>1695</v>
      </c>
      <c r="D833" s="833" t="s">
        <v>2661</v>
      </c>
      <c r="E833" s="834" t="s">
        <v>1722</v>
      </c>
      <c r="F833" s="832" t="s">
        <v>1690</v>
      </c>
      <c r="G833" s="832" t="s">
        <v>1745</v>
      </c>
      <c r="H833" s="832" t="s">
        <v>581</v>
      </c>
      <c r="I833" s="832" t="s">
        <v>1746</v>
      </c>
      <c r="J833" s="832" t="s">
        <v>1747</v>
      </c>
      <c r="K833" s="832" t="s">
        <v>1520</v>
      </c>
      <c r="L833" s="835">
        <v>78.33</v>
      </c>
      <c r="M833" s="835">
        <v>156.66</v>
      </c>
      <c r="N833" s="832">
        <v>2</v>
      </c>
      <c r="O833" s="836">
        <v>0.5</v>
      </c>
      <c r="P833" s="835">
        <v>156.66</v>
      </c>
      <c r="Q833" s="837">
        <v>1</v>
      </c>
      <c r="R833" s="832">
        <v>2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31</v>
      </c>
      <c r="B834" s="832" t="s">
        <v>1689</v>
      </c>
      <c r="C834" s="832" t="s">
        <v>1695</v>
      </c>
      <c r="D834" s="833" t="s">
        <v>2661</v>
      </c>
      <c r="E834" s="834" t="s">
        <v>1722</v>
      </c>
      <c r="F834" s="832" t="s">
        <v>1690</v>
      </c>
      <c r="G834" s="832" t="s">
        <v>2073</v>
      </c>
      <c r="H834" s="832" t="s">
        <v>581</v>
      </c>
      <c r="I834" s="832" t="s">
        <v>2074</v>
      </c>
      <c r="J834" s="832" t="s">
        <v>2075</v>
      </c>
      <c r="K834" s="832" t="s">
        <v>2076</v>
      </c>
      <c r="L834" s="835">
        <v>29.13</v>
      </c>
      <c r="M834" s="835">
        <v>116.52</v>
      </c>
      <c r="N834" s="832">
        <v>4</v>
      </c>
      <c r="O834" s="836">
        <v>2</v>
      </c>
      <c r="P834" s="835">
        <v>116.52</v>
      </c>
      <c r="Q834" s="837">
        <v>1</v>
      </c>
      <c r="R834" s="832">
        <v>4</v>
      </c>
      <c r="S834" s="837">
        <v>1</v>
      </c>
      <c r="T834" s="836">
        <v>2</v>
      </c>
      <c r="U834" s="838">
        <v>1</v>
      </c>
    </row>
    <row r="835" spans="1:21" ht="14.4" customHeight="1" x14ac:dyDescent="0.3">
      <c r="A835" s="831">
        <v>31</v>
      </c>
      <c r="B835" s="832" t="s">
        <v>1689</v>
      </c>
      <c r="C835" s="832" t="s">
        <v>1695</v>
      </c>
      <c r="D835" s="833" t="s">
        <v>2661</v>
      </c>
      <c r="E835" s="834" t="s">
        <v>1722</v>
      </c>
      <c r="F835" s="832" t="s">
        <v>1690</v>
      </c>
      <c r="G835" s="832" t="s">
        <v>1933</v>
      </c>
      <c r="H835" s="832" t="s">
        <v>581</v>
      </c>
      <c r="I835" s="832" t="s">
        <v>1939</v>
      </c>
      <c r="J835" s="832" t="s">
        <v>1935</v>
      </c>
      <c r="K835" s="832" t="s">
        <v>1754</v>
      </c>
      <c r="L835" s="835">
        <v>424.24</v>
      </c>
      <c r="M835" s="835">
        <v>424.24</v>
      </c>
      <c r="N835" s="832">
        <v>1</v>
      </c>
      <c r="O835" s="836">
        <v>1</v>
      </c>
      <c r="P835" s="835">
        <v>424.24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31</v>
      </c>
      <c r="B836" s="832" t="s">
        <v>1689</v>
      </c>
      <c r="C836" s="832" t="s">
        <v>1695</v>
      </c>
      <c r="D836" s="833" t="s">
        <v>2661</v>
      </c>
      <c r="E836" s="834" t="s">
        <v>1722</v>
      </c>
      <c r="F836" s="832" t="s">
        <v>1690</v>
      </c>
      <c r="G836" s="832" t="s">
        <v>1933</v>
      </c>
      <c r="H836" s="832" t="s">
        <v>581</v>
      </c>
      <c r="I836" s="832" t="s">
        <v>1940</v>
      </c>
      <c r="J836" s="832" t="s">
        <v>1935</v>
      </c>
      <c r="K836" s="832" t="s">
        <v>1941</v>
      </c>
      <c r="L836" s="835">
        <v>848.49</v>
      </c>
      <c r="M836" s="835">
        <v>1696.98</v>
      </c>
      <c r="N836" s="832">
        <v>2</v>
      </c>
      <c r="O836" s="836">
        <v>1</v>
      </c>
      <c r="P836" s="835">
        <v>1696.98</v>
      </c>
      <c r="Q836" s="837">
        <v>1</v>
      </c>
      <c r="R836" s="832">
        <v>2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31</v>
      </c>
      <c r="B837" s="832" t="s">
        <v>1689</v>
      </c>
      <c r="C837" s="832" t="s">
        <v>1695</v>
      </c>
      <c r="D837" s="833" t="s">
        <v>2661</v>
      </c>
      <c r="E837" s="834" t="s">
        <v>1722</v>
      </c>
      <c r="F837" s="832" t="s">
        <v>1690</v>
      </c>
      <c r="G837" s="832" t="s">
        <v>1933</v>
      </c>
      <c r="H837" s="832" t="s">
        <v>581</v>
      </c>
      <c r="I837" s="832" t="s">
        <v>1940</v>
      </c>
      <c r="J837" s="832" t="s">
        <v>1935</v>
      </c>
      <c r="K837" s="832" t="s">
        <v>1941</v>
      </c>
      <c r="L837" s="835">
        <v>339.47</v>
      </c>
      <c r="M837" s="835">
        <v>678.94</v>
      </c>
      <c r="N837" s="832">
        <v>2</v>
      </c>
      <c r="O837" s="836">
        <v>2</v>
      </c>
      <c r="P837" s="835">
        <v>678.94</v>
      </c>
      <c r="Q837" s="837">
        <v>1</v>
      </c>
      <c r="R837" s="832">
        <v>2</v>
      </c>
      <c r="S837" s="837">
        <v>1</v>
      </c>
      <c r="T837" s="836">
        <v>2</v>
      </c>
      <c r="U837" s="838">
        <v>1</v>
      </c>
    </row>
    <row r="838" spans="1:21" ht="14.4" customHeight="1" x14ac:dyDescent="0.3">
      <c r="A838" s="831">
        <v>31</v>
      </c>
      <c r="B838" s="832" t="s">
        <v>1689</v>
      </c>
      <c r="C838" s="832" t="s">
        <v>1695</v>
      </c>
      <c r="D838" s="833" t="s">
        <v>2661</v>
      </c>
      <c r="E838" s="834" t="s">
        <v>1722</v>
      </c>
      <c r="F838" s="832" t="s">
        <v>1690</v>
      </c>
      <c r="G838" s="832" t="s">
        <v>1945</v>
      </c>
      <c r="H838" s="832" t="s">
        <v>581</v>
      </c>
      <c r="I838" s="832" t="s">
        <v>1946</v>
      </c>
      <c r="J838" s="832" t="s">
        <v>1947</v>
      </c>
      <c r="K838" s="832" t="s">
        <v>1948</v>
      </c>
      <c r="L838" s="835">
        <v>0</v>
      </c>
      <c r="M838" s="835">
        <v>0</v>
      </c>
      <c r="N838" s="832">
        <v>6</v>
      </c>
      <c r="O838" s="836">
        <v>3.5</v>
      </c>
      <c r="P838" s="835">
        <v>0</v>
      </c>
      <c r="Q838" s="837"/>
      <c r="R838" s="832">
        <v>6</v>
      </c>
      <c r="S838" s="837">
        <v>1</v>
      </c>
      <c r="T838" s="836">
        <v>3.5</v>
      </c>
      <c r="U838" s="838">
        <v>1</v>
      </c>
    </row>
    <row r="839" spans="1:21" ht="14.4" customHeight="1" x14ac:dyDescent="0.3">
      <c r="A839" s="831">
        <v>31</v>
      </c>
      <c r="B839" s="832" t="s">
        <v>1689</v>
      </c>
      <c r="C839" s="832" t="s">
        <v>1695</v>
      </c>
      <c r="D839" s="833" t="s">
        <v>2661</v>
      </c>
      <c r="E839" s="834" t="s">
        <v>1722</v>
      </c>
      <c r="F839" s="832" t="s">
        <v>1690</v>
      </c>
      <c r="G839" s="832" t="s">
        <v>2417</v>
      </c>
      <c r="H839" s="832" t="s">
        <v>581</v>
      </c>
      <c r="I839" s="832" t="s">
        <v>2418</v>
      </c>
      <c r="J839" s="832" t="s">
        <v>1711</v>
      </c>
      <c r="K839" s="832"/>
      <c r="L839" s="835">
        <v>0</v>
      </c>
      <c r="M839" s="835">
        <v>0</v>
      </c>
      <c r="N839" s="832">
        <v>1</v>
      </c>
      <c r="O839" s="836">
        <v>1</v>
      </c>
      <c r="P839" s="835"/>
      <c r="Q839" s="837"/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31</v>
      </c>
      <c r="B840" s="832" t="s">
        <v>1689</v>
      </c>
      <c r="C840" s="832" t="s">
        <v>1695</v>
      </c>
      <c r="D840" s="833" t="s">
        <v>2661</v>
      </c>
      <c r="E840" s="834" t="s">
        <v>1722</v>
      </c>
      <c r="F840" s="832" t="s">
        <v>1690</v>
      </c>
      <c r="G840" s="832" t="s">
        <v>1849</v>
      </c>
      <c r="H840" s="832" t="s">
        <v>581</v>
      </c>
      <c r="I840" s="832" t="s">
        <v>1850</v>
      </c>
      <c r="J840" s="832" t="s">
        <v>1075</v>
      </c>
      <c r="K840" s="832" t="s">
        <v>1851</v>
      </c>
      <c r="L840" s="835">
        <v>48.09</v>
      </c>
      <c r="M840" s="835">
        <v>48.09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31</v>
      </c>
      <c r="B841" s="832" t="s">
        <v>1689</v>
      </c>
      <c r="C841" s="832" t="s">
        <v>1695</v>
      </c>
      <c r="D841" s="833" t="s">
        <v>2661</v>
      </c>
      <c r="E841" s="834" t="s">
        <v>1722</v>
      </c>
      <c r="F841" s="832" t="s">
        <v>1690</v>
      </c>
      <c r="G841" s="832" t="s">
        <v>2503</v>
      </c>
      <c r="H841" s="832" t="s">
        <v>581</v>
      </c>
      <c r="I841" s="832" t="s">
        <v>2504</v>
      </c>
      <c r="J841" s="832" t="s">
        <v>1080</v>
      </c>
      <c r="K841" s="832" t="s">
        <v>2505</v>
      </c>
      <c r="L841" s="835">
        <v>98.75</v>
      </c>
      <c r="M841" s="835">
        <v>98.75</v>
      </c>
      <c r="N841" s="832">
        <v>1</v>
      </c>
      <c r="O841" s="836">
        <v>1</v>
      </c>
      <c r="P841" s="835">
        <v>98.75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31</v>
      </c>
      <c r="B842" s="832" t="s">
        <v>1689</v>
      </c>
      <c r="C842" s="832" t="s">
        <v>1695</v>
      </c>
      <c r="D842" s="833" t="s">
        <v>2661</v>
      </c>
      <c r="E842" s="834" t="s">
        <v>1722</v>
      </c>
      <c r="F842" s="832" t="s">
        <v>1690</v>
      </c>
      <c r="G842" s="832" t="s">
        <v>2503</v>
      </c>
      <c r="H842" s="832" t="s">
        <v>581</v>
      </c>
      <c r="I842" s="832" t="s">
        <v>2576</v>
      </c>
      <c r="J842" s="832" t="s">
        <v>1080</v>
      </c>
      <c r="K842" s="832" t="s">
        <v>2505</v>
      </c>
      <c r="L842" s="835">
        <v>98.75</v>
      </c>
      <c r="M842" s="835">
        <v>98.75</v>
      </c>
      <c r="N842" s="832">
        <v>1</v>
      </c>
      <c r="O842" s="836">
        <v>1</v>
      </c>
      <c r="P842" s="835">
        <v>98.75</v>
      </c>
      <c r="Q842" s="837">
        <v>1</v>
      </c>
      <c r="R842" s="832">
        <v>1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31</v>
      </c>
      <c r="B843" s="832" t="s">
        <v>1689</v>
      </c>
      <c r="C843" s="832" t="s">
        <v>1695</v>
      </c>
      <c r="D843" s="833" t="s">
        <v>2661</v>
      </c>
      <c r="E843" s="834" t="s">
        <v>1722</v>
      </c>
      <c r="F843" s="832" t="s">
        <v>1690</v>
      </c>
      <c r="G843" s="832" t="s">
        <v>1748</v>
      </c>
      <c r="H843" s="832" t="s">
        <v>581</v>
      </c>
      <c r="I843" s="832" t="s">
        <v>1749</v>
      </c>
      <c r="J843" s="832" t="s">
        <v>1750</v>
      </c>
      <c r="K843" s="832" t="s">
        <v>1751</v>
      </c>
      <c r="L843" s="835">
        <v>132.97999999999999</v>
      </c>
      <c r="M843" s="835">
        <v>1063.8399999999999</v>
      </c>
      <c r="N843" s="832">
        <v>8</v>
      </c>
      <c r="O843" s="836">
        <v>3</v>
      </c>
      <c r="P843" s="835">
        <v>1063.8399999999999</v>
      </c>
      <c r="Q843" s="837">
        <v>1</v>
      </c>
      <c r="R843" s="832">
        <v>8</v>
      </c>
      <c r="S843" s="837">
        <v>1</v>
      </c>
      <c r="T843" s="836">
        <v>3</v>
      </c>
      <c r="U843" s="838">
        <v>1</v>
      </c>
    </row>
    <row r="844" spans="1:21" ht="14.4" customHeight="1" x14ac:dyDescent="0.3">
      <c r="A844" s="831">
        <v>31</v>
      </c>
      <c r="B844" s="832" t="s">
        <v>1689</v>
      </c>
      <c r="C844" s="832" t="s">
        <v>1695</v>
      </c>
      <c r="D844" s="833" t="s">
        <v>2661</v>
      </c>
      <c r="E844" s="834" t="s">
        <v>1722</v>
      </c>
      <c r="F844" s="832" t="s">
        <v>1690</v>
      </c>
      <c r="G844" s="832" t="s">
        <v>2577</v>
      </c>
      <c r="H844" s="832" t="s">
        <v>581</v>
      </c>
      <c r="I844" s="832" t="s">
        <v>2578</v>
      </c>
      <c r="J844" s="832" t="s">
        <v>2579</v>
      </c>
      <c r="K844" s="832" t="s">
        <v>2580</v>
      </c>
      <c r="L844" s="835">
        <v>35.17</v>
      </c>
      <c r="M844" s="835">
        <v>35.17</v>
      </c>
      <c r="N844" s="832">
        <v>1</v>
      </c>
      <c r="O844" s="836">
        <v>1</v>
      </c>
      <c r="P844" s="835">
        <v>35.17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31</v>
      </c>
      <c r="B845" s="832" t="s">
        <v>1689</v>
      </c>
      <c r="C845" s="832" t="s">
        <v>1695</v>
      </c>
      <c r="D845" s="833" t="s">
        <v>2661</v>
      </c>
      <c r="E845" s="834" t="s">
        <v>1722</v>
      </c>
      <c r="F845" s="832" t="s">
        <v>1690</v>
      </c>
      <c r="G845" s="832" t="s">
        <v>2581</v>
      </c>
      <c r="H845" s="832" t="s">
        <v>613</v>
      </c>
      <c r="I845" s="832" t="s">
        <v>2582</v>
      </c>
      <c r="J845" s="832" t="s">
        <v>1172</v>
      </c>
      <c r="K845" s="832" t="s">
        <v>2583</v>
      </c>
      <c r="L845" s="835">
        <v>63.34</v>
      </c>
      <c r="M845" s="835">
        <v>126.68</v>
      </c>
      <c r="N845" s="832">
        <v>2</v>
      </c>
      <c r="O845" s="836">
        <v>0.5</v>
      </c>
      <c r="P845" s="835">
        <v>126.68</v>
      </c>
      <c r="Q845" s="837">
        <v>1</v>
      </c>
      <c r="R845" s="832">
        <v>2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31</v>
      </c>
      <c r="B846" s="832" t="s">
        <v>1689</v>
      </c>
      <c r="C846" s="832" t="s">
        <v>1695</v>
      </c>
      <c r="D846" s="833" t="s">
        <v>2661</v>
      </c>
      <c r="E846" s="834" t="s">
        <v>1722</v>
      </c>
      <c r="F846" s="832" t="s">
        <v>1690</v>
      </c>
      <c r="G846" s="832" t="s">
        <v>1723</v>
      </c>
      <c r="H846" s="832" t="s">
        <v>613</v>
      </c>
      <c r="I846" s="832" t="s">
        <v>1858</v>
      </c>
      <c r="J846" s="832" t="s">
        <v>770</v>
      </c>
      <c r="K846" s="832" t="s">
        <v>1859</v>
      </c>
      <c r="L846" s="835">
        <v>368.16</v>
      </c>
      <c r="M846" s="835">
        <v>1472.64</v>
      </c>
      <c r="N846" s="832">
        <v>4</v>
      </c>
      <c r="O846" s="836">
        <v>2</v>
      </c>
      <c r="P846" s="835">
        <v>1104.48</v>
      </c>
      <c r="Q846" s="837">
        <v>0.75</v>
      </c>
      <c r="R846" s="832">
        <v>3</v>
      </c>
      <c r="S846" s="837">
        <v>0.75</v>
      </c>
      <c r="T846" s="836">
        <v>1</v>
      </c>
      <c r="U846" s="838">
        <v>0.5</v>
      </c>
    </row>
    <row r="847" spans="1:21" ht="14.4" customHeight="1" x14ac:dyDescent="0.3">
      <c r="A847" s="831">
        <v>31</v>
      </c>
      <c r="B847" s="832" t="s">
        <v>1689</v>
      </c>
      <c r="C847" s="832" t="s">
        <v>1695</v>
      </c>
      <c r="D847" s="833" t="s">
        <v>2661</v>
      </c>
      <c r="E847" s="834" t="s">
        <v>1722</v>
      </c>
      <c r="F847" s="832" t="s">
        <v>1690</v>
      </c>
      <c r="G847" s="832" t="s">
        <v>1723</v>
      </c>
      <c r="H847" s="832" t="s">
        <v>613</v>
      </c>
      <c r="I847" s="832" t="s">
        <v>1744</v>
      </c>
      <c r="J847" s="832" t="s">
        <v>770</v>
      </c>
      <c r="K847" s="832" t="s">
        <v>1387</v>
      </c>
      <c r="L847" s="835">
        <v>490.89</v>
      </c>
      <c r="M847" s="835">
        <v>39271.199999999997</v>
      </c>
      <c r="N847" s="832">
        <v>80</v>
      </c>
      <c r="O847" s="836">
        <v>22</v>
      </c>
      <c r="P847" s="835">
        <v>30435.179999999993</v>
      </c>
      <c r="Q847" s="837">
        <v>0.77499999999999991</v>
      </c>
      <c r="R847" s="832">
        <v>62</v>
      </c>
      <c r="S847" s="837">
        <v>0.77500000000000002</v>
      </c>
      <c r="T847" s="836">
        <v>18.5</v>
      </c>
      <c r="U847" s="838">
        <v>0.84090909090909094</v>
      </c>
    </row>
    <row r="848" spans="1:21" ht="14.4" customHeight="1" x14ac:dyDescent="0.3">
      <c r="A848" s="831">
        <v>31</v>
      </c>
      <c r="B848" s="832" t="s">
        <v>1689</v>
      </c>
      <c r="C848" s="832" t="s">
        <v>1695</v>
      </c>
      <c r="D848" s="833" t="s">
        <v>2661</v>
      </c>
      <c r="E848" s="834" t="s">
        <v>1722</v>
      </c>
      <c r="F848" s="832" t="s">
        <v>1690</v>
      </c>
      <c r="G848" s="832" t="s">
        <v>1723</v>
      </c>
      <c r="H848" s="832" t="s">
        <v>613</v>
      </c>
      <c r="I848" s="832" t="s">
        <v>1724</v>
      </c>
      <c r="J848" s="832" t="s">
        <v>770</v>
      </c>
      <c r="K848" s="832" t="s">
        <v>1385</v>
      </c>
      <c r="L848" s="835">
        <v>736.33</v>
      </c>
      <c r="M848" s="835">
        <v>62588.050000000025</v>
      </c>
      <c r="N848" s="832">
        <v>85</v>
      </c>
      <c r="O848" s="836">
        <v>28</v>
      </c>
      <c r="P848" s="835">
        <v>55961.080000000024</v>
      </c>
      <c r="Q848" s="837">
        <v>0.89411764705882357</v>
      </c>
      <c r="R848" s="832">
        <v>76</v>
      </c>
      <c r="S848" s="837">
        <v>0.89411764705882357</v>
      </c>
      <c r="T848" s="836">
        <v>25.5</v>
      </c>
      <c r="U848" s="838">
        <v>0.9107142857142857</v>
      </c>
    </row>
    <row r="849" spans="1:21" ht="14.4" customHeight="1" x14ac:dyDescent="0.3">
      <c r="A849" s="831">
        <v>31</v>
      </c>
      <c r="B849" s="832" t="s">
        <v>1689</v>
      </c>
      <c r="C849" s="832" t="s">
        <v>1695</v>
      </c>
      <c r="D849" s="833" t="s">
        <v>2661</v>
      </c>
      <c r="E849" s="834" t="s">
        <v>1722</v>
      </c>
      <c r="F849" s="832" t="s">
        <v>1690</v>
      </c>
      <c r="G849" s="832" t="s">
        <v>1723</v>
      </c>
      <c r="H849" s="832" t="s">
        <v>613</v>
      </c>
      <c r="I849" s="832" t="s">
        <v>1798</v>
      </c>
      <c r="J849" s="832" t="s">
        <v>770</v>
      </c>
      <c r="K849" s="832" t="s">
        <v>1799</v>
      </c>
      <c r="L849" s="835">
        <v>923.74</v>
      </c>
      <c r="M849" s="835">
        <v>2771.2200000000003</v>
      </c>
      <c r="N849" s="832">
        <v>3</v>
      </c>
      <c r="O849" s="836">
        <v>0.5</v>
      </c>
      <c r="P849" s="835">
        <v>2771.2200000000003</v>
      </c>
      <c r="Q849" s="837">
        <v>1</v>
      </c>
      <c r="R849" s="832">
        <v>3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31</v>
      </c>
      <c r="B850" s="832" t="s">
        <v>1689</v>
      </c>
      <c r="C850" s="832" t="s">
        <v>1695</v>
      </c>
      <c r="D850" s="833" t="s">
        <v>2661</v>
      </c>
      <c r="E850" s="834" t="s">
        <v>1722</v>
      </c>
      <c r="F850" s="832" t="s">
        <v>1690</v>
      </c>
      <c r="G850" s="832" t="s">
        <v>1723</v>
      </c>
      <c r="H850" s="832" t="s">
        <v>613</v>
      </c>
      <c r="I850" s="832" t="s">
        <v>2133</v>
      </c>
      <c r="J850" s="832" t="s">
        <v>770</v>
      </c>
      <c r="K850" s="832" t="s">
        <v>2134</v>
      </c>
      <c r="L850" s="835">
        <v>1154.68</v>
      </c>
      <c r="M850" s="835">
        <v>6928.08</v>
      </c>
      <c r="N850" s="832">
        <v>6</v>
      </c>
      <c r="O850" s="836">
        <v>1.5</v>
      </c>
      <c r="P850" s="835">
        <v>6928.08</v>
      </c>
      <c r="Q850" s="837">
        <v>1</v>
      </c>
      <c r="R850" s="832">
        <v>6</v>
      </c>
      <c r="S850" s="837">
        <v>1</v>
      </c>
      <c r="T850" s="836">
        <v>1.5</v>
      </c>
      <c r="U850" s="838">
        <v>1</v>
      </c>
    </row>
    <row r="851" spans="1:21" ht="14.4" customHeight="1" x14ac:dyDescent="0.3">
      <c r="A851" s="831">
        <v>31</v>
      </c>
      <c r="B851" s="832" t="s">
        <v>1689</v>
      </c>
      <c r="C851" s="832" t="s">
        <v>1695</v>
      </c>
      <c r="D851" s="833" t="s">
        <v>2661</v>
      </c>
      <c r="E851" s="834" t="s">
        <v>1722</v>
      </c>
      <c r="F851" s="832" t="s">
        <v>1690</v>
      </c>
      <c r="G851" s="832" t="s">
        <v>2584</v>
      </c>
      <c r="H851" s="832" t="s">
        <v>581</v>
      </c>
      <c r="I851" s="832" t="s">
        <v>2585</v>
      </c>
      <c r="J851" s="832" t="s">
        <v>2586</v>
      </c>
      <c r="K851" s="832" t="s">
        <v>1413</v>
      </c>
      <c r="L851" s="835">
        <v>155.24</v>
      </c>
      <c r="M851" s="835">
        <v>155.24</v>
      </c>
      <c r="N851" s="832">
        <v>1</v>
      </c>
      <c r="O851" s="836">
        <v>0.5</v>
      </c>
      <c r="P851" s="835">
        <v>155.24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31</v>
      </c>
      <c r="B852" s="832" t="s">
        <v>1689</v>
      </c>
      <c r="C852" s="832" t="s">
        <v>1695</v>
      </c>
      <c r="D852" s="833" t="s">
        <v>2661</v>
      </c>
      <c r="E852" s="834" t="s">
        <v>1722</v>
      </c>
      <c r="F852" s="832" t="s">
        <v>1690</v>
      </c>
      <c r="G852" s="832" t="s">
        <v>1755</v>
      </c>
      <c r="H852" s="832" t="s">
        <v>613</v>
      </c>
      <c r="I852" s="832" t="s">
        <v>1559</v>
      </c>
      <c r="J852" s="832" t="s">
        <v>647</v>
      </c>
      <c r="K852" s="832" t="s">
        <v>629</v>
      </c>
      <c r="L852" s="835">
        <v>48.42</v>
      </c>
      <c r="M852" s="835">
        <v>338.94</v>
      </c>
      <c r="N852" s="832">
        <v>7</v>
      </c>
      <c r="O852" s="836">
        <v>6.5</v>
      </c>
      <c r="P852" s="835">
        <v>193.68</v>
      </c>
      <c r="Q852" s="837">
        <v>0.57142857142857151</v>
      </c>
      <c r="R852" s="832">
        <v>4</v>
      </c>
      <c r="S852" s="837">
        <v>0.5714285714285714</v>
      </c>
      <c r="T852" s="836">
        <v>3.5</v>
      </c>
      <c r="U852" s="838">
        <v>0.53846153846153844</v>
      </c>
    </row>
    <row r="853" spans="1:21" ht="14.4" customHeight="1" x14ac:dyDescent="0.3">
      <c r="A853" s="831">
        <v>31</v>
      </c>
      <c r="B853" s="832" t="s">
        <v>1689</v>
      </c>
      <c r="C853" s="832" t="s">
        <v>1695</v>
      </c>
      <c r="D853" s="833" t="s">
        <v>2661</v>
      </c>
      <c r="E853" s="834" t="s">
        <v>1722</v>
      </c>
      <c r="F853" s="832" t="s">
        <v>1690</v>
      </c>
      <c r="G853" s="832" t="s">
        <v>1755</v>
      </c>
      <c r="H853" s="832" t="s">
        <v>581</v>
      </c>
      <c r="I853" s="832" t="s">
        <v>2078</v>
      </c>
      <c r="J853" s="832" t="s">
        <v>2079</v>
      </c>
      <c r="K853" s="832" t="s">
        <v>2080</v>
      </c>
      <c r="L853" s="835">
        <v>35.25</v>
      </c>
      <c r="M853" s="835">
        <v>35.25</v>
      </c>
      <c r="N853" s="832">
        <v>1</v>
      </c>
      <c r="O853" s="836">
        <v>1</v>
      </c>
      <c r="P853" s="835">
        <v>35.25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31</v>
      </c>
      <c r="B854" s="832" t="s">
        <v>1689</v>
      </c>
      <c r="C854" s="832" t="s">
        <v>1695</v>
      </c>
      <c r="D854" s="833" t="s">
        <v>2661</v>
      </c>
      <c r="E854" s="834" t="s">
        <v>1722</v>
      </c>
      <c r="F854" s="832" t="s">
        <v>1690</v>
      </c>
      <c r="G854" s="832" t="s">
        <v>1756</v>
      </c>
      <c r="H854" s="832" t="s">
        <v>581</v>
      </c>
      <c r="I854" s="832" t="s">
        <v>2325</v>
      </c>
      <c r="J854" s="832" t="s">
        <v>786</v>
      </c>
      <c r="K854" s="832" t="s">
        <v>1821</v>
      </c>
      <c r="L854" s="835">
        <v>103.67</v>
      </c>
      <c r="M854" s="835">
        <v>103.67</v>
      </c>
      <c r="N854" s="832">
        <v>1</v>
      </c>
      <c r="O854" s="836">
        <v>1</v>
      </c>
      <c r="P854" s="835">
        <v>103.67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31</v>
      </c>
      <c r="B855" s="832" t="s">
        <v>1689</v>
      </c>
      <c r="C855" s="832" t="s">
        <v>1695</v>
      </c>
      <c r="D855" s="833" t="s">
        <v>2661</v>
      </c>
      <c r="E855" s="834" t="s">
        <v>1722</v>
      </c>
      <c r="F855" s="832" t="s">
        <v>1690</v>
      </c>
      <c r="G855" s="832" t="s">
        <v>2587</v>
      </c>
      <c r="H855" s="832" t="s">
        <v>581</v>
      </c>
      <c r="I855" s="832" t="s">
        <v>2588</v>
      </c>
      <c r="J855" s="832" t="s">
        <v>924</v>
      </c>
      <c r="K855" s="832" t="s">
        <v>2589</v>
      </c>
      <c r="L855" s="835">
        <v>0</v>
      </c>
      <c r="M855" s="835">
        <v>0</v>
      </c>
      <c r="N855" s="832">
        <v>1</v>
      </c>
      <c r="O855" s="836">
        <v>0.5</v>
      </c>
      <c r="P855" s="835">
        <v>0</v>
      </c>
      <c r="Q855" s="837"/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31</v>
      </c>
      <c r="B856" s="832" t="s">
        <v>1689</v>
      </c>
      <c r="C856" s="832" t="s">
        <v>1695</v>
      </c>
      <c r="D856" s="833" t="s">
        <v>2661</v>
      </c>
      <c r="E856" s="834" t="s">
        <v>1722</v>
      </c>
      <c r="F856" s="832" t="s">
        <v>1690</v>
      </c>
      <c r="G856" s="832" t="s">
        <v>1725</v>
      </c>
      <c r="H856" s="832" t="s">
        <v>613</v>
      </c>
      <c r="I856" s="832" t="s">
        <v>1568</v>
      </c>
      <c r="J856" s="832" t="s">
        <v>905</v>
      </c>
      <c r="K856" s="832" t="s">
        <v>1569</v>
      </c>
      <c r="L856" s="835">
        <v>0</v>
      </c>
      <c r="M856" s="835">
        <v>0</v>
      </c>
      <c r="N856" s="832">
        <v>113</v>
      </c>
      <c r="O856" s="836">
        <v>75.5</v>
      </c>
      <c r="P856" s="835">
        <v>0</v>
      </c>
      <c r="Q856" s="837"/>
      <c r="R856" s="832">
        <v>73</v>
      </c>
      <c r="S856" s="837">
        <v>0.64601769911504425</v>
      </c>
      <c r="T856" s="836">
        <v>43.5</v>
      </c>
      <c r="U856" s="838">
        <v>0.57615894039735094</v>
      </c>
    </row>
    <row r="857" spans="1:21" ht="14.4" customHeight="1" x14ac:dyDescent="0.3">
      <c r="A857" s="831">
        <v>31</v>
      </c>
      <c r="B857" s="832" t="s">
        <v>1689</v>
      </c>
      <c r="C857" s="832" t="s">
        <v>1695</v>
      </c>
      <c r="D857" s="833" t="s">
        <v>2661</v>
      </c>
      <c r="E857" s="834" t="s">
        <v>1722</v>
      </c>
      <c r="F857" s="832" t="s">
        <v>1690</v>
      </c>
      <c r="G857" s="832" t="s">
        <v>1725</v>
      </c>
      <c r="H857" s="832" t="s">
        <v>613</v>
      </c>
      <c r="I857" s="832" t="s">
        <v>1570</v>
      </c>
      <c r="J857" s="832" t="s">
        <v>905</v>
      </c>
      <c r="K857" s="832" t="s">
        <v>1571</v>
      </c>
      <c r="L857" s="835">
        <v>76.86</v>
      </c>
      <c r="M857" s="835">
        <v>76.86</v>
      </c>
      <c r="N857" s="832">
        <v>1</v>
      </c>
      <c r="O857" s="836">
        <v>0.5</v>
      </c>
      <c r="P857" s="835">
        <v>76.86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31</v>
      </c>
      <c r="B858" s="832" t="s">
        <v>1689</v>
      </c>
      <c r="C858" s="832" t="s">
        <v>1695</v>
      </c>
      <c r="D858" s="833" t="s">
        <v>2661</v>
      </c>
      <c r="E858" s="834" t="s">
        <v>1722</v>
      </c>
      <c r="F858" s="832" t="s">
        <v>1690</v>
      </c>
      <c r="G858" s="832" t="s">
        <v>1825</v>
      </c>
      <c r="H858" s="832" t="s">
        <v>581</v>
      </c>
      <c r="I858" s="832" t="s">
        <v>1826</v>
      </c>
      <c r="J858" s="832" t="s">
        <v>1827</v>
      </c>
      <c r="K858" s="832" t="s">
        <v>1828</v>
      </c>
      <c r="L858" s="835">
        <v>59.56</v>
      </c>
      <c r="M858" s="835">
        <v>59.56</v>
      </c>
      <c r="N858" s="832">
        <v>1</v>
      </c>
      <c r="O858" s="836">
        <v>0.5</v>
      </c>
      <c r="P858" s="835">
        <v>59.56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31</v>
      </c>
      <c r="B859" s="832" t="s">
        <v>1689</v>
      </c>
      <c r="C859" s="832" t="s">
        <v>1695</v>
      </c>
      <c r="D859" s="833" t="s">
        <v>2661</v>
      </c>
      <c r="E859" s="834" t="s">
        <v>1722</v>
      </c>
      <c r="F859" s="832" t="s">
        <v>1690</v>
      </c>
      <c r="G859" s="832" t="s">
        <v>2201</v>
      </c>
      <c r="H859" s="832" t="s">
        <v>581</v>
      </c>
      <c r="I859" s="832" t="s">
        <v>2590</v>
      </c>
      <c r="J859" s="832" t="s">
        <v>2203</v>
      </c>
      <c r="K859" s="832" t="s">
        <v>2204</v>
      </c>
      <c r="L859" s="835">
        <v>1578.41</v>
      </c>
      <c r="M859" s="835">
        <v>1578.41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31</v>
      </c>
      <c r="B860" s="832" t="s">
        <v>1689</v>
      </c>
      <c r="C860" s="832" t="s">
        <v>1695</v>
      </c>
      <c r="D860" s="833" t="s">
        <v>2661</v>
      </c>
      <c r="E860" s="834" t="s">
        <v>1722</v>
      </c>
      <c r="F860" s="832" t="s">
        <v>1690</v>
      </c>
      <c r="G860" s="832" t="s">
        <v>1726</v>
      </c>
      <c r="H860" s="832" t="s">
        <v>581</v>
      </c>
      <c r="I860" s="832" t="s">
        <v>1727</v>
      </c>
      <c r="J860" s="832" t="s">
        <v>1103</v>
      </c>
      <c r="K860" s="832" t="s">
        <v>1728</v>
      </c>
      <c r="L860" s="835">
        <v>219.37</v>
      </c>
      <c r="M860" s="835">
        <v>1974.33</v>
      </c>
      <c r="N860" s="832">
        <v>9</v>
      </c>
      <c r="O860" s="836">
        <v>5</v>
      </c>
      <c r="P860" s="835">
        <v>1316.2199999999998</v>
      </c>
      <c r="Q860" s="837">
        <v>0.66666666666666663</v>
      </c>
      <c r="R860" s="832">
        <v>6</v>
      </c>
      <c r="S860" s="837">
        <v>0.66666666666666663</v>
      </c>
      <c r="T860" s="836">
        <v>3.5</v>
      </c>
      <c r="U860" s="838">
        <v>0.7</v>
      </c>
    </row>
    <row r="861" spans="1:21" ht="14.4" customHeight="1" x14ac:dyDescent="0.3">
      <c r="A861" s="831">
        <v>31</v>
      </c>
      <c r="B861" s="832" t="s">
        <v>1689</v>
      </c>
      <c r="C861" s="832" t="s">
        <v>1695</v>
      </c>
      <c r="D861" s="833" t="s">
        <v>2661</v>
      </c>
      <c r="E861" s="834" t="s">
        <v>1722</v>
      </c>
      <c r="F861" s="832" t="s">
        <v>1690</v>
      </c>
      <c r="G861" s="832" t="s">
        <v>1726</v>
      </c>
      <c r="H861" s="832" t="s">
        <v>581</v>
      </c>
      <c r="I861" s="832" t="s">
        <v>2591</v>
      </c>
      <c r="J861" s="832" t="s">
        <v>1103</v>
      </c>
      <c r="K861" s="832" t="s">
        <v>2592</v>
      </c>
      <c r="L861" s="835">
        <v>146.25</v>
      </c>
      <c r="M861" s="835">
        <v>292.5</v>
      </c>
      <c r="N861" s="832">
        <v>2</v>
      </c>
      <c r="O861" s="836">
        <v>0.5</v>
      </c>
      <c r="P861" s="835">
        <v>292.5</v>
      </c>
      <c r="Q861" s="837">
        <v>1</v>
      </c>
      <c r="R861" s="832">
        <v>2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31</v>
      </c>
      <c r="B862" s="832" t="s">
        <v>1689</v>
      </c>
      <c r="C862" s="832" t="s">
        <v>1695</v>
      </c>
      <c r="D862" s="833" t="s">
        <v>2661</v>
      </c>
      <c r="E862" s="834" t="s">
        <v>1722</v>
      </c>
      <c r="F862" s="832" t="s">
        <v>1690</v>
      </c>
      <c r="G862" s="832" t="s">
        <v>1988</v>
      </c>
      <c r="H862" s="832" t="s">
        <v>581</v>
      </c>
      <c r="I862" s="832" t="s">
        <v>2593</v>
      </c>
      <c r="J862" s="832" t="s">
        <v>985</v>
      </c>
      <c r="K862" s="832" t="s">
        <v>2594</v>
      </c>
      <c r="L862" s="835">
        <v>31.32</v>
      </c>
      <c r="M862" s="835">
        <v>62.64</v>
      </c>
      <c r="N862" s="832">
        <v>2</v>
      </c>
      <c r="O862" s="836">
        <v>0.5</v>
      </c>
      <c r="P862" s="835">
        <v>62.64</v>
      </c>
      <c r="Q862" s="837">
        <v>1</v>
      </c>
      <c r="R862" s="832">
        <v>2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31</v>
      </c>
      <c r="B863" s="832" t="s">
        <v>1689</v>
      </c>
      <c r="C863" s="832" t="s">
        <v>1695</v>
      </c>
      <c r="D863" s="833" t="s">
        <v>2661</v>
      </c>
      <c r="E863" s="834" t="s">
        <v>1722</v>
      </c>
      <c r="F863" s="832" t="s">
        <v>1690</v>
      </c>
      <c r="G863" s="832" t="s">
        <v>1988</v>
      </c>
      <c r="H863" s="832" t="s">
        <v>581</v>
      </c>
      <c r="I863" s="832" t="s">
        <v>1992</v>
      </c>
      <c r="J863" s="832" t="s">
        <v>1993</v>
      </c>
      <c r="K863" s="832" t="s">
        <v>1994</v>
      </c>
      <c r="L863" s="835">
        <v>300.68</v>
      </c>
      <c r="M863" s="835">
        <v>300.68</v>
      </c>
      <c r="N863" s="832">
        <v>1</v>
      </c>
      <c r="O863" s="836">
        <v>1</v>
      </c>
      <c r="P863" s="835">
        <v>300.68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31</v>
      </c>
      <c r="B864" s="832" t="s">
        <v>1689</v>
      </c>
      <c r="C864" s="832" t="s">
        <v>1695</v>
      </c>
      <c r="D864" s="833" t="s">
        <v>2661</v>
      </c>
      <c r="E864" s="834" t="s">
        <v>1722</v>
      </c>
      <c r="F864" s="832" t="s">
        <v>1690</v>
      </c>
      <c r="G864" s="832" t="s">
        <v>1762</v>
      </c>
      <c r="H864" s="832" t="s">
        <v>581</v>
      </c>
      <c r="I864" s="832" t="s">
        <v>1800</v>
      </c>
      <c r="J864" s="832" t="s">
        <v>1764</v>
      </c>
      <c r="K864" s="832" t="s">
        <v>1801</v>
      </c>
      <c r="L864" s="835">
        <v>99.94</v>
      </c>
      <c r="M864" s="835">
        <v>599.64</v>
      </c>
      <c r="N864" s="832">
        <v>6</v>
      </c>
      <c r="O864" s="836">
        <v>4.5</v>
      </c>
      <c r="P864" s="835">
        <v>599.64</v>
      </c>
      <c r="Q864" s="837">
        <v>1</v>
      </c>
      <c r="R864" s="832">
        <v>6</v>
      </c>
      <c r="S864" s="837">
        <v>1</v>
      </c>
      <c r="T864" s="836">
        <v>4.5</v>
      </c>
      <c r="U864" s="838">
        <v>1</v>
      </c>
    </row>
    <row r="865" spans="1:21" ht="14.4" customHeight="1" x14ac:dyDescent="0.3">
      <c r="A865" s="831">
        <v>31</v>
      </c>
      <c r="B865" s="832" t="s">
        <v>1689</v>
      </c>
      <c r="C865" s="832" t="s">
        <v>1695</v>
      </c>
      <c r="D865" s="833" t="s">
        <v>2661</v>
      </c>
      <c r="E865" s="834" t="s">
        <v>1722</v>
      </c>
      <c r="F865" s="832" t="s">
        <v>1690</v>
      </c>
      <c r="G865" s="832" t="s">
        <v>1762</v>
      </c>
      <c r="H865" s="832" t="s">
        <v>581</v>
      </c>
      <c r="I865" s="832" t="s">
        <v>2152</v>
      </c>
      <c r="J865" s="832" t="s">
        <v>1803</v>
      </c>
      <c r="K865" s="832" t="s">
        <v>2153</v>
      </c>
      <c r="L865" s="835">
        <v>50.32</v>
      </c>
      <c r="M865" s="835">
        <v>201.28</v>
      </c>
      <c r="N865" s="832">
        <v>4</v>
      </c>
      <c r="O865" s="836">
        <v>3</v>
      </c>
      <c r="P865" s="835">
        <v>100.64</v>
      </c>
      <c r="Q865" s="837">
        <v>0.5</v>
      </c>
      <c r="R865" s="832">
        <v>2</v>
      </c>
      <c r="S865" s="837">
        <v>0.5</v>
      </c>
      <c r="T865" s="836">
        <v>1</v>
      </c>
      <c r="U865" s="838">
        <v>0.33333333333333331</v>
      </c>
    </row>
    <row r="866" spans="1:21" ht="14.4" customHeight="1" x14ac:dyDescent="0.3">
      <c r="A866" s="831">
        <v>31</v>
      </c>
      <c r="B866" s="832" t="s">
        <v>1689</v>
      </c>
      <c r="C866" s="832" t="s">
        <v>1695</v>
      </c>
      <c r="D866" s="833" t="s">
        <v>2661</v>
      </c>
      <c r="E866" s="834" t="s">
        <v>1722</v>
      </c>
      <c r="F866" s="832" t="s">
        <v>1690</v>
      </c>
      <c r="G866" s="832" t="s">
        <v>1762</v>
      </c>
      <c r="H866" s="832" t="s">
        <v>581</v>
      </c>
      <c r="I866" s="832" t="s">
        <v>2002</v>
      </c>
      <c r="J866" s="832" t="s">
        <v>1764</v>
      </c>
      <c r="K866" s="832" t="s">
        <v>2003</v>
      </c>
      <c r="L866" s="835">
        <v>66.63</v>
      </c>
      <c r="M866" s="835">
        <v>66.63</v>
      </c>
      <c r="N866" s="832">
        <v>1</v>
      </c>
      <c r="O866" s="836">
        <v>0.5</v>
      </c>
      <c r="P866" s="835">
        <v>66.63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31</v>
      </c>
      <c r="B867" s="832" t="s">
        <v>1689</v>
      </c>
      <c r="C867" s="832" t="s">
        <v>1695</v>
      </c>
      <c r="D867" s="833" t="s">
        <v>2661</v>
      </c>
      <c r="E867" s="834" t="s">
        <v>1722</v>
      </c>
      <c r="F867" s="832" t="s">
        <v>1690</v>
      </c>
      <c r="G867" s="832" t="s">
        <v>1762</v>
      </c>
      <c r="H867" s="832" t="s">
        <v>581</v>
      </c>
      <c r="I867" s="832" t="s">
        <v>1802</v>
      </c>
      <c r="J867" s="832" t="s">
        <v>1803</v>
      </c>
      <c r="K867" s="832" t="s">
        <v>1804</v>
      </c>
      <c r="L867" s="835">
        <v>50.32</v>
      </c>
      <c r="M867" s="835">
        <v>1358.6400000000003</v>
      </c>
      <c r="N867" s="832">
        <v>27</v>
      </c>
      <c r="O867" s="836">
        <v>19.5</v>
      </c>
      <c r="P867" s="835">
        <v>855.44000000000028</v>
      </c>
      <c r="Q867" s="837">
        <v>0.62962962962962965</v>
      </c>
      <c r="R867" s="832">
        <v>17</v>
      </c>
      <c r="S867" s="837">
        <v>0.62962962962962965</v>
      </c>
      <c r="T867" s="836">
        <v>12</v>
      </c>
      <c r="U867" s="838">
        <v>0.61538461538461542</v>
      </c>
    </row>
    <row r="868" spans="1:21" ht="14.4" customHeight="1" x14ac:dyDescent="0.3">
      <c r="A868" s="831">
        <v>31</v>
      </c>
      <c r="B868" s="832" t="s">
        <v>1689</v>
      </c>
      <c r="C868" s="832" t="s">
        <v>1695</v>
      </c>
      <c r="D868" s="833" t="s">
        <v>2661</v>
      </c>
      <c r="E868" s="834" t="s">
        <v>1722</v>
      </c>
      <c r="F868" s="832" t="s">
        <v>1690</v>
      </c>
      <c r="G868" s="832" t="s">
        <v>1766</v>
      </c>
      <c r="H868" s="832" t="s">
        <v>613</v>
      </c>
      <c r="I868" s="832" t="s">
        <v>1506</v>
      </c>
      <c r="J868" s="832" t="s">
        <v>1507</v>
      </c>
      <c r="K868" s="832" t="s">
        <v>1508</v>
      </c>
      <c r="L868" s="835">
        <v>149.52000000000001</v>
      </c>
      <c r="M868" s="835">
        <v>299.04000000000002</v>
      </c>
      <c r="N868" s="832">
        <v>2</v>
      </c>
      <c r="O868" s="836">
        <v>2</v>
      </c>
      <c r="P868" s="835">
        <v>299.04000000000002</v>
      </c>
      <c r="Q868" s="837">
        <v>1</v>
      </c>
      <c r="R868" s="832">
        <v>2</v>
      </c>
      <c r="S868" s="837">
        <v>1</v>
      </c>
      <c r="T868" s="836">
        <v>2</v>
      </c>
      <c r="U868" s="838">
        <v>1</v>
      </c>
    </row>
    <row r="869" spans="1:21" ht="14.4" customHeight="1" x14ac:dyDescent="0.3">
      <c r="A869" s="831">
        <v>31</v>
      </c>
      <c r="B869" s="832" t="s">
        <v>1689</v>
      </c>
      <c r="C869" s="832" t="s">
        <v>1695</v>
      </c>
      <c r="D869" s="833" t="s">
        <v>2661</v>
      </c>
      <c r="E869" s="834" t="s">
        <v>1722</v>
      </c>
      <c r="F869" s="832" t="s">
        <v>1690</v>
      </c>
      <c r="G869" s="832" t="s">
        <v>1766</v>
      </c>
      <c r="H869" s="832" t="s">
        <v>581</v>
      </c>
      <c r="I869" s="832" t="s">
        <v>1829</v>
      </c>
      <c r="J869" s="832" t="s">
        <v>1039</v>
      </c>
      <c r="K869" s="832" t="s">
        <v>1830</v>
      </c>
      <c r="L869" s="835">
        <v>154.36000000000001</v>
      </c>
      <c r="M869" s="835">
        <v>154.36000000000001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31</v>
      </c>
      <c r="B870" s="832" t="s">
        <v>1689</v>
      </c>
      <c r="C870" s="832" t="s">
        <v>1695</v>
      </c>
      <c r="D870" s="833" t="s">
        <v>2661</v>
      </c>
      <c r="E870" s="834" t="s">
        <v>1722</v>
      </c>
      <c r="F870" s="832" t="s">
        <v>1690</v>
      </c>
      <c r="G870" s="832" t="s">
        <v>1766</v>
      </c>
      <c r="H870" s="832" t="s">
        <v>581</v>
      </c>
      <c r="I870" s="832" t="s">
        <v>2595</v>
      </c>
      <c r="J870" s="832" t="s">
        <v>1039</v>
      </c>
      <c r="K870" s="832" t="s">
        <v>1830</v>
      </c>
      <c r="L870" s="835">
        <v>154.36000000000001</v>
      </c>
      <c r="M870" s="835">
        <v>154.36000000000001</v>
      </c>
      <c r="N870" s="832">
        <v>1</v>
      </c>
      <c r="O870" s="836">
        <v>1</v>
      </c>
      <c r="P870" s="835">
        <v>154.36000000000001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31</v>
      </c>
      <c r="B871" s="832" t="s">
        <v>1689</v>
      </c>
      <c r="C871" s="832" t="s">
        <v>1695</v>
      </c>
      <c r="D871" s="833" t="s">
        <v>2661</v>
      </c>
      <c r="E871" s="834" t="s">
        <v>1722</v>
      </c>
      <c r="F871" s="832" t="s">
        <v>1690</v>
      </c>
      <c r="G871" s="832" t="s">
        <v>1767</v>
      </c>
      <c r="H871" s="832" t="s">
        <v>581</v>
      </c>
      <c r="I871" s="832" t="s">
        <v>1768</v>
      </c>
      <c r="J871" s="832" t="s">
        <v>618</v>
      </c>
      <c r="K871" s="832" t="s">
        <v>1769</v>
      </c>
      <c r="L871" s="835">
        <v>0</v>
      </c>
      <c r="M871" s="835">
        <v>0</v>
      </c>
      <c r="N871" s="832">
        <v>8</v>
      </c>
      <c r="O871" s="836">
        <v>6.5</v>
      </c>
      <c r="P871" s="835">
        <v>0</v>
      </c>
      <c r="Q871" s="837"/>
      <c r="R871" s="832">
        <v>7</v>
      </c>
      <c r="S871" s="837">
        <v>0.875</v>
      </c>
      <c r="T871" s="836">
        <v>6</v>
      </c>
      <c r="U871" s="838">
        <v>0.92307692307692313</v>
      </c>
    </row>
    <row r="872" spans="1:21" ht="14.4" customHeight="1" x14ac:dyDescent="0.3">
      <c r="A872" s="831">
        <v>31</v>
      </c>
      <c r="B872" s="832" t="s">
        <v>1689</v>
      </c>
      <c r="C872" s="832" t="s">
        <v>1695</v>
      </c>
      <c r="D872" s="833" t="s">
        <v>2661</v>
      </c>
      <c r="E872" s="834" t="s">
        <v>1722</v>
      </c>
      <c r="F872" s="832" t="s">
        <v>1690</v>
      </c>
      <c r="G872" s="832" t="s">
        <v>1767</v>
      </c>
      <c r="H872" s="832" t="s">
        <v>581</v>
      </c>
      <c r="I872" s="832" t="s">
        <v>1875</v>
      </c>
      <c r="J872" s="832" t="s">
        <v>618</v>
      </c>
      <c r="K872" s="832" t="s">
        <v>1876</v>
      </c>
      <c r="L872" s="835">
        <v>0</v>
      </c>
      <c r="M872" s="835">
        <v>0</v>
      </c>
      <c r="N872" s="832">
        <v>2</v>
      </c>
      <c r="O872" s="836">
        <v>1.5</v>
      </c>
      <c r="P872" s="835">
        <v>0</v>
      </c>
      <c r="Q872" s="837"/>
      <c r="R872" s="832">
        <v>2</v>
      </c>
      <c r="S872" s="837">
        <v>1</v>
      </c>
      <c r="T872" s="836">
        <v>1.5</v>
      </c>
      <c r="U872" s="838">
        <v>1</v>
      </c>
    </row>
    <row r="873" spans="1:21" ht="14.4" customHeight="1" x14ac:dyDescent="0.3">
      <c r="A873" s="831">
        <v>31</v>
      </c>
      <c r="B873" s="832" t="s">
        <v>1689</v>
      </c>
      <c r="C873" s="832" t="s">
        <v>1695</v>
      </c>
      <c r="D873" s="833" t="s">
        <v>2661</v>
      </c>
      <c r="E873" s="834" t="s">
        <v>1722</v>
      </c>
      <c r="F873" s="832" t="s">
        <v>1692</v>
      </c>
      <c r="G873" s="832" t="s">
        <v>1729</v>
      </c>
      <c r="H873" s="832" t="s">
        <v>581</v>
      </c>
      <c r="I873" s="832" t="s">
        <v>1730</v>
      </c>
      <c r="J873" s="832" t="s">
        <v>1731</v>
      </c>
      <c r="K873" s="832" t="s">
        <v>1732</v>
      </c>
      <c r="L873" s="835">
        <v>35.130000000000003</v>
      </c>
      <c r="M873" s="835">
        <v>9906.6600000000199</v>
      </c>
      <c r="N873" s="832">
        <v>282</v>
      </c>
      <c r="O873" s="836">
        <v>138</v>
      </c>
      <c r="P873" s="835">
        <v>9344.5800000000199</v>
      </c>
      <c r="Q873" s="837">
        <v>0.94326241134751787</v>
      </c>
      <c r="R873" s="832">
        <v>266</v>
      </c>
      <c r="S873" s="837">
        <v>0.94326241134751776</v>
      </c>
      <c r="T873" s="836">
        <v>132</v>
      </c>
      <c r="U873" s="838">
        <v>0.95652173913043481</v>
      </c>
    </row>
    <row r="874" spans="1:21" ht="14.4" customHeight="1" x14ac:dyDescent="0.3">
      <c r="A874" s="831">
        <v>31</v>
      </c>
      <c r="B874" s="832" t="s">
        <v>1689</v>
      </c>
      <c r="C874" s="832" t="s">
        <v>1695</v>
      </c>
      <c r="D874" s="833" t="s">
        <v>2661</v>
      </c>
      <c r="E874" s="834" t="s">
        <v>1722</v>
      </c>
      <c r="F874" s="832" t="s">
        <v>1692</v>
      </c>
      <c r="G874" s="832" t="s">
        <v>1729</v>
      </c>
      <c r="H874" s="832" t="s">
        <v>581</v>
      </c>
      <c r="I874" s="832" t="s">
        <v>2008</v>
      </c>
      <c r="J874" s="832" t="s">
        <v>1731</v>
      </c>
      <c r="K874" s="832" t="s">
        <v>2009</v>
      </c>
      <c r="L874" s="835">
        <v>24.77</v>
      </c>
      <c r="M874" s="835">
        <v>322.01</v>
      </c>
      <c r="N874" s="832">
        <v>13</v>
      </c>
      <c r="O874" s="836">
        <v>13</v>
      </c>
      <c r="P874" s="835">
        <v>322.01</v>
      </c>
      <c r="Q874" s="837">
        <v>1</v>
      </c>
      <c r="R874" s="832">
        <v>13</v>
      </c>
      <c r="S874" s="837">
        <v>1</v>
      </c>
      <c r="T874" s="836">
        <v>13</v>
      </c>
      <c r="U874" s="838">
        <v>1</v>
      </c>
    </row>
    <row r="875" spans="1:21" ht="14.4" customHeight="1" x14ac:dyDescent="0.3">
      <c r="A875" s="831">
        <v>31</v>
      </c>
      <c r="B875" s="832" t="s">
        <v>1689</v>
      </c>
      <c r="C875" s="832" t="s">
        <v>1695</v>
      </c>
      <c r="D875" s="833" t="s">
        <v>2661</v>
      </c>
      <c r="E875" s="834" t="s">
        <v>1722</v>
      </c>
      <c r="F875" s="832" t="s">
        <v>1692</v>
      </c>
      <c r="G875" s="832" t="s">
        <v>2012</v>
      </c>
      <c r="H875" s="832" t="s">
        <v>581</v>
      </c>
      <c r="I875" s="832" t="s">
        <v>2013</v>
      </c>
      <c r="J875" s="832" t="s">
        <v>2014</v>
      </c>
      <c r="K875" s="832" t="s">
        <v>2015</v>
      </c>
      <c r="L875" s="835">
        <v>410</v>
      </c>
      <c r="M875" s="835">
        <v>410</v>
      </c>
      <c r="N875" s="832">
        <v>1</v>
      </c>
      <c r="O875" s="836">
        <v>1</v>
      </c>
      <c r="P875" s="835">
        <v>410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31</v>
      </c>
      <c r="B876" s="832" t="s">
        <v>1689</v>
      </c>
      <c r="C876" s="832" t="s">
        <v>1695</v>
      </c>
      <c r="D876" s="833" t="s">
        <v>2661</v>
      </c>
      <c r="E876" s="834" t="s">
        <v>1722</v>
      </c>
      <c r="F876" s="832" t="s">
        <v>1692</v>
      </c>
      <c r="G876" s="832" t="s">
        <v>1733</v>
      </c>
      <c r="H876" s="832" t="s">
        <v>581</v>
      </c>
      <c r="I876" s="832" t="s">
        <v>1770</v>
      </c>
      <c r="J876" s="832" t="s">
        <v>1771</v>
      </c>
      <c r="K876" s="832" t="s">
        <v>1772</v>
      </c>
      <c r="L876" s="835">
        <v>3000</v>
      </c>
      <c r="M876" s="835">
        <v>3000</v>
      </c>
      <c r="N876" s="832">
        <v>1</v>
      </c>
      <c r="O876" s="836">
        <v>1</v>
      </c>
      <c r="P876" s="835">
        <v>3000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31</v>
      </c>
      <c r="B877" s="832" t="s">
        <v>1689</v>
      </c>
      <c r="C877" s="832" t="s">
        <v>1695</v>
      </c>
      <c r="D877" s="833" t="s">
        <v>2661</v>
      </c>
      <c r="E877" s="834" t="s">
        <v>1722</v>
      </c>
      <c r="F877" s="832" t="s">
        <v>1692</v>
      </c>
      <c r="G877" s="832" t="s">
        <v>1733</v>
      </c>
      <c r="H877" s="832" t="s">
        <v>581</v>
      </c>
      <c r="I877" s="832" t="s">
        <v>1773</v>
      </c>
      <c r="J877" s="832" t="s">
        <v>1774</v>
      </c>
      <c r="K877" s="832" t="s">
        <v>1775</v>
      </c>
      <c r="L877" s="835">
        <v>199.5</v>
      </c>
      <c r="M877" s="835">
        <v>199.5</v>
      </c>
      <c r="N877" s="832">
        <v>1</v>
      </c>
      <c r="O877" s="836">
        <v>1</v>
      </c>
      <c r="P877" s="835">
        <v>199.5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31</v>
      </c>
      <c r="B878" s="832" t="s">
        <v>1689</v>
      </c>
      <c r="C878" s="832" t="s">
        <v>1695</v>
      </c>
      <c r="D878" s="833" t="s">
        <v>2661</v>
      </c>
      <c r="E878" s="834" t="s">
        <v>1722</v>
      </c>
      <c r="F878" s="832" t="s">
        <v>1692</v>
      </c>
      <c r="G878" s="832" t="s">
        <v>1733</v>
      </c>
      <c r="H878" s="832" t="s">
        <v>581</v>
      </c>
      <c r="I878" s="832" t="s">
        <v>1734</v>
      </c>
      <c r="J878" s="832" t="s">
        <v>1735</v>
      </c>
      <c r="K878" s="832" t="s">
        <v>1736</v>
      </c>
      <c r="L878" s="835">
        <v>492.18</v>
      </c>
      <c r="M878" s="835">
        <v>6890.5200000000013</v>
      </c>
      <c r="N878" s="832">
        <v>14</v>
      </c>
      <c r="O878" s="836">
        <v>14</v>
      </c>
      <c r="P878" s="835">
        <v>6890.5200000000013</v>
      </c>
      <c r="Q878" s="837">
        <v>1</v>
      </c>
      <c r="R878" s="832">
        <v>14</v>
      </c>
      <c r="S878" s="837">
        <v>1</v>
      </c>
      <c r="T878" s="836">
        <v>14</v>
      </c>
      <c r="U878" s="838">
        <v>1</v>
      </c>
    </row>
    <row r="879" spans="1:21" ht="14.4" customHeight="1" x14ac:dyDescent="0.3">
      <c r="A879" s="831">
        <v>31</v>
      </c>
      <c r="B879" s="832" t="s">
        <v>1689</v>
      </c>
      <c r="C879" s="832" t="s">
        <v>1695</v>
      </c>
      <c r="D879" s="833" t="s">
        <v>2661</v>
      </c>
      <c r="E879" s="834" t="s">
        <v>1722</v>
      </c>
      <c r="F879" s="832" t="s">
        <v>1692</v>
      </c>
      <c r="G879" s="832" t="s">
        <v>1733</v>
      </c>
      <c r="H879" s="832" t="s">
        <v>581</v>
      </c>
      <c r="I879" s="832" t="s">
        <v>2352</v>
      </c>
      <c r="J879" s="832" t="s">
        <v>2353</v>
      </c>
      <c r="K879" s="832" t="s">
        <v>2354</v>
      </c>
      <c r="L879" s="835">
        <v>347.81</v>
      </c>
      <c r="M879" s="835">
        <v>347.81</v>
      </c>
      <c r="N879" s="832">
        <v>1</v>
      </c>
      <c r="O879" s="836">
        <v>1</v>
      </c>
      <c r="P879" s="835">
        <v>347.81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31</v>
      </c>
      <c r="B880" s="832" t="s">
        <v>1689</v>
      </c>
      <c r="C880" s="832" t="s">
        <v>1695</v>
      </c>
      <c r="D880" s="833" t="s">
        <v>2661</v>
      </c>
      <c r="E880" s="834" t="s">
        <v>1722</v>
      </c>
      <c r="F880" s="832" t="s">
        <v>1692</v>
      </c>
      <c r="G880" s="832" t="s">
        <v>1733</v>
      </c>
      <c r="H880" s="832" t="s">
        <v>581</v>
      </c>
      <c r="I880" s="832" t="s">
        <v>2016</v>
      </c>
      <c r="J880" s="832" t="s">
        <v>2017</v>
      </c>
      <c r="K880" s="832" t="s">
        <v>2018</v>
      </c>
      <c r="L880" s="835">
        <v>2296.87</v>
      </c>
      <c r="M880" s="835">
        <v>2296.87</v>
      </c>
      <c r="N880" s="832">
        <v>1</v>
      </c>
      <c r="O880" s="836">
        <v>1</v>
      </c>
      <c r="P880" s="835">
        <v>2296.87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31</v>
      </c>
      <c r="B881" s="832" t="s">
        <v>1689</v>
      </c>
      <c r="C881" s="832" t="s">
        <v>1695</v>
      </c>
      <c r="D881" s="833" t="s">
        <v>2661</v>
      </c>
      <c r="E881" s="834" t="s">
        <v>1722</v>
      </c>
      <c r="F881" s="832" t="s">
        <v>1692</v>
      </c>
      <c r="G881" s="832" t="s">
        <v>1733</v>
      </c>
      <c r="H881" s="832" t="s">
        <v>581</v>
      </c>
      <c r="I881" s="832" t="s">
        <v>2019</v>
      </c>
      <c r="J881" s="832" t="s">
        <v>2020</v>
      </c>
      <c r="K881" s="832" t="s">
        <v>2021</v>
      </c>
      <c r="L881" s="835">
        <v>320.25</v>
      </c>
      <c r="M881" s="835">
        <v>320.25</v>
      </c>
      <c r="N881" s="832">
        <v>1</v>
      </c>
      <c r="O881" s="836">
        <v>1</v>
      </c>
      <c r="P881" s="835">
        <v>320.25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31</v>
      </c>
      <c r="B882" s="832" t="s">
        <v>1689</v>
      </c>
      <c r="C882" s="832" t="s">
        <v>1695</v>
      </c>
      <c r="D882" s="833" t="s">
        <v>2661</v>
      </c>
      <c r="E882" s="834" t="s">
        <v>1722</v>
      </c>
      <c r="F882" s="832" t="s">
        <v>1692</v>
      </c>
      <c r="G882" s="832" t="s">
        <v>1733</v>
      </c>
      <c r="H882" s="832" t="s">
        <v>581</v>
      </c>
      <c r="I882" s="832" t="s">
        <v>1892</v>
      </c>
      <c r="J882" s="832" t="s">
        <v>1893</v>
      </c>
      <c r="K882" s="832" t="s">
        <v>1894</v>
      </c>
      <c r="L882" s="835">
        <v>245.43</v>
      </c>
      <c r="M882" s="835">
        <v>736.29</v>
      </c>
      <c r="N882" s="832">
        <v>3</v>
      </c>
      <c r="O882" s="836">
        <v>3</v>
      </c>
      <c r="P882" s="835">
        <v>736.29</v>
      </c>
      <c r="Q882" s="837">
        <v>1</v>
      </c>
      <c r="R882" s="832">
        <v>3</v>
      </c>
      <c r="S882" s="837">
        <v>1</v>
      </c>
      <c r="T882" s="836">
        <v>3</v>
      </c>
      <c r="U882" s="838">
        <v>1</v>
      </c>
    </row>
    <row r="883" spans="1:21" ht="14.4" customHeight="1" x14ac:dyDescent="0.3">
      <c r="A883" s="831">
        <v>31</v>
      </c>
      <c r="B883" s="832" t="s">
        <v>1689</v>
      </c>
      <c r="C883" s="832" t="s">
        <v>1695</v>
      </c>
      <c r="D883" s="833" t="s">
        <v>2661</v>
      </c>
      <c r="E883" s="834" t="s">
        <v>1722</v>
      </c>
      <c r="F883" s="832" t="s">
        <v>1692</v>
      </c>
      <c r="G883" s="832" t="s">
        <v>1733</v>
      </c>
      <c r="H883" s="832" t="s">
        <v>581</v>
      </c>
      <c r="I883" s="832" t="s">
        <v>1776</v>
      </c>
      <c r="J883" s="832" t="s">
        <v>1777</v>
      </c>
      <c r="K883" s="832" t="s">
        <v>1778</v>
      </c>
      <c r="L883" s="835">
        <v>2202.1999999999998</v>
      </c>
      <c r="M883" s="835">
        <v>2202.1999999999998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31</v>
      </c>
      <c r="B884" s="832" t="s">
        <v>1689</v>
      </c>
      <c r="C884" s="832" t="s">
        <v>1695</v>
      </c>
      <c r="D884" s="833" t="s">
        <v>2661</v>
      </c>
      <c r="E884" s="834" t="s">
        <v>1722</v>
      </c>
      <c r="F884" s="832" t="s">
        <v>1692</v>
      </c>
      <c r="G884" s="832" t="s">
        <v>1733</v>
      </c>
      <c r="H884" s="832" t="s">
        <v>581</v>
      </c>
      <c r="I884" s="832" t="s">
        <v>1837</v>
      </c>
      <c r="J884" s="832" t="s">
        <v>1783</v>
      </c>
      <c r="K884" s="832" t="s">
        <v>1838</v>
      </c>
      <c r="L884" s="835">
        <v>58.5</v>
      </c>
      <c r="M884" s="835">
        <v>58.5</v>
      </c>
      <c r="N884" s="832">
        <v>1</v>
      </c>
      <c r="O884" s="836">
        <v>1</v>
      </c>
      <c r="P884" s="835">
        <v>58.5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31</v>
      </c>
      <c r="B885" s="832" t="s">
        <v>1689</v>
      </c>
      <c r="C885" s="832" t="s">
        <v>1695</v>
      </c>
      <c r="D885" s="833" t="s">
        <v>2661</v>
      </c>
      <c r="E885" s="834" t="s">
        <v>1722</v>
      </c>
      <c r="F885" s="832" t="s">
        <v>1692</v>
      </c>
      <c r="G885" s="832" t="s">
        <v>1733</v>
      </c>
      <c r="H885" s="832" t="s">
        <v>581</v>
      </c>
      <c r="I885" s="832" t="s">
        <v>1779</v>
      </c>
      <c r="J885" s="832" t="s">
        <v>1780</v>
      </c>
      <c r="K885" s="832" t="s">
        <v>1781</v>
      </c>
      <c r="L885" s="835">
        <v>971.25</v>
      </c>
      <c r="M885" s="835">
        <v>5827.5</v>
      </c>
      <c r="N885" s="832">
        <v>6</v>
      </c>
      <c r="O885" s="836">
        <v>6</v>
      </c>
      <c r="P885" s="835">
        <v>5827.5</v>
      </c>
      <c r="Q885" s="837">
        <v>1</v>
      </c>
      <c r="R885" s="832">
        <v>6</v>
      </c>
      <c r="S885" s="837">
        <v>1</v>
      </c>
      <c r="T885" s="836">
        <v>6</v>
      </c>
      <c r="U885" s="838">
        <v>1</v>
      </c>
    </row>
    <row r="886" spans="1:21" ht="14.4" customHeight="1" x14ac:dyDescent="0.3">
      <c r="A886" s="831">
        <v>31</v>
      </c>
      <c r="B886" s="832" t="s">
        <v>1689</v>
      </c>
      <c r="C886" s="832" t="s">
        <v>1695</v>
      </c>
      <c r="D886" s="833" t="s">
        <v>2661</v>
      </c>
      <c r="E886" s="834" t="s">
        <v>1722</v>
      </c>
      <c r="F886" s="832" t="s">
        <v>1692</v>
      </c>
      <c r="G886" s="832" t="s">
        <v>1733</v>
      </c>
      <c r="H886" s="832" t="s">
        <v>581</v>
      </c>
      <c r="I886" s="832" t="s">
        <v>2027</v>
      </c>
      <c r="J886" s="832" t="s">
        <v>2028</v>
      </c>
      <c r="K886" s="832" t="s">
        <v>2029</v>
      </c>
      <c r="L886" s="835">
        <v>250</v>
      </c>
      <c r="M886" s="835">
        <v>500</v>
      </c>
      <c r="N886" s="832">
        <v>2</v>
      </c>
      <c r="O886" s="836">
        <v>2</v>
      </c>
      <c r="P886" s="835">
        <v>500</v>
      </c>
      <c r="Q886" s="837">
        <v>1</v>
      </c>
      <c r="R886" s="832">
        <v>2</v>
      </c>
      <c r="S886" s="837">
        <v>1</v>
      </c>
      <c r="T886" s="836">
        <v>2</v>
      </c>
      <c r="U886" s="838">
        <v>1</v>
      </c>
    </row>
    <row r="887" spans="1:21" ht="14.4" customHeight="1" x14ac:dyDescent="0.3">
      <c r="A887" s="831">
        <v>31</v>
      </c>
      <c r="B887" s="832" t="s">
        <v>1689</v>
      </c>
      <c r="C887" s="832" t="s">
        <v>1695</v>
      </c>
      <c r="D887" s="833" t="s">
        <v>2661</v>
      </c>
      <c r="E887" s="834" t="s">
        <v>1722</v>
      </c>
      <c r="F887" s="832" t="s">
        <v>1692</v>
      </c>
      <c r="G887" s="832" t="s">
        <v>1733</v>
      </c>
      <c r="H887" s="832" t="s">
        <v>581</v>
      </c>
      <c r="I887" s="832" t="s">
        <v>1901</v>
      </c>
      <c r="J887" s="832" t="s">
        <v>1902</v>
      </c>
      <c r="K887" s="832" t="s">
        <v>1903</v>
      </c>
      <c r="L887" s="835">
        <v>349.12</v>
      </c>
      <c r="M887" s="835">
        <v>349.12</v>
      </c>
      <c r="N887" s="832">
        <v>1</v>
      </c>
      <c r="O887" s="836">
        <v>1</v>
      </c>
      <c r="P887" s="835">
        <v>349.12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31</v>
      </c>
      <c r="B888" s="832" t="s">
        <v>1689</v>
      </c>
      <c r="C888" s="832" t="s">
        <v>1695</v>
      </c>
      <c r="D888" s="833" t="s">
        <v>2661</v>
      </c>
      <c r="E888" s="834" t="s">
        <v>1722</v>
      </c>
      <c r="F888" s="832" t="s">
        <v>1692</v>
      </c>
      <c r="G888" s="832" t="s">
        <v>1733</v>
      </c>
      <c r="H888" s="832" t="s">
        <v>581</v>
      </c>
      <c r="I888" s="832" t="s">
        <v>1904</v>
      </c>
      <c r="J888" s="832" t="s">
        <v>1905</v>
      </c>
      <c r="K888" s="832" t="s">
        <v>1906</v>
      </c>
      <c r="L888" s="835">
        <v>350</v>
      </c>
      <c r="M888" s="835">
        <v>2100</v>
      </c>
      <c r="N888" s="832">
        <v>6</v>
      </c>
      <c r="O888" s="836">
        <v>6</v>
      </c>
      <c r="P888" s="835">
        <v>2100</v>
      </c>
      <c r="Q888" s="837">
        <v>1</v>
      </c>
      <c r="R888" s="832">
        <v>6</v>
      </c>
      <c r="S888" s="837">
        <v>1</v>
      </c>
      <c r="T888" s="836">
        <v>6</v>
      </c>
      <c r="U888" s="838">
        <v>1</v>
      </c>
    </row>
    <row r="889" spans="1:21" ht="14.4" customHeight="1" x14ac:dyDescent="0.3">
      <c r="A889" s="831">
        <v>31</v>
      </c>
      <c r="B889" s="832" t="s">
        <v>1689</v>
      </c>
      <c r="C889" s="832" t="s">
        <v>1695</v>
      </c>
      <c r="D889" s="833" t="s">
        <v>2661</v>
      </c>
      <c r="E889" s="834" t="s">
        <v>1722</v>
      </c>
      <c r="F889" s="832" t="s">
        <v>1692</v>
      </c>
      <c r="G889" s="832" t="s">
        <v>1733</v>
      </c>
      <c r="H889" s="832" t="s">
        <v>581</v>
      </c>
      <c r="I889" s="832" t="s">
        <v>1782</v>
      </c>
      <c r="J889" s="832" t="s">
        <v>1783</v>
      </c>
      <c r="K889" s="832" t="s">
        <v>1784</v>
      </c>
      <c r="L889" s="835">
        <v>58.5</v>
      </c>
      <c r="M889" s="835">
        <v>58.5</v>
      </c>
      <c r="N889" s="832">
        <v>1</v>
      </c>
      <c r="O889" s="836">
        <v>1</v>
      </c>
      <c r="P889" s="835">
        <v>58.5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31</v>
      </c>
      <c r="B890" s="832" t="s">
        <v>1689</v>
      </c>
      <c r="C890" s="832" t="s">
        <v>1695</v>
      </c>
      <c r="D890" s="833" t="s">
        <v>2661</v>
      </c>
      <c r="E890" s="834" t="s">
        <v>1722</v>
      </c>
      <c r="F890" s="832" t="s">
        <v>1692</v>
      </c>
      <c r="G890" s="832" t="s">
        <v>1733</v>
      </c>
      <c r="H890" s="832" t="s">
        <v>581</v>
      </c>
      <c r="I890" s="832" t="s">
        <v>2035</v>
      </c>
      <c r="J890" s="832" t="s">
        <v>2036</v>
      </c>
      <c r="K890" s="832" t="s">
        <v>2037</v>
      </c>
      <c r="L890" s="835">
        <v>336.5</v>
      </c>
      <c r="M890" s="835">
        <v>336.5</v>
      </c>
      <c r="N890" s="832">
        <v>1</v>
      </c>
      <c r="O890" s="836">
        <v>1</v>
      </c>
      <c r="P890" s="835">
        <v>336.5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31</v>
      </c>
      <c r="B891" s="832" t="s">
        <v>1689</v>
      </c>
      <c r="C891" s="832" t="s">
        <v>1695</v>
      </c>
      <c r="D891" s="833" t="s">
        <v>2661</v>
      </c>
      <c r="E891" s="834" t="s">
        <v>1722</v>
      </c>
      <c r="F891" s="832" t="s">
        <v>1692</v>
      </c>
      <c r="G891" s="832" t="s">
        <v>1733</v>
      </c>
      <c r="H891" s="832" t="s">
        <v>581</v>
      </c>
      <c r="I891" s="832" t="s">
        <v>2596</v>
      </c>
      <c r="J891" s="832" t="s">
        <v>2597</v>
      </c>
      <c r="K891" s="832" t="s">
        <v>2598</v>
      </c>
      <c r="L891" s="835">
        <v>1600</v>
      </c>
      <c r="M891" s="835">
        <v>1600</v>
      </c>
      <c r="N891" s="832">
        <v>1</v>
      </c>
      <c r="O891" s="836">
        <v>1</v>
      </c>
      <c r="P891" s="835">
        <v>1600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31</v>
      </c>
      <c r="B892" s="832" t="s">
        <v>1689</v>
      </c>
      <c r="C892" s="832" t="s">
        <v>1695</v>
      </c>
      <c r="D892" s="833" t="s">
        <v>2661</v>
      </c>
      <c r="E892" s="834" t="s">
        <v>1722</v>
      </c>
      <c r="F892" s="832" t="s">
        <v>1692</v>
      </c>
      <c r="G892" s="832" t="s">
        <v>1733</v>
      </c>
      <c r="H892" s="832" t="s">
        <v>581</v>
      </c>
      <c r="I892" s="832" t="s">
        <v>1737</v>
      </c>
      <c r="J892" s="832" t="s">
        <v>1738</v>
      </c>
      <c r="K892" s="832" t="s">
        <v>1739</v>
      </c>
      <c r="L892" s="835">
        <v>1000</v>
      </c>
      <c r="M892" s="835">
        <v>2000</v>
      </c>
      <c r="N892" s="832">
        <v>2</v>
      </c>
      <c r="O892" s="836">
        <v>2</v>
      </c>
      <c r="P892" s="835">
        <v>2000</v>
      </c>
      <c r="Q892" s="837">
        <v>1</v>
      </c>
      <c r="R892" s="832">
        <v>2</v>
      </c>
      <c r="S892" s="837">
        <v>1</v>
      </c>
      <c r="T892" s="836">
        <v>2</v>
      </c>
      <c r="U892" s="838">
        <v>1</v>
      </c>
    </row>
    <row r="893" spans="1:21" ht="14.4" customHeight="1" x14ac:dyDescent="0.3">
      <c r="A893" s="831">
        <v>31</v>
      </c>
      <c r="B893" s="832" t="s">
        <v>1689</v>
      </c>
      <c r="C893" s="832" t="s">
        <v>1695</v>
      </c>
      <c r="D893" s="833" t="s">
        <v>2661</v>
      </c>
      <c r="E893" s="834" t="s">
        <v>1722</v>
      </c>
      <c r="F893" s="832" t="s">
        <v>1692</v>
      </c>
      <c r="G893" s="832" t="s">
        <v>1733</v>
      </c>
      <c r="H893" s="832" t="s">
        <v>581</v>
      </c>
      <c r="I893" s="832" t="s">
        <v>2163</v>
      </c>
      <c r="J893" s="832" t="s">
        <v>2164</v>
      </c>
      <c r="K893" s="832" t="s">
        <v>2165</v>
      </c>
      <c r="L893" s="835">
        <v>350</v>
      </c>
      <c r="M893" s="835">
        <v>350</v>
      </c>
      <c r="N893" s="832">
        <v>1</v>
      </c>
      <c r="O893" s="836">
        <v>1</v>
      </c>
      <c r="P893" s="835">
        <v>350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31</v>
      </c>
      <c r="B894" s="832" t="s">
        <v>1689</v>
      </c>
      <c r="C894" s="832" t="s">
        <v>1695</v>
      </c>
      <c r="D894" s="833" t="s">
        <v>2661</v>
      </c>
      <c r="E894" s="834" t="s">
        <v>1722</v>
      </c>
      <c r="F894" s="832" t="s">
        <v>1692</v>
      </c>
      <c r="G894" s="832" t="s">
        <v>1733</v>
      </c>
      <c r="H894" s="832" t="s">
        <v>581</v>
      </c>
      <c r="I894" s="832" t="s">
        <v>2599</v>
      </c>
      <c r="J894" s="832" t="s">
        <v>2600</v>
      </c>
      <c r="K894" s="832" t="s">
        <v>2601</v>
      </c>
      <c r="L894" s="835">
        <v>509.64</v>
      </c>
      <c r="M894" s="835">
        <v>509.64</v>
      </c>
      <c r="N894" s="832">
        <v>1</v>
      </c>
      <c r="O894" s="836">
        <v>1</v>
      </c>
      <c r="P894" s="835">
        <v>509.64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31</v>
      </c>
      <c r="B895" s="832" t="s">
        <v>1689</v>
      </c>
      <c r="C895" s="832" t="s">
        <v>1695</v>
      </c>
      <c r="D895" s="833" t="s">
        <v>2661</v>
      </c>
      <c r="E895" s="834" t="s">
        <v>1722</v>
      </c>
      <c r="F895" s="832" t="s">
        <v>1692</v>
      </c>
      <c r="G895" s="832" t="s">
        <v>1733</v>
      </c>
      <c r="H895" s="832" t="s">
        <v>581</v>
      </c>
      <c r="I895" s="832" t="s">
        <v>2602</v>
      </c>
      <c r="J895" s="832" t="s">
        <v>2603</v>
      </c>
      <c r="K895" s="832" t="s">
        <v>2604</v>
      </c>
      <c r="L895" s="835">
        <v>1000</v>
      </c>
      <c r="M895" s="835">
        <v>1000</v>
      </c>
      <c r="N895" s="832">
        <v>1</v>
      </c>
      <c r="O895" s="836">
        <v>1</v>
      </c>
      <c r="P895" s="835">
        <v>1000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31</v>
      </c>
      <c r="B896" s="832" t="s">
        <v>1689</v>
      </c>
      <c r="C896" s="832" t="s">
        <v>1695</v>
      </c>
      <c r="D896" s="833" t="s">
        <v>2661</v>
      </c>
      <c r="E896" s="834" t="s">
        <v>1722</v>
      </c>
      <c r="F896" s="832" t="s">
        <v>1692</v>
      </c>
      <c r="G896" s="832" t="s">
        <v>1733</v>
      </c>
      <c r="H896" s="832" t="s">
        <v>581</v>
      </c>
      <c r="I896" s="832" t="s">
        <v>2605</v>
      </c>
      <c r="J896" s="832" t="s">
        <v>2606</v>
      </c>
      <c r="K896" s="832" t="s">
        <v>2607</v>
      </c>
      <c r="L896" s="835">
        <v>690</v>
      </c>
      <c r="M896" s="835">
        <v>690</v>
      </c>
      <c r="N896" s="832">
        <v>1</v>
      </c>
      <c r="O896" s="836">
        <v>1</v>
      </c>
      <c r="P896" s="835">
        <v>690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31</v>
      </c>
      <c r="B897" s="832" t="s">
        <v>1689</v>
      </c>
      <c r="C897" s="832" t="s">
        <v>1695</v>
      </c>
      <c r="D897" s="833" t="s">
        <v>2661</v>
      </c>
      <c r="E897" s="834" t="s">
        <v>1722</v>
      </c>
      <c r="F897" s="832" t="s">
        <v>1692</v>
      </c>
      <c r="G897" s="832" t="s">
        <v>1733</v>
      </c>
      <c r="H897" s="832" t="s">
        <v>581</v>
      </c>
      <c r="I897" s="832" t="s">
        <v>2090</v>
      </c>
      <c r="J897" s="832" t="s">
        <v>2091</v>
      </c>
      <c r="K897" s="832" t="s">
        <v>2092</v>
      </c>
      <c r="L897" s="835">
        <v>2260</v>
      </c>
      <c r="M897" s="835">
        <v>4520</v>
      </c>
      <c r="N897" s="832">
        <v>2</v>
      </c>
      <c r="O897" s="836">
        <v>2</v>
      </c>
      <c r="P897" s="835">
        <v>4520</v>
      </c>
      <c r="Q897" s="837">
        <v>1</v>
      </c>
      <c r="R897" s="832">
        <v>2</v>
      </c>
      <c r="S897" s="837">
        <v>1</v>
      </c>
      <c r="T897" s="836">
        <v>2</v>
      </c>
      <c r="U897" s="838">
        <v>1</v>
      </c>
    </row>
    <row r="898" spans="1:21" ht="14.4" customHeight="1" x14ac:dyDescent="0.3">
      <c r="A898" s="831">
        <v>31</v>
      </c>
      <c r="B898" s="832" t="s">
        <v>1689</v>
      </c>
      <c r="C898" s="832" t="s">
        <v>1695</v>
      </c>
      <c r="D898" s="833" t="s">
        <v>2661</v>
      </c>
      <c r="E898" s="834" t="s">
        <v>1722</v>
      </c>
      <c r="F898" s="832" t="s">
        <v>1692</v>
      </c>
      <c r="G898" s="832" t="s">
        <v>1733</v>
      </c>
      <c r="H898" s="832" t="s">
        <v>581</v>
      </c>
      <c r="I898" s="832" t="s">
        <v>2046</v>
      </c>
      <c r="J898" s="832" t="s">
        <v>2047</v>
      </c>
      <c r="K898" s="832" t="s">
        <v>2048</v>
      </c>
      <c r="L898" s="835">
        <v>628</v>
      </c>
      <c r="M898" s="835">
        <v>1256</v>
      </c>
      <c r="N898" s="832">
        <v>2</v>
      </c>
      <c r="O898" s="836">
        <v>2</v>
      </c>
      <c r="P898" s="835">
        <v>1256</v>
      </c>
      <c r="Q898" s="837">
        <v>1</v>
      </c>
      <c r="R898" s="832">
        <v>2</v>
      </c>
      <c r="S898" s="837">
        <v>1</v>
      </c>
      <c r="T898" s="836">
        <v>2</v>
      </c>
      <c r="U898" s="838">
        <v>1</v>
      </c>
    </row>
    <row r="899" spans="1:21" ht="14.4" customHeight="1" x14ac:dyDescent="0.3">
      <c r="A899" s="831">
        <v>31</v>
      </c>
      <c r="B899" s="832" t="s">
        <v>1689</v>
      </c>
      <c r="C899" s="832" t="s">
        <v>1695</v>
      </c>
      <c r="D899" s="833" t="s">
        <v>2661</v>
      </c>
      <c r="E899" s="834" t="s">
        <v>1722</v>
      </c>
      <c r="F899" s="832" t="s">
        <v>1692</v>
      </c>
      <c r="G899" s="832" t="s">
        <v>1733</v>
      </c>
      <c r="H899" s="832" t="s">
        <v>581</v>
      </c>
      <c r="I899" s="832" t="s">
        <v>1785</v>
      </c>
      <c r="J899" s="832" t="s">
        <v>1786</v>
      </c>
      <c r="K899" s="832" t="s">
        <v>1787</v>
      </c>
      <c r="L899" s="835">
        <v>855</v>
      </c>
      <c r="M899" s="835">
        <v>855</v>
      </c>
      <c r="N899" s="832">
        <v>1</v>
      </c>
      <c r="O899" s="836">
        <v>1</v>
      </c>
      <c r="P899" s="835">
        <v>855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31</v>
      </c>
      <c r="B900" s="832" t="s">
        <v>1689</v>
      </c>
      <c r="C900" s="832" t="s">
        <v>1695</v>
      </c>
      <c r="D900" s="833" t="s">
        <v>2661</v>
      </c>
      <c r="E900" s="834" t="s">
        <v>1722</v>
      </c>
      <c r="F900" s="832" t="s">
        <v>1692</v>
      </c>
      <c r="G900" s="832" t="s">
        <v>1733</v>
      </c>
      <c r="H900" s="832" t="s">
        <v>581</v>
      </c>
      <c r="I900" s="832" t="s">
        <v>2608</v>
      </c>
      <c r="J900" s="832" t="s">
        <v>2609</v>
      </c>
      <c r="K900" s="832" t="s">
        <v>2610</v>
      </c>
      <c r="L900" s="835">
        <v>250</v>
      </c>
      <c r="M900" s="835">
        <v>250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31</v>
      </c>
      <c r="B901" s="832" t="s">
        <v>1689</v>
      </c>
      <c r="C901" s="832" t="s">
        <v>1695</v>
      </c>
      <c r="D901" s="833" t="s">
        <v>2661</v>
      </c>
      <c r="E901" s="834" t="s">
        <v>1722</v>
      </c>
      <c r="F901" s="832" t="s">
        <v>1692</v>
      </c>
      <c r="G901" s="832" t="s">
        <v>1733</v>
      </c>
      <c r="H901" s="832" t="s">
        <v>581</v>
      </c>
      <c r="I901" s="832" t="s">
        <v>2231</v>
      </c>
      <c r="J901" s="832" t="s">
        <v>2232</v>
      </c>
      <c r="K901" s="832"/>
      <c r="L901" s="835">
        <v>2440.2399999999998</v>
      </c>
      <c r="M901" s="835">
        <v>2440.2399999999998</v>
      </c>
      <c r="N901" s="832">
        <v>1</v>
      </c>
      <c r="O901" s="836">
        <v>1</v>
      </c>
      <c r="P901" s="835">
        <v>2440.2399999999998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31</v>
      </c>
      <c r="B902" s="832" t="s">
        <v>1689</v>
      </c>
      <c r="C902" s="832" t="s">
        <v>1695</v>
      </c>
      <c r="D902" s="833" t="s">
        <v>2661</v>
      </c>
      <c r="E902" s="834" t="s">
        <v>1722</v>
      </c>
      <c r="F902" s="832" t="s">
        <v>1692</v>
      </c>
      <c r="G902" s="832" t="s">
        <v>1733</v>
      </c>
      <c r="H902" s="832" t="s">
        <v>581</v>
      </c>
      <c r="I902" s="832" t="s">
        <v>2611</v>
      </c>
      <c r="J902" s="832" t="s">
        <v>2612</v>
      </c>
      <c r="K902" s="832" t="s">
        <v>2613</v>
      </c>
      <c r="L902" s="835">
        <v>2337</v>
      </c>
      <c r="M902" s="835">
        <v>2337</v>
      </c>
      <c r="N902" s="832">
        <v>1</v>
      </c>
      <c r="O902" s="836">
        <v>1</v>
      </c>
      <c r="P902" s="835">
        <v>2337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31</v>
      </c>
      <c r="B903" s="832" t="s">
        <v>1689</v>
      </c>
      <c r="C903" s="832" t="s">
        <v>1695</v>
      </c>
      <c r="D903" s="833" t="s">
        <v>2661</v>
      </c>
      <c r="E903" s="834" t="s">
        <v>1722</v>
      </c>
      <c r="F903" s="832" t="s">
        <v>1692</v>
      </c>
      <c r="G903" s="832" t="s">
        <v>1740</v>
      </c>
      <c r="H903" s="832" t="s">
        <v>581</v>
      </c>
      <c r="I903" s="832" t="s">
        <v>1915</v>
      </c>
      <c r="J903" s="832" t="s">
        <v>1916</v>
      </c>
      <c r="K903" s="832" t="s">
        <v>1917</v>
      </c>
      <c r="L903" s="835">
        <v>260</v>
      </c>
      <c r="M903" s="835">
        <v>1560</v>
      </c>
      <c r="N903" s="832">
        <v>6</v>
      </c>
      <c r="O903" s="836">
        <v>3</v>
      </c>
      <c r="P903" s="835">
        <v>1560</v>
      </c>
      <c r="Q903" s="837">
        <v>1</v>
      </c>
      <c r="R903" s="832">
        <v>6</v>
      </c>
      <c r="S903" s="837">
        <v>1</v>
      </c>
      <c r="T903" s="836">
        <v>3</v>
      </c>
      <c r="U903" s="838">
        <v>1</v>
      </c>
    </row>
    <row r="904" spans="1:21" ht="14.4" customHeight="1" x14ac:dyDescent="0.3">
      <c r="A904" s="831">
        <v>31</v>
      </c>
      <c r="B904" s="832" t="s">
        <v>1689</v>
      </c>
      <c r="C904" s="832" t="s">
        <v>1695</v>
      </c>
      <c r="D904" s="833" t="s">
        <v>2661</v>
      </c>
      <c r="E904" s="834" t="s">
        <v>1722</v>
      </c>
      <c r="F904" s="832" t="s">
        <v>1692</v>
      </c>
      <c r="G904" s="832" t="s">
        <v>1740</v>
      </c>
      <c r="H904" s="832" t="s">
        <v>581</v>
      </c>
      <c r="I904" s="832" t="s">
        <v>1741</v>
      </c>
      <c r="J904" s="832" t="s">
        <v>1742</v>
      </c>
      <c r="K904" s="832" t="s">
        <v>1743</v>
      </c>
      <c r="L904" s="835">
        <v>200</v>
      </c>
      <c r="M904" s="835">
        <v>10000</v>
      </c>
      <c r="N904" s="832">
        <v>50</v>
      </c>
      <c r="O904" s="836">
        <v>25</v>
      </c>
      <c r="P904" s="835">
        <v>9200</v>
      </c>
      <c r="Q904" s="837">
        <v>0.92</v>
      </c>
      <c r="R904" s="832">
        <v>46</v>
      </c>
      <c r="S904" s="837">
        <v>0.92</v>
      </c>
      <c r="T904" s="836">
        <v>23</v>
      </c>
      <c r="U904" s="838">
        <v>0.92</v>
      </c>
    </row>
    <row r="905" spans="1:21" ht="14.4" customHeight="1" x14ac:dyDescent="0.3">
      <c r="A905" s="831">
        <v>31</v>
      </c>
      <c r="B905" s="832" t="s">
        <v>1689</v>
      </c>
      <c r="C905" s="832" t="s">
        <v>1695</v>
      </c>
      <c r="D905" s="833" t="s">
        <v>2661</v>
      </c>
      <c r="E905" s="834" t="s">
        <v>1722</v>
      </c>
      <c r="F905" s="832" t="s">
        <v>1692</v>
      </c>
      <c r="G905" s="832" t="s">
        <v>1740</v>
      </c>
      <c r="H905" s="832" t="s">
        <v>581</v>
      </c>
      <c r="I905" s="832" t="s">
        <v>1918</v>
      </c>
      <c r="J905" s="832" t="s">
        <v>1919</v>
      </c>
      <c r="K905" s="832" t="s">
        <v>1920</v>
      </c>
      <c r="L905" s="835">
        <v>1200</v>
      </c>
      <c r="M905" s="835">
        <v>1200</v>
      </c>
      <c r="N905" s="832">
        <v>1</v>
      </c>
      <c r="O905" s="836">
        <v>1</v>
      </c>
      <c r="P905" s="835">
        <v>1200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31</v>
      </c>
      <c r="B906" s="832" t="s">
        <v>1689</v>
      </c>
      <c r="C906" s="832" t="s">
        <v>1695</v>
      </c>
      <c r="D906" s="833" t="s">
        <v>2661</v>
      </c>
      <c r="E906" s="834" t="s">
        <v>1722</v>
      </c>
      <c r="F906" s="832" t="s">
        <v>1692</v>
      </c>
      <c r="G906" s="832" t="s">
        <v>1740</v>
      </c>
      <c r="H906" s="832" t="s">
        <v>581</v>
      </c>
      <c r="I906" s="832" t="s">
        <v>1921</v>
      </c>
      <c r="J906" s="832" t="s">
        <v>2614</v>
      </c>
      <c r="K906" s="832" t="s">
        <v>2615</v>
      </c>
      <c r="L906" s="835">
        <v>890</v>
      </c>
      <c r="M906" s="835">
        <v>890</v>
      </c>
      <c r="N906" s="832">
        <v>1</v>
      </c>
      <c r="O906" s="836">
        <v>1</v>
      </c>
      <c r="P906" s="835">
        <v>890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31</v>
      </c>
      <c r="B907" s="832" t="s">
        <v>1689</v>
      </c>
      <c r="C907" s="832" t="s">
        <v>1695</v>
      </c>
      <c r="D907" s="833" t="s">
        <v>2661</v>
      </c>
      <c r="E907" s="834" t="s">
        <v>1704</v>
      </c>
      <c r="F907" s="832" t="s">
        <v>1690</v>
      </c>
      <c r="G907" s="832" t="s">
        <v>2371</v>
      </c>
      <c r="H907" s="832" t="s">
        <v>581</v>
      </c>
      <c r="I907" s="832" t="s">
        <v>2616</v>
      </c>
      <c r="J907" s="832" t="s">
        <v>2617</v>
      </c>
      <c r="K907" s="832" t="s">
        <v>2373</v>
      </c>
      <c r="L907" s="835">
        <v>176.32</v>
      </c>
      <c r="M907" s="835">
        <v>176.32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31</v>
      </c>
      <c r="B908" s="832" t="s">
        <v>1689</v>
      </c>
      <c r="C908" s="832" t="s">
        <v>1695</v>
      </c>
      <c r="D908" s="833" t="s">
        <v>2661</v>
      </c>
      <c r="E908" s="834" t="s">
        <v>1704</v>
      </c>
      <c r="F908" s="832" t="s">
        <v>1690</v>
      </c>
      <c r="G908" s="832" t="s">
        <v>2112</v>
      </c>
      <c r="H908" s="832" t="s">
        <v>581</v>
      </c>
      <c r="I908" s="832" t="s">
        <v>2113</v>
      </c>
      <c r="J908" s="832" t="s">
        <v>695</v>
      </c>
      <c r="K908" s="832" t="s">
        <v>2114</v>
      </c>
      <c r="L908" s="835">
        <v>91.11</v>
      </c>
      <c r="M908" s="835">
        <v>91.11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31</v>
      </c>
      <c r="B909" s="832" t="s">
        <v>1689</v>
      </c>
      <c r="C909" s="832" t="s">
        <v>1695</v>
      </c>
      <c r="D909" s="833" t="s">
        <v>2661</v>
      </c>
      <c r="E909" s="834" t="s">
        <v>1704</v>
      </c>
      <c r="F909" s="832" t="s">
        <v>1690</v>
      </c>
      <c r="G909" s="832" t="s">
        <v>2112</v>
      </c>
      <c r="H909" s="832" t="s">
        <v>581</v>
      </c>
      <c r="I909" s="832" t="s">
        <v>2618</v>
      </c>
      <c r="J909" s="832" t="s">
        <v>695</v>
      </c>
      <c r="K909" s="832" t="s">
        <v>2619</v>
      </c>
      <c r="L909" s="835">
        <v>45.56</v>
      </c>
      <c r="M909" s="835">
        <v>45.56</v>
      </c>
      <c r="N909" s="832">
        <v>1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31</v>
      </c>
      <c r="B910" s="832" t="s">
        <v>1689</v>
      </c>
      <c r="C910" s="832" t="s">
        <v>1695</v>
      </c>
      <c r="D910" s="833" t="s">
        <v>2661</v>
      </c>
      <c r="E910" s="834" t="s">
        <v>1704</v>
      </c>
      <c r="F910" s="832" t="s">
        <v>1690</v>
      </c>
      <c r="G910" s="832" t="s">
        <v>2117</v>
      </c>
      <c r="H910" s="832" t="s">
        <v>581</v>
      </c>
      <c r="I910" s="832" t="s">
        <v>2565</v>
      </c>
      <c r="J910" s="832" t="s">
        <v>2566</v>
      </c>
      <c r="K910" s="832" t="s">
        <v>2258</v>
      </c>
      <c r="L910" s="835">
        <v>0</v>
      </c>
      <c r="M910" s="835">
        <v>0</v>
      </c>
      <c r="N910" s="832">
        <v>1</v>
      </c>
      <c r="O910" s="836">
        <v>1</v>
      </c>
      <c r="P910" s="835"/>
      <c r="Q910" s="837"/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31</v>
      </c>
      <c r="B911" s="832" t="s">
        <v>1689</v>
      </c>
      <c r="C911" s="832" t="s">
        <v>1695</v>
      </c>
      <c r="D911" s="833" t="s">
        <v>2661</v>
      </c>
      <c r="E911" s="834" t="s">
        <v>1704</v>
      </c>
      <c r="F911" s="832" t="s">
        <v>1690</v>
      </c>
      <c r="G911" s="832" t="s">
        <v>2620</v>
      </c>
      <c r="H911" s="832" t="s">
        <v>613</v>
      </c>
      <c r="I911" s="832" t="s">
        <v>2621</v>
      </c>
      <c r="J911" s="832" t="s">
        <v>2622</v>
      </c>
      <c r="K911" s="832" t="s">
        <v>2623</v>
      </c>
      <c r="L911" s="835">
        <v>219.18</v>
      </c>
      <c r="M911" s="835">
        <v>219.18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31</v>
      </c>
      <c r="B912" s="832" t="s">
        <v>1689</v>
      </c>
      <c r="C912" s="832" t="s">
        <v>1695</v>
      </c>
      <c r="D912" s="833" t="s">
        <v>2661</v>
      </c>
      <c r="E912" s="834" t="s">
        <v>1709</v>
      </c>
      <c r="F912" s="832" t="s">
        <v>1690</v>
      </c>
      <c r="G912" s="832" t="s">
        <v>1723</v>
      </c>
      <c r="H912" s="832" t="s">
        <v>613</v>
      </c>
      <c r="I912" s="832" t="s">
        <v>1724</v>
      </c>
      <c r="J912" s="832" t="s">
        <v>770</v>
      </c>
      <c r="K912" s="832" t="s">
        <v>1385</v>
      </c>
      <c r="L912" s="835">
        <v>736.33</v>
      </c>
      <c r="M912" s="835">
        <v>736.33</v>
      </c>
      <c r="N912" s="832">
        <v>1</v>
      </c>
      <c r="O912" s="836">
        <v>1</v>
      </c>
      <c r="P912" s="835">
        <v>736.33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31</v>
      </c>
      <c r="B913" s="832" t="s">
        <v>1689</v>
      </c>
      <c r="C913" s="832" t="s">
        <v>1695</v>
      </c>
      <c r="D913" s="833" t="s">
        <v>2661</v>
      </c>
      <c r="E913" s="834" t="s">
        <v>1709</v>
      </c>
      <c r="F913" s="832" t="s">
        <v>1690</v>
      </c>
      <c r="G913" s="832" t="s">
        <v>1865</v>
      </c>
      <c r="H913" s="832" t="s">
        <v>581</v>
      </c>
      <c r="I913" s="832" t="s">
        <v>2542</v>
      </c>
      <c r="J913" s="832" t="s">
        <v>2543</v>
      </c>
      <c r="K913" s="832" t="s">
        <v>2544</v>
      </c>
      <c r="L913" s="835">
        <v>271.94</v>
      </c>
      <c r="M913" s="835">
        <v>271.94</v>
      </c>
      <c r="N913" s="832">
        <v>1</v>
      </c>
      <c r="O913" s="836">
        <v>1</v>
      </c>
      <c r="P913" s="835">
        <v>271.94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31</v>
      </c>
      <c r="B914" s="832" t="s">
        <v>1689</v>
      </c>
      <c r="C914" s="832" t="s">
        <v>1695</v>
      </c>
      <c r="D914" s="833" t="s">
        <v>2661</v>
      </c>
      <c r="E914" s="834" t="s">
        <v>1709</v>
      </c>
      <c r="F914" s="832" t="s">
        <v>1690</v>
      </c>
      <c r="G914" s="832" t="s">
        <v>1762</v>
      </c>
      <c r="H914" s="832" t="s">
        <v>581</v>
      </c>
      <c r="I914" s="832" t="s">
        <v>1873</v>
      </c>
      <c r="J914" s="832" t="s">
        <v>1803</v>
      </c>
      <c r="K914" s="832" t="s">
        <v>1874</v>
      </c>
      <c r="L914" s="835">
        <v>16.77</v>
      </c>
      <c r="M914" s="835">
        <v>16.77</v>
      </c>
      <c r="N914" s="832">
        <v>1</v>
      </c>
      <c r="O914" s="836">
        <v>1</v>
      </c>
      <c r="P914" s="835">
        <v>16.77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31</v>
      </c>
      <c r="B915" s="832" t="s">
        <v>1689</v>
      </c>
      <c r="C915" s="832" t="s">
        <v>1695</v>
      </c>
      <c r="D915" s="833" t="s">
        <v>2661</v>
      </c>
      <c r="E915" s="834" t="s">
        <v>1709</v>
      </c>
      <c r="F915" s="832" t="s">
        <v>1690</v>
      </c>
      <c r="G915" s="832" t="s">
        <v>1766</v>
      </c>
      <c r="H915" s="832" t="s">
        <v>613</v>
      </c>
      <c r="I915" s="832" t="s">
        <v>1504</v>
      </c>
      <c r="J915" s="832" t="s">
        <v>1039</v>
      </c>
      <c r="K915" s="832" t="s">
        <v>1505</v>
      </c>
      <c r="L915" s="835">
        <v>225.06</v>
      </c>
      <c r="M915" s="835">
        <v>225.06</v>
      </c>
      <c r="N915" s="832">
        <v>1</v>
      </c>
      <c r="O915" s="836">
        <v>1</v>
      </c>
      <c r="P915" s="835">
        <v>225.06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31</v>
      </c>
      <c r="B916" s="832" t="s">
        <v>1689</v>
      </c>
      <c r="C916" s="832" t="s">
        <v>1695</v>
      </c>
      <c r="D916" s="833" t="s">
        <v>2661</v>
      </c>
      <c r="E916" s="834" t="s">
        <v>1709</v>
      </c>
      <c r="F916" s="832" t="s">
        <v>1692</v>
      </c>
      <c r="G916" s="832" t="s">
        <v>1733</v>
      </c>
      <c r="H916" s="832" t="s">
        <v>581</v>
      </c>
      <c r="I916" s="832" t="s">
        <v>2019</v>
      </c>
      <c r="J916" s="832" t="s">
        <v>2020</v>
      </c>
      <c r="K916" s="832" t="s">
        <v>2021</v>
      </c>
      <c r="L916" s="835">
        <v>320.25</v>
      </c>
      <c r="M916" s="835">
        <v>320.25</v>
      </c>
      <c r="N916" s="832">
        <v>1</v>
      </c>
      <c r="O916" s="836">
        <v>1</v>
      </c>
      <c r="P916" s="835">
        <v>320.25</v>
      </c>
      <c r="Q916" s="837">
        <v>1</v>
      </c>
      <c r="R916" s="832">
        <v>1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31</v>
      </c>
      <c r="B917" s="832" t="s">
        <v>1689</v>
      </c>
      <c r="C917" s="832" t="s">
        <v>1695</v>
      </c>
      <c r="D917" s="833" t="s">
        <v>2661</v>
      </c>
      <c r="E917" s="834" t="s">
        <v>1709</v>
      </c>
      <c r="F917" s="832" t="s">
        <v>1692</v>
      </c>
      <c r="G917" s="832" t="s">
        <v>1740</v>
      </c>
      <c r="H917" s="832" t="s">
        <v>581</v>
      </c>
      <c r="I917" s="832" t="s">
        <v>1741</v>
      </c>
      <c r="J917" s="832" t="s">
        <v>1742</v>
      </c>
      <c r="K917" s="832" t="s">
        <v>1743</v>
      </c>
      <c r="L917" s="835">
        <v>200</v>
      </c>
      <c r="M917" s="835">
        <v>400</v>
      </c>
      <c r="N917" s="832">
        <v>2</v>
      </c>
      <c r="O917" s="836">
        <v>1</v>
      </c>
      <c r="P917" s="835">
        <v>400</v>
      </c>
      <c r="Q917" s="837">
        <v>1</v>
      </c>
      <c r="R917" s="832">
        <v>2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31</v>
      </c>
      <c r="B918" s="832" t="s">
        <v>1689</v>
      </c>
      <c r="C918" s="832" t="s">
        <v>1695</v>
      </c>
      <c r="D918" s="833" t="s">
        <v>2661</v>
      </c>
      <c r="E918" s="834" t="s">
        <v>1709</v>
      </c>
      <c r="F918" s="832" t="s">
        <v>1692</v>
      </c>
      <c r="G918" s="832" t="s">
        <v>1740</v>
      </c>
      <c r="H918" s="832" t="s">
        <v>581</v>
      </c>
      <c r="I918" s="832" t="s">
        <v>2233</v>
      </c>
      <c r="J918" s="832" t="s">
        <v>2234</v>
      </c>
      <c r="K918" s="832" t="s">
        <v>2235</v>
      </c>
      <c r="L918" s="835">
        <v>190</v>
      </c>
      <c r="M918" s="835">
        <v>380</v>
      </c>
      <c r="N918" s="832">
        <v>2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31</v>
      </c>
      <c r="B919" s="832" t="s">
        <v>1689</v>
      </c>
      <c r="C919" s="832" t="s">
        <v>1695</v>
      </c>
      <c r="D919" s="833" t="s">
        <v>2661</v>
      </c>
      <c r="E919" s="834" t="s">
        <v>1707</v>
      </c>
      <c r="F919" s="832" t="s">
        <v>1690</v>
      </c>
      <c r="G919" s="832" t="s">
        <v>1755</v>
      </c>
      <c r="H919" s="832" t="s">
        <v>581</v>
      </c>
      <c r="I919" s="832" t="s">
        <v>2624</v>
      </c>
      <c r="J919" s="832" t="s">
        <v>647</v>
      </c>
      <c r="K919" s="832" t="s">
        <v>2625</v>
      </c>
      <c r="L919" s="835">
        <v>24.22</v>
      </c>
      <c r="M919" s="835">
        <v>24.22</v>
      </c>
      <c r="N919" s="832">
        <v>1</v>
      </c>
      <c r="O919" s="836">
        <v>1</v>
      </c>
      <c r="P919" s="835">
        <v>24.22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31</v>
      </c>
      <c r="B920" s="832" t="s">
        <v>1689</v>
      </c>
      <c r="C920" s="832" t="s">
        <v>1695</v>
      </c>
      <c r="D920" s="833" t="s">
        <v>2661</v>
      </c>
      <c r="E920" s="834" t="s">
        <v>1707</v>
      </c>
      <c r="F920" s="832" t="s">
        <v>1690</v>
      </c>
      <c r="G920" s="832" t="s">
        <v>1725</v>
      </c>
      <c r="H920" s="832" t="s">
        <v>613</v>
      </c>
      <c r="I920" s="832" t="s">
        <v>1568</v>
      </c>
      <c r="J920" s="832" t="s">
        <v>905</v>
      </c>
      <c r="K920" s="832" t="s">
        <v>1569</v>
      </c>
      <c r="L920" s="835">
        <v>0</v>
      </c>
      <c r="M920" s="835">
        <v>0</v>
      </c>
      <c r="N920" s="832">
        <v>1</v>
      </c>
      <c r="O920" s="836">
        <v>1</v>
      </c>
      <c r="P920" s="835">
        <v>0</v>
      </c>
      <c r="Q920" s="837"/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31</v>
      </c>
      <c r="B921" s="832" t="s">
        <v>1689</v>
      </c>
      <c r="C921" s="832" t="s">
        <v>1695</v>
      </c>
      <c r="D921" s="833" t="s">
        <v>2661</v>
      </c>
      <c r="E921" s="834" t="s">
        <v>1707</v>
      </c>
      <c r="F921" s="832" t="s">
        <v>1692</v>
      </c>
      <c r="G921" s="832" t="s">
        <v>1733</v>
      </c>
      <c r="H921" s="832" t="s">
        <v>581</v>
      </c>
      <c r="I921" s="832" t="s">
        <v>1782</v>
      </c>
      <c r="J921" s="832" t="s">
        <v>1783</v>
      </c>
      <c r="K921" s="832" t="s">
        <v>1784</v>
      </c>
      <c r="L921" s="835">
        <v>58.5</v>
      </c>
      <c r="M921" s="835">
        <v>58.5</v>
      </c>
      <c r="N921" s="832">
        <v>1</v>
      </c>
      <c r="O921" s="836">
        <v>1</v>
      </c>
      <c r="P921" s="835">
        <v>58.5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31</v>
      </c>
      <c r="B922" s="832" t="s">
        <v>1689</v>
      </c>
      <c r="C922" s="832" t="s">
        <v>1695</v>
      </c>
      <c r="D922" s="833" t="s">
        <v>2661</v>
      </c>
      <c r="E922" s="834" t="s">
        <v>1720</v>
      </c>
      <c r="F922" s="832" t="s">
        <v>1690</v>
      </c>
      <c r="G922" s="832" t="s">
        <v>1745</v>
      </c>
      <c r="H922" s="832" t="s">
        <v>581</v>
      </c>
      <c r="I922" s="832" t="s">
        <v>1746</v>
      </c>
      <c r="J922" s="832" t="s">
        <v>1747</v>
      </c>
      <c r="K922" s="832" t="s">
        <v>1520</v>
      </c>
      <c r="L922" s="835">
        <v>78.33</v>
      </c>
      <c r="M922" s="835">
        <v>234.99</v>
      </c>
      <c r="N922" s="832">
        <v>3</v>
      </c>
      <c r="O922" s="836">
        <v>3</v>
      </c>
      <c r="P922" s="835">
        <v>156.66</v>
      </c>
      <c r="Q922" s="837">
        <v>0.66666666666666663</v>
      </c>
      <c r="R922" s="832">
        <v>2</v>
      </c>
      <c r="S922" s="837">
        <v>0.66666666666666663</v>
      </c>
      <c r="T922" s="836">
        <v>2</v>
      </c>
      <c r="U922" s="838">
        <v>0.66666666666666663</v>
      </c>
    </row>
    <row r="923" spans="1:21" ht="14.4" customHeight="1" x14ac:dyDescent="0.3">
      <c r="A923" s="831">
        <v>31</v>
      </c>
      <c r="B923" s="832" t="s">
        <v>1689</v>
      </c>
      <c r="C923" s="832" t="s">
        <v>1695</v>
      </c>
      <c r="D923" s="833" t="s">
        <v>2661</v>
      </c>
      <c r="E923" s="834" t="s">
        <v>1720</v>
      </c>
      <c r="F923" s="832" t="s">
        <v>1690</v>
      </c>
      <c r="G923" s="832" t="s">
        <v>1813</v>
      </c>
      <c r="H923" s="832" t="s">
        <v>581</v>
      </c>
      <c r="I923" s="832" t="s">
        <v>2626</v>
      </c>
      <c r="J923" s="832" t="s">
        <v>700</v>
      </c>
      <c r="K923" s="832" t="s">
        <v>2627</v>
      </c>
      <c r="L923" s="835">
        <v>37.61</v>
      </c>
      <c r="M923" s="835">
        <v>37.61</v>
      </c>
      <c r="N923" s="832">
        <v>1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31</v>
      </c>
      <c r="B924" s="832" t="s">
        <v>1689</v>
      </c>
      <c r="C924" s="832" t="s">
        <v>1695</v>
      </c>
      <c r="D924" s="833" t="s">
        <v>2661</v>
      </c>
      <c r="E924" s="834" t="s">
        <v>1720</v>
      </c>
      <c r="F924" s="832" t="s">
        <v>1690</v>
      </c>
      <c r="G924" s="832" t="s">
        <v>1788</v>
      </c>
      <c r="H924" s="832" t="s">
        <v>581</v>
      </c>
      <c r="I924" s="832" t="s">
        <v>2628</v>
      </c>
      <c r="J924" s="832" t="s">
        <v>2306</v>
      </c>
      <c r="K924" s="832" t="s">
        <v>2629</v>
      </c>
      <c r="L924" s="835">
        <v>161.4</v>
      </c>
      <c r="M924" s="835">
        <v>161.4</v>
      </c>
      <c r="N924" s="832">
        <v>1</v>
      </c>
      <c r="O924" s="836">
        <v>1</v>
      </c>
      <c r="P924" s="835">
        <v>161.4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31</v>
      </c>
      <c r="B925" s="832" t="s">
        <v>1689</v>
      </c>
      <c r="C925" s="832" t="s">
        <v>1695</v>
      </c>
      <c r="D925" s="833" t="s">
        <v>2661</v>
      </c>
      <c r="E925" s="834" t="s">
        <v>1720</v>
      </c>
      <c r="F925" s="832" t="s">
        <v>1690</v>
      </c>
      <c r="G925" s="832" t="s">
        <v>1933</v>
      </c>
      <c r="H925" s="832" t="s">
        <v>581</v>
      </c>
      <c r="I925" s="832" t="s">
        <v>1939</v>
      </c>
      <c r="J925" s="832" t="s">
        <v>1935</v>
      </c>
      <c r="K925" s="832" t="s">
        <v>1754</v>
      </c>
      <c r="L925" s="835">
        <v>169.73</v>
      </c>
      <c r="M925" s="835">
        <v>339.46</v>
      </c>
      <c r="N925" s="832">
        <v>2</v>
      </c>
      <c r="O925" s="836">
        <v>0.5</v>
      </c>
      <c r="P925" s="835">
        <v>339.46</v>
      </c>
      <c r="Q925" s="837">
        <v>1</v>
      </c>
      <c r="R925" s="832">
        <v>2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31</v>
      </c>
      <c r="B926" s="832" t="s">
        <v>1689</v>
      </c>
      <c r="C926" s="832" t="s">
        <v>1695</v>
      </c>
      <c r="D926" s="833" t="s">
        <v>2661</v>
      </c>
      <c r="E926" s="834" t="s">
        <v>1720</v>
      </c>
      <c r="F926" s="832" t="s">
        <v>1690</v>
      </c>
      <c r="G926" s="832" t="s">
        <v>2630</v>
      </c>
      <c r="H926" s="832" t="s">
        <v>581</v>
      </c>
      <c r="I926" s="832" t="s">
        <v>2631</v>
      </c>
      <c r="J926" s="832" t="s">
        <v>2632</v>
      </c>
      <c r="K926" s="832" t="s">
        <v>1428</v>
      </c>
      <c r="L926" s="835">
        <v>49.2</v>
      </c>
      <c r="M926" s="835">
        <v>49.2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31</v>
      </c>
      <c r="B927" s="832" t="s">
        <v>1689</v>
      </c>
      <c r="C927" s="832" t="s">
        <v>1695</v>
      </c>
      <c r="D927" s="833" t="s">
        <v>2661</v>
      </c>
      <c r="E927" s="834" t="s">
        <v>1720</v>
      </c>
      <c r="F927" s="832" t="s">
        <v>1690</v>
      </c>
      <c r="G927" s="832" t="s">
        <v>1805</v>
      </c>
      <c r="H927" s="832" t="s">
        <v>581</v>
      </c>
      <c r="I927" s="832" t="s">
        <v>1806</v>
      </c>
      <c r="J927" s="832" t="s">
        <v>1807</v>
      </c>
      <c r="K927" s="832" t="s">
        <v>1808</v>
      </c>
      <c r="L927" s="835">
        <v>95.57</v>
      </c>
      <c r="M927" s="835">
        <v>95.57</v>
      </c>
      <c r="N927" s="832">
        <v>1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31</v>
      </c>
      <c r="B928" s="832" t="s">
        <v>1689</v>
      </c>
      <c r="C928" s="832" t="s">
        <v>1695</v>
      </c>
      <c r="D928" s="833" t="s">
        <v>2661</v>
      </c>
      <c r="E928" s="834" t="s">
        <v>1720</v>
      </c>
      <c r="F928" s="832" t="s">
        <v>1690</v>
      </c>
      <c r="G928" s="832" t="s">
        <v>1748</v>
      </c>
      <c r="H928" s="832" t="s">
        <v>581</v>
      </c>
      <c r="I928" s="832" t="s">
        <v>1749</v>
      </c>
      <c r="J928" s="832" t="s">
        <v>1750</v>
      </c>
      <c r="K928" s="832" t="s">
        <v>1751</v>
      </c>
      <c r="L928" s="835">
        <v>132.97999999999999</v>
      </c>
      <c r="M928" s="835">
        <v>132.97999999999999</v>
      </c>
      <c r="N928" s="832">
        <v>1</v>
      </c>
      <c r="O928" s="836">
        <v>1</v>
      </c>
      <c r="P928" s="835">
        <v>132.97999999999999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31</v>
      </c>
      <c r="B929" s="832" t="s">
        <v>1689</v>
      </c>
      <c r="C929" s="832" t="s">
        <v>1695</v>
      </c>
      <c r="D929" s="833" t="s">
        <v>2661</v>
      </c>
      <c r="E929" s="834" t="s">
        <v>1720</v>
      </c>
      <c r="F929" s="832" t="s">
        <v>1690</v>
      </c>
      <c r="G929" s="832" t="s">
        <v>2633</v>
      </c>
      <c r="H929" s="832" t="s">
        <v>581</v>
      </c>
      <c r="I929" s="832" t="s">
        <v>2634</v>
      </c>
      <c r="J929" s="832" t="s">
        <v>1116</v>
      </c>
      <c r="K929" s="832" t="s">
        <v>2635</v>
      </c>
      <c r="L929" s="835">
        <v>7132.14</v>
      </c>
      <c r="M929" s="835">
        <v>7132.14</v>
      </c>
      <c r="N929" s="832">
        <v>1</v>
      </c>
      <c r="O929" s="836">
        <v>0.5</v>
      </c>
      <c r="P929" s="835">
        <v>7132.14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31</v>
      </c>
      <c r="B930" s="832" t="s">
        <v>1689</v>
      </c>
      <c r="C930" s="832" t="s">
        <v>1695</v>
      </c>
      <c r="D930" s="833" t="s">
        <v>2661</v>
      </c>
      <c r="E930" s="834" t="s">
        <v>1720</v>
      </c>
      <c r="F930" s="832" t="s">
        <v>1690</v>
      </c>
      <c r="G930" s="832" t="s">
        <v>2636</v>
      </c>
      <c r="H930" s="832" t="s">
        <v>581</v>
      </c>
      <c r="I930" s="832" t="s">
        <v>2637</v>
      </c>
      <c r="J930" s="832" t="s">
        <v>2638</v>
      </c>
      <c r="K930" s="832" t="s">
        <v>2639</v>
      </c>
      <c r="L930" s="835">
        <v>34.19</v>
      </c>
      <c r="M930" s="835">
        <v>34.19</v>
      </c>
      <c r="N930" s="832">
        <v>1</v>
      </c>
      <c r="O930" s="836">
        <v>0.5</v>
      </c>
      <c r="P930" s="835">
        <v>34.19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31</v>
      </c>
      <c r="B931" s="832" t="s">
        <v>1689</v>
      </c>
      <c r="C931" s="832" t="s">
        <v>1695</v>
      </c>
      <c r="D931" s="833" t="s">
        <v>2661</v>
      </c>
      <c r="E931" s="834" t="s">
        <v>1720</v>
      </c>
      <c r="F931" s="832" t="s">
        <v>1690</v>
      </c>
      <c r="G931" s="832" t="s">
        <v>1723</v>
      </c>
      <c r="H931" s="832" t="s">
        <v>613</v>
      </c>
      <c r="I931" s="832" t="s">
        <v>1744</v>
      </c>
      <c r="J931" s="832" t="s">
        <v>770</v>
      </c>
      <c r="K931" s="832" t="s">
        <v>1387</v>
      </c>
      <c r="L931" s="835">
        <v>490.89</v>
      </c>
      <c r="M931" s="835">
        <v>12272.25</v>
      </c>
      <c r="N931" s="832">
        <v>25</v>
      </c>
      <c r="O931" s="836">
        <v>6</v>
      </c>
      <c r="P931" s="835">
        <v>10308.69</v>
      </c>
      <c r="Q931" s="837">
        <v>0.84000000000000008</v>
      </c>
      <c r="R931" s="832">
        <v>21</v>
      </c>
      <c r="S931" s="837">
        <v>0.84</v>
      </c>
      <c r="T931" s="836">
        <v>5</v>
      </c>
      <c r="U931" s="838">
        <v>0.83333333333333337</v>
      </c>
    </row>
    <row r="932" spans="1:21" ht="14.4" customHeight="1" x14ac:dyDescent="0.3">
      <c r="A932" s="831">
        <v>31</v>
      </c>
      <c r="B932" s="832" t="s">
        <v>1689</v>
      </c>
      <c r="C932" s="832" t="s">
        <v>1695</v>
      </c>
      <c r="D932" s="833" t="s">
        <v>2661</v>
      </c>
      <c r="E932" s="834" t="s">
        <v>1720</v>
      </c>
      <c r="F932" s="832" t="s">
        <v>1690</v>
      </c>
      <c r="G932" s="832" t="s">
        <v>1723</v>
      </c>
      <c r="H932" s="832" t="s">
        <v>613</v>
      </c>
      <c r="I932" s="832" t="s">
        <v>2342</v>
      </c>
      <c r="J932" s="832" t="s">
        <v>770</v>
      </c>
      <c r="K932" s="832" t="s">
        <v>2343</v>
      </c>
      <c r="L932" s="835">
        <v>147.26</v>
      </c>
      <c r="M932" s="835">
        <v>147.26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31</v>
      </c>
      <c r="B933" s="832" t="s">
        <v>1689</v>
      </c>
      <c r="C933" s="832" t="s">
        <v>1695</v>
      </c>
      <c r="D933" s="833" t="s">
        <v>2661</v>
      </c>
      <c r="E933" s="834" t="s">
        <v>1720</v>
      </c>
      <c r="F933" s="832" t="s">
        <v>1690</v>
      </c>
      <c r="G933" s="832" t="s">
        <v>1723</v>
      </c>
      <c r="H933" s="832" t="s">
        <v>613</v>
      </c>
      <c r="I933" s="832" t="s">
        <v>1724</v>
      </c>
      <c r="J933" s="832" t="s">
        <v>770</v>
      </c>
      <c r="K933" s="832" t="s">
        <v>1385</v>
      </c>
      <c r="L933" s="835">
        <v>736.33</v>
      </c>
      <c r="M933" s="835">
        <v>59642.73000000001</v>
      </c>
      <c r="N933" s="832">
        <v>81</v>
      </c>
      <c r="O933" s="836">
        <v>18.5</v>
      </c>
      <c r="P933" s="835">
        <v>41234.48000000001</v>
      </c>
      <c r="Q933" s="837">
        <v>0.6913580246913581</v>
      </c>
      <c r="R933" s="832">
        <v>56</v>
      </c>
      <c r="S933" s="837">
        <v>0.69135802469135799</v>
      </c>
      <c r="T933" s="836">
        <v>13</v>
      </c>
      <c r="U933" s="838">
        <v>0.70270270270270274</v>
      </c>
    </row>
    <row r="934" spans="1:21" ht="14.4" customHeight="1" x14ac:dyDescent="0.3">
      <c r="A934" s="831">
        <v>31</v>
      </c>
      <c r="B934" s="832" t="s">
        <v>1689</v>
      </c>
      <c r="C934" s="832" t="s">
        <v>1695</v>
      </c>
      <c r="D934" s="833" t="s">
        <v>2661</v>
      </c>
      <c r="E934" s="834" t="s">
        <v>1720</v>
      </c>
      <c r="F934" s="832" t="s">
        <v>1690</v>
      </c>
      <c r="G934" s="832" t="s">
        <v>1723</v>
      </c>
      <c r="H934" s="832" t="s">
        <v>613</v>
      </c>
      <c r="I934" s="832" t="s">
        <v>1798</v>
      </c>
      <c r="J934" s="832" t="s">
        <v>770</v>
      </c>
      <c r="K934" s="832" t="s">
        <v>1799</v>
      </c>
      <c r="L934" s="835">
        <v>923.74</v>
      </c>
      <c r="M934" s="835">
        <v>3694.96</v>
      </c>
      <c r="N934" s="832">
        <v>4</v>
      </c>
      <c r="O934" s="836">
        <v>2</v>
      </c>
      <c r="P934" s="835">
        <v>3694.96</v>
      </c>
      <c r="Q934" s="837">
        <v>1</v>
      </c>
      <c r="R934" s="832">
        <v>4</v>
      </c>
      <c r="S934" s="837">
        <v>1</v>
      </c>
      <c r="T934" s="836">
        <v>2</v>
      </c>
      <c r="U934" s="838">
        <v>1</v>
      </c>
    </row>
    <row r="935" spans="1:21" ht="14.4" customHeight="1" x14ac:dyDescent="0.3">
      <c r="A935" s="831">
        <v>31</v>
      </c>
      <c r="B935" s="832" t="s">
        <v>1689</v>
      </c>
      <c r="C935" s="832" t="s">
        <v>1695</v>
      </c>
      <c r="D935" s="833" t="s">
        <v>2661</v>
      </c>
      <c r="E935" s="834" t="s">
        <v>1720</v>
      </c>
      <c r="F935" s="832" t="s">
        <v>1690</v>
      </c>
      <c r="G935" s="832" t="s">
        <v>1723</v>
      </c>
      <c r="H935" s="832" t="s">
        <v>613</v>
      </c>
      <c r="I935" s="832" t="s">
        <v>2133</v>
      </c>
      <c r="J935" s="832" t="s">
        <v>770</v>
      </c>
      <c r="K935" s="832" t="s">
        <v>2134</v>
      </c>
      <c r="L935" s="835">
        <v>1154.68</v>
      </c>
      <c r="M935" s="835">
        <v>2309.36</v>
      </c>
      <c r="N935" s="832">
        <v>2</v>
      </c>
      <c r="O935" s="836">
        <v>0.5</v>
      </c>
      <c r="P935" s="835">
        <v>2309.36</v>
      </c>
      <c r="Q935" s="837">
        <v>1</v>
      </c>
      <c r="R935" s="832">
        <v>2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31</v>
      </c>
      <c r="B936" s="832" t="s">
        <v>1689</v>
      </c>
      <c r="C936" s="832" t="s">
        <v>1695</v>
      </c>
      <c r="D936" s="833" t="s">
        <v>2661</v>
      </c>
      <c r="E936" s="834" t="s">
        <v>1720</v>
      </c>
      <c r="F936" s="832" t="s">
        <v>1690</v>
      </c>
      <c r="G936" s="832" t="s">
        <v>1755</v>
      </c>
      <c r="H936" s="832" t="s">
        <v>613</v>
      </c>
      <c r="I936" s="832" t="s">
        <v>1557</v>
      </c>
      <c r="J936" s="832" t="s">
        <v>647</v>
      </c>
      <c r="K936" s="832" t="s">
        <v>1558</v>
      </c>
      <c r="L936" s="835">
        <v>17.62</v>
      </c>
      <c r="M936" s="835">
        <v>35.24</v>
      </c>
      <c r="N936" s="832">
        <v>2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31</v>
      </c>
      <c r="B937" s="832" t="s">
        <v>1689</v>
      </c>
      <c r="C937" s="832" t="s">
        <v>1695</v>
      </c>
      <c r="D937" s="833" t="s">
        <v>2661</v>
      </c>
      <c r="E937" s="834" t="s">
        <v>1720</v>
      </c>
      <c r="F937" s="832" t="s">
        <v>1690</v>
      </c>
      <c r="G937" s="832" t="s">
        <v>1755</v>
      </c>
      <c r="H937" s="832" t="s">
        <v>613</v>
      </c>
      <c r="I937" s="832" t="s">
        <v>1559</v>
      </c>
      <c r="J937" s="832" t="s">
        <v>647</v>
      </c>
      <c r="K937" s="832" t="s">
        <v>629</v>
      </c>
      <c r="L937" s="835">
        <v>35.25</v>
      </c>
      <c r="M937" s="835">
        <v>35.25</v>
      </c>
      <c r="N937" s="832">
        <v>1</v>
      </c>
      <c r="O937" s="836">
        <v>1</v>
      </c>
      <c r="P937" s="835">
        <v>35.25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31</v>
      </c>
      <c r="B938" s="832" t="s">
        <v>1689</v>
      </c>
      <c r="C938" s="832" t="s">
        <v>1695</v>
      </c>
      <c r="D938" s="833" t="s">
        <v>2661</v>
      </c>
      <c r="E938" s="834" t="s">
        <v>1720</v>
      </c>
      <c r="F938" s="832" t="s">
        <v>1690</v>
      </c>
      <c r="G938" s="832" t="s">
        <v>1756</v>
      </c>
      <c r="H938" s="832" t="s">
        <v>581</v>
      </c>
      <c r="I938" s="832" t="s">
        <v>2640</v>
      </c>
      <c r="J938" s="832" t="s">
        <v>2641</v>
      </c>
      <c r="K938" s="832" t="s">
        <v>1758</v>
      </c>
      <c r="L938" s="835">
        <v>32.25</v>
      </c>
      <c r="M938" s="835">
        <v>32.25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31</v>
      </c>
      <c r="B939" s="832" t="s">
        <v>1689</v>
      </c>
      <c r="C939" s="832" t="s">
        <v>1695</v>
      </c>
      <c r="D939" s="833" t="s">
        <v>2661</v>
      </c>
      <c r="E939" s="834" t="s">
        <v>1720</v>
      </c>
      <c r="F939" s="832" t="s">
        <v>1690</v>
      </c>
      <c r="G939" s="832" t="s">
        <v>2587</v>
      </c>
      <c r="H939" s="832" t="s">
        <v>581</v>
      </c>
      <c r="I939" s="832" t="s">
        <v>2588</v>
      </c>
      <c r="J939" s="832" t="s">
        <v>924</v>
      </c>
      <c r="K939" s="832" t="s">
        <v>2589</v>
      </c>
      <c r="L939" s="835">
        <v>0</v>
      </c>
      <c r="M939" s="835">
        <v>0</v>
      </c>
      <c r="N939" s="832">
        <v>2</v>
      </c>
      <c r="O939" s="836">
        <v>0.5</v>
      </c>
      <c r="P939" s="835">
        <v>0</v>
      </c>
      <c r="Q939" s="837"/>
      <c r="R939" s="832">
        <v>2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31</v>
      </c>
      <c r="B940" s="832" t="s">
        <v>1689</v>
      </c>
      <c r="C940" s="832" t="s">
        <v>1695</v>
      </c>
      <c r="D940" s="833" t="s">
        <v>2661</v>
      </c>
      <c r="E940" s="834" t="s">
        <v>1720</v>
      </c>
      <c r="F940" s="832" t="s">
        <v>1690</v>
      </c>
      <c r="G940" s="832" t="s">
        <v>1725</v>
      </c>
      <c r="H940" s="832" t="s">
        <v>613</v>
      </c>
      <c r="I940" s="832" t="s">
        <v>1568</v>
      </c>
      <c r="J940" s="832" t="s">
        <v>905</v>
      </c>
      <c r="K940" s="832" t="s">
        <v>1569</v>
      </c>
      <c r="L940" s="835">
        <v>0</v>
      </c>
      <c r="M940" s="835">
        <v>0</v>
      </c>
      <c r="N940" s="832">
        <v>179</v>
      </c>
      <c r="O940" s="836">
        <v>89</v>
      </c>
      <c r="P940" s="835">
        <v>0</v>
      </c>
      <c r="Q940" s="837"/>
      <c r="R940" s="832">
        <v>116</v>
      </c>
      <c r="S940" s="837">
        <v>0.64804469273743015</v>
      </c>
      <c r="T940" s="836">
        <v>53.5</v>
      </c>
      <c r="U940" s="838">
        <v>0.601123595505618</v>
      </c>
    </row>
    <row r="941" spans="1:21" ht="14.4" customHeight="1" x14ac:dyDescent="0.3">
      <c r="A941" s="831">
        <v>31</v>
      </c>
      <c r="B941" s="832" t="s">
        <v>1689</v>
      </c>
      <c r="C941" s="832" t="s">
        <v>1695</v>
      </c>
      <c r="D941" s="833" t="s">
        <v>2661</v>
      </c>
      <c r="E941" s="834" t="s">
        <v>1720</v>
      </c>
      <c r="F941" s="832" t="s">
        <v>1690</v>
      </c>
      <c r="G941" s="832" t="s">
        <v>1726</v>
      </c>
      <c r="H941" s="832" t="s">
        <v>581</v>
      </c>
      <c r="I941" s="832" t="s">
        <v>1727</v>
      </c>
      <c r="J941" s="832" t="s">
        <v>1103</v>
      </c>
      <c r="K941" s="832" t="s">
        <v>1728</v>
      </c>
      <c r="L941" s="835">
        <v>219.37</v>
      </c>
      <c r="M941" s="835">
        <v>1316.22</v>
      </c>
      <c r="N941" s="832">
        <v>6</v>
      </c>
      <c r="O941" s="836">
        <v>4</v>
      </c>
      <c r="P941" s="835">
        <v>877.48</v>
      </c>
      <c r="Q941" s="837">
        <v>0.66666666666666663</v>
      </c>
      <c r="R941" s="832">
        <v>4</v>
      </c>
      <c r="S941" s="837">
        <v>0.66666666666666663</v>
      </c>
      <c r="T941" s="836">
        <v>3</v>
      </c>
      <c r="U941" s="838">
        <v>0.75</v>
      </c>
    </row>
    <row r="942" spans="1:21" ht="14.4" customHeight="1" x14ac:dyDescent="0.3">
      <c r="A942" s="831">
        <v>31</v>
      </c>
      <c r="B942" s="832" t="s">
        <v>1689</v>
      </c>
      <c r="C942" s="832" t="s">
        <v>1695</v>
      </c>
      <c r="D942" s="833" t="s">
        <v>2661</v>
      </c>
      <c r="E942" s="834" t="s">
        <v>1720</v>
      </c>
      <c r="F942" s="832" t="s">
        <v>1690</v>
      </c>
      <c r="G942" s="832" t="s">
        <v>1988</v>
      </c>
      <c r="H942" s="832" t="s">
        <v>581</v>
      </c>
      <c r="I942" s="832" t="s">
        <v>2642</v>
      </c>
      <c r="J942" s="832" t="s">
        <v>2643</v>
      </c>
      <c r="K942" s="832" t="s">
        <v>2644</v>
      </c>
      <c r="L942" s="835">
        <v>31.32</v>
      </c>
      <c r="M942" s="835">
        <v>62.64</v>
      </c>
      <c r="N942" s="832">
        <v>2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31</v>
      </c>
      <c r="B943" s="832" t="s">
        <v>1689</v>
      </c>
      <c r="C943" s="832" t="s">
        <v>1695</v>
      </c>
      <c r="D943" s="833" t="s">
        <v>2661</v>
      </c>
      <c r="E943" s="834" t="s">
        <v>1720</v>
      </c>
      <c r="F943" s="832" t="s">
        <v>1690</v>
      </c>
      <c r="G943" s="832" t="s">
        <v>1999</v>
      </c>
      <c r="H943" s="832" t="s">
        <v>613</v>
      </c>
      <c r="I943" s="832" t="s">
        <v>1591</v>
      </c>
      <c r="J943" s="832" t="s">
        <v>1012</v>
      </c>
      <c r="K943" s="832" t="s">
        <v>1592</v>
      </c>
      <c r="L943" s="835">
        <v>0</v>
      </c>
      <c r="M943" s="835">
        <v>0</v>
      </c>
      <c r="N943" s="832">
        <v>1</v>
      </c>
      <c r="O943" s="836">
        <v>1</v>
      </c>
      <c r="P943" s="835">
        <v>0</v>
      </c>
      <c r="Q943" s="837"/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31</v>
      </c>
      <c r="B944" s="832" t="s">
        <v>1689</v>
      </c>
      <c r="C944" s="832" t="s">
        <v>1695</v>
      </c>
      <c r="D944" s="833" t="s">
        <v>2661</v>
      </c>
      <c r="E944" s="834" t="s">
        <v>1720</v>
      </c>
      <c r="F944" s="832" t="s">
        <v>1690</v>
      </c>
      <c r="G944" s="832" t="s">
        <v>2645</v>
      </c>
      <c r="H944" s="832" t="s">
        <v>613</v>
      </c>
      <c r="I944" s="832" t="s">
        <v>1464</v>
      </c>
      <c r="J944" s="832" t="s">
        <v>1462</v>
      </c>
      <c r="K944" s="832" t="s">
        <v>1465</v>
      </c>
      <c r="L944" s="835">
        <v>218.32</v>
      </c>
      <c r="M944" s="835">
        <v>218.32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31</v>
      </c>
      <c r="B945" s="832" t="s">
        <v>1689</v>
      </c>
      <c r="C945" s="832" t="s">
        <v>1695</v>
      </c>
      <c r="D945" s="833" t="s">
        <v>2661</v>
      </c>
      <c r="E945" s="834" t="s">
        <v>1720</v>
      </c>
      <c r="F945" s="832" t="s">
        <v>1690</v>
      </c>
      <c r="G945" s="832" t="s">
        <v>1762</v>
      </c>
      <c r="H945" s="832" t="s">
        <v>581</v>
      </c>
      <c r="I945" s="832" t="s">
        <v>2217</v>
      </c>
      <c r="J945" s="832" t="s">
        <v>1764</v>
      </c>
      <c r="K945" s="832" t="s">
        <v>2218</v>
      </c>
      <c r="L945" s="835">
        <v>33.31</v>
      </c>
      <c r="M945" s="835">
        <v>133.24</v>
      </c>
      <c r="N945" s="832">
        <v>4</v>
      </c>
      <c r="O945" s="836">
        <v>1.5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31</v>
      </c>
      <c r="B946" s="832" t="s">
        <v>1689</v>
      </c>
      <c r="C946" s="832" t="s">
        <v>1695</v>
      </c>
      <c r="D946" s="833" t="s">
        <v>2661</v>
      </c>
      <c r="E946" s="834" t="s">
        <v>1720</v>
      </c>
      <c r="F946" s="832" t="s">
        <v>1690</v>
      </c>
      <c r="G946" s="832" t="s">
        <v>1762</v>
      </c>
      <c r="H946" s="832" t="s">
        <v>581</v>
      </c>
      <c r="I946" s="832" t="s">
        <v>1800</v>
      </c>
      <c r="J946" s="832" t="s">
        <v>1764</v>
      </c>
      <c r="K946" s="832" t="s">
        <v>1801</v>
      </c>
      <c r="L946" s="835">
        <v>99.94</v>
      </c>
      <c r="M946" s="835">
        <v>499.7</v>
      </c>
      <c r="N946" s="832">
        <v>5</v>
      </c>
      <c r="O946" s="836">
        <v>2.5</v>
      </c>
      <c r="P946" s="835">
        <v>299.82</v>
      </c>
      <c r="Q946" s="837">
        <v>0.6</v>
      </c>
      <c r="R946" s="832">
        <v>3</v>
      </c>
      <c r="S946" s="837">
        <v>0.6</v>
      </c>
      <c r="T946" s="836">
        <v>1</v>
      </c>
      <c r="U946" s="838">
        <v>0.4</v>
      </c>
    </row>
    <row r="947" spans="1:21" ht="14.4" customHeight="1" x14ac:dyDescent="0.3">
      <c r="A947" s="831">
        <v>31</v>
      </c>
      <c r="B947" s="832" t="s">
        <v>1689</v>
      </c>
      <c r="C947" s="832" t="s">
        <v>1695</v>
      </c>
      <c r="D947" s="833" t="s">
        <v>2661</v>
      </c>
      <c r="E947" s="834" t="s">
        <v>1720</v>
      </c>
      <c r="F947" s="832" t="s">
        <v>1690</v>
      </c>
      <c r="G947" s="832" t="s">
        <v>1762</v>
      </c>
      <c r="H947" s="832" t="s">
        <v>581</v>
      </c>
      <c r="I947" s="832" t="s">
        <v>2002</v>
      </c>
      <c r="J947" s="832" t="s">
        <v>1764</v>
      </c>
      <c r="K947" s="832" t="s">
        <v>2003</v>
      </c>
      <c r="L947" s="835">
        <v>66.63</v>
      </c>
      <c r="M947" s="835">
        <v>266.52</v>
      </c>
      <c r="N947" s="832">
        <v>4</v>
      </c>
      <c r="O947" s="836">
        <v>1.5</v>
      </c>
      <c r="P947" s="835">
        <v>199.89</v>
      </c>
      <c r="Q947" s="837">
        <v>0.75</v>
      </c>
      <c r="R947" s="832">
        <v>3</v>
      </c>
      <c r="S947" s="837">
        <v>0.75</v>
      </c>
      <c r="T947" s="836">
        <v>1</v>
      </c>
      <c r="U947" s="838">
        <v>0.66666666666666663</v>
      </c>
    </row>
    <row r="948" spans="1:21" ht="14.4" customHeight="1" x14ac:dyDescent="0.3">
      <c r="A948" s="831">
        <v>31</v>
      </c>
      <c r="B948" s="832" t="s">
        <v>1689</v>
      </c>
      <c r="C948" s="832" t="s">
        <v>1695</v>
      </c>
      <c r="D948" s="833" t="s">
        <v>2661</v>
      </c>
      <c r="E948" s="834" t="s">
        <v>1720</v>
      </c>
      <c r="F948" s="832" t="s">
        <v>1690</v>
      </c>
      <c r="G948" s="832" t="s">
        <v>1762</v>
      </c>
      <c r="H948" s="832" t="s">
        <v>581</v>
      </c>
      <c r="I948" s="832" t="s">
        <v>1802</v>
      </c>
      <c r="J948" s="832" t="s">
        <v>1803</v>
      </c>
      <c r="K948" s="832" t="s">
        <v>1804</v>
      </c>
      <c r="L948" s="835">
        <v>50.32</v>
      </c>
      <c r="M948" s="835">
        <v>100.64</v>
      </c>
      <c r="N948" s="832">
        <v>2</v>
      </c>
      <c r="O948" s="836">
        <v>2</v>
      </c>
      <c r="P948" s="835">
        <v>50.32</v>
      </c>
      <c r="Q948" s="837">
        <v>0.5</v>
      </c>
      <c r="R948" s="832">
        <v>1</v>
      </c>
      <c r="S948" s="837">
        <v>0.5</v>
      </c>
      <c r="T948" s="836">
        <v>1</v>
      </c>
      <c r="U948" s="838">
        <v>0.5</v>
      </c>
    </row>
    <row r="949" spans="1:21" ht="14.4" customHeight="1" x14ac:dyDescent="0.3">
      <c r="A949" s="831">
        <v>31</v>
      </c>
      <c r="B949" s="832" t="s">
        <v>1689</v>
      </c>
      <c r="C949" s="832" t="s">
        <v>1695</v>
      </c>
      <c r="D949" s="833" t="s">
        <v>2661</v>
      </c>
      <c r="E949" s="834" t="s">
        <v>1720</v>
      </c>
      <c r="F949" s="832" t="s">
        <v>1690</v>
      </c>
      <c r="G949" s="832" t="s">
        <v>1766</v>
      </c>
      <c r="H949" s="832" t="s">
        <v>613</v>
      </c>
      <c r="I949" s="832" t="s">
        <v>2007</v>
      </c>
      <c r="J949" s="832" t="s">
        <v>1039</v>
      </c>
      <c r="K949" s="832" t="s">
        <v>1830</v>
      </c>
      <c r="L949" s="835">
        <v>154.36000000000001</v>
      </c>
      <c r="M949" s="835">
        <v>308.72000000000003</v>
      </c>
      <c r="N949" s="832">
        <v>2</v>
      </c>
      <c r="O949" s="836">
        <v>1</v>
      </c>
      <c r="P949" s="835">
        <v>308.72000000000003</v>
      </c>
      <c r="Q949" s="837">
        <v>1</v>
      </c>
      <c r="R949" s="832">
        <v>2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31</v>
      </c>
      <c r="B950" s="832" t="s">
        <v>1689</v>
      </c>
      <c r="C950" s="832" t="s">
        <v>1695</v>
      </c>
      <c r="D950" s="833" t="s">
        <v>2661</v>
      </c>
      <c r="E950" s="834" t="s">
        <v>1720</v>
      </c>
      <c r="F950" s="832" t="s">
        <v>1690</v>
      </c>
      <c r="G950" s="832" t="s">
        <v>1766</v>
      </c>
      <c r="H950" s="832" t="s">
        <v>613</v>
      </c>
      <c r="I950" s="832" t="s">
        <v>1506</v>
      </c>
      <c r="J950" s="832" t="s">
        <v>1507</v>
      </c>
      <c r="K950" s="832" t="s">
        <v>1508</v>
      </c>
      <c r="L950" s="835">
        <v>149.52000000000001</v>
      </c>
      <c r="M950" s="835">
        <v>149.52000000000001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31</v>
      </c>
      <c r="B951" s="832" t="s">
        <v>1689</v>
      </c>
      <c r="C951" s="832" t="s">
        <v>1695</v>
      </c>
      <c r="D951" s="833" t="s">
        <v>2661</v>
      </c>
      <c r="E951" s="834" t="s">
        <v>1720</v>
      </c>
      <c r="F951" s="832" t="s">
        <v>1690</v>
      </c>
      <c r="G951" s="832" t="s">
        <v>1767</v>
      </c>
      <c r="H951" s="832" t="s">
        <v>581</v>
      </c>
      <c r="I951" s="832" t="s">
        <v>1768</v>
      </c>
      <c r="J951" s="832" t="s">
        <v>618</v>
      </c>
      <c r="K951" s="832" t="s">
        <v>1769</v>
      </c>
      <c r="L951" s="835">
        <v>0</v>
      </c>
      <c r="M951" s="835">
        <v>0</v>
      </c>
      <c r="N951" s="832">
        <v>3</v>
      </c>
      <c r="O951" s="836">
        <v>2</v>
      </c>
      <c r="P951" s="835">
        <v>0</v>
      </c>
      <c r="Q951" s="837"/>
      <c r="R951" s="832">
        <v>2</v>
      </c>
      <c r="S951" s="837">
        <v>0.66666666666666663</v>
      </c>
      <c r="T951" s="836">
        <v>1</v>
      </c>
      <c r="U951" s="838">
        <v>0.5</v>
      </c>
    </row>
    <row r="952" spans="1:21" ht="14.4" customHeight="1" x14ac:dyDescent="0.3">
      <c r="A952" s="831">
        <v>31</v>
      </c>
      <c r="B952" s="832" t="s">
        <v>1689</v>
      </c>
      <c r="C952" s="832" t="s">
        <v>1695</v>
      </c>
      <c r="D952" s="833" t="s">
        <v>2661</v>
      </c>
      <c r="E952" s="834" t="s">
        <v>1720</v>
      </c>
      <c r="F952" s="832" t="s">
        <v>1690</v>
      </c>
      <c r="G952" s="832" t="s">
        <v>1767</v>
      </c>
      <c r="H952" s="832" t="s">
        <v>581</v>
      </c>
      <c r="I952" s="832" t="s">
        <v>1875</v>
      </c>
      <c r="J952" s="832" t="s">
        <v>618</v>
      </c>
      <c r="K952" s="832" t="s">
        <v>1876</v>
      </c>
      <c r="L952" s="835">
        <v>0</v>
      </c>
      <c r="M952" s="835">
        <v>0</v>
      </c>
      <c r="N952" s="832">
        <v>1</v>
      </c>
      <c r="O952" s="836">
        <v>0.5</v>
      </c>
      <c r="P952" s="835"/>
      <c r="Q952" s="837"/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31</v>
      </c>
      <c r="B953" s="832" t="s">
        <v>1689</v>
      </c>
      <c r="C953" s="832" t="s">
        <v>1695</v>
      </c>
      <c r="D953" s="833" t="s">
        <v>2661</v>
      </c>
      <c r="E953" s="834" t="s">
        <v>1720</v>
      </c>
      <c r="F953" s="832" t="s">
        <v>1692</v>
      </c>
      <c r="G953" s="832" t="s">
        <v>1729</v>
      </c>
      <c r="H953" s="832" t="s">
        <v>581</v>
      </c>
      <c r="I953" s="832" t="s">
        <v>1730</v>
      </c>
      <c r="J953" s="832" t="s">
        <v>1731</v>
      </c>
      <c r="K953" s="832" t="s">
        <v>1732</v>
      </c>
      <c r="L953" s="835">
        <v>35.130000000000003</v>
      </c>
      <c r="M953" s="835">
        <v>8536.5900000000183</v>
      </c>
      <c r="N953" s="832">
        <v>243</v>
      </c>
      <c r="O953" s="836">
        <v>117</v>
      </c>
      <c r="P953" s="835">
        <v>8396.0700000000179</v>
      </c>
      <c r="Q953" s="837">
        <v>0.98353909465020573</v>
      </c>
      <c r="R953" s="832">
        <v>239</v>
      </c>
      <c r="S953" s="837">
        <v>0.98353909465020573</v>
      </c>
      <c r="T953" s="836">
        <v>115</v>
      </c>
      <c r="U953" s="838">
        <v>0.98290598290598286</v>
      </c>
    </row>
    <row r="954" spans="1:21" ht="14.4" customHeight="1" x14ac:dyDescent="0.3">
      <c r="A954" s="831">
        <v>31</v>
      </c>
      <c r="B954" s="832" t="s">
        <v>1689</v>
      </c>
      <c r="C954" s="832" t="s">
        <v>1695</v>
      </c>
      <c r="D954" s="833" t="s">
        <v>2661</v>
      </c>
      <c r="E954" s="834" t="s">
        <v>1720</v>
      </c>
      <c r="F954" s="832" t="s">
        <v>1692</v>
      </c>
      <c r="G954" s="832" t="s">
        <v>1729</v>
      </c>
      <c r="H954" s="832" t="s">
        <v>581</v>
      </c>
      <c r="I954" s="832" t="s">
        <v>1835</v>
      </c>
      <c r="J954" s="832" t="s">
        <v>1731</v>
      </c>
      <c r="K954" s="832" t="s">
        <v>1836</v>
      </c>
      <c r="L954" s="835">
        <v>30.99</v>
      </c>
      <c r="M954" s="835">
        <v>61.98</v>
      </c>
      <c r="N954" s="832">
        <v>2</v>
      </c>
      <c r="O954" s="836">
        <v>2</v>
      </c>
      <c r="P954" s="835">
        <v>30.99</v>
      </c>
      <c r="Q954" s="837">
        <v>0.5</v>
      </c>
      <c r="R954" s="832">
        <v>1</v>
      </c>
      <c r="S954" s="837">
        <v>0.5</v>
      </c>
      <c r="T954" s="836">
        <v>1</v>
      </c>
      <c r="U954" s="838">
        <v>0.5</v>
      </c>
    </row>
    <row r="955" spans="1:21" ht="14.4" customHeight="1" x14ac:dyDescent="0.3">
      <c r="A955" s="831">
        <v>31</v>
      </c>
      <c r="B955" s="832" t="s">
        <v>1689</v>
      </c>
      <c r="C955" s="832" t="s">
        <v>1695</v>
      </c>
      <c r="D955" s="833" t="s">
        <v>2661</v>
      </c>
      <c r="E955" s="834" t="s">
        <v>1720</v>
      </c>
      <c r="F955" s="832" t="s">
        <v>1692</v>
      </c>
      <c r="G955" s="832" t="s">
        <v>1729</v>
      </c>
      <c r="H955" s="832" t="s">
        <v>581</v>
      </c>
      <c r="I955" s="832" t="s">
        <v>2008</v>
      </c>
      <c r="J955" s="832" t="s">
        <v>1731</v>
      </c>
      <c r="K955" s="832" t="s">
        <v>2009</v>
      </c>
      <c r="L955" s="835">
        <v>24.77</v>
      </c>
      <c r="M955" s="835">
        <v>24.77</v>
      </c>
      <c r="N955" s="832">
        <v>1</v>
      </c>
      <c r="O955" s="836">
        <v>1</v>
      </c>
      <c r="P955" s="835">
        <v>24.77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31</v>
      </c>
      <c r="B956" s="832" t="s">
        <v>1689</v>
      </c>
      <c r="C956" s="832" t="s">
        <v>1695</v>
      </c>
      <c r="D956" s="833" t="s">
        <v>2661</v>
      </c>
      <c r="E956" s="834" t="s">
        <v>1720</v>
      </c>
      <c r="F956" s="832" t="s">
        <v>1692</v>
      </c>
      <c r="G956" s="832" t="s">
        <v>1733</v>
      </c>
      <c r="H956" s="832" t="s">
        <v>581</v>
      </c>
      <c r="I956" s="832" t="s">
        <v>1773</v>
      </c>
      <c r="J956" s="832" t="s">
        <v>1774</v>
      </c>
      <c r="K956" s="832" t="s">
        <v>1775</v>
      </c>
      <c r="L956" s="835">
        <v>199.5</v>
      </c>
      <c r="M956" s="835">
        <v>399</v>
      </c>
      <c r="N956" s="832">
        <v>2</v>
      </c>
      <c r="O956" s="836">
        <v>2</v>
      </c>
      <c r="P956" s="835">
        <v>399</v>
      </c>
      <c r="Q956" s="837">
        <v>1</v>
      </c>
      <c r="R956" s="832">
        <v>2</v>
      </c>
      <c r="S956" s="837">
        <v>1</v>
      </c>
      <c r="T956" s="836">
        <v>2</v>
      </c>
      <c r="U956" s="838">
        <v>1</v>
      </c>
    </row>
    <row r="957" spans="1:21" ht="14.4" customHeight="1" x14ac:dyDescent="0.3">
      <c r="A957" s="831">
        <v>31</v>
      </c>
      <c r="B957" s="832" t="s">
        <v>1689</v>
      </c>
      <c r="C957" s="832" t="s">
        <v>1695</v>
      </c>
      <c r="D957" s="833" t="s">
        <v>2661</v>
      </c>
      <c r="E957" s="834" t="s">
        <v>1720</v>
      </c>
      <c r="F957" s="832" t="s">
        <v>1692</v>
      </c>
      <c r="G957" s="832" t="s">
        <v>1733</v>
      </c>
      <c r="H957" s="832" t="s">
        <v>581</v>
      </c>
      <c r="I957" s="832" t="s">
        <v>1734</v>
      </c>
      <c r="J957" s="832" t="s">
        <v>1735</v>
      </c>
      <c r="K957" s="832" t="s">
        <v>1736</v>
      </c>
      <c r="L957" s="835">
        <v>492.18</v>
      </c>
      <c r="M957" s="835">
        <v>10335.780000000002</v>
      </c>
      <c r="N957" s="832">
        <v>21</v>
      </c>
      <c r="O957" s="836">
        <v>21</v>
      </c>
      <c r="P957" s="835">
        <v>9351.4200000000019</v>
      </c>
      <c r="Q957" s="837">
        <v>0.90476190476190477</v>
      </c>
      <c r="R957" s="832">
        <v>19</v>
      </c>
      <c r="S957" s="837">
        <v>0.90476190476190477</v>
      </c>
      <c r="T957" s="836">
        <v>19</v>
      </c>
      <c r="U957" s="838">
        <v>0.90476190476190477</v>
      </c>
    </row>
    <row r="958" spans="1:21" ht="14.4" customHeight="1" x14ac:dyDescent="0.3">
      <c r="A958" s="831">
        <v>31</v>
      </c>
      <c r="B958" s="832" t="s">
        <v>1689</v>
      </c>
      <c r="C958" s="832" t="s">
        <v>1695</v>
      </c>
      <c r="D958" s="833" t="s">
        <v>2661</v>
      </c>
      <c r="E958" s="834" t="s">
        <v>1720</v>
      </c>
      <c r="F958" s="832" t="s">
        <v>1692</v>
      </c>
      <c r="G958" s="832" t="s">
        <v>1733</v>
      </c>
      <c r="H958" s="832" t="s">
        <v>581</v>
      </c>
      <c r="I958" s="832" t="s">
        <v>1892</v>
      </c>
      <c r="J958" s="832" t="s">
        <v>1893</v>
      </c>
      <c r="K958" s="832" t="s">
        <v>1894</v>
      </c>
      <c r="L958" s="835">
        <v>245.43</v>
      </c>
      <c r="M958" s="835">
        <v>245.43</v>
      </c>
      <c r="N958" s="832">
        <v>1</v>
      </c>
      <c r="O958" s="836">
        <v>1</v>
      </c>
      <c r="P958" s="835">
        <v>245.43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31</v>
      </c>
      <c r="B959" s="832" t="s">
        <v>1689</v>
      </c>
      <c r="C959" s="832" t="s">
        <v>1695</v>
      </c>
      <c r="D959" s="833" t="s">
        <v>2661</v>
      </c>
      <c r="E959" s="834" t="s">
        <v>1720</v>
      </c>
      <c r="F959" s="832" t="s">
        <v>1692</v>
      </c>
      <c r="G959" s="832" t="s">
        <v>1733</v>
      </c>
      <c r="H959" s="832" t="s">
        <v>581</v>
      </c>
      <c r="I959" s="832" t="s">
        <v>1837</v>
      </c>
      <c r="J959" s="832" t="s">
        <v>1783</v>
      </c>
      <c r="K959" s="832" t="s">
        <v>1838</v>
      </c>
      <c r="L959" s="835">
        <v>58.5</v>
      </c>
      <c r="M959" s="835">
        <v>175.5</v>
      </c>
      <c r="N959" s="832">
        <v>3</v>
      </c>
      <c r="O959" s="836">
        <v>3</v>
      </c>
      <c r="P959" s="835">
        <v>175.5</v>
      </c>
      <c r="Q959" s="837">
        <v>1</v>
      </c>
      <c r="R959" s="832">
        <v>3</v>
      </c>
      <c r="S959" s="837">
        <v>1</v>
      </c>
      <c r="T959" s="836">
        <v>3</v>
      </c>
      <c r="U959" s="838">
        <v>1</v>
      </c>
    </row>
    <row r="960" spans="1:21" ht="14.4" customHeight="1" x14ac:dyDescent="0.3">
      <c r="A960" s="831">
        <v>31</v>
      </c>
      <c r="B960" s="832" t="s">
        <v>1689</v>
      </c>
      <c r="C960" s="832" t="s">
        <v>1695</v>
      </c>
      <c r="D960" s="833" t="s">
        <v>2661</v>
      </c>
      <c r="E960" s="834" t="s">
        <v>1720</v>
      </c>
      <c r="F960" s="832" t="s">
        <v>1692</v>
      </c>
      <c r="G960" s="832" t="s">
        <v>1733</v>
      </c>
      <c r="H960" s="832" t="s">
        <v>581</v>
      </c>
      <c r="I960" s="832" t="s">
        <v>1779</v>
      </c>
      <c r="J960" s="832" t="s">
        <v>1780</v>
      </c>
      <c r="K960" s="832" t="s">
        <v>1781</v>
      </c>
      <c r="L960" s="835">
        <v>971.25</v>
      </c>
      <c r="M960" s="835">
        <v>6798.75</v>
      </c>
      <c r="N960" s="832">
        <v>7</v>
      </c>
      <c r="O960" s="836">
        <v>7</v>
      </c>
      <c r="P960" s="835">
        <v>6798.75</v>
      </c>
      <c r="Q960" s="837">
        <v>1</v>
      </c>
      <c r="R960" s="832">
        <v>7</v>
      </c>
      <c r="S960" s="837">
        <v>1</v>
      </c>
      <c r="T960" s="836">
        <v>7</v>
      </c>
      <c r="U960" s="838">
        <v>1</v>
      </c>
    </row>
    <row r="961" spans="1:21" ht="14.4" customHeight="1" x14ac:dyDescent="0.3">
      <c r="A961" s="831">
        <v>31</v>
      </c>
      <c r="B961" s="832" t="s">
        <v>1689</v>
      </c>
      <c r="C961" s="832" t="s">
        <v>1695</v>
      </c>
      <c r="D961" s="833" t="s">
        <v>2661</v>
      </c>
      <c r="E961" s="834" t="s">
        <v>1720</v>
      </c>
      <c r="F961" s="832" t="s">
        <v>1692</v>
      </c>
      <c r="G961" s="832" t="s">
        <v>1733</v>
      </c>
      <c r="H961" s="832" t="s">
        <v>581</v>
      </c>
      <c r="I961" s="832" t="s">
        <v>2027</v>
      </c>
      <c r="J961" s="832" t="s">
        <v>2028</v>
      </c>
      <c r="K961" s="832" t="s">
        <v>2029</v>
      </c>
      <c r="L961" s="835">
        <v>250</v>
      </c>
      <c r="M961" s="835">
        <v>250</v>
      </c>
      <c r="N961" s="832">
        <v>1</v>
      </c>
      <c r="O961" s="836">
        <v>1</v>
      </c>
      <c r="P961" s="835">
        <v>250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31</v>
      </c>
      <c r="B962" s="832" t="s">
        <v>1689</v>
      </c>
      <c r="C962" s="832" t="s">
        <v>1695</v>
      </c>
      <c r="D962" s="833" t="s">
        <v>2661</v>
      </c>
      <c r="E962" s="834" t="s">
        <v>1720</v>
      </c>
      <c r="F962" s="832" t="s">
        <v>1692</v>
      </c>
      <c r="G962" s="832" t="s">
        <v>1733</v>
      </c>
      <c r="H962" s="832" t="s">
        <v>581</v>
      </c>
      <c r="I962" s="832" t="s">
        <v>2030</v>
      </c>
      <c r="J962" s="832" t="s">
        <v>2031</v>
      </c>
      <c r="K962" s="832"/>
      <c r="L962" s="835">
        <v>80.349999999999994</v>
      </c>
      <c r="M962" s="835">
        <v>80.349999999999994</v>
      </c>
      <c r="N962" s="832">
        <v>1</v>
      </c>
      <c r="O962" s="836">
        <v>1</v>
      </c>
      <c r="P962" s="835">
        <v>80.349999999999994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31</v>
      </c>
      <c r="B963" s="832" t="s">
        <v>1689</v>
      </c>
      <c r="C963" s="832" t="s">
        <v>1695</v>
      </c>
      <c r="D963" s="833" t="s">
        <v>2661</v>
      </c>
      <c r="E963" s="834" t="s">
        <v>1720</v>
      </c>
      <c r="F963" s="832" t="s">
        <v>1692</v>
      </c>
      <c r="G963" s="832" t="s">
        <v>1733</v>
      </c>
      <c r="H963" s="832" t="s">
        <v>581</v>
      </c>
      <c r="I963" s="832" t="s">
        <v>1904</v>
      </c>
      <c r="J963" s="832" t="s">
        <v>1905</v>
      </c>
      <c r="K963" s="832" t="s">
        <v>1906</v>
      </c>
      <c r="L963" s="835">
        <v>350</v>
      </c>
      <c r="M963" s="835">
        <v>1050</v>
      </c>
      <c r="N963" s="832">
        <v>3</v>
      </c>
      <c r="O963" s="836">
        <v>3</v>
      </c>
      <c r="P963" s="835">
        <v>700</v>
      </c>
      <c r="Q963" s="837">
        <v>0.66666666666666663</v>
      </c>
      <c r="R963" s="832">
        <v>2</v>
      </c>
      <c r="S963" s="837">
        <v>0.66666666666666663</v>
      </c>
      <c r="T963" s="836">
        <v>2</v>
      </c>
      <c r="U963" s="838">
        <v>0.66666666666666663</v>
      </c>
    </row>
    <row r="964" spans="1:21" ht="14.4" customHeight="1" x14ac:dyDescent="0.3">
      <c r="A964" s="831">
        <v>31</v>
      </c>
      <c r="B964" s="832" t="s">
        <v>1689</v>
      </c>
      <c r="C964" s="832" t="s">
        <v>1695</v>
      </c>
      <c r="D964" s="833" t="s">
        <v>2661</v>
      </c>
      <c r="E964" s="834" t="s">
        <v>1720</v>
      </c>
      <c r="F964" s="832" t="s">
        <v>1692</v>
      </c>
      <c r="G964" s="832" t="s">
        <v>1733</v>
      </c>
      <c r="H964" s="832" t="s">
        <v>581</v>
      </c>
      <c r="I964" s="832" t="s">
        <v>1782</v>
      </c>
      <c r="J964" s="832" t="s">
        <v>1783</v>
      </c>
      <c r="K964" s="832" t="s">
        <v>1784</v>
      </c>
      <c r="L964" s="835">
        <v>58.5</v>
      </c>
      <c r="M964" s="835">
        <v>58.5</v>
      </c>
      <c r="N964" s="832">
        <v>1</v>
      </c>
      <c r="O964" s="836">
        <v>1</v>
      </c>
      <c r="P964" s="835">
        <v>58.5</v>
      </c>
      <c r="Q964" s="837">
        <v>1</v>
      </c>
      <c r="R964" s="832">
        <v>1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31</v>
      </c>
      <c r="B965" s="832" t="s">
        <v>1689</v>
      </c>
      <c r="C965" s="832" t="s">
        <v>1695</v>
      </c>
      <c r="D965" s="833" t="s">
        <v>2661</v>
      </c>
      <c r="E965" s="834" t="s">
        <v>1720</v>
      </c>
      <c r="F965" s="832" t="s">
        <v>1692</v>
      </c>
      <c r="G965" s="832" t="s">
        <v>1733</v>
      </c>
      <c r="H965" s="832" t="s">
        <v>581</v>
      </c>
      <c r="I965" s="832" t="s">
        <v>1839</v>
      </c>
      <c r="J965" s="832" t="s">
        <v>1840</v>
      </c>
      <c r="K965" s="832" t="s">
        <v>1841</v>
      </c>
      <c r="L965" s="835">
        <v>1000</v>
      </c>
      <c r="M965" s="835">
        <v>1000</v>
      </c>
      <c r="N965" s="832">
        <v>1</v>
      </c>
      <c r="O965" s="836">
        <v>1</v>
      </c>
      <c r="P965" s="835">
        <v>1000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31</v>
      </c>
      <c r="B966" s="832" t="s">
        <v>1689</v>
      </c>
      <c r="C966" s="832" t="s">
        <v>1695</v>
      </c>
      <c r="D966" s="833" t="s">
        <v>2661</v>
      </c>
      <c r="E966" s="834" t="s">
        <v>1720</v>
      </c>
      <c r="F966" s="832" t="s">
        <v>1692</v>
      </c>
      <c r="G966" s="832" t="s">
        <v>1733</v>
      </c>
      <c r="H966" s="832" t="s">
        <v>581</v>
      </c>
      <c r="I966" s="832" t="s">
        <v>1737</v>
      </c>
      <c r="J966" s="832" t="s">
        <v>1738</v>
      </c>
      <c r="K966" s="832" t="s">
        <v>1739</v>
      </c>
      <c r="L966" s="835">
        <v>1000</v>
      </c>
      <c r="M966" s="835">
        <v>2000</v>
      </c>
      <c r="N966" s="832">
        <v>2</v>
      </c>
      <c r="O966" s="836">
        <v>2</v>
      </c>
      <c r="P966" s="835">
        <v>2000</v>
      </c>
      <c r="Q966" s="837">
        <v>1</v>
      </c>
      <c r="R966" s="832">
        <v>2</v>
      </c>
      <c r="S966" s="837">
        <v>1</v>
      </c>
      <c r="T966" s="836">
        <v>2</v>
      </c>
      <c r="U966" s="838">
        <v>1</v>
      </c>
    </row>
    <row r="967" spans="1:21" ht="14.4" customHeight="1" x14ac:dyDescent="0.3">
      <c r="A967" s="831">
        <v>31</v>
      </c>
      <c r="B967" s="832" t="s">
        <v>1689</v>
      </c>
      <c r="C967" s="832" t="s">
        <v>1695</v>
      </c>
      <c r="D967" s="833" t="s">
        <v>2661</v>
      </c>
      <c r="E967" s="834" t="s">
        <v>1720</v>
      </c>
      <c r="F967" s="832" t="s">
        <v>1692</v>
      </c>
      <c r="G967" s="832" t="s">
        <v>1733</v>
      </c>
      <c r="H967" s="832" t="s">
        <v>581</v>
      </c>
      <c r="I967" s="832" t="s">
        <v>2090</v>
      </c>
      <c r="J967" s="832" t="s">
        <v>2091</v>
      </c>
      <c r="K967" s="832" t="s">
        <v>2092</v>
      </c>
      <c r="L967" s="835">
        <v>2260</v>
      </c>
      <c r="M967" s="835">
        <v>2260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31</v>
      </c>
      <c r="B968" s="832" t="s">
        <v>1689</v>
      </c>
      <c r="C968" s="832" t="s">
        <v>1695</v>
      </c>
      <c r="D968" s="833" t="s">
        <v>2661</v>
      </c>
      <c r="E968" s="834" t="s">
        <v>1720</v>
      </c>
      <c r="F968" s="832" t="s">
        <v>1692</v>
      </c>
      <c r="G968" s="832" t="s">
        <v>1733</v>
      </c>
      <c r="H968" s="832" t="s">
        <v>581</v>
      </c>
      <c r="I968" s="832" t="s">
        <v>1785</v>
      </c>
      <c r="J968" s="832" t="s">
        <v>1786</v>
      </c>
      <c r="K968" s="832" t="s">
        <v>1787</v>
      </c>
      <c r="L968" s="835">
        <v>855</v>
      </c>
      <c r="M968" s="835">
        <v>855</v>
      </c>
      <c r="N968" s="832">
        <v>1</v>
      </c>
      <c r="O968" s="836">
        <v>1</v>
      </c>
      <c r="P968" s="835">
        <v>855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31</v>
      </c>
      <c r="B969" s="832" t="s">
        <v>1689</v>
      </c>
      <c r="C969" s="832" t="s">
        <v>1695</v>
      </c>
      <c r="D969" s="833" t="s">
        <v>2661</v>
      </c>
      <c r="E969" s="834" t="s">
        <v>1720</v>
      </c>
      <c r="F969" s="832" t="s">
        <v>1692</v>
      </c>
      <c r="G969" s="832" t="s">
        <v>1733</v>
      </c>
      <c r="H969" s="832" t="s">
        <v>581</v>
      </c>
      <c r="I969" s="832" t="s">
        <v>2231</v>
      </c>
      <c r="J969" s="832" t="s">
        <v>2232</v>
      </c>
      <c r="K969" s="832"/>
      <c r="L969" s="835">
        <v>2440.2399999999998</v>
      </c>
      <c r="M969" s="835">
        <v>2440.2399999999998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31</v>
      </c>
      <c r="B970" s="832" t="s">
        <v>1689</v>
      </c>
      <c r="C970" s="832" t="s">
        <v>1695</v>
      </c>
      <c r="D970" s="833" t="s">
        <v>2661</v>
      </c>
      <c r="E970" s="834" t="s">
        <v>1720</v>
      </c>
      <c r="F970" s="832" t="s">
        <v>1692</v>
      </c>
      <c r="G970" s="832" t="s">
        <v>1733</v>
      </c>
      <c r="H970" s="832" t="s">
        <v>581</v>
      </c>
      <c r="I970" s="832" t="s">
        <v>2611</v>
      </c>
      <c r="J970" s="832" t="s">
        <v>2612</v>
      </c>
      <c r="K970" s="832" t="s">
        <v>2613</v>
      </c>
      <c r="L970" s="835">
        <v>2337</v>
      </c>
      <c r="M970" s="835">
        <v>2337</v>
      </c>
      <c r="N970" s="832">
        <v>1</v>
      </c>
      <c r="O970" s="836">
        <v>1</v>
      </c>
      <c r="P970" s="835">
        <v>2337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31</v>
      </c>
      <c r="B971" s="832" t="s">
        <v>1689</v>
      </c>
      <c r="C971" s="832" t="s">
        <v>1695</v>
      </c>
      <c r="D971" s="833" t="s">
        <v>2661</v>
      </c>
      <c r="E971" s="834" t="s">
        <v>1720</v>
      </c>
      <c r="F971" s="832" t="s">
        <v>1692</v>
      </c>
      <c r="G971" s="832" t="s">
        <v>1740</v>
      </c>
      <c r="H971" s="832" t="s">
        <v>581</v>
      </c>
      <c r="I971" s="832" t="s">
        <v>1915</v>
      </c>
      <c r="J971" s="832" t="s">
        <v>1916</v>
      </c>
      <c r="K971" s="832" t="s">
        <v>1917</v>
      </c>
      <c r="L971" s="835">
        <v>260</v>
      </c>
      <c r="M971" s="835">
        <v>2600</v>
      </c>
      <c r="N971" s="832">
        <v>10</v>
      </c>
      <c r="O971" s="836">
        <v>6</v>
      </c>
      <c r="P971" s="835">
        <v>2080</v>
      </c>
      <c r="Q971" s="837">
        <v>0.8</v>
      </c>
      <c r="R971" s="832">
        <v>8</v>
      </c>
      <c r="S971" s="837">
        <v>0.8</v>
      </c>
      <c r="T971" s="836">
        <v>5</v>
      </c>
      <c r="U971" s="838">
        <v>0.83333333333333337</v>
      </c>
    </row>
    <row r="972" spans="1:21" ht="14.4" customHeight="1" x14ac:dyDescent="0.3">
      <c r="A972" s="831">
        <v>31</v>
      </c>
      <c r="B972" s="832" t="s">
        <v>1689</v>
      </c>
      <c r="C972" s="832" t="s">
        <v>1695</v>
      </c>
      <c r="D972" s="833" t="s">
        <v>2661</v>
      </c>
      <c r="E972" s="834" t="s">
        <v>1720</v>
      </c>
      <c r="F972" s="832" t="s">
        <v>1692</v>
      </c>
      <c r="G972" s="832" t="s">
        <v>1740</v>
      </c>
      <c r="H972" s="832" t="s">
        <v>581</v>
      </c>
      <c r="I972" s="832" t="s">
        <v>1741</v>
      </c>
      <c r="J972" s="832" t="s">
        <v>1742</v>
      </c>
      <c r="K972" s="832" t="s">
        <v>1743</v>
      </c>
      <c r="L972" s="835">
        <v>200</v>
      </c>
      <c r="M972" s="835">
        <v>12000</v>
      </c>
      <c r="N972" s="832">
        <v>60</v>
      </c>
      <c r="O972" s="836">
        <v>30</v>
      </c>
      <c r="P972" s="835">
        <v>11200</v>
      </c>
      <c r="Q972" s="837">
        <v>0.93333333333333335</v>
      </c>
      <c r="R972" s="832">
        <v>56</v>
      </c>
      <c r="S972" s="837">
        <v>0.93333333333333335</v>
      </c>
      <c r="T972" s="836">
        <v>28</v>
      </c>
      <c r="U972" s="838">
        <v>0.93333333333333335</v>
      </c>
    </row>
    <row r="973" spans="1:21" ht="14.4" customHeight="1" x14ac:dyDescent="0.3">
      <c r="A973" s="831">
        <v>31</v>
      </c>
      <c r="B973" s="832" t="s">
        <v>1689</v>
      </c>
      <c r="C973" s="832" t="s">
        <v>1695</v>
      </c>
      <c r="D973" s="833" t="s">
        <v>2661</v>
      </c>
      <c r="E973" s="834" t="s">
        <v>1720</v>
      </c>
      <c r="F973" s="832" t="s">
        <v>1692</v>
      </c>
      <c r="G973" s="832" t="s">
        <v>1740</v>
      </c>
      <c r="H973" s="832" t="s">
        <v>581</v>
      </c>
      <c r="I973" s="832" t="s">
        <v>1918</v>
      </c>
      <c r="J973" s="832" t="s">
        <v>1919</v>
      </c>
      <c r="K973" s="832" t="s">
        <v>1920</v>
      </c>
      <c r="L973" s="835">
        <v>1200</v>
      </c>
      <c r="M973" s="835">
        <v>4800</v>
      </c>
      <c r="N973" s="832">
        <v>4</v>
      </c>
      <c r="O973" s="836">
        <v>4</v>
      </c>
      <c r="P973" s="835">
        <v>3600</v>
      </c>
      <c r="Q973" s="837">
        <v>0.75</v>
      </c>
      <c r="R973" s="832">
        <v>3</v>
      </c>
      <c r="S973" s="837">
        <v>0.75</v>
      </c>
      <c r="T973" s="836">
        <v>3</v>
      </c>
      <c r="U973" s="838">
        <v>0.75</v>
      </c>
    </row>
    <row r="974" spans="1:21" ht="14.4" customHeight="1" x14ac:dyDescent="0.3">
      <c r="A974" s="831">
        <v>31</v>
      </c>
      <c r="B974" s="832" t="s">
        <v>1689</v>
      </c>
      <c r="C974" s="832" t="s">
        <v>1695</v>
      </c>
      <c r="D974" s="833" t="s">
        <v>2661</v>
      </c>
      <c r="E974" s="834" t="s">
        <v>1715</v>
      </c>
      <c r="F974" s="832" t="s">
        <v>1690</v>
      </c>
      <c r="G974" s="832" t="s">
        <v>1745</v>
      </c>
      <c r="H974" s="832" t="s">
        <v>581</v>
      </c>
      <c r="I974" s="832" t="s">
        <v>1746</v>
      </c>
      <c r="J974" s="832" t="s">
        <v>1747</v>
      </c>
      <c r="K974" s="832" t="s">
        <v>1520</v>
      </c>
      <c r="L974" s="835">
        <v>78.33</v>
      </c>
      <c r="M974" s="835">
        <v>156.66</v>
      </c>
      <c r="N974" s="832">
        <v>2</v>
      </c>
      <c r="O974" s="836">
        <v>1</v>
      </c>
      <c r="P974" s="835">
        <v>156.66</v>
      </c>
      <c r="Q974" s="837">
        <v>1</v>
      </c>
      <c r="R974" s="832">
        <v>2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31</v>
      </c>
      <c r="B975" s="832" t="s">
        <v>1689</v>
      </c>
      <c r="C975" s="832" t="s">
        <v>1695</v>
      </c>
      <c r="D975" s="833" t="s">
        <v>2661</v>
      </c>
      <c r="E975" s="834" t="s">
        <v>1715</v>
      </c>
      <c r="F975" s="832" t="s">
        <v>1690</v>
      </c>
      <c r="G975" s="832" t="s">
        <v>1745</v>
      </c>
      <c r="H975" s="832" t="s">
        <v>581</v>
      </c>
      <c r="I975" s="832" t="s">
        <v>2338</v>
      </c>
      <c r="J975" s="832" t="s">
        <v>1747</v>
      </c>
      <c r="K975" s="832" t="s">
        <v>1929</v>
      </c>
      <c r="L975" s="835">
        <v>39.17</v>
      </c>
      <c r="M975" s="835">
        <v>78.34</v>
      </c>
      <c r="N975" s="832">
        <v>2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31</v>
      </c>
      <c r="B976" s="832" t="s">
        <v>1689</v>
      </c>
      <c r="C976" s="832" t="s">
        <v>1695</v>
      </c>
      <c r="D976" s="833" t="s">
        <v>2661</v>
      </c>
      <c r="E976" s="834" t="s">
        <v>1715</v>
      </c>
      <c r="F976" s="832" t="s">
        <v>1690</v>
      </c>
      <c r="G976" s="832" t="s">
        <v>2646</v>
      </c>
      <c r="H976" s="832" t="s">
        <v>581</v>
      </c>
      <c r="I976" s="832" t="s">
        <v>2647</v>
      </c>
      <c r="J976" s="832" t="s">
        <v>2648</v>
      </c>
      <c r="K976" s="832" t="s">
        <v>2649</v>
      </c>
      <c r="L976" s="835">
        <v>32.81</v>
      </c>
      <c r="M976" s="835">
        <v>65.62</v>
      </c>
      <c r="N976" s="832">
        <v>2</v>
      </c>
      <c r="O976" s="836">
        <v>1</v>
      </c>
      <c r="P976" s="835">
        <v>65.62</v>
      </c>
      <c r="Q976" s="837">
        <v>1</v>
      </c>
      <c r="R976" s="832">
        <v>2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31</v>
      </c>
      <c r="B977" s="832" t="s">
        <v>1689</v>
      </c>
      <c r="C977" s="832" t="s">
        <v>1695</v>
      </c>
      <c r="D977" s="833" t="s">
        <v>2661</v>
      </c>
      <c r="E977" s="834" t="s">
        <v>1715</v>
      </c>
      <c r="F977" s="832" t="s">
        <v>1690</v>
      </c>
      <c r="G977" s="832" t="s">
        <v>2650</v>
      </c>
      <c r="H977" s="832" t="s">
        <v>581</v>
      </c>
      <c r="I977" s="832" t="s">
        <v>2651</v>
      </c>
      <c r="J977" s="832" t="s">
        <v>819</v>
      </c>
      <c r="K977" s="832" t="s">
        <v>2652</v>
      </c>
      <c r="L977" s="835">
        <v>75.05</v>
      </c>
      <c r="M977" s="835">
        <v>75.05</v>
      </c>
      <c r="N977" s="832">
        <v>1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31</v>
      </c>
      <c r="B978" s="832" t="s">
        <v>1689</v>
      </c>
      <c r="C978" s="832" t="s">
        <v>1695</v>
      </c>
      <c r="D978" s="833" t="s">
        <v>2661</v>
      </c>
      <c r="E978" s="834" t="s">
        <v>1715</v>
      </c>
      <c r="F978" s="832" t="s">
        <v>1690</v>
      </c>
      <c r="G978" s="832" t="s">
        <v>1816</v>
      </c>
      <c r="H978" s="832" t="s">
        <v>581</v>
      </c>
      <c r="I978" s="832" t="s">
        <v>1817</v>
      </c>
      <c r="J978" s="832" t="s">
        <v>1818</v>
      </c>
      <c r="K978" s="832" t="s">
        <v>1819</v>
      </c>
      <c r="L978" s="835">
        <v>30.46</v>
      </c>
      <c r="M978" s="835">
        <v>30.46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31</v>
      </c>
      <c r="B979" s="832" t="s">
        <v>1689</v>
      </c>
      <c r="C979" s="832" t="s">
        <v>1695</v>
      </c>
      <c r="D979" s="833" t="s">
        <v>2661</v>
      </c>
      <c r="E979" s="834" t="s">
        <v>1715</v>
      </c>
      <c r="F979" s="832" t="s">
        <v>1690</v>
      </c>
      <c r="G979" s="832" t="s">
        <v>2653</v>
      </c>
      <c r="H979" s="832" t="s">
        <v>613</v>
      </c>
      <c r="I979" s="832" t="s">
        <v>2654</v>
      </c>
      <c r="J979" s="832" t="s">
        <v>2655</v>
      </c>
      <c r="K979" s="832" t="s">
        <v>2656</v>
      </c>
      <c r="L979" s="835">
        <v>434.19</v>
      </c>
      <c r="M979" s="835">
        <v>434.19</v>
      </c>
      <c r="N979" s="832">
        <v>1</v>
      </c>
      <c r="O979" s="836">
        <v>1</v>
      </c>
      <c r="P979" s="835">
        <v>434.19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31</v>
      </c>
      <c r="B980" s="832" t="s">
        <v>1689</v>
      </c>
      <c r="C980" s="832" t="s">
        <v>1695</v>
      </c>
      <c r="D980" s="833" t="s">
        <v>2661</v>
      </c>
      <c r="E980" s="834" t="s">
        <v>1715</v>
      </c>
      <c r="F980" s="832" t="s">
        <v>1690</v>
      </c>
      <c r="G980" s="832" t="s">
        <v>1849</v>
      </c>
      <c r="H980" s="832" t="s">
        <v>581</v>
      </c>
      <c r="I980" s="832" t="s">
        <v>1850</v>
      </c>
      <c r="J980" s="832" t="s">
        <v>1075</v>
      </c>
      <c r="K980" s="832" t="s">
        <v>1851</v>
      </c>
      <c r="L980" s="835">
        <v>48.09</v>
      </c>
      <c r="M980" s="835">
        <v>240.45000000000002</v>
      </c>
      <c r="N980" s="832">
        <v>5</v>
      </c>
      <c r="O980" s="836">
        <v>1</v>
      </c>
      <c r="P980" s="835">
        <v>240.45000000000002</v>
      </c>
      <c r="Q980" s="837">
        <v>1</v>
      </c>
      <c r="R980" s="832">
        <v>5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31</v>
      </c>
      <c r="B981" s="832" t="s">
        <v>1689</v>
      </c>
      <c r="C981" s="832" t="s">
        <v>1695</v>
      </c>
      <c r="D981" s="833" t="s">
        <v>2661</v>
      </c>
      <c r="E981" s="834" t="s">
        <v>1715</v>
      </c>
      <c r="F981" s="832" t="s">
        <v>1690</v>
      </c>
      <c r="G981" s="832" t="s">
        <v>1748</v>
      </c>
      <c r="H981" s="832" t="s">
        <v>581</v>
      </c>
      <c r="I981" s="832" t="s">
        <v>1749</v>
      </c>
      <c r="J981" s="832" t="s">
        <v>1750</v>
      </c>
      <c r="K981" s="832" t="s">
        <v>1751</v>
      </c>
      <c r="L981" s="835">
        <v>132.97999999999999</v>
      </c>
      <c r="M981" s="835">
        <v>797.87999999999988</v>
      </c>
      <c r="N981" s="832">
        <v>6</v>
      </c>
      <c r="O981" s="836">
        <v>1.5</v>
      </c>
      <c r="P981" s="835">
        <v>797.87999999999988</v>
      </c>
      <c r="Q981" s="837">
        <v>1</v>
      </c>
      <c r="R981" s="832">
        <v>6</v>
      </c>
      <c r="S981" s="837">
        <v>1</v>
      </c>
      <c r="T981" s="836">
        <v>1.5</v>
      </c>
      <c r="U981" s="838">
        <v>1</v>
      </c>
    </row>
    <row r="982" spans="1:21" ht="14.4" customHeight="1" x14ac:dyDescent="0.3">
      <c r="A982" s="831">
        <v>31</v>
      </c>
      <c r="B982" s="832" t="s">
        <v>1689</v>
      </c>
      <c r="C982" s="832" t="s">
        <v>1695</v>
      </c>
      <c r="D982" s="833" t="s">
        <v>2661</v>
      </c>
      <c r="E982" s="834" t="s">
        <v>1715</v>
      </c>
      <c r="F982" s="832" t="s">
        <v>1690</v>
      </c>
      <c r="G982" s="832" t="s">
        <v>1723</v>
      </c>
      <c r="H982" s="832" t="s">
        <v>613</v>
      </c>
      <c r="I982" s="832" t="s">
        <v>1744</v>
      </c>
      <c r="J982" s="832" t="s">
        <v>770</v>
      </c>
      <c r="K982" s="832" t="s">
        <v>1387</v>
      </c>
      <c r="L982" s="835">
        <v>490.89</v>
      </c>
      <c r="M982" s="835">
        <v>21108.27</v>
      </c>
      <c r="N982" s="832">
        <v>43</v>
      </c>
      <c r="O982" s="836">
        <v>14</v>
      </c>
      <c r="P982" s="835">
        <v>15217.590000000002</v>
      </c>
      <c r="Q982" s="837">
        <v>0.72093023255813959</v>
      </c>
      <c r="R982" s="832">
        <v>31</v>
      </c>
      <c r="S982" s="837">
        <v>0.72093023255813948</v>
      </c>
      <c r="T982" s="836">
        <v>10</v>
      </c>
      <c r="U982" s="838">
        <v>0.7142857142857143</v>
      </c>
    </row>
    <row r="983" spans="1:21" ht="14.4" customHeight="1" x14ac:dyDescent="0.3">
      <c r="A983" s="831">
        <v>31</v>
      </c>
      <c r="B983" s="832" t="s">
        <v>1689</v>
      </c>
      <c r="C983" s="832" t="s">
        <v>1695</v>
      </c>
      <c r="D983" s="833" t="s">
        <v>2661</v>
      </c>
      <c r="E983" s="834" t="s">
        <v>1715</v>
      </c>
      <c r="F983" s="832" t="s">
        <v>1690</v>
      </c>
      <c r="G983" s="832" t="s">
        <v>1723</v>
      </c>
      <c r="H983" s="832" t="s">
        <v>613</v>
      </c>
      <c r="I983" s="832" t="s">
        <v>1724</v>
      </c>
      <c r="J983" s="832" t="s">
        <v>770</v>
      </c>
      <c r="K983" s="832" t="s">
        <v>1385</v>
      </c>
      <c r="L983" s="835">
        <v>736.33</v>
      </c>
      <c r="M983" s="835">
        <v>60379.060000000027</v>
      </c>
      <c r="N983" s="832">
        <v>82</v>
      </c>
      <c r="O983" s="836">
        <v>24</v>
      </c>
      <c r="P983" s="835">
        <v>44916.130000000026</v>
      </c>
      <c r="Q983" s="837">
        <v>0.74390243902439035</v>
      </c>
      <c r="R983" s="832">
        <v>61</v>
      </c>
      <c r="S983" s="837">
        <v>0.74390243902439024</v>
      </c>
      <c r="T983" s="836">
        <v>17.5</v>
      </c>
      <c r="U983" s="838">
        <v>0.72916666666666663</v>
      </c>
    </row>
    <row r="984" spans="1:21" ht="14.4" customHeight="1" x14ac:dyDescent="0.3">
      <c r="A984" s="831">
        <v>31</v>
      </c>
      <c r="B984" s="832" t="s">
        <v>1689</v>
      </c>
      <c r="C984" s="832" t="s">
        <v>1695</v>
      </c>
      <c r="D984" s="833" t="s">
        <v>2661</v>
      </c>
      <c r="E984" s="834" t="s">
        <v>1715</v>
      </c>
      <c r="F984" s="832" t="s">
        <v>1690</v>
      </c>
      <c r="G984" s="832" t="s">
        <v>1723</v>
      </c>
      <c r="H984" s="832" t="s">
        <v>613</v>
      </c>
      <c r="I984" s="832" t="s">
        <v>1798</v>
      </c>
      <c r="J984" s="832" t="s">
        <v>770</v>
      </c>
      <c r="K984" s="832" t="s">
        <v>1799</v>
      </c>
      <c r="L984" s="835">
        <v>923.74</v>
      </c>
      <c r="M984" s="835">
        <v>5542.4400000000005</v>
      </c>
      <c r="N984" s="832">
        <v>6</v>
      </c>
      <c r="O984" s="836">
        <v>2.5</v>
      </c>
      <c r="P984" s="835">
        <v>3694.96</v>
      </c>
      <c r="Q984" s="837">
        <v>0.66666666666666663</v>
      </c>
      <c r="R984" s="832">
        <v>4</v>
      </c>
      <c r="S984" s="837">
        <v>0.66666666666666663</v>
      </c>
      <c r="T984" s="836">
        <v>1.5</v>
      </c>
      <c r="U984" s="838">
        <v>0.6</v>
      </c>
    </row>
    <row r="985" spans="1:21" ht="14.4" customHeight="1" x14ac:dyDescent="0.3">
      <c r="A985" s="831">
        <v>31</v>
      </c>
      <c r="B985" s="832" t="s">
        <v>1689</v>
      </c>
      <c r="C985" s="832" t="s">
        <v>1695</v>
      </c>
      <c r="D985" s="833" t="s">
        <v>2661</v>
      </c>
      <c r="E985" s="834" t="s">
        <v>1715</v>
      </c>
      <c r="F985" s="832" t="s">
        <v>1690</v>
      </c>
      <c r="G985" s="832" t="s">
        <v>1755</v>
      </c>
      <c r="H985" s="832" t="s">
        <v>613</v>
      </c>
      <c r="I985" s="832" t="s">
        <v>1559</v>
      </c>
      <c r="J985" s="832" t="s">
        <v>647</v>
      </c>
      <c r="K985" s="832" t="s">
        <v>629</v>
      </c>
      <c r="L985" s="835">
        <v>35.25</v>
      </c>
      <c r="M985" s="835">
        <v>35.25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31</v>
      </c>
      <c r="B986" s="832" t="s">
        <v>1689</v>
      </c>
      <c r="C986" s="832" t="s">
        <v>1695</v>
      </c>
      <c r="D986" s="833" t="s">
        <v>2661</v>
      </c>
      <c r="E986" s="834" t="s">
        <v>1715</v>
      </c>
      <c r="F986" s="832" t="s">
        <v>1690</v>
      </c>
      <c r="G986" s="832" t="s">
        <v>1759</v>
      </c>
      <c r="H986" s="832" t="s">
        <v>581</v>
      </c>
      <c r="I986" s="832" t="s">
        <v>1760</v>
      </c>
      <c r="J986" s="832" t="s">
        <v>959</v>
      </c>
      <c r="K986" s="832" t="s">
        <v>1761</v>
      </c>
      <c r="L986" s="835">
        <v>0</v>
      </c>
      <c r="M986" s="835">
        <v>0</v>
      </c>
      <c r="N986" s="832">
        <v>1</v>
      </c>
      <c r="O986" s="836">
        <v>1</v>
      </c>
      <c r="P986" s="835"/>
      <c r="Q986" s="837"/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31</v>
      </c>
      <c r="B987" s="832" t="s">
        <v>1689</v>
      </c>
      <c r="C987" s="832" t="s">
        <v>1695</v>
      </c>
      <c r="D987" s="833" t="s">
        <v>2661</v>
      </c>
      <c r="E987" s="834" t="s">
        <v>1715</v>
      </c>
      <c r="F987" s="832" t="s">
        <v>1690</v>
      </c>
      <c r="G987" s="832" t="s">
        <v>1725</v>
      </c>
      <c r="H987" s="832" t="s">
        <v>613</v>
      </c>
      <c r="I987" s="832" t="s">
        <v>1568</v>
      </c>
      <c r="J987" s="832" t="s">
        <v>905</v>
      </c>
      <c r="K987" s="832" t="s">
        <v>1569</v>
      </c>
      <c r="L987" s="835">
        <v>0</v>
      </c>
      <c r="M987" s="835">
        <v>0</v>
      </c>
      <c r="N987" s="832">
        <v>239</v>
      </c>
      <c r="O987" s="836">
        <v>100</v>
      </c>
      <c r="P987" s="835">
        <v>0</v>
      </c>
      <c r="Q987" s="837"/>
      <c r="R987" s="832">
        <v>121</v>
      </c>
      <c r="S987" s="837">
        <v>0.50627615062761511</v>
      </c>
      <c r="T987" s="836">
        <v>45</v>
      </c>
      <c r="U987" s="838">
        <v>0.45</v>
      </c>
    </row>
    <row r="988" spans="1:21" ht="14.4" customHeight="1" x14ac:dyDescent="0.3">
      <c r="A988" s="831">
        <v>31</v>
      </c>
      <c r="B988" s="832" t="s">
        <v>1689</v>
      </c>
      <c r="C988" s="832" t="s">
        <v>1695</v>
      </c>
      <c r="D988" s="833" t="s">
        <v>2661</v>
      </c>
      <c r="E988" s="834" t="s">
        <v>1715</v>
      </c>
      <c r="F988" s="832" t="s">
        <v>1690</v>
      </c>
      <c r="G988" s="832" t="s">
        <v>1825</v>
      </c>
      <c r="H988" s="832" t="s">
        <v>581</v>
      </c>
      <c r="I988" s="832" t="s">
        <v>2537</v>
      </c>
      <c r="J988" s="832" t="s">
        <v>1099</v>
      </c>
      <c r="K988" s="832" t="s">
        <v>2538</v>
      </c>
      <c r="L988" s="835">
        <v>42.54</v>
      </c>
      <c r="M988" s="835">
        <v>85.08</v>
      </c>
      <c r="N988" s="832">
        <v>2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31</v>
      </c>
      <c r="B989" s="832" t="s">
        <v>1689</v>
      </c>
      <c r="C989" s="832" t="s">
        <v>1695</v>
      </c>
      <c r="D989" s="833" t="s">
        <v>2661</v>
      </c>
      <c r="E989" s="834" t="s">
        <v>1715</v>
      </c>
      <c r="F989" s="832" t="s">
        <v>1690</v>
      </c>
      <c r="G989" s="832" t="s">
        <v>1726</v>
      </c>
      <c r="H989" s="832" t="s">
        <v>581</v>
      </c>
      <c r="I989" s="832" t="s">
        <v>1727</v>
      </c>
      <c r="J989" s="832" t="s">
        <v>1103</v>
      </c>
      <c r="K989" s="832" t="s">
        <v>1728</v>
      </c>
      <c r="L989" s="835">
        <v>219.37</v>
      </c>
      <c r="M989" s="835">
        <v>2193.7000000000003</v>
      </c>
      <c r="N989" s="832">
        <v>10</v>
      </c>
      <c r="O989" s="836">
        <v>4</v>
      </c>
      <c r="P989" s="835">
        <v>658.11</v>
      </c>
      <c r="Q989" s="837">
        <v>0.3</v>
      </c>
      <c r="R989" s="832">
        <v>3</v>
      </c>
      <c r="S989" s="837">
        <v>0.3</v>
      </c>
      <c r="T989" s="836">
        <v>1.5</v>
      </c>
      <c r="U989" s="838">
        <v>0.375</v>
      </c>
    </row>
    <row r="990" spans="1:21" ht="14.4" customHeight="1" x14ac:dyDescent="0.3">
      <c r="A990" s="831">
        <v>31</v>
      </c>
      <c r="B990" s="832" t="s">
        <v>1689</v>
      </c>
      <c r="C990" s="832" t="s">
        <v>1695</v>
      </c>
      <c r="D990" s="833" t="s">
        <v>2661</v>
      </c>
      <c r="E990" s="834" t="s">
        <v>1715</v>
      </c>
      <c r="F990" s="832" t="s">
        <v>1690</v>
      </c>
      <c r="G990" s="832" t="s">
        <v>1976</v>
      </c>
      <c r="H990" s="832" t="s">
        <v>581</v>
      </c>
      <c r="I990" s="832" t="s">
        <v>1977</v>
      </c>
      <c r="J990" s="832" t="s">
        <v>1978</v>
      </c>
      <c r="K990" s="832" t="s">
        <v>1979</v>
      </c>
      <c r="L990" s="835">
        <v>60.39</v>
      </c>
      <c r="M990" s="835">
        <v>60.39</v>
      </c>
      <c r="N990" s="832">
        <v>1</v>
      </c>
      <c r="O990" s="836">
        <v>1</v>
      </c>
      <c r="P990" s="835">
        <v>60.39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31</v>
      </c>
      <c r="B991" s="832" t="s">
        <v>1689</v>
      </c>
      <c r="C991" s="832" t="s">
        <v>1695</v>
      </c>
      <c r="D991" s="833" t="s">
        <v>2661</v>
      </c>
      <c r="E991" s="834" t="s">
        <v>1715</v>
      </c>
      <c r="F991" s="832" t="s">
        <v>1690</v>
      </c>
      <c r="G991" s="832" t="s">
        <v>1762</v>
      </c>
      <c r="H991" s="832" t="s">
        <v>581</v>
      </c>
      <c r="I991" s="832" t="s">
        <v>2081</v>
      </c>
      <c r="J991" s="832" t="s">
        <v>1764</v>
      </c>
      <c r="K991" s="832" t="s">
        <v>2082</v>
      </c>
      <c r="L991" s="835">
        <v>33.549999999999997</v>
      </c>
      <c r="M991" s="835">
        <v>33.549999999999997</v>
      </c>
      <c r="N991" s="832">
        <v>1</v>
      </c>
      <c r="O991" s="836">
        <v>0.5</v>
      </c>
      <c r="P991" s="835">
        <v>33.549999999999997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31</v>
      </c>
      <c r="B992" s="832" t="s">
        <v>1689</v>
      </c>
      <c r="C992" s="832" t="s">
        <v>1695</v>
      </c>
      <c r="D992" s="833" t="s">
        <v>2661</v>
      </c>
      <c r="E992" s="834" t="s">
        <v>1715</v>
      </c>
      <c r="F992" s="832" t="s">
        <v>1690</v>
      </c>
      <c r="G992" s="832" t="s">
        <v>1762</v>
      </c>
      <c r="H992" s="832" t="s">
        <v>581</v>
      </c>
      <c r="I992" s="832" t="s">
        <v>2217</v>
      </c>
      <c r="J992" s="832" t="s">
        <v>1764</v>
      </c>
      <c r="K992" s="832" t="s">
        <v>2218</v>
      </c>
      <c r="L992" s="835">
        <v>33.31</v>
      </c>
      <c r="M992" s="835">
        <v>66.62</v>
      </c>
      <c r="N992" s="832">
        <v>2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31</v>
      </c>
      <c r="B993" s="832" t="s">
        <v>1689</v>
      </c>
      <c r="C993" s="832" t="s">
        <v>1695</v>
      </c>
      <c r="D993" s="833" t="s">
        <v>2661</v>
      </c>
      <c r="E993" s="834" t="s">
        <v>1715</v>
      </c>
      <c r="F993" s="832" t="s">
        <v>1690</v>
      </c>
      <c r="G993" s="832" t="s">
        <v>1762</v>
      </c>
      <c r="H993" s="832" t="s">
        <v>581</v>
      </c>
      <c r="I993" s="832" t="s">
        <v>1800</v>
      </c>
      <c r="J993" s="832" t="s">
        <v>1764</v>
      </c>
      <c r="K993" s="832" t="s">
        <v>1801</v>
      </c>
      <c r="L993" s="835">
        <v>99.94</v>
      </c>
      <c r="M993" s="835">
        <v>99.94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31</v>
      </c>
      <c r="B994" s="832" t="s">
        <v>1689</v>
      </c>
      <c r="C994" s="832" t="s">
        <v>1695</v>
      </c>
      <c r="D994" s="833" t="s">
        <v>2661</v>
      </c>
      <c r="E994" s="834" t="s">
        <v>1715</v>
      </c>
      <c r="F994" s="832" t="s">
        <v>1690</v>
      </c>
      <c r="G994" s="832" t="s">
        <v>1762</v>
      </c>
      <c r="H994" s="832" t="s">
        <v>581</v>
      </c>
      <c r="I994" s="832" t="s">
        <v>2002</v>
      </c>
      <c r="J994" s="832" t="s">
        <v>1764</v>
      </c>
      <c r="K994" s="832" t="s">
        <v>2003</v>
      </c>
      <c r="L994" s="835">
        <v>66.63</v>
      </c>
      <c r="M994" s="835">
        <v>199.89</v>
      </c>
      <c r="N994" s="832">
        <v>3</v>
      </c>
      <c r="O994" s="836">
        <v>1.5</v>
      </c>
      <c r="P994" s="835">
        <v>199.89</v>
      </c>
      <c r="Q994" s="837">
        <v>1</v>
      </c>
      <c r="R994" s="832">
        <v>3</v>
      </c>
      <c r="S994" s="837">
        <v>1</v>
      </c>
      <c r="T994" s="836">
        <v>1.5</v>
      </c>
      <c r="U994" s="838">
        <v>1</v>
      </c>
    </row>
    <row r="995" spans="1:21" ht="14.4" customHeight="1" x14ac:dyDescent="0.3">
      <c r="A995" s="831">
        <v>31</v>
      </c>
      <c r="B995" s="832" t="s">
        <v>1689</v>
      </c>
      <c r="C995" s="832" t="s">
        <v>1695</v>
      </c>
      <c r="D995" s="833" t="s">
        <v>2661</v>
      </c>
      <c r="E995" s="834" t="s">
        <v>1715</v>
      </c>
      <c r="F995" s="832" t="s">
        <v>1690</v>
      </c>
      <c r="G995" s="832" t="s">
        <v>1762</v>
      </c>
      <c r="H995" s="832" t="s">
        <v>581</v>
      </c>
      <c r="I995" s="832" t="s">
        <v>1802</v>
      </c>
      <c r="J995" s="832" t="s">
        <v>1803</v>
      </c>
      <c r="K995" s="832" t="s">
        <v>1804</v>
      </c>
      <c r="L995" s="835">
        <v>50.32</v>
      </c>
      <c r="M995" s="835">
        <v>301.92</v>
      </c>
      <c r="N995" s="832">
        <v>6</v>
      </c>
      <c r="O995" s="836">
        <v>6</v>
      </c>
      <c r="P995" s="835">
        <v>251.6</v>
      </c>
      <c r="Q995" s="837">
        <v>0.83333333333333326</v>
      </c>
      <c r="R995" s="832">
        <v>5</v>
      </c>
      <c r="S995" s="837">
        <v>0.83333333333333337</v>
      </c>
      <c r="T995" s="836">
        <v>5</v>
      </c>
      <c r="U995" s="838">
        <v>0.83333333333333337</v>
      </c>
    </row>
    <row r="996" spans="1:21" ht="14.4" customHeight="1" x14ac:dyDescent="0.3">
      <c r="A996" s="831">
        <v>31</v>
      </c>
      <c r="B996" s="832" t="s">
        <v>1689</v>
      </c>
      <c r="C996" s="832" t="s">
        <v>1695</v>
      </c>
      <c r="D996" s="833" t="s">
        <v>2661</v>
      </c>
      <c r="E996" s="834" t="s">
        <v>1715</v>
      </c>
      <c r="F996" s="832" t="s">
        <v>1690</v>
      </c>
      <c r="G996" s="832" t="s">
        <v>1766</v>
      </c>
      <c r="H996" s="832" t="s">
        <v>613</v>
      </c>
      <c r="I996" s="832" t="s">
        <v>2007</v>
      </c>
      <c r="J996" s="832" t="s">
        <v>1039</v>
      </c>
      <c r="K996" s="832" t="s">
        <v>1830</v>
      </c>
      <c r="L996" s="835">
        <v>154.36000000000001</v>
      </c>
      <c r="M996" s="835">
        <v>463.08000000000004</v>
      </c>
      <c r="N996" s="832">
        <v>3</v>
      </c>
      <c r="O996" s="836">
        <v>2</v>
      </c>
      <c r="P996" s="835">
        <v>463.08000000000004</v>
      </c>
      <c r="Q996" s="837">
        <v>1</v>
      </c>
      <c r="R996" s="832">
        <v>3</v>
      </c>
      <c r="S996" s="837">
        <v>1</v>
      </c>
      <c r="T996" s="836">
        <v>2</v>
      </c>
      <c r="U996" s="838">
        <v>1</v>
      </c>
    </row>
    <row r="997" spans="1:21" ht="14.4" customHeight="1" x14ac:dyDescent="0.3">
      <c r="A997" s="831">
        <v>31</v>
      </c>
      <c r="B997" s="832" t="s">
        <v>1689</v>
      </c>
      <c r="C997" s="832" t="s">
        <v>1695</v>
      </c>
      <c r="D997" s="833" t="s">
        <v>2661</v>
      </c>
      <c r="E997" s="834" t="s">
        <v>1715</v>
      </c>
      <c r="F997" s="832" t="s">
        <v>1690</v>
      </c>
      <c r="G997" s="832" t="s">
        <v>1766</v>
      </c>
      <c r="H997" s="832" t="s">
        <v>613</v>
      </c>
      <c r="I997" s="832" t="s">
        <v>2657</v>
      </c>
      <c r="J997" s="832" t="s">
        <v>2658</v>
      </c>
      <c r="K997" s="832" t="s">
        <v>2659</v>
      </c>
      <c r="L997" s="835">
        <v>111.22</v>
      </c>
      <c r="M997" s="835">
        <v>111.22</v>
      </c>
      <c r="N997" s="832">
        <v>1</v>
      </c>
      <c r="O997" s="836">
        <v>0.5</v>
      </c>
      <c r="P997" s="835">
        <v>111.22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31</v>
      </c>
      <c r="B998" s="832" t="s">
        <v>1689</v>
      </c>
      <c r="C998" s="832" t="s">
        <v>1695</v>
      </c>
      <c r="D998" s="833" t="s">
        <v>2661</v>
      </c>
      <c r="E998" s="834" t="s">
        <v>1715</v>
      </c>
      <c r="F998" s="832" t="s">
        <v>1690</v>
      </c>
      <c r="G998" s="832" t="s">
        <v>1766</v>
      </c>
      <c r="H998" s="832" t="s">
        <v>613</v>
      </c>
      <c r="I998" s="832" t="s">
        <v>1504</v>
      </c>
      <c r="J998" s="832" t="s">
        <v>1039</v>
      </c>
      <c r="K998" s="832" t="s">
        <v>1505</v>
      </c>
      <c r="L998" s="835">
        <v>225.06</v>
      </c>
      <c r="M998" s="835">
        <v>225.06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31</v>
      </c>
      <c r="B999" s="832" t="s">
        <v>1689</v>
      </c>
      <c r="C999" s="832" t="s">
        <v>1695</v>
      </c>
      <c r="D999" s="833" t="s">
        <v>2661</v>
      </c>
      <c r="E999" s="834" t="s">
        <v>1715</v>
      </c>
      <c r="F999" s="832" t="s">
        <v>1690</v>
      </c>
      <c r="G999" s="832" t="s">
        <v>1767</v>
      </c>
      <c r="H999" s="832" t="s">
        <v>581</v>
      </c>
      <c r="I999" s="832" t="s">
        <v>1768</v>
      </c>
      <c r="J999" s="832" t="s">
        <v>618</v>
      </c>
      <c r="K999" s="832" t="s">
        <v>1769</v>
      </c>
      <c r="L999" s="835">
        <v>0</v>
      </c>
      <c r="M999" s="835">
        <v>0</v>
      </c>
      <c r="N999" s="832">
        <v>8</v>
      </c>
      <c r="O999" s="836">
        <v>4</v>
      </c>
      <c r="P999" s="835">
        <v>0</v>
      </c>
      <c r="Q999" s="837"/>
      <c r="R999" s="832">
        <v>7</v>
      </c>
      <c r="S999" s="837">
        <v>0.875</v>
      </c>
      <c r="T999" s="836">
        <v>3.5</v>
      </c>
      <c r="U999" s="838">
        <v>0.875</v>
      </c>
    </row>
    <row r="1000" spans="1:21" ht="14.4" customHeight="1" x14ac:dyDescent="0.3">
      <c r="A1000" s="831">
        <v>31</v>
      </c>
      <c r="B1000" s="832" t="s">
        <v>1689</v>
      </c>
      <c r="C1000" s="832" t="s">
        <v>1695</v>
      </c>
      <c r="D1000" s="833" t="s">
        <v>2661</v>
      </c>
      <c r="E1000" s="834" t="s">
        <v>1715</v>
      </c>
      <c r="F1000" s="832" t="s">
        <v>1692</v>
      </c>
      <c r="G1000" s="832" t="s">
        <v>1729</v>
      </c>
      <c r="H1000" s="832" t="s">
        <v>581</v>
      </c>
      <c r="I1000" s="832" t="s">
        <v>1730</v>
      </c>
      <c r="J1000" s="832" t="s">
        <v>1731</v>
      </c>
      <c r="K1000" s="832" t="s">
        <v>1732</v>
      </c>
      <c r="L1000" s="835">
        <v>35.130000000000003</v>
      </c>
      <c r="M1000" s="835">
        <v>9801.2700000000241</v>
      </c>
      <c r="N1000" s="832">
        <v>279</v>
      </c>
      <c r="O1000" s="836">
        <v>139</v>
      </c>
      <c r="P1000" s="835">
        <v>9520.2300000000232</v>
      </c>
      <c r="Q1000" s="837">
        <v>0.97132616487455192</v>
      </c>
      <c r="R1000" s="832">
        <v>271</v>
      </c>
      <c r="S1000" s="837">
        <v>0.97132616487455192</v>
      </c>
      <c r="T1000" s="836">
        <v>135</v>
      </c>
      <c r="U1000" s="838">
        <v>0.97122302158273377</v>
      </c>
    </row>
    <row r="1001" spans="1:21" ht="14.4" customHeight="1" x14ac:dyDescent="0.3">
      <c r="A1001" s="831">
        <v>31</v>
      </c>
      <c r="B1001" s="832" t="s">
        <v>1689</v>
      </c>
      <c r="C1001" s="832" t="s">
        <v>1695</v>
      </c>
      <c r="D1001" s="833" t="s">
        <v>2661</v>
      </c>
      <c r="E1001" s="834" t="s">
        <v>1715</v>
      </c>
      <c r="F1001" s="832" t="s">
        <v>1692</v>
      </c>
      <c r="G1001" s="832" t="s">
        <v>1729</v>
      </c>
      <c r="H1001" s="832" t="s">
        <v>581</v>
      </c>
      <c r="I1001" s="832" t="s">
        <v>2008</v>
      </c>
      <c r="J1001" s="832" t="s">
        <v>1731</v>
      </c>
      <c r="K1001" s="832" t="s">
        <v>2009</v>
      </c>
      <c r="L1001" s="835">
        <v>24.77</v>
      </c>
      <c r="M1001" s="835">
        <v>24.77</v>
      </c>
      <c r="N1001" s="832">
        <v>1</v>
      </c>
      <c r="O1001" s="836">
        <v>1</v>
      </c>
      <c r="P1001" s="835">
        <v>24.77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31</v>
      </c>
      <c r="B1002" s="832" t="s">
        <v>1689</v>
      </c>
      <c r="C1002" s="832" t="s">
        <v>1695</v>
      </c>
      <c r="D1002" s="833" t="s">
        <v>2661</v>
      </c>
      <c r="E1002" s="834" t="s">
        <v>1715</v>
      </c>
      <c r="F1002" s="832" t="s">
        <v>1692</v>
      </c>
      <c r="G1002" s="832" t="s">
        <v>1729</v>
      </c>
      <c r="H1002" s="832" t="s">
        <v>581</v>
      </c>
      <c r="I1002" s="832" t="s">
        <v>2010</v>
      </c>
      <c r="J1002" s="832" t="s">
        <v>1731</v>
      </c>
      <c r="K1002" s="832" t="s">
        <v>2011</v>
      </c>
      <c r="L1002" s="835">
        <v>38.24</v>
      </c>
      <c r="M1002" s="835">
        <v>191.2</v>
      </c>
      <c r="N1002" s="832">
        <v>5</v>
      </c>
      <c r="O1002" s="836">
        <v>2</v>
      </c>
      <c r="P1002" s="835">
        <v>191.2</v>
      </c>
      <c r="Q1002" s="837">
        <v>1</v>
      </c>
      <c r="R1002" s="832">
        <v>5</v>
      </c>
      <c r="S1002" s="837">
        <v>1</v>
      </c>
      <c r="T1002" s="836">
        <v>2</v>
      </c>
      <c r="U1002" s="838">
        <v>1</v>
      </c>
    </row>
    <row r="1003" spans="1:21" ht="14.4" customHeight="1" x14ac:dyDescent="0.3">
      <c r="A1003" s="831">
        <v>31</v>
      </c>
      <c r="B1003" s="832" t="s">
        <v>1689</v>
      </c>
      <c r="C1003" s="832" t="s">
        <v>1695</v>
      </c>
      <c r="D1003" s="833" t="s">
        <v>2661</v>
      </c>
      <c r="E1003" s="834" t="s">
        <v>1715</v>
      </c>
      <c r="F1003" s="832" t="s">
        <v>1692</v>
      </c>
      <c r="G1003" s="832" t="s">
        <v>1733</v>
      </c>
      <c r="H1003" s="832" t="s">
        <v>581</v>
      </c>
      <c r="I1003" s="832" t="s">
        <v>1770</v>
      </c>
      <c r="J1003" s="832" t="s">
        <v>1771</v>
      </c>
      <c r="K1003" s="832" t="s">
        <v>1772</v>
      </c>
      <c r="L1003" s="835">
        <v>3000</v>
      </c>
      <c r="M1003" s="835">
        <v>3000</v>
      </c>
      <c r="N1003" s="832">
        <v>1</v>
      </c>
      <c r="O1003" s="836">
        <v>1</v>
      </c>
      <c r="P1003" s="835">
        <v>3000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31</v>
      </c>
      <c r="B1004" s="832" t="s">
        <v>1689</v>
      </c>
      <c r="C1004" s="832" t="s">
        <v>1695</v>
      </c>
      <c r="D1004" s="833" t="s">
        <v>2661</v>
      </c>
      <c r="E1004" s="834" t="s">
        <v>1715</v>
      </c>
      <c r="F1004" s="832" t="s">
        <v>1692</v>
      </c>
      <c r="G1004" s="832" t="s">
        <v>1733</v>
      </c>
      <c r="H1004" s="832" t="s">
        <v>581</v>
      </c>
      <c r="I1004" s="832" t="s">
        <v>1773</v>
      </c>
      <c r="J1004" s="832" t="s">
        <v>1774</v>
      </c>
      <c r="K1004" s="832" t="s">
        <v>1775</v>
      </c>
      <c r="L1004" s="835">
        <v>199.5</v>
      </c>
      <c r="M1004" s="835">
        <v>399</v>
      </c>
      <c r="N1004" s="832">
        <v>2</v>
      </c>
      <c r="O1004" s="836">
        <v>2</v>
      </c>
      <c r="P1004" s="835">
        <v>399</v>
      </c>
      <c r="Q1004" s="837">
        <v>1</v>
      </c>
      <c r="R1004" s="832">
        <v>2</v>
      </c>
      <c r="S1004" s="837">
        <v>1</v>
      </c>
      <c r="T1004" s="836">
        <v>2</v>
      </c>
      <c r="U1004" s="838">
        <v>1</v>
      </c>
    </row>
    <row r="1005" spans="1:21" ht="14.4" customHeight="1" x14ac:dyDescent="0.3">
      <c r="A1005" s="831">
        <v>31</v>
      </c>
      <c r="B1005" s="832" t="s">
        <v>1689</v>
      </c>
      <c r="C1005" s="832" t="s">
        <v>1695</v>
      </c>
      <c r="D1005" s="833" t="s">
        <v>2661</v>
      </c>
      <c r="E1005" s="834" t="s">
        <v>1715</v>
      </c>
      <c r="F1005" s="832" t="s">
        <v>1692</v>
      </c>
      <c r="G1005" s="832" t="s">
        <v>1733</v>
      </c>
      <c r="H1005" s="832" t="s">
        <v>581</v>
      </c>
      <c r="I1005" s="832" t="s">
        <v>1734</v>
      </c>
      <c r="J1005" s="832" t="s">
        <v>1735</v>
      </c>
      <c r="K1005" s="832" t="s">
        <v>1736</v>
      </c>
      <c r="L1005" s="835">
        <v>492.18</v>
      </c>
      <c r="M1005" s="835">
        <v>6398.34</v>
      </c>
      <c r="N1005" s="832">
        <v>13</v>
      </c>
      <c r="O1005" s="836">
        <v>13</v>
      </c>
      <c r="P1005" s="835">
        <v>5413.9800000000005</v>
      </c>
      <c r="Q1005" s="837">
        <v>0.84615384615384626</v>
      </c>
      <c r="R1005" s="832">
        <v>11</v>
      </c>
      <c r="S1005" s="837">
        <v>0.84615384615384615</v>
      </c>
      <c r="T1005" s="836">
        <v>11</v>
      </c>
      <c r="U1005" s="838">
        <v>0.84615384615384615</v>
      </c>
    </row>
    <row r="1006" spans="1:21" ht="14.4" customHeight="1" x14ac:dyDescent="0.3">
      <c r="A1006" s="831">
        <v>31</v>
      </c>
      <c r="B1006" s="832" t="s">
        <v>1689</v>
      </c>
      <c r="C1006" s="832" t="s">
        <v>1695</v>
      </c>
      <c r="D1006" s="833" t="s">
        <v>2661</v>
      </c>
      <c r="E1006" s="834" t="s">
        <v>1715</v>
      </c>
      <c r="F1006" s="832" t="s">
        <v>1692</v>
      </c>
      <c r="G1006" s="832" t="s">
        <v>1733</v>
      </c>
      <c r="H1006" s="832" t="s">
        <v>581</v>
      </c>
      <c r="I1006" s="832" t="s">
        <v>2016</v>
      </c>
      <c r="J1006" s="832" t="s">
        <v>2017</v>
      </c>
      <c r="K1006" s="832" t="s">
        <v>2018</v>
      </c>
      <c r="L1006" s="835">
        <v>2296.87</v>
      </c>
      <c r="M1006" s="835">
        <v>2296.87</v>
      </c>
      <c r="N1006" s="832">
        <v>1</v>
      </c>
      <c r="O1006" s="836">
        <v>1</v>
      </c>
      <c r="P1006" s="835">
        <v>2296.87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31</v>
      </c>
      <c r="B1007" s="832" t="s">
        <v>1689</v>
      </c>
      <c r="C1007" s="832" t="s">
        <v>1695</v>
      </c>
      <c r="D1007" s="833" t="s">
        <v>2661</v>
      </c>
      <c r="E1007" s="834" t="s">
        <v>1715</v>
      </c>
      <c r="F1007" s="832" t="s">
        <v>1692</v>
      </c>
      <c r="G1007" s="832" t="s">
        <v>1733</v>
      </c>
      <c r="H1007" s="832" t="s">
        <v>581</v>
      </c>
      <c r="I1007" s="832" t="s">
        <v>1892</v>
      </c>
      <c r="J1007" s="832" t="s">
        <v>1893</v>
      </c>
      <c r="K1007" s="832" t="s">
        <v>1894</v>
      </c>
      <c r="L1007" s="835">
        <v>245.43</v>
      </c>
      <c r="M1007" s="835">
        <v>490.86</v>
      </c>
      <c r="N1007" s="832">
        <v>2</v>
      </c>
      <c r="O1007" s="836">
        <v>2</v>
      </c>
      <c r="P1007" s="835">
        <v>490.86</v>
      </c>
      <c r="Q1007" s="837">
        <v>1</v>
      </c>
      <c r="R1007" s="832">
        <v>2</v>
      </c>
      <c r="S1007" s="837">
        <v>1</v>
      </c>
      <c r="T1007" s="836">
        <v>2</v>
      </c>
      <c r="U1007" s="838">
        <v>1</v>
      </c>
    </row>
    <row r="1008" spans="1:21" ht="14.4" customHeight="1" x14ac:dyDescent="0.3">
      <c r="A1008" s="831">
        <v>31</v>
      </c>
      <c r="B1008" s="832" t="s">
        <v>1689</v>
      </c>
      <c r="C1008" s="832" t="s">
        <v>1695</v>
      </c>
      <c r="D1008" s="833" t="s">
        <v>2661</v>
      </c>
      <c r="E1008" s="834" t="s">
        <v>1715</v>
      </c>
      <c r="F1008" s="832" t="s">
        <v>1692</v>
      </c>
      <c r="G1008" s="832" t="s">
        <v>1733</v>
      </c>
      <c r="H1008" s="832" t="s">
        <v>581</v>
      </c>
      <c r="I1008" s="832" t="s">
        <v>2022</v>
      </c>
      <c r="J1008" s="832" t="s">
        <v>2023</v>
      </c>
      <c r="K1008" s="832" t="s">
        <v>2024</v>
      </c>
      <c r="L1008" s="835">
        <v>1575</v>
      </c>
      <c r="M1008" s="835">
        <v>1575</v>
      </c>
      <c r="N1008" s="832">
        <v>1</v>
      </c>
      <c r="O1008" s="836">
        <v>1</v>
      </c>
      <c r="P1008" s="835">
        <v>1575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31</v>
      </c>
      <c r="B1009" s="832" t="s">
        <v>1689</v>
      </c>
      <c r="C1009" s="832" t="s">
        <v>1695</v>
      </c>
      <c r="D1009" s="833" t="s">
        <v>2661</v>
      </c>
      <c r="E1009" s="834" t="s">
        <v>1715</v>
      </c>
      <c r="F1009" s="832" t="s">
        <v>1692</v>
      </c>
      <c r="G1009" s="832" t="s">
        <v>1733</v>
      </c>
      <c r="H1009" s="832" t="s">
        <v>581</v>
      </c>
      <c r="I1009" s="832" t="s">
        <v>1837</v>
      </c>
      <c r="J1009" s="832" t="s">
        <v>1783</v>
      </c>
      <c r="K1009" s="832" t="s">
        <v>1838</v>
      </c>
      <c r="L1009" s="835">
        <v>58.5</v>
      </c>
      <c r="M1009" s="835">
        <v>234</v>
      </c>
      <c r="N1009" s="832">
        <v>4</v>
      </c>
      <c r="O1009" s="836">
        <v>4</v>
      </c>
      <c r="P1009" s="835">
        <v>175.5</v>
      </c>
      <c r="Q1009" s="837">
        <v>0.75</v>
      </c>
      <c r="R1009" s="832">
        <v>3</v>
      </c>
      <c r="S1009" s="837">
        <v>0.75</v>
      </c>
      <c r="T1009" s="836">
        <v>3</v>
      </c>
      <c r="U1009" s="838">
        <v>0.75</v>
      </c>
    </row>
    <row r="1010" spans="1:21" ht="14.4" customHeight="1" x14ac:dyDescent="0.3">
      <c r="A1010" s="831">
        <v>31</v>
      </c>
      <c r="B1010" s="832" t="s">
        <v>1689</v>
      </c>
      <c r="C1010" s="832" t="s">
        <v>1695</v>
      </c>
      <c r="D1010" s="833" t="s">
        <v>2661</v>
      </c>
      <c r="E1010" s="834" t="s">
        <v>1715</v>
      </c>
      <c r="F1010" s="832" t="s">
        <v>1692</v>
      </c>
      <c r="G1010" s="832" t="s">
        <v>1733</v>
      </c>
      <c r="H1010" s="832" t="s">
        <v>581</v>
      </c>
      <c r="I1010" s="832" t="s">
        <v>1779</v>
      </c>
      <c r="J1010" s="832" t="s">
        <v>1780</v>
      </c>
      <c r="K1010" s="832" t="s">
        <v>1781</v>
      </c>
      <c r="L1010" s="835">
        <v>971.25</v>
      </c>
      <c r="M1010" s="835">
        <v>6798.75</v>
      </c>
      <c r="N1010" s="832">
        <v>7</v>
      </c>
      <c r="O1010" s="836">
        <v>7</v>
      </c>
      <c r="P1010" s="835">
        <v>6798.75</v>
      </c>
      <c r="Q1010" s="837">
        <v>1</v>
      </c>
      <c r="R1010" s="832">
        <v>7</v>
      </c>
      <c r="S1010" s="837">
        <v>1</v>
      </c>
      <c r="T1010" s="836">
        <v>7</v>
      </c>
      <c r="U1010" s="838">
        <v>1</v>
      </c>
    </row>
    <row r="1011" spans="1:21" ht="14.4" customHeight="1" x14ac:dyDescent="0.3">
      <c r="A1011" s="831">
        <v>31</v>
      </c>
      <c r="B1011" s="832" t="s">
        <v>1689</v>
      </c>
      <c r="C1011" s="832" t="s">
        <v>1695</v>
      </c>
      <c r="D1011" s="833" t="s">
        <v>2661</v>
      </c>
      <c r="E1011" s="834" t="s">
        <v>1715</v>
      </c>
      <c r="F1011" s="832" t="s">
        <v>1692</v>
      </c>
      <c r="G1011" s="832" t="s">
        <v>1733</v>
      </c>
      <c r="H1011" s="832" t="s">
        <v>581</v>
      </c>
      <c r="I1011" s="832" t="s">
        <v>2027</v>
      </c>
      <c r="J1011" s="832" t="s">
        <v>2028</v>
      </c>
      <c r="K1011" s="832" t="s">
        <v>2029</v>
      </c>
      <c r="L1011" s="835">
        <v>250</v>
      </c>
      <c r="M1011" s="835">
        <v>250</v>
      </c>
      <c r="N1011" s="832">
        <v>1</v>
      </c>
      <c r="O1011" s="836">
        <v>1</v>
      </c>
      <c r="P1011" s="835">
        <v>250</v>
      </c>
      <c r="Q1011" s="837">
        <v>1</v>
      </c>
      <c r="R1011" s="832">
        <v>1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31</v>
      </c>
      <c r="B1012" s="832" t="s">
        <v>1689</v>
      </c>
      <c r="C1012" s="832" t="s">
        <v>1695</v>
      </c>
      <c r="D1012" s="833" t="s">
        <v>2661</v>
      </c>
      <c r="E1012" s="834" t="s">
        <v>1715</v>
      </c>
      <c r="F1012" s="832" t="s">
        <v>1692</v>
      </c>
      <c r="G1012" s="832" t="s">
        <v>1733</v>
      </c>
      <c r="H1012" s="832" t="s">
        <v>581</v>
      </c>
      <c r="I1012" s="832" t="s">
        <v>1904</v>
      </c>
      <c r="J1012" s="832" t="s">
        <v>1905</v>
      </c>
      <c r="K1012" s="832" t="s">
        <v>1906</v>
      </c>
      <c r="L1012" s="835">
        <v>350</v>
      </c>
      <c r="M1012" s="835">
        <v>2800</v>
      </c>
      <c r="N1012" s="832">
        <v>8</v>
      </c>
      <c r="O1012" s="836">
        <v>8</v>
      </c>
      <c r="P1012" s="835">
        <v>2800</v>
      </c>
      <c r="Q1012" s="837">
        <v>1</v>
      </c>
      <c r="R1012" s="832">
        <v>8</v>
      </c>
      <c r="S1012" s="837">
        <v>1</v>
      </c>
      <c r="T1012" s="836">
        <v>8</v>
      </c>
      <c r="U1012" s="838">
        <v>1</v>
      </c>
    </row>
    <row r="1013" spans="1:21" ht="14.4" customHeight="1" x14ac:dyDescent="0.3">
      <c r="A1013" s="831">
        <v>31</v>
      </c>
      <c r="B1013" s="832" t="s">
        <v>1689</v>
      </c>
      <c r="C1013" s="832" t="s">
        <v>1695</v>
      </c>
      <c r="D1013" s="833" t="s">
        <v>2661</v>
      </c>
      <c r="E1013" s="834" t="s">
        <v>1715</v>
      </c>
      <c r="F1013" s="832" t="s">
        <v>1692</v>
      </c>
      <c r="G1013" s="832" t="s">
        <v>1733</v>
      </c>
      <c r="H1013" s="832" t="s">
        <v>581</v>
      </c>
      <c r="I1013" s="832" t="s">
        <v>1782</v>
      </c>
      <c r="J1013" s="832" t="s">
        <v>1783</v>
      </c>
      <c r="K1013" s="832" t="s">
        <v>1784</v>
      </c>
      <c r="L1013" s="835">
        <v>58.5</v>
      </c>
      <c r="M1013" s="835">
        <v>234</v>
      </c>
      <c r="N1013" s="832">
        <v>4</v>
      </c>
      <c r="O1013" s="836">
        <v>4</v>
      </c>
      <c r="P1013" s="835">
        <v>234</v>
      </c>
      <c r="Q1013" s="837">
        <v>1</v>
      </c>
      <c r="R1013" s="832">
        <v>4</v>
      </c>
      <c r="S1013" s="837">
        <v>1</v>
      </c>
      <c r="T1013" s="836">
        <v>4</v>
      </c>
      <c r="U1013" s="838">
        <v>1</v>
      </c>
    </row>
    <row r="1014" spans="1:21" ht="14.4" customHeight="1" x14ac:dyDescent="0.3">
      <c r="A1014" s="831">
        <v>31</v>
      </c>
      <c r="B1014" s="832" t="s">
        <v>1689</v>
      </c>
      <c r="C1014" s="832" t="s">
        <v>1695</v>
      </c>
      <c r="D1014" s="833" t="s">
        <v>2661</v>
      </c>
      <c r="E1014" s="834" t="s">
        <v>1715</v>
      </c>
      <c r="F1014" s="832" t="s">
        <v>1692</v>
      </c>
      <c r="G1014" s="832" t="s">
        <v>1733</v>
      </c>
      <c r="H1014" s="832" t="s">
        <v>581</v>
      </c>
      <c r="I1014" s="832" t="s">
        <v>1737</v>
      </c>
      <c r="J1014" s="832" t="s">
        <v>1738</v>
      </c>
      <c r="K1014" s="832" t="s">
        <v>1739</v>
      </c>
      <c r="L1014" s="835">
        <v>1000</v>
      </c>
      <c r="M1014" s="835">
        <v>5000</v>
      </c>
      <c r="N1014" s="832">
        <v>5</v>
      </c>
      <c r="O1014" s="836">
        <v>5</v>
      </c>
      <c r="P1014" s="835">
        <v>5000</v>
      </c>
      <c r="Q1014" s="837">
        <v>1</v>
      </c>
      <c r="R1014" s="832">
        <v>5</v>
      </c>
      <c r="S1014" s="837">
        <v>1</v>
      </c>
      <c r="T1014" s="836">
        <v>5</v>
      </c>
      <c r="U1014" s="838">
        <v>1</v>
      </c>
    </row>
    <row r="1015" spans="1:21" ht="14.4" customHeight="1" x14ac:dyDescent="0.3">
      <c r="A1015" s="831">
        <v>31</v>
      </c>
      <c r="B1015" s="832" t="s">
        <v>1689</v>
      </c>
      <c r="C1015" s="832" t="s">
        <v>1695</v>
      </c>
      <c r="D1015" s="833" t="s">
        <v>2661</v>
      </c>
      <c r="E1015" s="834" t="s">
        <v>1715</v>
      </c>
      <c r="F1015" s="832" t="s">
        <v>1692</v>
      </c>
      <c r="G1015" s="832" t="s">
        <v>1733</v>
      </c>
      <c r="H1015" s="832" t="s">
        <v>581</v>
      </c>
      <c r="I1015" s="832" t="s">
        <v>2090</v>
      </c>
      <c r="J1015" s="832" t="s">
        <v>2091</v>
      </c>
      <c r="K1015" s="832" t="s">
        <v>2092</v>
      </c>
      <c r="L1015" s="835">
        <v>2260</v>
      </c>
      <c r="M1015" s="835">
        <v>2260</v>
      </c>
      <c r="N1015" s="832">
        <v>1</v>
      </c>
      <c r="O1015" s="836">
        <v>1</v>
      </c>
      <c r="P1015" s="835">
        <v>2260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31</v>
      </c>
      <c r="B1016" s="832" t="s">
        <v>1689</v>
      </c>
      <c r="C1016" s="832" t="s">
        <v>1695</v>
      </c>
      <c r="D1016" s="833" t="s">
        <v>2661</v>
      </c>
      <c r="E1016" s="834" t="s">
        <v>1715</v>
      </c>
      <c r="F1016" s="832" t="s">
        <v>1692</v>
      </c>
      <c r="G1016" s="832" t="s">
        <v>1733</v>
      </c>
      <c r="H1016" s="832" t="s">
        <v>581</v>
      </c>
      <c r="I1016" s="832" t="s">
        <v>2228</v>
      </c>
      <c r="J1016" s="832" t="s">
        <v>2229</v>
      </c>
      <c r="K1016" s="832" t="s">
        <v>2230</v>
      </c>
      <c r="L1016" s="835">
        <v>3200</v>
      </c>
      <c r="M1016" s="835">
        <v>3200</v>
      </c>
      <c r="N1016" s="832">
        <v>1</v>
      </c>
      <c r="O1016" s="836">
        <v>1</v>
      </c>
      <c r="P1016" s="835">
        <v>3200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31</v>
      </c>
      <c r="B1017" s="832" t="s">
        <v>1689</v>
      </c>
      <c r="C1017" s="832" t="s">
        <v>1695</v>
      </c>
      <c r="D1017" s="833" t="s">
        <v>2661</v>
      </c>
      <c r="E1017" s="834" t="s">
        <v>1715</v>
      </c>
      <c r="F1017" s="832" t="s">
        <v>1692</v>
      </c>
      <c r="G1017" s="832" t="s">
        <v>1733</v>
      </c>
      <c r="H1017" s="832" t="s">
        <v>581</v>
      </c>
      <c r="I1017" s="832" t="s">
        <v>1785</v>
      </c>
      <c r="J1017" s="832" t="s">
        <v>1786</v>
      </c>
      <c r="K1017" s="832" t="s">
        <v>1787</v>
      </c>
      <c r="L1017" s="835">
        <v>855</v>
      </c>
      <c r="M1017" s="835">
        <v>855</v>
      </c>
      <c r="N1017" s="832">
        <v>1</v>
      </c>
      <c r="O1017" s="836">
        <v>1</v>
      </c>
      <c r="P1017" s="835">
        <v>855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31</v>
      </c>
      <c r="B1018" s="832" t="s">
        <v>1689</v>
      </c>
      <c r="C1018" s="832" t="s">
        <v>1695</v>
      </c>
      <c r="D1018" s="833" t="s">
        <v>2661</v>
      </c>
      <c r="E1018" s="834" t="s">
        <v>1715</v>
      </c>
      <c r="F1018" s="832" t="s">
        <v>1692</v>
      </c>
      <c r="G1018" s="832" t="s">
        <v>1740</v>
      </c>
      <c r="H1018" s="832" t="s">
        <v>581</v>
      </c>
      <c r="I1018" s="832" t="s">
        <v>1915</v>
      </c>
      <c r="J1018" s="832" t="s">
        <v>1916</v>
      </c>
      <c r="K1018" s="832" t="s">
        <v>1917</v>
      </c>
      <c r="L1018" s="835">
        <v>260</v>
      </c>
      <c r="M1018" s="835">
        <v>4680</v>
      </c>
      <c r="N1018" s="832">
        <v>18</v>
      </c>
      <c r="O1018" s="836">
        <v>10</v>
      </c>
      <c r="P1018" s="835">
        <v>4680</v>
      </c>
      <c r="Q1018" s="837">
        <v>1</v>
      </c>
      <c r="R1018" s="832">
        <v>18</v>
      </c>
      <c r="S1018" s="837">
        <v>1</v>
      </c>
      <c r="T1018" s="836">
        <v>10</v>
      </c>
      <c r="U1018" s="838">
        <v>1</v>
      </c>
    </row>
    <row r="1019" spans="1:21" ht="14.4" customHeight="1" x14ac:dyDescent="0.3">
      <c r="A1019" s="831">
        <v>31</v>
      </c>
      <c r="B1019" s="832" t="s">
        <v>1689</v>
      </c>
      <c r="C1019" s="832" t="s">
        <v>1695</v>
      </c>
      <c r="D1019" s="833" t="s">
        <v>2661</v>
      </c>
      <c r="E1019" s="834" t="s">
        <v>1715</v>
      </c>
      <c r="F1019" s="832" t="s">
        <v>1692</v>
      </c>
      <c r="G1019" s="832" t="s">
        <v>1740</v>
      </c>
      <c r="H1019" s="832" t="s">
        <v>581</v>
      </c>
      <c r="I1019" s="832" t="s">
        <v>1741</v>
      </c>
      <c r="J1019" s="832" t="s">
        <v>1742</v>
      </c>
      <c r="K1019" s="832" t="s">
        <v>1743</v>
      </c>
      <c r="L1019" s="835">
        <v>200</v>
      </c>
      <c r="M1019" s="835">
        <v>9400</v>
      </c>
      <c r="N1019" s="832">
        <v>47</v>
      </c>
      <c r="O1019" s="836">
        <v>24</v>
      </c>
      <c r="P1019" s="835">
        <v>8200</v>
      </c>
      <c r="Q1019" s="837">
        <v>0.87234042553191493</v>
      </c>
      <c r="R1019" s="832">
        <v>41</v>
      </c>
      <c r="S1019" s="837">
        <v>0.87234042553191493</v>
      </c>
      <c r="T1019" s="836">
        <v>21</v>
      </c>
      <c r="U1019" s="838">
        <v>0.875</v>
      </c>
    </row>
    <row r="1020" spans="1:21" ht="14.4" customHeight="1" x14ac:dyDescent="0.3">
      <c r="A1020" s="831">
        <v>31</v>
      </c>
      <c r="B1020" s="832" t="s">
        <v>1689</v>
      </c>
      <c r="C1020" s="832" t="s">
        <v>1695</v>
      </c>
      <c r="D1020" s="833" t="s">
        <v>2661</v>
      </c>
      <c r="E1020" s="834" t="s">
        <v>1715</v>
      </c>
      <c r="F1020" s="832" t="s">
        <v>1692</v>
      </c>
      <c r="G1020" s="832" t="s">
        <v>1740</v>
      </c>
      <c r="H1020" s="832" t="s">
        <v>581</v>
      </c>
      <c r="I1020" s="832" t="s">
        <v>1918</v>
      </c>
      <c r="J1020" s="832" t="s">
        <v>1919</v>
      </c>
      <c r="K1020" s="832" t="s">
        <v>1920</v>
      </c>
      <c r="L1020" s="835">
        <v>1200</v>
      </c>
      <c r="M1020" s="835">
        <v>2400</v>
      </c>
      <c r="N1020" s="832">
        <v>2</v>
      </c>
      <c r="O1020" s="836">
        <v>2</v>
      </c>
      <c r="P1020" s="835">
        <v>2400</v>
      </c>
      <c r="Q1020" s="837">
        <v>1</v>
      </c>
      <c r="R1020" s="832">
        <v>2</v>
      </c>
      <c r="S1020" s="837">
        <v>1</v>
      </c>
      <c r="T1020" s="836">
        <v>2</v>
      </c>
      <c r="U1020" s="838">
        <v>1</v>
      </c>
    </row>
    <row r="1021" spans="1:21" ht="14.4" customHeight="1" x14ac:dyDescent="0.3">
      <c r="A1021" s="831">
        <v>31</v>
      </c>
      <c r="B1021" s="832" t="s">
        <v>1689</v>
      </c>
      <c r="C1021" s="832" t="s">
        <v>1697</v>
      </c>
      <c r="D1021" s="833" t="s">
        <v>2662</v>
      </c>
      <c r="E1021" s="834" t="s">
        <v>1706</v>
      </c>
      <c r="F1021" s="832" t="s">
        <v>1692</v>
      </c>
      <c r="G1021" s="832" t="s">
        <v>1729</v>
      </c>
      <c r="H1021" s="832" t="s">
        <v>581</v>
      </c>
      <c r="I1021" s="832" t="s">
        <v>1730</v>
      </c>
      <c r="J1021" s="832" t="s">
        <v>1731</v>
      </c>
      <c r="K1021" s="832" t="s">
        <v>1732</v>
      </c>
      <c r="L1021" s="835">
        <v>35.130000000000003</v>
      </c>
      <c r="M1021" s="835">
        <v>140.52000000000001</v>
      </c>
      <c r="N1021" s="832">
        <v>4</v>
      </c>
      <c r="O1021" s="836">
        <v>2</v>
      </c>
      <c r="P1021" s="835">
        <v>140.52000000000001</v>
      </c>
      <c r="Q1021" s="837">
        <v>1</v>
      </c>
      <c r="R1021" s="832">
        <v>4</v>
      </c>
      <c r="S1021" s="837">
        <v>1</v>
      </c>
      <c r="T1021" s="836">
        <v>2</v>
      </c>
      <c r="U1021" s="838">
        <v>1</v>
      </c>
    </row>
    <row r="1022" spans="1:21" ht="14.4" customHeight="1" thickBot="1" x14ac:dyDescent="0.35">
      <c r="A1022" s="839">
        <v>31</v>
      </c>
      <c r="B1022" s="840" t="s">
        <v>1689</v>
      </c>
      <c r="C1022" s="840" t="s">
        <v>1697</v>
      </c>
      <c r="D1022" s="841" t="s">
        <v>2662</v>
      </c>
      <c r="E1022" s="842" t="s">
        <v>1716</v>
      </c>
      <c r="F1022" s="840" t="s">
        <v>1692</v>
      </c>
      <c r="G1022" s="840" t="s">
        <v>1740</v>
      </c>
      <c r="H1022" s="840" t="s">
        <v>581</v>
      </c>
      <c r="I1022" s="840" t="s">
        <v>1918</v>
      </c>
      <c r="J1022" s="840" t="s">
        <v>1919</v>
      </c>
      <c r="K1022" s="840" t="s">
        <v>1920</v>
      </c>
      <c r="L1022" s="843">
        <v>1200</v>
      </c>
      <c r="M1022" s="843">
        <v>1200</v>
      </c>
      <c r="N1022" s="840">
        <v>1</v>
      </c>
      <c r="O1022" s="844">
        <v>1</v>
      </c>
      <c r="P1022" s="843">
        <v>1200</v>
      </c>
      <c r="Q1022" s="845">
        <v>1</v>
      </c>
      <c r="R1022" s="840">
        <v>1</v>
      </c>
      <c r="S1022" s="845">
        <v>1</v>
      </c>
      <c r="T1022" s="844">
        <v>1</v>
      </c>
      <c r="U102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2664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1720</v>
      </c>
      <c r="B5" s="225">
        <v>7132.14</v>
      </c>
      <c r="C5" s="830">
        <v>8.2984208061480644E-2</v>
      </c>
      <c r="D5" s="225">
        <v>78813.61</v>
      </c>
      <c r="E5" s="830">
        <v>0.91701579193851934</v>
      </c>
      <c r="F5" s="848">
        <v>85945.75</v>
      </c>
    </row>
    <row r="6" spans="1:6" ht="14.4" customHeight="1" x14ac:dyDescent="0.3">
      <c r="A6" s="857" t="s">
        <v>1716</v>
      </c>
      <c r="B6" s="849">
        <v>1102.19</v>
      </c>
      <c r="C6" s="837">
        <v>9.7331939718997597E-3</v>
      </c>
      <c r="D6" s="849">
        <v>112138.13000000002</v>
      </c>
      <c r="E6" s="837">
        <v>0.99026680602810024</v>
      </c>
      <c r="F6" s="850">
        <v>113240.32000000002</v>
      </c>
    </row>
    <row r="7" spans="1:6" ht="14.4" customHeight="1" x14ac:dyDescent="0.3">
      <c r="A7" s="857" t="s">
        <v>1717</v>
      </c>
      <c r="B7" s="849">
        <v>706.25</v>
      </c>
      <c r="C7" s="837">
        <v>3.8222658554352758E-2</v>
      </c>
      <c r="D7" s="849">
        <v>17771.009999999998</v>
      </c>
      <c r="E7" s="837">
        <v>0.96177734144564719</v>
      </c>
      <c r="F7" s="850">
        <v>18477.259999999998</v>
      </c>
    </row>
    <row r="8" spans="1:6" ht="14.4" customHeight="1" x14ac:dyDescent="0.3">
      <c r="A8" s="857" t="s">
        <v>1712</v>
      </c>
      <c r="B8" s="849">
        <v>614.12</v>
      </c>
      <c r="C8" s="837">
        <v>1.7468411535659735E-2</v>
      </c>
      <c r="D8" s="849">
        <v>34541.910000000011</v>
      </c>
      <c r="E8" s="837">
        <v>0.98253158846434019</v>
      </c>
      <c r="F8" s="850">
        <v>35156.030000000013</v>
      </c>
    </row>
    <row r="9" spans="1:6" ht="14.4" customHeight="1" x14ac:dyDescent="0.3">
      <c r="A9" s="857" t="s">
        <v>1719</v>
      </c>
      <c r="B9" s="849">
        <v>314.39</v>
      </c>
      <c r="C9" s="837">
        <v>1.0729704548324455E-2</v>
      </c>
      <c r="D9" s="849">
        <v>28986.51</v>
      </c>
      <c r="E9" s="837">
        <v>0.98927029545167555</v>
      </c>
      <c r="F9" s="850">
        <v>29300.899999999998</v>
      </c>
    </row>
    <row r="10" spans="1:6" ht="14.4" customHeight="1" x14ac:dyDescent="0.3">
      <c r="A10" s="857" t="s">
        <v>1710</v>
      </c>
      <c r="B10" s="849">
        <v>305.31</v>
      </c>
      <c r="C10" s="837">
        <v>5.2100913758320435E-3</v>
      </c>
      <c r="D10" s="849">
        <v>58294.429999999993</v>
      </c>
      <c r="E10" s="837">
        <v>0.99478990862416805</v>
      </c>
      <c r="F10" s="850">
        <v>58599.739999999991</v>
      </c>
    </row>
    <row r="11" spans="1:6" ht="14.4" customHeight="1" x14ac:dyDescent="0.3">
      <c r="A11" s="857" t="s">
        <v>1706</v>
      </c>
      <c r="B11" s="849">
        <v>281.33</v>
      </c>
      <c r="C11" s="837">
        <v>2.7490989184089346E-3</v>
      </c>
      <c r="D11" s="849">
        <v>102054.02000000008</v>
      </c>
      <c r="E11" s="837">
        <v>0.99725090108159109</v>
      </c>
      <c r="F11" s="850">
        <v>102335.35000000008</v>
      </c>
    </row>
    <row r="12" spans="1:6" ht="14.4" customHeight="1" x14ac:dyDescent="0.3">
      <c r="A12" s="857" t="s">
        <v>1722</v>
      </c>
      <c r="B12" s="849">
        <v>267.86</v>
      </c>
      <c r="C12" s="837">
        <v>2.2709312742742551E-3</v>
      </c>
      <c r="D12" s="849">
        <v>117683.75000000001</v>
      </c>
      <c r="E12" s="837">
        <v>0.99772906872572575</v>
      </c>
      <c r="F12" s="850">
        <v>117951.61000000002</v>
      </c>
    </row>
    <row r="13" spans="1:6" ht="14.4" customHeight="1" x14ac:dyDescent="0.3">
      <c r="A13" s="857" t="s">
        <v>1714</v>
      </c>
      <c r="B13" s="849">
        <v>221.45000000000002</v>
      </c>
      <c r="C13" s="837">
        <v>1.8421589620555184E-3</v>
      </c>
      <c r="D13" s="849">
        <v>119990.76000000001</v>
      </c>
      <c r="E13" s="837">
        <v>0.99815784103794447</v>
      </c>
      <c r="F13" s="850">
        <v>120212.21</v>
      </c>
    </row>
    <row r="14" spans="1:6" ht="14.4" customHeight="1" x14ac:dyDescent="0.3">
      <c r="A14" s="857" t="s">
        <v>1704</v>
      </c>
      <c r="B14" s="849">
        <v>176.32</v>
      </c>
      <c r="C14" s="837">
        <v>0.44581542351453857</v>
      </c>
      <c r="D14" s="849">
        <v>219.18</v>
      </c>
      <c r="E14" s="837">
        <v>0.55418457648546149</v>
      </c>
      <c r="F14" s="850">
        <v>395.5</v>
      </c>
    </row>
    <row r="15" spans="1:6" ht="14.4" customHeight="1" x14ac:dyDescent="0.3">
      <c r="A15" s="857" t="s">
        <v>1705</v>
      </c>
      <c r="B15" s="849">
        <v>171.10000000000002</v>
      </c>
      <c r="C15" s="837">
        <v>5.3567079069516983E-3</v>
      </c>
      <c r="D15" s="849">
        <v>31770.160000000003</v>
      </c>
      <c r="E15" s="837">
        <v>0.99464329209304836</v>
      </c>
      <c r="F15" s="850">
        <v>31941.260000000002</v>
      </c>
    </row>
    <row r="16" spans="1:6" ht="14.4" customHeight="1" x14ac:dyDescent="0.3">
      <c r="A16" s="857" t="s">
        <v>1708</v>
      </c>
      <c r="B16" s="849">
        <v>141</v>
      </c>
      <c r="C16" s="837">
        <v>3.6466721271917859E-3</v>
      </c>
      <c r="D16" s="849">
        <v>38524.39</v>
      </c>
      <c r="E16" s="837">
        <v>0.99635332787280817</v>
      </c>
      <c r="F16" s="850">
        <v>38665.39</v>
      </c>
    </row>
    <row r="17" spans="1:6" ht="14.4" customHeight="1" x14ac:dyDescent="0.3">
      <c r="A17" s="857" t="s">
        <v>1703</v>
      </c>
      <c r="B17" s="849">
        <v>132.97999999999999</v>
      </c>
      <c r="C17" s="837">
        <v>2.3790543035514425E-3</v>
      </c>
      <c r="D17" s="849">
        <v>55763.179999999993</v>
      </c>
      <c r="E17" s="837">
        <v>0.99762094569644855</v>
      </c>
      <c r="F17" s="850">
        <v>55896.159999999996</v>
      </c>
    </row>
    <row r="18" spans="1:6" ht="14.4" customHeight="1" x14ac:dyDescent="0.3">
      <c r="A18" s="857" t="s">
        <v>1715</v>
      </c>
      <c r="B18" s="849">
        <v>93.94</v>
      </c>
      <c r="C18" s="837">
        <v>1.051085272957133E-3</v>
      </c>
      <c r="D18" s="849">
        <v>89280.350000000035</v>
      </c>
      <c r="E18" s="837">
        <v>0.99894891472704284</v>
      </c>
      <c r="F18" s="850">
        <v>89374.290000000037</v>
      </c>
    </row>
    <row r="19" spans="1:6" ht="14.4" customHeight="1" x14ac:dyDescent="0.3">
      <c r="A19" s="857" t="s">
        <v>1713</v>
      </c>
      <c r="B19" s="849">
        <v>18.809999999999999</v>
      </c>
      <c r="C19" s="837">
        <v>1.2411507796947468E-3</v>
      </c>
      <c r="D19" s="849">
        <v>15136.48</v>
      </c>
      <c r="E19" s="837">
        <v>0.99875884922030533</v>
      </c>
      <c r="F19" s="850">
        <v>15155.289999999999</v>
      </c>
    </row>
    <row r="20" spans="1:6" ht="14.4" customHeight="1" x14ac:dyDescent="0.3">
      <c r="A20" s="857" t="s">
        <v>1702</v>
      </c>
      <c r="B20" s="849"/>
      <c r="C20" s="837">
        <v>0</v>
      </c>
      <c r="D20" s="849">
        <v>6136.09</v>
      </c>
      <c r="E20" s="837">
        <v>1</v>
      </c>
      <c r="F20" s="850">
        <v>6136.09</v>
      </c>
    </row>
    <row r="21" spans="1:6" ht="14.4" customHeight="1" x14ac:dyDescent="0.3">
      <c r="A21" s="857" t="s">
        <v>1707</v>
      </c>
      <c r="B21" s="849"/>
      <c r="C21" s="837"/>
      <c r="D21" s="849">
        <v>0</v>
      </c>
      <c r="E21" s="837"/>
      <c r="F21" s="850">
        <v>0</v>
      </c>
    </row>
    <row r="22" spans="1:6" ht="14.4" customHeight="1" x14ac:dyDescent="0.3">
      <c r="A22" s="857" t="s">
        <v>1709</v>
      </c>
      <c r="B22" s="849"/>
      <c r="C22" s="837">
        <v>0</v>
      </c>
      <c r="D22" s="849">
        <v>961.3900000000001</v>
      </c>
      <c r="E22" s="837">
        <v>1</v>
      </c>
      <c r="F22" s="850">
        <v>961.3900000000001</v>
      </c>
    </row>
    <row r="23" spans="1:6" ht="14.4" customHeight="1" x14ac:dyDescent="0.3">
      <c r="A23" s="857" t="s">
        <v>1718</v>
      </c>
      <c r="B23" s="849"/>
      <c r="C23" s="837">
        <v>0</v>
      </c>
      <c r="D23" s="849">
        <v>39173.630000000005</v>
      </c>
      <c r="E23" s="837">
        <v>1</v>
      </c>
      <c r="F23" s="850">
        <v>39173.630000000005</v>
      </c>
    </row>
    <row r="24" spans="1:6" ht="14.4" customHeight="1" thickBot="1" x14ac:dyDescent="0.35">
      <c r="A24" s="858" t="s">
        <v>1721</v>
      </c>
      <c r="B24" s="853"/>
      <c r="C24" s="854">
        <v>0</v>
      </c>
      <c r="D24" s="853">
        <v>26357.18</v>
      </c>
      <c r="E24" s="854">
        <v>1</v>
      </c>
      <c r="F24" s="855">
        <v>26357.18</v>
      </c>
    </row>
    <row r="25" spans="1:6" ht="14.4" customHeight="1" thickBot="1" x14ac:dyDescent="0.35">
      <c r="A25" s="771" t="s">
        <v>3</v>
      </c>
      <c r="B25" s="772">
        <v>11679.19</v>
      </c>
      <c r="C25" s="773">
        <v>1.1853732055714168E-2</v>
      </c>
      <c r="D25" s="772">
        <v>973596.16000000038</v>
      </c>
      <c r="E25" s="773">
        <v>0.98814626794428584</v>
      </c>
      <c r="F25" s="774">
        <v>985275.35000000033</v>
      </c>
    </row>
    <row r="26" spans="1:6" ht="14.4" customHeight="1" thickBot="1" x14ac:dyDescent="0.35"/>
    <row r="27" spans="1:6" ht="14.4" customHeight="1" x14ac:dyDescent="0.3">
      <c r="A27" s="856" t="s">
        <v>1328</v>
      </c>
      <c r="B27" s="225">
        <v>7132.14</v>
      </c>
      <c r="C27" s="830">
        <v>1</v>
      </c>
      <c r="D27" s="225"/>
      <c r="E27" s="830">
        <v>0</v>
      </c>
      <c r="F27" s="848">
        <v>7132.14</v>
      </c>
    </row>
    <row r="28" spans="1:6" ht="14.4" customHeight="1" x14ac:dyDescent="0.3">
      <c r="A28" s="857" t="s">
        <v>2665</v>
      </c>
      <c r="B28" s="849">
        <v>1020.22</v>
      </c>
      <c r="C28" s="837">
        <v>1</v>
      </c>
      <c r="D28" s="849"/>
      <c r="E28" s="837">
        <v>0</v>
      </c>
      <c r="F28" s="850">
        <v>1020.22</v>
      </c>
    </row>
    <row r="29" spans="1:6" ht="14.4" customHeight="1" x14ac:dyDescent="0.3">
      <c r="A29" s="857" t="s">
        <v>2666</v>
      </c>
      <c r="B29" s="849">
        <v>669.13000000000011</v>
      </c>
      <c r="C29" s="837">
        <v>0.9300576829522551</v>
      </c>
      <c r="D29" s="849">
        <v>50.32</v>
      </c>
      <c r="E29" s="837">
        <v>6.9942317047744784E-2</v>
      </c>
      <c r="F29" s="850">
        <v>719.45000000000016</v>
      </c>
    </row>
    <row r="30" spans="1:6" ht="14.4" customHeight="1" x14ac:dyDescent="0.3">
      <c r="A30" s="857" t="s">
        <v>1298</v>
      </c>
      <c r="B30" s="849">
        <v>600.66</v>
      </c>
      <c r="C30" s="837">
        <v>0.86539209612586265</v>
      </c>
      <c r="D30" s="849">
        <v>93.43</v>
      </c>
      <c r="E30" s="837">
        <v>0.13460790387413737</v>
      </c>
      <c r="F30" s="850">
        <v>694.08999999999992</v>
      </c>
    </row>
    <row r="31" spans="1:6" ht="14.4" customHeight="1" x14ac:dyDescent="0.3">
      <c r="A31" s="857" t="s">
        <v>1331</v>
      </c>
      <c r="B31" s="849">
        <v>392.01</v>
      </c>
      <c r="C31" s="837">
        <v>0.17932179664878067</v>
      </c>
      <c r="D31" s="849">
        <v>1794.0600000000002</v>
      </c>
      <c r="E31" s="837">
        <v>0.82067820335121933</v>
      </c>
      <c r="F31" s="850">
        <v>2186.0700000000002</v>
      </c>
    </row>
    <row r="32" spans="1:6" ht="14.4" customHeight="1" x14ac:dyDescent="0.3">
      <c r="A32" s="857" t="s">
        <v>1322</v>
      </c>
      <c r="B32" s="849">
        <v>341.04</v>
      </c>
      <c r="C32" s="837">
        <v>0.12820474264318904</v>
      </c>
      <c r="D32" s="849">
        <v>2319.08</v>
      </c>
      <c r="E32" s="837">
        <v>0.87179525735681096</v>
      </c>
      <c r="F32" s="850">
        <v>2660.12</v>
      </c>
    </row>
    <row r="33" spans="1:6" ht="14.4" customHeight="1" x14ac:dyDescent="0.3">
      <c r="A33" s="857" t="s">
        <v>2667</v>
      </c>
      <c r="B33" s="849">
        <v>296.25</v>
      </c>
      <c r="C33" s="837">
        <v>1</v>
      </c>
      <c r="D33" s="849"/>
      <c r="E33" s="837">
        <v>0</v>
      </c>
      <c r="F33" s="850">
        <v>296.25</v>
      </c>
    </row>
    <row r="34" spans="1:6" ht="14.4" customHeight="1" x14ac:dyDescent="0.3">
      <c r="A34" s="857" t="s">
        <v>2668</v>
      </c>
      <c r="B34" s="849">
        <v>241.56</v>
      </c>
      <c r="C34" s="837">
        <v>1</v>
      </c>
      <c r="D34" s="849"/>
      <c r="E34" s="837">
        <v>0</v>
      </c>
      <c r="F34" s="850">
        <v>241.56</v>
      </c>
    </row>
    <row r="35" spans="1:6" ht="14.4" customHeight="1" x14ac:dyDescent="0.3">
      <c r="A35" s="857" t="s">
        <v>1347</v>
      </c>
      <c r="B35" s="849">
        <v>176.32</v>
      </c>
      <c r="C35" s="837">
        <v>0.5</v>
      </c>
      <c r="D35" s="849">
        <v>176.32</v>
      </c>
      <c r="E35" s="837">
        <v>0.5</v>
      </c>
      <c r="F35" s="850">
        <v>352.64</v>
      </c>
    </row>
    <row r="36" spans="1:6" ht="14.4" customHeight="1" x14ac:dyDescent="0.3">
      <c r="A36" s="857" t="s">
        <v>1353</v>
      </c>
      <c r="B36" s="849">
        <v>154.36000000000001</v>
      </c>
      <c r="C36" s="837">
        <v>2.1343967522213719E-2</v>
      </c>
      <c r="D36" s="849">
        <v>7077.659999999998</v>
      </c>
      <c r="E36" s="837">
        <v>0.97865603247778632</v>
      </c>
      <c r="F36" s="850">
        <v>7232.0199999999977</v>
      </c>
    </row>
    <row r="37" spans="1:6" ht="14.4" customHeight="1" x14ac:dyDescent="0.3">
      <c r="A37" s="857" t="s">
        <v>2669</v>
      </c>
      <c r="B37" s="849">
        <v>147.63999999999999</v>
      </c>
      <c r="C37" s="837">
        <v>1</v>
      </c>
      <c r="D37" s="849"/>
      <c r="E37" s="837">
        <v>0</v>
      </c>
      <c r="F37" s="850">
        <v>147.63999999999999</v>
      </c>
    </row>
    <row r="38" spans="1:6" ht="14.4" customHeight="1" x14ac:dyDescent="0.3">
      <c r="A38" s="857" t="s">
        <v>1311</v>
      </c>
      <c r="B38" s="849">
        <v>143.09</v>
      </c>
      <c r="C38" s="837">
        <v>1</v>
      </c>
      <c r="D38" s="849"/>
      <c r="E38" s="837">
        <v>0</v>
      </c>
      <c r="F38" s="850">
        <v>143.09</v>
      </c>
    </row>
    <row r="39" spans="1:6" ht="14.4" customHeight="1" x14ac:dyDescent="0.3">
      <c r="A39" s="857" t="s">
        <v>1306</v>
      </c>
      <c r="B39" s="849">
        <v>140.43</v>
      </c>
      <c r="C39" s="837">
        <v>0.54544395245863431</v>
      </c>
      <c r="D39" s="849">
        <v>117.03</v>
      </c>
      <c r="E39" s="837">
        <v>0.45455604754136558</v>
      </c>
      <c r="F39" s="850">
        <v>257.46000000000004</v>
      </c>
    </row>
    <row r="40" spans="1:6" ht="14.4" customHeight="1" x14ac:dyDescent="0.3">
      <c r="A40" s="857" t="s">
        <v>1325</v>
      </c>
      <c r="B40" s="849">
        <v>132.97999999999999</v>
      </c>
      <c r="C40" s="837">
        <v>1</v>
      </c>
      <c r="D40" s="849"/>
      <c r="E40" s="837">
        <v>0</v>
      </c>
      <c r="F40" s="850">
        <v>132.97999999999999</v>
      </c>
    </row>
    <row r="41" spans="1:6" ht="14.4" customHeight="1" x14ac:dyDescent="0.3">
      <c r="A41" s="857" t="s">
        <v>1332</v>
      </c>
      <c r="B41" s="849">
        <v>72.55</v>
      </c>
      <c r="C41" s="837">
        <v>0.35719560829107377</v>
      </c>
      <c r="D41" s="849">
        <v>130.56</v>
      </c>
      <c r="E41" s="837">
        <v>0.64280439170892612</v>
      </c>
      <c r="F41" s="850">
        <v>203.11</v>
      </c>
    </row>
    <row r="42" spans="1:6" ht="14.4" customHeight="1" x14ac:dyDescent="0.3">
      <c r="A42" s="857" t="s">
        <v>1339</v>
      </c>
      <c r="B42" s="849">
        <v>18.809999999999999</v>
      </c>
      <c r="C42" s="837">
        <v>0.40004253509145044</v>
      </c>
      <c r="D42" s="849">
        <v>28.21</v>
      </c>
      <c r="E42" s="837">
        <v>0.59995746490854962</v>
      </c>
      <c r="F42" s="850">
        <v>47.019999999999996</v>
      </c>
    </row>
    <row r="43" spans="1:6" ht="14.4" customHeight="1" x14ac:dyDescent="0.3">
      <c r="A43" s="857" t="s">
        <v>1346</v>
      </c>
      <c r="B43" s="849">
        <v>0</v>
      </c>
      <c r="C43" s="837"/>
      <c r="D43" s="849">
        <v>0</v>
      </c>
      <c r="E43" s="837"/>
      <c r="F43" s="850">
        <v>0</v>
      </c>
    </row>
    <row r="44" spans="1:6" ht="14.4" customHeight="1" x14ac:dyDescent="0.3">
      <c r="A44" s="857" t="s">
        <v>1303</v>
      </c>
      <c r="B44" s="849"/>
      <c r="C44" s="837">
        <v>0</v>
      </c>
      <c r="D44" s="849">
        <v>59.34</v>
      </c>
      <c r="E44" s="837">
        <v>1</v>
      </c>
      <c r="F44" s="850">
        <v>59.34</v>
      </c>
    </row>
    <row r="45" spans="1:6" ht="14.4" customHeight="1" x14ac:dyDescent="0.3">
      <c r="A45" s="857" t="s">
        <v>1349</v>
      </c>
      <c r="B45" s="849"/>
      <c r="C45" s="837">
        <v>0</v>
      </c>
      <c r="D45" s="849">
        <v>176.32</v>
      </c>
      <c r="E45" s="837">
        <v>1</v>
      </c>
      <c r="F45" s="850">
        <v>176.32</v>
      </c>
    </row>
    <row r="46" spans="1:6" ht="14.4" customHeight="1" x14ac:dyDescent="0.3">
      <c r="A46" s="857" t="s">
        <v>1330</v>
      </c>
      <c r="B46" s="849"/>
      <c r="C46" s="837">
        <v>0</v>
      </c>
      <c r="D46" s="849">
        <v>1288.5200000000002</v>
      </c>
      <c r="E46" s="837">
        <v>1</v>
      </c>
      <c r="F46" s="850">
        <v>1288.5200000000002</v>
      </c>
    </row>
    <row r="47" spans="1:6" ht="14.4" customHeight="1" x14ac:dyDescent="0.3">
      <c r="A47" s="857" t="s">
        <v>1345</v>
      </c>
      <c r="B47" s="849"/>
      <c r="C47" s="837">
        <v>0</v>
      </c>
      <c r="D47" s="849">
        <v>255</v>
      </c>
      <c r="E47" s="837">
        <v>1</v>
      </c>
      <c r="F47" s="850">
        <v>255</v>
      </c>
    </row>
    <row r="48" spans="1:6" ht="14.4" customHeight="1" x14ac:dyDescent="0.3">
      <c r="A48" s="857" t="s">
        <v>2670</v>
      </c>
      <c r="B48" s="849">
        <v>0</v>
      </c>
      <c r="C48" s="837"/>
      <c r="D48" s="849"/>
      <c r="E48" s="837"/>
      <c r="F48" s="850">
        <v>0</v>
      </c>
    </row>
    <row r="49" spans="1:6" ht="14.4" customHeight="1" x14ac:dyDescent="0.3">
      <c r="A49" s="857" t="s">
        <v>1348</v>
      </c>
      <c r="B49" s="849"/>
      <c r="C49" s="837">
        <v>0</v>
      </c>
      <c r="D49" s="849">
        <v>1234.24</v>
      </c>
      <c r="E49" s="837">
        <v>1</v>
      </c>
      <c r="F49" s="850">
        <v>1234.24</v>
      </c>
    </row>
    <row r="50" spans="1:6" ht="14.4" customHeight="1" x14ac:dyDescent="0.3">
      <c r="A50" s="857" t="s">
        <v>1320</v>
      </c>
      <c r="B50" s="849"/>
      <c r="C50" s="837">
        <v>0</v>
      </c>
      <c r="D50" s="849">
        <v>219.18</v>
      </c>
      <c r="E50" s="837">
        <v>1</v>
      </c>
      <c r="F50" s="850">
        <v>219.18</v>
      </c>
    </row>
    <row r="51" spans="1:6" ht="14.4" customHeight="1" x14ac:dyDescent="0.3">
      <c r="A51" s="857" t="s">
        <v>2671</v>
      </c>
      <c r="B51" s="849"/>
      <c r="C51" s="837">
        <v>0</v>
      </c>
      <c r="D51" s="849">
        <v>4389.41</v>
      </c>
      <c r="E51" s="837">
        <v>1</v>
      </c>
      <c r="F51" s="850">
        <v>4389.41</v>
      </c>
    </row>
    <row r="52" spans="1:6" ht="14.4" customHeight="1" x14ac:dyDescent="0.3">
      <c r="A52" s="857" t="s">
        <v>1334</v>
      </c>
      <c r="B52" s="849"/>
      <c r="C52" s="837">
        <v>0</v>
      </c>
      <c r="D52" s="849">
        <v>76.86</v>
      </c>
      <c r="E52" s="837">
        <v>1</v>
      </c>
      <c r="F52" s="850">
        <v>76.86</v>
      </c>
    </row>
    <row r="53" spans="1:6" ht="14.4" customHeight="1" x14ac:dyDescent="0.3">
      <c r="A53" s="857" t="s">
        <v>1312</v>
      </c>
      <c r="B53" s="849"/>
      <c r="C53" s="837">
        <v>0</v>
      </c>
      <c r="D53" s="849">
        <v>635.96</v>
      </c>
      <c r="E53" s="837">
        <v>1</v>
      </c>
      <c r="F53" s="850">
        <v>635.96</v>
      </c>
    </row>
    <row r="54" spans="1:6" ht="14.4" customHeight="1" x14ac:dyDescent="0.3">
      <c r="A54" s="857" t="s">
        <v>2672</v>
      </c>
      <c r="B54" s="849"/>
      <c r="C54" s="837"/>
      <c r="D54" s="849">
        <v>0</v>
      </c>
      <c r="E54" s="837"/>
      <c r="F54" s="850">
        <v>0</v>
      </c>
    </row>
    <row r="55" spans="1:6" ht="14.4" customHeight="1" x14ac:dyDescent="0.3">
      <c r="A55" s="857" t="s">
        <v>2673</v>
      </c>
      <c r="B55" s="849">
        <v>0</v>
      </c>
      <c r="C55" s="837"/>
      <c r="D55" s="849">
        <v>0</v>
      </c>
      <c r="E55" s="837"/>
      <c r="F55" s="850">
        <v>0</v>
      </c>
    </row>
    <row r="56" spans="1:6" ht="14.4" customHeight="1" x14ac:dyDescent="0.3">
      <c r="A56" s="857" t="s">
        <v>1336</v>
      </c>
      <c r="B56" s="849"/>
      <c r="C56" s="837">
        <v>0</v>
      </c>
      <c r="D56" s="849">
        <v>126.68</v>
      </c>
      <c r="E56" s="837">
        <v>1</v>
      </c>
      <c r="F56" s="850">
        <v>126.68</v>
      </c>
    </row>
    <row r="57" spans="1:6" ht="14.4" customHeight="1" x14ac:dyDescent="0.3">
      <c r="A57" s="857" t="s">
        <v>2674</v>
      </c>
      <c r="B57" s="849"/>
      <c r="C57" s="837">
        <v>0</v>
      </c>
      <c r="D57" s="849">
        <v>472.42000000000007</v>
      </c>
      <c r="E57" s="837">
        <v>1</v>
      </c>
      <c r="F57" s="850">
        <v>472.42000000000007</v>
      </c>
    </row>
    <row r="58" spans="1:6" ht="14.4" customHeight="1" x14ac:dyDescent="0.3">
      <c r="A58" s="857" t="s">
        <v>1337</v>
      </c>
      <c r="B58" s="849"/>
      <c r="C58" s="837">
        <v>0</v>
      </c>
      <c r="D58" s="849">
        <v>2391.48</v>
      </c>
      <c r="E58" s="837">
        <v>1</v>
      </c>
      <c r="F58" s="850">
        <v>2391.48</v>
      </c>
    </row>
    <row r="59" spans="1:6" ht="14.4" customHeight="1" x14ac:dyDescent="0.3">
      <c r="A59" s="857" t="s">
        <v>2675</v>
      </c>
      <c r="B59" s="849"/>
      <c r="C59" s="837">
        <v>0</v>
      </c>
      <c r="D59" s="849">
        <v>352.64</v>
      </c>
      <c r="E59" s="837">
        <v>1</v>
      </c>
      <c r="F59" s="850">
        <v>352.64</v>
      </c>
    </row>
    <row r="60" spans="1:6" ht="14.4" customHeight="1" x14ac:dyDescent="0.3">
      <c r="A60" s="857" t="s">
        <v>1297</v>
      </c>
      <c r="B60" s="849"/>
      <c r="C60" s="837">
        <v>0</v>
      </c>
      <c r="D60" s="849">
        <v>948090.15999999968</v>
      </c>
      <c r="E60" s="837">
        <v>1</v>
      </c>
      <c r="F60" s="850">
        <v>948090.15999999968</v>
      </c>
    </row>
    <row r="61" spans="1:6" ht="14.4" customHeight="1" x14ac:dyDescent="0.3">
      <c r="A61" s="857" t="s">
        <v>1302</v>
      </c>
      <c r="B61" s="849"/>
      <c r="C61" s="837"/>
      <c r="D61" s="849">
        <v>0</v>
      </c>
      <c r="E61" s="837"/>
      <c r="F61" s="850">
        <v>0</v>
      </c>
    </row>
    <row r="62" spans="1:6" ht="14.4" customHeight="1" x14ac:dyDescent="0.3">
      <c r="A62" s="857" t="s">
        <v>2676</v>
      </c>
      <c r="B62" s="849"/>
      <c r="C62" s="837">
        <v>0</v>
      </c>
      <c r="D62" s="849">
        <v>138.75</v>
      </c>
      <c r="E62" s="837">
        <v>1</v>
      </c>
      <c r="F62" s="850">
        <v>138.75</v>
      </c>
    </row>
    <row r="63" spans="1:6" ht="14.4" customHeight="1" x14ac:dyDescent="0.3">
      <c r="A63" s="857" t="s">
        <v>1351</v>
      </c>
      <c r="B63" s="849"/>
      <c r="C63" s="837">
        <v>0</v>
      </c>
      <c r="D63" s="849">
        <v>218.32</v>
      </c>
      <c r="E63" s="837">
        <v>1</v>
      </c>
      <c r="F63" s="850">
        <v>218.32</v>
      </c>
    </row>
    <row r="64" spans="1:6" ht="14.4" customHeight="1" x14ac:dyDescent="0.3">
      <c r="A64" s="857" t="s">
        <v>2677</v>
      </c>
      <c r="B64" s="849"/>
      <c r="C64" s="837">
        <v>0</v>
      </c>
      <c r="D64" s="849">
        <v>1108.77</v>
      </c>
      <c r="E64" s="837">
        <v>1</v>
      </c>
      <c r="F64" s="850">
        <v>1108.77</v>
      </c>
    </row>
    <row r="65" spans="1:6" ht="14.4" customHeight="1" x14ac:dyDescent="0.3">
      <c r="A65" s="857" t="s">
        <v>2678</v>
      </c>
      <c r="B65" s="849">
        <v>0</v>
      </c>
      <c r="C65" s="837"/>
      <c r="D65" s="849"/>
      <c r="E65" s="837"/>
      <c r="F65" s="850">
        <v>0</v>
      </c>
    </row>
    <row r="66" spans="1:6" ht="14.4" customHeight="1" x14ac:dyDescent="0.3">
      <c r="A66" s="857" t="s">
        <v>1343</v>
      </c>
      <c r="B66" s="849"/>
      <c r="C66" s="837"/>
      <c r="D66" s="849">
        <v>0</v>
      </c>
      <c r="E66" s="837"/>
      <c r="F66" s="850">
        <v>0</v>
      </c>
    </row>
    <row r="67" spans="1:6" ht="14.4" customHeight="1" x14ac:dyDescent="0.3">
      <c r="A67" s="857" t="s">
        <v>2679</v>
      </c>
      <c r="B67" s="849"/>
      <c r="C67" s="837">
        <v>0</v>
      </c>
      <c r="D67" s="849">
        <v>434.19</v>
      </c>
      <c r="E67" s="837">
        <v>1</v>
      </c>
      <c r="F67" s="850">
        <v>434.19</v>
      </c>
    </row>
    <row r="68" spans="1:6" ht="14.4" customHeight="1" x14ac:dyDescent="0.3">
      <c r="A68" s="857" t="s">
        <v>2680</v>
      </c>
      <c r="B68" s="849"/>
      <c r="C68" s="837">
        <v>0</v>
      </c>
      <c r="D68" s="849">
        <v>141.25</v>
      </c>
      <c r="E68" s="837">
        <v>1</v>
      </c>
      <c r="F68" s="850">
        <v>141.25</v>
      </c>
    </row>
    <row r="69" spans="1:6" ht="14.4" customHeight="1" thickBot="1" x14ac:dyDescent="0.35">
      <c r="A69" s="858" t="s">
        <v>1340</v>
      </c>
      <c r="B69" s="853">
        <v>0</v>
      </c>
      <c r="C69" s="854"/>
      <c r="D69" s="853">
        <v>0</v>
      </c>
      <c r="E69" s="854"/>
      <c r="F69" s="855">
        <v>0</v>
      </c>
    </row>
    <row r="70" spans="1:6" ht="14.4" customHeight="1" thickBot="1" x14ac:dyDescent="0.35">
      <c r="A70" s="771" t="s">
        <v>3</v>
      </c>
      <c r="B70" s="772">
        <v>11679.19</v>
      </c>
      <c r="C70" s="773">
        <v>1.1853732055714179E-2</v>
      </c>
      <c r="D70" s="772">
        <v>973596.15999999968</v>
      </c>
      <c r="E70" s="773">
        <v>0.98814626794428595</v>
      </c>
      <c r="F70" s="774">
        <v>985275.34999999951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{E27DAFB5-C538-4B64-A751-5CB53F8C54D5}</x14:id>
        </ext>
      </extLst>
    </cfRule>
  </conditionalFormatting>
  <conditionalFormatting sqref="F27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{D6833F66-9D20-4ADD-B83E-3C7CEABE1CF0}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7DAFB5-C538-4B64-A751-5CB53F8C54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D6833F66-9D20-4ADD-B83E-3C7CEABE1C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2697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66</v>
      </c>
      <c r="G3" s="47">
        <f>SUBTOTAL(9,G6:G1048576)</f>
        <v>11679.190000000002</v>
      </c>
      <c r="H3" s="48">
        <f>IF(M3=0,0,G3/M3)</f>
        <v>1.1853732055714175E-2</v>
      </c>
      <c r="I3" s="47">
        <f>SUBTOTAL(9,I6:I1048576)</f>
        <v>2887</v>
      </c>
      <c r="J3" s="47">
        <f>SUBTOTAL(9,J6:J1048576)</f>
        <v>973596.15999999968</v>
      </c>
      <c r="K3" s="48">
        <f>IF(M3=0,0,J3/M3)</f>
        <v>0.98814626794428562</v>
      </c>
      <c r="L3" s="47">
        <f>SUBTOTAL(9,L6:L1048576)</f>
        <v>2953</v>
      </c>
      <c r="M3" s="49">
        <f>SUBTOTAL(9,M6:M1048576)</f>
        <v>985275.34999999986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1702</v>
      </c>
      <c r="B6" s="825" t="s">
        <v>1381</v>
      </c>
      <c r="C6" s="825" t="s">
        <v>1744</v>
      </c>
      <c r="D6" s="825" t="s">
        <v>770</v>
      </c>
      <c r="E6" s="825" t="s">
        <v>1387</v>
      </c>
      <c r="F6" s="225"/>
      <c r="G6" s="225"/>
      <c r="H6" s="830">
        <v>0</v>
      </c>
      <c r="I6" s="225">
        <v>2</v>
      </c>
      <c r="J6" s="225">
        <v>981.78</v>
      </c>
      <c r="K6" s="830">
        <v>1</v>
      </c>
      <c r="L6" s="225">
        <v>2</v>
      </c>
      <c r="M6" s="848">
        <v>981.78</v>
      </c>
    </row>
    <row r="7" spans="1:13" ht="14.4" customHeight="1" x14ac:dyDescent="0.3">
      <c r="A7" s="831" t="s">
        <v>1702</v>
      </c>
      <c r="B7" s="832" t="s">
        <v>1381</v>
      </c>
      <c r="C7" s="832" t="s">
        <v>1724</v>
      </c>
      <c r="D7" s="832" t="s">
        <v>770</v>
      </c>
      <c r="E7" s="832" t="s">
        <v>1385</v>
      </c>
      <c r="F7" s="849"/>
      <c r="G7" s="849"/>
      <c r="H7" s="837">
        <v>0</v>
      </c>
      <c r="I7" s="849">
        <v>4</v>
      </c>
      <c r="J7" s="849">
        <v>2945.32</v>
      </c>
      <c r="K7" s="837">
        <v>1</v>
      </c>
      <c r="L7" s="849">
        <v>4</v>
      </c>
      <c r="M7" s="850">
        <v>2945.32</v>
      </c>
    </row>
    <row r="8" spans="1:13" ht="14.4" customHeight="1" x14ac:dyDescent="0.3">
      <c r="A8" s="831" t="s">
        <v>1702</v>
      </c>
      <c r="B8" s="832" t="s">
        <v>1381</v>
      </c>
      <c r="C8" s="832" t="s">
        <v>1384</v>
      </c>
      <c r="D8" s="832" t="s">
        <v>770</v>
      </c>
      <c r="E8" s="832" t="s">
        <v>1385</v>
      </c>
      <c r="F8" s="849"/>
      <c r="G8" s="849"/>
      <c r="H8" s="837">
        <v>0</v>
      </c>
      <c r="I8" s="849">
        <v>3</v>
      </c>
      <c r="J8" s="849">
        <v>2208.9900000000002</v>
      </c>
      <c r="K8" s="837">
        <v>1</v>
      </c>
      <c r="L8" s="849">
        <v>3</v>
      </c>
      <c r="M8" s="850">
        <v>2208.9900000000002</v>
      </c>
    </row>
    <row r="9" spans="1:13" ht="14.4" customHeight="1" x14ac:dyDescent="0.3">
      <c r="A9" s="831" t="s">
        <v>1702</v>
      </c>
      <c r="B9" s="832" t="s">
        <v>1567</v>
      </c>
      <c r="C9" s="832" t="s">
        <v>1568</v>
      </c>
      <c r="D9" s="832" t="s">
        <v>905</v>
      </c>
      <c r="E9" s="832" t="s">
        <v>1569</v>
      </c>
      <c r="F9" s="849"/>
      <c r="G9" s="849"/>
      <c r="H9" s="837"/>
      <c r="I9" s="849">
        <v>6</v>
      </c>
      <c r="J9" s="849">
        <v>0</v>
      </c>
      <c r="K9" s="837"/>
      <c r="L9" s="849">
        <v>6</v>
      </c>
      <c r="M9" s="850">
        <v>0</v>
      </c>
    </row>
    <row r="10" spans="1:13" ht="14.4" customHeight="1" x14ac:dyDescent="0.3">
      <c r="A10" s="831" t="s">
        <v>1702</v>
      </c>
      <c r="B10" s="832" t="s">
        <v>2681</v>
      </c>
      <c r="C10" s="832" t="s">
        <v>1810</v>
      </c>
      <c r="D10" s="832" t="s">
        <v>1811</v>
      </c>
      <c r="E10" s="832" t="s">
        <v>1812</v>
      </c>
      <c r="F10" s="849"/>
      <c r="G10" s="849"/>
      <c r="H10" s="837"/>
      <c r="I10" s="849">
        <v>1</v>
      </c>
      <c r="J10" s="849">
        <v>0</v>
      </c>
      <c r="K10" s="837"/>
      <c r="L10" s="849">
        <v>1</v>
      </c>
      <c r="M10" s="850">
        <v>0</v>
      </c>
    </row>
    <row r="11" spans="1:13" ht="14.4" customHeight="1" x14ac:dyDescent="0.3">
      <c r="A11" s="831" t="s">
        <v>1703</v>
      </c>
      <c r="B11" s="832" t="s">
        <v>1381</v>
      </c>
      <c r="C11" s="832" t="s">
        <v>1858</v>
      </c>
      <c r="D11" s="832" t="s">
        <v>770</v>
      </c>
      <c r="E11" s="832" t="s">
        <v>1859</v>
      </c>
      <c r="F11" s="849"/>
      <c r="G11" s="849"/>
      <c r="H11" s="837">
        <v>0</v>
      </c>
      <c r="I11" s="849">
        <v>4</v>
      </c>
      <c r="J11" s="849">
        <v>1472.64</v>
      </c>
      <c r="K11" s="837">
        <v>1</v>
      </c>
      <c r="L11" s="849">
        <v>4</v>
      </c>
      <c r="M11" s="850">
        <v>1472.64</v>
      </c>
    </row>
    <row r="12" spans="1:13" ht="14.4" customHeight="1" x14ac:dyDescent="0.3">
      <c r="A12" s="831" t="s">
        <v>1703</v>
      </c>
      <c r="B12" s="832" t="s">
        <v>1381</v>
      </c>
      <c r="C12" s="832" t="s">
        <v>1744</v>
      </c>
      <c r="D12" s="832" t="s">
        <v>770</v>
      </c>
      <c r="E12" s="832" t="s">
        <v>1387</v>
      </c>
      <c r="F12" s="849"/>
      <c r="G12" s="849"/>
      <c r="H12" s="837">
        <v>0</v>
      </c>
      <c r="I12" s="849">
        <v>41</v>
      </c>
      <c r="J12" s="849">
        <v>20126.490000000002</v>
      </c>
      <c r="K12" s="837">
        <v>1</v>
      </c>
      <c r="L12" s="849">
        <v>41</v>
      </c>
      <c r="M12" s="850">
        <v>20126.490000000002</v>
      </c>
    </row>
    <row r="13" spans="1:13" ht="14.4" customHeight="1" x14ac:dyDescent="0.3">
      <c r="A13" s="831" t="s">
        <v>1703</v>
      </c>
      <c r="B13" s="832" t="s">
        <v>1381</v>
      </c>
      <c r="C13" s="832" t="s">
        <v>1724</v>
      </c>
      <c r="D13" s="832" t="s">
        <v>770</v>
      </c>
      <c r="E13" s="832" t="s">
        <v>1385</v>
      </c>
      <c r="F13" s="849"/>
      <c r="G13" s="849"/>
      <c r="H13" s="837">
        <v>0</v>
      </c>
      <c r="I13" s="849">
        <v>40</v>
      </c>
      <c r="J13" s="849">
        <v>29453.200000000004</v>
      </c>
      <c r="K13" s="837">
        <v>1</v>
      </c>
      <c r="L13" s="849">
        <v>40</v>
      </c>
      <c r="M13" s="850">
        <v>29453.200000000004</v>
      </c>
    </row>
    <row r="14" spans="1:13" ht="14.4" customHeight="1" x14ac:dyDescent="0.3">
      <c r="A14" s="831" t="s">
        <v>1703</v>
      </c>
      <c r="B14" s="832" t="s">
        <v>1381</v>
      </c>
      <c r="C14" s="832" t="s">
        <v>1798</v>
      </c>
      <c r="D14" s="832" t="s">
        <v>770</v>
      </c>
      <c r="E14" s="832" t="s">
        <v>1799</v>
      </c>
      <c r="F14" s="849"/>
      <c r="G14" s="849"/>
      <c r="H14" s="837">
        <v>0</v>
      </c>
      <c r="I14" s="849">
        <v>1</v>
      </c>
      <c r="J14" s="849">
        <v>923.74</v>
      </c>
      <c r="K14" s="837">
        <v>1</v>
      </c>
      <c r="L14" s="849">
        <v>1</v>
      </c>
      <c r="M14" s="850">
        <v>923.74</v>
      </c>
    </row>
    <row r="15" spans="1:13" ht="14.4" customHeight="1" x14ac:dyDescent="0.3">
      <c r="A15" s="831" t="s">
        <v>1703</v>
      </c>
      <c r="B15" s="832" t="s">
        <v>1381</v>
      </c>
      <c r="C15" s="832" t="s">
        <v>1860</v>
      </c>
      <c r="D15" s="832" t="s">
        <v>1861</v>
      </c>
      <c r="E15" s="832" t="s">
        <v>1862</v>
      </c>
      <c r="F15" s="849"/>
      <c r="G15" s="849"/>
      <c r="H15" s="837">
        <v>0</v>
      </c>
      <c r="I15" s="849">
        <v>1</v>
      </c>
      <c r="J15" s="849">
        <v>1385.62</v>
      </c>
      <c r="K15" s="837">
        <v>1</v>
      </c>
      <c r="L15" s="849">
        <v>1</v>
      </c>
      <c r="M15" s="850">
        <v>1385.62</v>
      </c>
    </row>
    <row r="16" spans="1:13" ht="14.4" customHeight="1" x14ac:dyDescent="0.3">
      <c r="A16" s="831" t="s">
        <v>1703</v>
      </c>
      <c r="B16" s="832" t="s">
        <v>1388</v>
      </c>
      <c r="C16" s="832" t="s">
        <v>1389</v>
      </c>
      <c r="D16" s="832" t="s">
        <v>1390</v>
      </c>
      <c r="E16" s="832" t="s">
        <v>1391</v>
      </c>
      <c r="F16" s="849"/>
      <c r="G16" s="849"/>
      <c r="H16" s="837">
        <v>0</v>
      </c>
      <c r="I16" s="849">
        <v>1</v>
      </c>
      <c r="J16" s="849">
        <v>93.43</v>
      </c>
      <c r="K16" s="837">
        <v>1</v>
      </c>
      <c r="L16" s="849">
        <v>1</v>
      </c>
      <c r="M16" s="850">
        <v>93.43</v>
      </c>
    </row>
    <row r="17" spans="1:13" ht="14.4" customHeight="1" x14ac:dyDescent="0.3">
      <c r="A17" s="831" t="s">
        <v>1703</v>
      </c>
      <c r="B17" s="832" t="s">
        <v>1408</v>
      </c>
      <c r="C17" s="832" t="s">
        <v>1409</v>
      </c>
      <c r="D17" s="832" t="s">
        <v>1410</v>
      </c>
      <c r="E17" s="832" t="s">
        <v>1411</v>
      </c>
      <c r="F17" s="849"/>
      <c r="G17" s="849"/>
      <c r="H17" s="837">
        <v>0</v>
      </c>
      <c r="I17" s="849">
        <v>1</v>
      </c>
      <c r="J17" s="849">
        <v>10.65</v>
      </c>
      <c r="K17" s="837">
        <v>1</v>
      </c>
      <c r="L17" s="849">
        <v>1</v>
      </c>
      <c r="M17" s="850">
        <v>10.65</v>
      </c>
    </row>
    <row r="18" spans="1:13" ht="14.4" customHeight="1" x14ac:dyDescent="0.3">
      <c r="A18" s="831" t="s">
        <v>1703</v>
      </c>
      <c r="B18" s="832" t="s">
        <v>1503</v>
      </c>
      <c r="C18" s="832" t="s">
        <v>1506</v>
      </c>
      <c r="D18" s="832" t="s">
        <v>1507</v>
      </c>
      <c r="E18" s="832" t="s">
        <v>1508</v>
      </c>
      <c r="F18" s="849"/>
      <c r="G18" s="849"/>
      <c r="H18" s="837">
        <v>0</v>
      </c>
      <c r="I18" s="849">
        <v>5</v>
      </c>
      <c r="J18" s="849">
        <v>747.6</v>
      </c>
      <c r="K18" s="837">
        <v>1</v>
      </c>
      <c r="L18" s="849">
        <v>5</v>
      </c>
      <c r="M18" s="850">
        <v>747.6</v>
      </c>
    </row>
    <row r="19" spans="1:13" ht="14.4" customHeight="1" x14ac:dyDescent="0.3">
      <c r="A19" s="831" t="s">
        <v>1703</v>
      </c>
      <c r="B19" s="832" t="s">
        <v>1503</v>
      </c>
      <c r="C19" s="832" t="s">
        <v>1504</v>
      </c>
      <c r="D19" s="832" t="s">
        <v>1039</v>
      </c>
      <c r="E19" s="832" t="s">
        <v>1505</v>
      </c>
      <c r="F19" s="849"/>
      <c r="G19" s="849"/>
      <c r="H19" s="837">
        <v>0</v>
      </c>
      <c r="I19" s="849">
        <v>1</v>
      </c>
      <c r="J19" s="849">
        <v>225.06</v>
      </c>
      <c r="K19" s="837">
        <v>1</v>
      </c>
      <c r="L19" s="849">
        <v>1</v>
      </c>
      <c r="M19" s="850">
        <v>225.06</v>
      </c>
    </row>
    <row r="20" spans="1:13" ht="14.4" customHeight="1" x14ac:dyDescent="0.3">
      <c r="A20" s="831" t="s">
        <v>1703</v>
      </c>
      <c r="B20" s="832" t="s">
        <v>1531</v>
      </c>
      <c r="C20" s="832" t="s">
        <v>1855</v>
      </c>
      <c r="D20" s="832" t="s">
        <v>1750</v>
      </c>
      <c r="E20" s="832" t="s">
        <v>1751</v>
      </c>
      <c r="F20" s="849">
        <v>1</v>
      </c>
      <c r="G20" s="849">
        <v>132.97999999999999</v>
      </c>
      <c r="H20" s="837">
        <v>1</v>
      </c>
      <c r="I20" s="849"/>
      <c r="J20" s="849"/>
      <c r="K20" s="837">
        <v>0</v>
      </c>
      <c r="L20" s="849">
        <v>1</v>
      </c>
      <c r="M20" s="850">
        <v>132.97999999999999</v>
      </c>
    </row>
    <row r="21" spans="1:13" ht="14.4" customHeight="1" x14ac:dyDescent="0.3">
      <c r="A21" s="831" t="s">
        <v>1703</v>
      </c>
      <c r="B21" s="832" t="s">
        <v>1556</v>
      </c>
      <c r="C21" s="832" t="s">
        <v>1559</v>
      </c>
      <c r="D21" s="832" t="s">
        <v>647</v>
      </c>
      <c r="E21" s="832" t="s">
        <v>629</v>
      </c>
      <c r="F21" s="849"/>
      <c r="G21" s="849"/>
      <c r="H21" s="837">
        <v>0</v>
      </c>
      <c r="I21" s="849">
        <v>3</v>
      </c>
      <c r="J21" s="849">
        <v>145.26</v>
      </c>
      <c r="K21" s="837">
        <v>1</v>
      </c>
      <c r="L21" s="849">
        <v>3</v>
      </c>
      <c r="M21" s="850">
        <v>145.26</v>
      </c>
    </row>
    <row r="22" spans="1:13" ht="14.4" customHeight="1" x14ac:dyDescent="0.3">
      <c r="A22" s="831" t="s">
        <v>1703</v>
      </c>
      <c r="B22" s="832" t="s">
        <v>1567</v>
      </c>
      <c r="C22" s="832" t="s">
        <v>1568</v>
      </c>
      <c r="D22" s="832" t="s">
        <v>905</v>
      </c>
      <c r="E22" s="832" t="s">
        <v>1569</v>
      </c>
      <c r="F22" s="849"/>
      <c r="G22" s="849"/>
      <c r="H22" s="837"/>
      <c r="I22" s="849">
        <v>82</v>
      </c>
      <c r="J22" s="849">
        <v>0</v>
      </c>
      <c r="K22" s="837"/>
      <c r="L22" s="849">
        <v>82</v>
      </c>
      <c r="M22" s="850">
        <v>0</v>
      </c>
    </row>
    <row r="23" spans="1:13" ht="14.4" customHeight="1" x14ac:dyDescent="0.3">
      <c r="A23" s="831" t="s">
        <v>1703</v>
      </c>
      <c r="B23" s="832" t="s">
        <v>2682</v>
      </c>
      <c r="C23" s="832" t="s">
        <v>1870</v>
      </c>
      <c r="D23" s="832" t="s">
        <v>1871</v>
      </c>
      <c r="E23" s="832" t="s">
        <v>1872</v>
      </c>
      <c r="F23" s="849"/>
      <c r="G23" s="849"/>
      <c r="H23" s="837">
        <v>0</v>
      </c>
      <c r="I23" s="849">
        <v>1</v>
      </c>
      <c r="J23" s="849">
        <v>1179.49</v>
      </c>
      <c r="K23" s="837">
        <v>1</v>
      </c>
      <c r="L23" s="849">
        <v>1</v>
      </c>
      <c r="M23" s="850">
        <v>1179.49</v>
      </c>
    </row>
    <row r="24" spans="1:13" ht="14.4" customHeight="1" x14ac:dyDescent="0.3">
      <c r="A24" s="831" t="s">
        <v>1703</v>
      </c>
      <c r="B24" s="832" t="s">
        <v>1611</v>
      </c>
      <c r="C24" s="832" t="s">
        <v>1848</v>
      </c>
      <c r="D24" s="832" t="s">
        <v>1144</v>
      </c>
      <c r="E24" s="832" t="s">
        <v>1613</v>
      </c>
      <c r="F24" s="849">
        <v>1</v>
      </c>
      <c r="G24" s="849">
        <v>0</v>
      </c>
      <c r="H24" s="837"/>
      <c r="I24" s="849"/>
      <c r="J24" s="849"/>
      <c r="K24" s="837"/>
      <c r="L24" s="849">
        <v>1</v>
      </c>
      <c r="M24" s="850">
        <v>0</v>
      </c>
    </row>
    <row r="25" spans="1:13" ht="14.4" customHeight="1" x14ac:dyDescent="0.3">
      <c r="A25" s="831" t="s">
        <v>1704</v>
      </c>
      <c r="B25" s="832" t="s">
        <v>1485</v>
      </c>
      <c r="C25" s="832" t="s">
        <v>2621</v>
      </c>
      <c r="D25" s="832" t="s">
        <v>2622</v>
      </c>
      <c r="E25" s="832" t="s">
        <v>2623</v>
      </c>
      <c r="F25" s="849"/>
      <c r="G25" s="849"/>
      <c r="H25" s="837">
        <v>0</v>
      </c>
      <c r="I25" s="849">
        <v>1</v>
      </c>
      <c r="J25" s="849">
        <v>219.18</v>
      </c>
      <c r="K25" s="837">
        <v>1</v>
      </c>
      <c r="L25" s="849">
        <v>1</v>
      </c>
      <c r="M25" s="850">
        <v>219.18</v>
      </c>
    </row>
    <row r="26" spans="1:13" ht="14.4" customHeight="1" x14ac:dyDescent="0.3">
      <c r="A26" s="831" t="s">
        <v>1704</v>
      </c>
      <c r="B26" s="832" t="s">
        <v>1614</v>
      </c>
      <c r="C26" s="832" t="s">
        <v>2616</v>
      </c>
      <c r="D26" s="832" t="s">
        <v>2617</v>
      </c>
      <c r="E26" s="832" t="s">
        <v>2373</v>
      </c>
      <c r="F26" s="849">
        <v>1</v>
      </c>
      <c r="G26" s="849">
        <v>176.32</v>
      </c>
      <c r="H26" s="837">
        <v>1</v>
      </c>
      <c r="I26" s="849"/>
      <c r="J26" s="849"/>
      <c r="K26" s="837">
        <v>0</v>
      </c>
      <c r="L26" s="849">
        <v>1</v>
      </c>
      <c r="M26" s="850">
        <v>176.32</v>
      </c>
    </row>
    <row r="27" spans="1:13" ht="14.4" customHeight="1" x14ac:dyDescent="0.3">
      <c r="A27" s="831" t="s">
        <v>1705</v>
      </c>
      <c r="B27" s="832" t="s">
        <v>1381</v>
      </c>
      <c r="C27" s="832" t="s">
        <v>1744</v>
      </c>
      <c r="D27" s="832" t="s">
        <v>770</v>
      </c>
      <c r="E27" s="832" t="s">
        <v>1387</v>
      </c>
      <c r="F27" s="849"/>
      <c r="G27" s="849"/>
      <c r="H27" s="837">
        <v>0</v>
      </c>
      <c r="I27" s="849">
        <v>10</v>
      </c>
      <c r="J27" s="849">
        <v>4908.8999999999996</v>
      </c>
      <c r="K27" s="837">
        <v>1</v>
      </c>
      <c r="L27" s="849">
        <v>10</v>
      </c>
      <c r="M27" s="850">
        <v>4908.8999999999996</v>
      </c>
    </row>
    <row r="28" spans="1:13" ht="14.4" customHeight="1" x14ac:dyDescent="0.3">
      <c r="A28" s="831" t="s">
        <v>1705</v>
      </c>
      <c r="B28" s="832" t="s">
        <v>1381</v>
      </c>
      <c r="C28" s="832" t="s">
        <v>1724</v>
      </c>
      <c r="D28" s="832" t="s">
        <v>770</v>
      </c>
      <c r="E28" s="832" t="s">
        <v>1385</v>
      </c>
      <c r="F28" s="849"/>
      <c r="G28" s="849"/>
      <c r="H28" s="837">
        <v>0</v>
      </c>
      <c r="I28" s="849">
        <v>32</v>
      </c>
      <c r="J28" s="849">
        <v>23562.560000000001</v>
      </c>
      <c r="K28" s="837">
        <v>1</v>
      </c>
      <c r="L28" s="849">
        <v>32</v>
      </c>
      <c r="M28" s="850">
        <v>23562.560000000001</v>
      </c>
    </row>
    <row r="29" spans="1:13" ht="14.4" customHeight="1" x14ac:dyDescent="0.3">
      <c r="A29" s="831" t="s">
        <v>1705</v>
      </c>
      <c r="B29" s="832" t="s">
        <v>1403</v>
      </c>
      <c r="C29" s="832" t="s">
        <v>1969</v>
      </c>
      <c r="D29" s="832" t="s">
        <v>1970</v>
      </c>
      <c r="E29" s="832" t="s">
        <v>1971</v>
      </c>
      <c r="F29" s="849"/>
      <c r="G29" s="849"/>
      <c r="H29" s="837"/>
      <c r="I29" s="849">
        <v>1</v>
      </c>
      <c r="J29" s="849">
        <v>0</v>
      </c>
      <c r="K29" s="837"/>
      <c r="L29" s="849">
        <v>1</v>
      </c>
      <c r="M29" s="850">
        <v>0</v>
      </c>
    </row>
    <row r="30" spans="1:13" ht="14.4" customHeight="1" x14ac:dyDescent="0.3">
      <c r="A30" s="831" t="s">
        <v>1705</v>
      </c>
      <c r="B30" s="832" t="s">
        <v>1503</v>
      </c>
      <c r="C30" s="832" t="s">
        <v>2007</v>
      </c>
      <c r="D30" s="832" t="s">
        <v>1039</v>
      </c>
      <c r="E30" s="832" t="s">
        <v>1830</v>
      </c>
      <c r="F30" s="849"/>
      <c r="G30" s="849"/>
      <c r="H30" s="837">
        <v>0</v>
      </c>
      <c r="I30" s="849">
        <v>1</v>
      </c>
      <c r="J30" s="849">
        <v>154.36000000000001</v>
      </c>
      <c r="K30" s="837">
        <v>1</v>
      </c>
      <c r="L30" s="849">
        <v>1</v>
      </c>
      <c r="M30" s="850">
        <v>154.36000000000001</v>
      </c>
    </row>
    <row r="31" spans="1:13" ht="14.4" customHeight="1" x14ac:dyDescent="0.3">
      <c r="A31" s="831" t="s">
        <v>1705</v>
      </c>
      <c r="B31" s="832" t="s">
        <v>1515</v>
      </c>
      <c r="C31" s="832" t="s">
        <v>1928</v>
      </c>
      <c r="D31" s="832" t="s">
        <v>1517</v>
      </c>
      <c r="E31" s="832" t="s">
        <v>1929</v>
      </c>
      <c r="F31" s="849"/>
      <c r="G31" s="849"/>
      <c r="H31" s="837">
        <v>0</v>
      </c>
      <c r="I31" s="849">
        <v>2</v>
      </c>
      <c r="J31" s="849">
        <v>170.54</v>
      </c>
      <c r="K31" s="837">
        <v>1</v>
      </c>
      <c r="L31" s="849">
        <v>2</v>
      </c>
      <c r="M31" s="850">
        <v>170.54</v>
      </c>
    </row>
    <row r="32" spans="1:13" ht="14.4" customHeight="1" x14ac:dyDescent="0.3">
      <c r="A32" s="831" t="s">
        <v>1705</v>
      </c>
      <c r="B32" s="832" t="s">
        <v>1515</v>
      </c>
      <c r="C32" s="832" t="s">
        <v>1519</v>
      </c>
      <c r="D32" s="832" t="s">
        <v>1517</v>
      </c>
      <c r="E32" s="832" t="s">
        <v>1520</v>
      </c>
      <c r="F32" s="849"/>
      <c r="G32" s="849"/>
      <c r="H32" s="837">
        <v>0</v>
      </c>
      <c r="I32" s="849">
        <v>2</v>
      </c>
      <c r="J32" s="849">
        <v>341.04</v>
      </c>
      <c r="K32" s="837">
        <v>1</v>
      </c>
      <c r="L32" s="849">
        <v>2</v>
      </c>
      <c r="M32" s="850">
        <v>341.04</v>
      </c>
    </row>
    <row r="33" spans="1:13" ht="14.4" customHeight="1" x14ac:dyDescent="0.3">
      <c r="A33" s="831" t="s">
        <v>1705</v>
      </c>
      <c r="B33" s="832" t="s">
        <v>1552</v>
      </c>
      <c r="C33" s="832" t="s">
        <v>1553</v>
      </c>
      <c r="D33" s="832" t="s">
        <v>1554</v>
      </c>
      <c r="E33" s="832" t="s">
        <v>1555</v>
      </c>
      <c r="F33" s="849"/>
      <c r="G33" s="849"/>
      <c r="H33" s="837">
        <v>0</v>
      </c>
      <c r="I33" s="849">
        <v>2</v>
      </c>
      <c r="J33" s="849">
        <v>167.32</v>
      </c>
      <c r="K33" s="837">
        <v>1</v>
      </c>
      <c r="L33" s="849">
        <v>2</v>
      </c>
      <c r="M33" s="850">
        <v>167.32</v>
      </c>
    </row>
    <row r="34" spans="1:13" ht="14.4" customHeight="1" x14ac:dyDescent="0.3">
      <c r="A34" s="831" t="s">
        <v>1705</v>
      </c>
      <c r="B34" s="832" t="s">
        <v>1552</v>
      </c>
      <c r="C34" s="832" t="s">
        <v>1962</v>
      </c>
      <c r="D34" s="832" t="s">
        <v>1554</v>
      </c>
      <c r="E34" s="832" t="s">
        <v>1963</v>
      </c>
      <c r="F34" s="849"/>
      <c r="G34" s="849"/>
      <c r="H34" s="837">
        <v>0</v>
      </c>
      <c r="I34" s="849">
        <v>1</v>
      </c>
      <c r="J34" s="849">
        <v>64.56</v>
      </c>
      <c r="K34" s="837">
        <v>1</v>
      </c>
      <c r="L34" s="849">
        <v>1</v>
      </c>
      <c r="M34" s="850">
        <v>64.56</v>
      </c>
    </row>
    <row r="35" spans="1:13" ht="14.4" customHeight="1" x14ac:dyDescent="0.3">
      <c r="A35" s="831" t="s">
        <v>1705</v>
      </c>
      <c r="B35" s="832" t="s">
        <v>1567</v>
      </c>
      <c r="C35" s="832" t="s">
        <v>1568</v>
      </c>
      <c r="D35" s="832" t="s">
        <v>905</v>
      </c>
      <c r="E35" s="832" t="s">
        <v>1569</v>
      </c>
      <c r="F35" s="849"/>
      <c r="G35" s="849"/>
      <c r="H35" s="837"/>
      <c r="I35" s="849">
        <v>33</v>
      </c>
      <c r="J35" s="849">
        <v>0</v>
      </c>
      <c r="K35" s="837"/>
      <c r="L35" s="849">
        <v>33</v>
      </c>
      <c r="M35" s="850">
        <v>0</v>
      </c>
    </row>
    <row r="36" spans="1:13" ht="14.4" customHeight="1" x14ac:dyDescent="0.3">
      <c r="A36" s="831" t="s">
        <v>1705</v>
      </c>
      <c r="B36" s="832" t="s">
        <v>2683</v>
      </c>
      <c r="C36" s="832" t="s">
        <v>1977</v>
      </c>
      <c r="D36" s="832" t="s">
        <v>1978</v>
      </c>
      <c r="E36" s="832" t="s">
        <v>1979</v>
      </c>
      <c r="F36" s="849">
        <v>2</v>
      </c>
      <c r="G36" s="849">
        <v>120.78</v>
      </c>
      <c r="H36" s="837">
        <v>1</v>
      </c>
      <c r="I36" s="849"/>
      <c r="J36" s="849"/>
      <c r="K36" s="837">
        <v>0</v>
      </c>
      <c r="L36" s="849">
        <v>2</v>
      </c>
      <c r="M36" s="850">
        <v>120.78</v>
      </c>
    </row>
    <row r="37" spans="1:13" ht="14.4" customHeight="1" x14ac:dyDescent="0.3">
      <c r="A37" s="831" t="s">
        <v>1705</v>
      </c>
      <c r="B37" s="832" t="s">
        <v>1576</v>
      </c>
      <c r="C37" s="832" t="s">
        <v>1973</v>
      </c>
      <c r="D37" s="832" t="s">
        <v>1974</v>
      </c>
      <c r="E37" s="832" t="s">
        <v>1975</v>
      </c>
      <c r="F37" s="849"/>
      <c r="G37" s="849"/>
      <c r="H37" s="837">
        <v>0</v>
      </c>
      <c r="I37" s="849">
        <v>1</v>
      </c>
      <c r="J37" s="849">
        <v>2391.48</v>
      </c>
      <c r="K37" s="837">
        <v>1</v>
      </c>
      <c r="L37" s="849">
        <v>1</v>
      </c>
      <c r="M37" s="850">
        <v>2391.48</v>
      </c>
    </row>
    <row r="38" spans="1:13" ht="14.4" customHeight="1" x14ac:dyDescent="0.3">
      <c r="A38" s="831" t="s">
        <v>1705</v>
      </c>
      <c r="B38" s="832" t="s">
        <v>1586</v>
      </c>
      <c r="C38" s="832" t="s">
        <v>1587</v>
      </c>
      <c r="D38" s="832" t="s">
        <v>1588</v>
      </c>
      <c r="E38" s="832" t="s">
        <v>1589</v>
      </c>
      <c r="F38" s="849"/>
      <c r="G38" s="849"/>
      <c r="H38" s="837">
        <v>0</v>
      </c>
      <c r="I38" s="849">
        <v>1</v>
      </c>
      <c r="J38" s="849">
        <v>9.4</v>
      </c>
      <c r="K38" s="837">
        <v>1</v>
      </c>
      <c r="L38" s="849">
        <v>1</v>
      </c>
      <c r="M38" s="850">
        <v>9.4</v>
      </c>
    </row>
    <row r="39" spans="1:13" ht="14.4" customHeight="1" x14ac:dyDescent="0.3">
      <c r="A39" s="831" t="s">
        <v>1705</v>
      </c>
      <c r="B39" s="832" t="s">
        <v>1590</v>
      </c>
      <c r="C39" s="832" t="s">
        <v>1591</v>
      </c>
      <c r="D39" s="832" t="s">
        <v>1012</v>
      </c>
      <c r="E39" s="832" t="s">
        <v>1592</v>
      </c>
      <c r="F39" s="849"/>
      <c r="G39" s="849"/>
      <c r="H39" s="837"/>
      <c r="I39" s="849">
        <v>1</v>
      </c>
      <c r="J39" s="849">
        <v>0</v>
      </c>
      <c r="K39" s="837"/>
      <c r="L39" s="849">
        <v>1</v>
      </c>
      <c r="M39" s="850">
        <v>0</v>
      </c>
    </row>
    <row r="40" spans="1:13" ht="14.4" customHeight="1" x14ac:dyDescent="0.3">
      <c r="A40" s="831" t="s">
        <v>1705</v>
      </c>
      <c r="B40" s="832" t="s">
        <v>2684</v>
      </c>
      <c r="C40" s="832" t="s">
        <v>2000</v>
      </c>
      <c r="D40" s="832" t="s">
        <v>1764</v>
      </c>
      <c r="E40" s="832" t="s">
        <v>2001</v>
      </c>
      <c r="F40" s="849">
        <v>1</v>
      </c>
      <c r="G40" s="849">
        <v>50.32</v>
      </c>
      <c r="H40" s="837">
        <v>1</v>
      </c>
      <c r="I40" s="849"/>
      <c r="J40" s="849"/>
      <c r="K40" s="837">
        <v>0</v>
      </c>
      <c r="L40" s="849">
        <v>1</v>
      </c>
      <c r="M40" s="850">
        <v>50.32</v>
      </c>
    </row>
    <row r="41" spans="1:13" ht="14.4" customHeight="1" x14ac:dyDescent="0.3">
      <c r="A41" s="831" t="s">
        <v>1706</v>
      </c>
      <c r="B41" s="832" t="s">
        <v>1381</v>
      </c>
      <c r="C41" s="832" t="s">
        <v>1744</v>
      </c>
      <c r="D41" s="832" t="s">
        <v>770</v>
      </c>
      <c r="E41" s="832" t="s">
        <v>1387</v>
      </c>
      <c r="F41" s="849"/>
      <c r="G41" s="849"/>
      <c r="H41" s="837">
        <v>0</v>
      </c>
      <c r="I41" s="849">
        <v>11</v>
      </c>
      <c r="J41" s="849">
        <v>5399.79</v>
      </c>
      <c r="K41" s="837">
        <v>1</v>
      </c>
      <c r="L41" s="849">
        <v>11</v>
      </c>
      <c r="M41" s="850">
        <v>5399.79</v>
      </c>
    </row>
    <row r="42" spans="1:13" ht="14.4" customHeight="1" x14ac:dyDescent="0.3">
      <c r="A42" s="831" t="s">
        <v>1706</v>
      </c>
      <c r="B42" s="832" t="s">
        <v>1381</v>
      </c>
      <c r="C42" s="832" t="s">
        <v>1724</v>
      </c>
      <c r="D42" s="832" t="s">
        <v>770</v>
      </c>
      <c r="E42" s="832" t="s">
        <v>1385</v>
      </c>
      <c r="F42" s="849"/>
      <c r="G42" s="849"/>
      <c r="H42" s="837">
        <v>0</v>
      </c>
      <c r="I42" s="849">
        <v>129</v>
      </c>
      <c r="J42" s="849">
        <v>94986.57000000008</v>
      </c>
      <c r="K42" s="837">
        <v>1</v>
      </c>
      <c r="L42" s="849">
        <v>129</v>
      </c>
      <c r="M42" s="850">
        <v>94986.57000000008</v>
      </c>
    </row>
    <row r="43" spans="1:13" ht="14.4" customHeight="1" x14ac:dyDescent="0.3">
      <c r="A43" s="831" t="s">
        <v>1706</v>
      </c>
      <c r="B43" s="832" t="s">
        <v>1381</v>
      </c>
      <c r="C43" s="832" t="s">
        <v>1798</v>
      </c>
      <c r="D43" s="832" t="s">
        <v>770</v>
      </c>
      <c r="E43" s="832" t="s">
        <v>1799</v>
      </c>
      <c r="F43" s="849"/>
      <c r="G43" s="849"/>
      <c r="H43" s="837">
        <v>0</v>
      </c>
      <c r="I43" s="849">
        <v>1</v>
      </c>
      <c r="J43" s="849">
        <v>923.74</v>
      </c>
      <c r="K43" s="837">
        <v>1</v>
      </c>
      <c r="L43" s="849">
        <v>1</v>
      </c>
      <c r="M43" s="850">
        <v>923.74</v>
      </c>
    </row>
    <row r="44" spans="1:13" ht="14.4" customHeight="1" x14ac:dyDescent="0.3">
      <c r="A44" s="831" t="s">
        <v>1706</v>
      </c>
      <c r="B44" s="832" t="s">
        <v>2685</v>
      </c>
      <c r="C44" s="832" t="s">
        <v>1760</v>
      </c>
      <c r="D44" s="832" t="s">
        <v>959</v>
      </c>
      <c r="E44" s="832" t="s">
        <v>1761</v>
      </c>
      <c r="F44" s="849">
        <v>2</v>
      </c>
      <c r="G44" s="849">
        <v>0</v>
      </c>
      <c r="H44" s="837"/>
      <c r="I44" s="849"/>
      <c r="J44" s="849"/>
      <c r="K44" s="837"/>
      <c r="L44" s="849">
        <v>2</v>
      </c>
      <c r="M44" s="850">
        <v>0</v>
      </c>
    </row>
    <row r="45" spans="1:13" ht="14.4" customHeight="1" x14ac:dyDescent="0.3">
      <c r="A45" s="831" t="s">
        <v>1706</v>
      </c>
      <c r="B45" s="832" t="s">
        <v>1503</v>
      </c>
      <c r="C45" s="832" t="s">
        <v>2007</v>
      </c>
      <c r="D45" s="832" t="s">
        <v>1039</v>
      </c>
      <c r="E45" s="832" t="s">
        <v>1830</v>
      </c>
      <c r="F45" s="849"/>
      <c r="G45" s="849"/>
      <c r="H45" s="837">
        <v>0</v>
      </c>
      <c r="I45" s="849">
        <v>1</v>
      </c>
      <c r="J45" s="849">
        <v>154.36000000000001</v>
      </c>
      <c r="K45" s="837">
        <v>1</v>
      </c>
      <c r="L45" s="849">
        <v>1</v>
      </c>
      <c r="M45" s="850">
        <v>154.36000000000001</v>
      </c>
    </row>
    <row r="46" spans="1:13" ht="14.4" customHeight="1" x14ac:dyDescent="0.3">
      <c r="A46" s="831" t="s">
        <v>1706</v>
      </c>
      <c r="B46" s="832" t="s">
        <v>1503</v>
      </c>
      <c r="C46" s="832" t="s">
        <v>1506</v>
      </c>
      <c r="D46" s="832" t="s">
        <v>1507</v>
      </c>
      <c r="E46" s="832" t="s">
        <v>1508</v>
      </c>
      <c r="F46" s="849"/>
      <c r="G46" s="849"/>
      <c r="H46" s="837">
        <v>0</v>
      </c>
      <c r="I46" s="849">
        <v>2</v>
      </c>
      <c r="J46" s="849">
        <v>299.04000000000002</v>
      </c>
      <c r="K46" s="837">
        <v>1</v>
      </c>
      <c r="L46" s="849">
        <v>2</v>
      </c>
      <c r="M46" s="850">
        <v>299.04000000000002</v>
      </c>
    </row>
    <row r="47" spans="1:13" ht="14.4" customHeight="1" x14ac:dyDescent="0.3">
      <c r="A47" s="831" t="s">
        <v>1706</v>
      </c>
      <c r="B47" s="832" t="s">
        <v>1556</v>
      </c>
      <c r="C47" s="832" t="s">
        <v>1559</v>
      </c>
      <c r="D47" s="832" t="s">
        <v>647</v>
      </c>
      <c r="E47" s="832" t="s">
        <v>629</v>
      </c>
      <c r="F47" s="849"/>
      <c r="G47" s="849"/>
      <c r="H47" s="837">
        <v>0</v>
      </c>
      <c r="I47" s="849">
        <v>6</v>
      </c>
      <c r="J47" s="849">
        <v>290.52</v>
      </c>
      <c r="K47" s="837">
        <v>1</v>
      </c>
      <c r="L47" s="849">
        <v>6</v>
      </c>
      <c r="M47" s="850">
        <v>290.52</v>
      </c>
    </row>
    <row r="48" spans="1:13" ht="14.4" customHeight="1" x14ac:dyDescent="0.3">
      <c r="A48" s="831" t="s">
        <v>1706</v>
      </c>
      <c r="B48" s="832" t="s">
        <v>1556</v>
      </c>
      <c r="C48" s="832" t="s">
        <v>2078</v>
      </c>
      <c r="D48" s="832" t="s">
        <v>2079</v>
      </c>
      <c r="E48" s="832" t="s">
        <v>2080</v>
      </c>
      <c r="F48" s="849">
        <v>2</v>
      </c>
      <c r="G48" s="849">
        <v>96.84</v>
      </c>
      <c r="H48" s="837">
        <v>1</v>
      </c>
      <c r="I48" s="849"/>
      <c r="J48" s="849"/>
      <c r="K48" s="837">
        <v>0</v>
      </c>
      <c r="L48" s="849">
        <v>2</v>
      </c>
      <c r="M48" s="850">
        <v>96.84</v>
      </c>
    </row>
    <row r="49" spans="1:13" ht="14.4" customHeight="1" x14ac:dyDescent="0.3">
      <c r="A49" s="831" t="s">
        <v>1706</v>
      </c>
      <c r="B49" s="832" t="s">
        <v>1567</v>
      </c>
      <c r="C49" s="832" t="s">
        <v>1568</v>
      </c>
      <c r="D49" s="832" t="s">
        <v>905</v>
      </c>
      <c r="E49" s="832" t="s">
        <v>1569</v>
      </c>
      <c r="F49" s="849"/>
      <c r="G49" s="849"/>
      <c r="H49" s="837"/>
      <c r="I49" s="849">
        <v>208</v>
      </c>
      <c r="J49" s="849">
        <v>0</v>
      </c>
      <c r="K49" s="837"/>
      <c r="L49" s="849">
        <v>208</v>
      </c>
      <c r="M49" s="850">
        <v>0</v>
      </c>
    </row>
    <row r="50" spans="1:13" ht="14.4" customHeight="1" x14ac:dyDescent="0.3">
      <c r="A50" s="831" t="s">
        <v>1706</v>
      </c>
      <c r="B50" s="832" t="s">
        <v>2684</v>
      </c>
      <c r="C50" s="832" t="s">
        <v>2081</v>
      </c>
      <c r="D50" s="832" t="s">
        <v>1764</v>
      </c>
      <c r="E50" s="832" t="s">
        <v>2082</v>
      </c>
      <c r="F50" s="849">
        <v>1</v>
      </c>
      <c r="G50" s="849">
        <v>33.549999999999997</v>
      </c>
      <c r="H50" s="837">
        <v>1</v>
      </c>
      <c r="I50" s="849"/>
      <c r="J50" s="849"/>
      <c r="K50" s="837">
        <v>0</v>
      </c>
      <c r="L50" s="849">
        <v>1</v>
      </c>
      <c r="M50" s="850">
        <v>33.549999999999997</v>
      </c>
    </row>
    <row r="51" spans="1:13" ht="14.4" customHeight="1" x14ac:dyDescent="0.3">
      <c r="A51" s="831" t="s">
        <v>1706</v>
      </c>
      <c r="B51" s="832" t="s">
        <v>2684</v>
      </c>
      <c r="C51" s="832" t="s">
        <v>1763</v>
      </c>
      <c r="D51" s="832" t="s">
        <v>1764</v>
      </c>
      <c r="E51" s="832" t="s">
        <v>1765</v>
      </c>
      <c r="F51" s="849">
        <v>1</v>
      </c>
      <c r="G51" s="849">
        <v>150.94</v>
      </c>
      <c r="H51" s="837">
        <v>1</v>
      </c>
      <c r="I51" s="849"/>
      <c r="J51" s="849"/>
      <c r="K51" s="837">
        <v>0</v>
      </c>
      <c r="L51" s="849">
        <v>1</v>
      </c>
      <c r="M51" s="850">
        <v>150.94</v>
      </c>
    </row>
    <row r="52" spans="1:13" ht="14.4" customHeight="1" x14ac:dyDescent="0.3">
      <c r="A52" s="831" t="s">
        <v>1706</v>
      </c>
      <c r="B52" s="832" t="s">
        <v>2686</v>
      </c>
      <c r="C52" s="832" t="s">
        <v>2084</v>
      </c>
      <c r="D52" s="832" t="s">
        <v>2085</v>
      </c>
      <c r="E52" s="832" t="s">
        <v>2086</v>
      </c>
      <c r="F52" s="849">
        <v>2</v>
      </c>
      <c r="G52" s="849">
        <v>0</v>
      </c>
      <c r="H52" s="837"/>
      <c r="I52" s="849"/>
      <c r="J52" s="849"/>
      <c r="K52" s="837"/>
      <c r="L52" s="849">
        <v>2</v>
      </c>
      <c r="M52" s="850">
        <v>0</v>
      </c>
    </row>
    <row r="53" spans="1:13" ht="14.4" customHeight="1" x14ac:dyDescent="0.3">
      <c r="A53" s="831" t="s">
        <v>1707</v>
      </c>
      <c r="B53" s="832" t="s">
        <v>1567</v>
      </c>
      <c r="C53" s="832" t="s">
        <v>1568</v>
      </c>
      <c r="D53" s="832" t="s">
        <v>905</v>
      </c>
      <c r="E53" s="832" t="s">
        <v>1569</v>
      </c>
      <c r="F53" s="849"/>
      <c r="G53" s="849"/>
      <c r="H53" s="837"/>
      <c r="I53" s="849">
        <v>1</v>
      </c>
      <c r="J53" s="849">
        <v>0</v>
      </c>
      <c r="K53" s="837"/>
      <c r="L53" s="849">
        <v>1</v>
      </c>
      <c r="M53" s="850">
        <v>0</v>
      </c>
    </row>
    <row r="54" spans="1:13" ht="14.4" customHeight="1" x14ac:dyDescent="0.3">
      <c r="A54" s="831" t="s">
        <v>1708</v>
      </c>
      <c r="B54" s="832" t="s">
        <v>1381</v>
      </c>
      <c r="C54" s="832" t="s">
        <v>1744</v>
      </c>
      <c r="D54" s="832" t="s">
        <v>770</v>
      </c>
      <c r="E54" s="832" t="s">
        <v>1387</v>
      </c>
      <c r="F54" s="849"/>
      <c r="G54" s="849"/>
      <c r="H54" s="837">
        <v>0</v>
      </c>
      <c r="I54" s="849">
        <v>22</v>
      </c>
      <c r="J54" s="849">
        <v>10799.58</v>
      </c>
      <c r="K54" s="837">
        <v>1</v>
      </c>
      <c r="L54" s="849">
        <v>22</v>
      </c>
      <c r="M54" s="850">
        <v>10799.58</v>
      </c>
    </row>
    <row r="55" spans="1:13" ht="14.4" customHeight="1" x14ac:dyDescent="0.3">
      <c r="A55" s="831" t="s">
        <v>1708</v>
      </c>
      <c r="B55" s="832" t="s">
        <v>1381</v>
      </c>
      <c r="C55" s="832" t="s">
        <v>1724</v>
      </c>
      <c r="D55" s="832" t="s">
        <v>770</v>
      </c>
      <c r="E55" s="832" t="s">
        <v>1385</v>
      </c>
      <c r="F55" s="849"/>
      <c r="G55" s="849"/>
      <c r="H55" s="837">
        <v>0</v>
      </c>
      <c r="I55" s="849">
        <v>28</v>
      </c>
      <c r="J55" s="849">
        <v>20617.240000000002</v>
      </c>
      <c r="K55" s="837">
        <v>1</v>
      </c>
      <c r="L55" s="849">
        <v>28</v>
      </c>
      <c r="M55" s="850">
        <v>20617.240000000002</v>
      </c>
    </row>
    <row r="56" spans="1:13" ht="14.4" customHeight="1" x14ac:dyDescent="0.3">
      <c r="A56" s="831" t="s">
        <v>1708</v>
      </c>
      <c r="B56" s="832" t="s">
        <v>1381</v>
      </c>
      <c r="C56" s="832" t="s">
        <v>1798</v>
      </c>
      <c r="D56" s="832" t="s">
        <v>770</v>
      </c>
      <c r="E56" s="832" t="s">
        <v>1799</v>
      </c>
      <c r="F56" s="849"/>
      <c r="G56" s="849"/>
      <c r="H56" s="837">
        <v>0</v>
      </c>
      <c r="I56" s="849">
        <v>3</v>
      </c>
      <c r="J56" s="849">
        <v>2771.2200000000003</v>
      </c>
      <c r="K56" s="837">
        <v>1</v>
      </c>
      <c r="L56" s="849">
        <v>3</v>
      </c>
      <c r="M56" s="850">
        <v>2771.2200000000003</v>
      </c>
    </row>
    <row r="57" spans="1:13" ht="14.4" customHeight="1" x14ac:dyDescent="0.3">
      <c r="A57" s="831" t="s">
        <v>1708</v>
      </c>
      <c r="B57" s="832" t="s">
        <v>1381</v>
      </c>
      <c r="C57" s="832" t="s">
        <v>2133</v>
      </c>
      <c r="D57" s="832" t="s">
        <v>770</v>
      </c>
      <c r="E57" s="832" t="s">
        <v>2134</v>
      </c>
      <c r="F57" s="849"/>
      <c r="G57" s="849"/>
      <c r="H57" s="837">
        <v>0</v>
      </c>
      <c r="I57" s="849">
        <v>2</v>
      </c>
      <c r="J57" s="849">
        <v>2309.36</v>
      </c>
      <c r="K57" s="837">
        <v>1</v>
      </c>
      <c r="L57" s="849">
        <v>2</v>
      </c>
      <c r="M57" s="850">
        <v>2309.36</v>
      </c>
    </row>
    <row r="58" spans="1:13" ht="14.4" customHeight="1" x14ac:dyDescent="0.3">
      <c r="A58" s="831" t="s">
        <v>1708</v>
      </c>
      <c r="B58" s="832" t="s">
        <v>1503</v>
      </c>
      <c r="C58" s="832" t="s">
        <v>1506</v>
      </c>
      <c r="D58" s="832" t="s">
        <v>1507</v>
      </c>
      <c r="E58" s="832" t="s">
        <v>1508</v>
      </c>
      <c r="F58" s="849"/>
      <c r="G58" s="849"/>
      <c r="H58" s="837">
        <v>0</v>
      </c>
      <c r="I58" s="849">
        <v>1</v>
      </c>
      <c r="J58" s="849">
        <v>149.52000000000001</v>
      </c>
      <c r="K58" s="837">
        <v>1</v>
      </c>
      <c r="L58" s="849">
        <v>1</v>
      </c>
      <c r="M58" s="850">
        <v>149.52000000000001</v>
      </c>
    </row>
    <row r="59" spans="1:13" ht="14.4" customHeight="1" x14ac:dyDescent="0.3">
      <c r="A59" s="831" t="s">
        <v>1708</v>
      </c>
      <c r="B59" s="832" t="s">
        <v>1515</v>
      </c>
      <c r="C59" s="832" t="s">
        <v>1516</v>
      </c>
      <c r="D59" s="832" t="s">
        <v>1517</v>
      </c>
      <c r="E59" s="832" t="s">
        <v>1518</v>
      </c>
      <c r="F59" s="849"/>
      <c r="G59" s="849"/>
      <c r="H59" s="837">
        <v>0</v>
      </c>
      <c r="I59" s="849">
        <v>4</v>
      </c>
      <c r="J59" s="849">
        <v>1091.32</v>
      </c>
      <c r="K59" s="837">
        <v>1</v>
      </c>
      <c r="L59" s="849">
        <v>4</v>
      </c>
      <c r="M59" s="850">
        <v>1091.32</v>
      </c>
    </row>
    <row r="60" spans="1:13" ht="14.4" customHeight="1" x14ac:dyDescent="0.3">
      <c r="A60" s="831" t="s">
        <v>1708</v>
      </c>
      <c r="B60" s="832" t="s">
        <v>2687</v>
      </c>
      <c r="C60" s="832" t="s">
        <v>2094</v>
      </c>
      <c r="D60" s="832" t="s">
        <v>2095</v>
      </c>
      <c r="E60" s="832" t="s">
        <v>2096</v>
      </c>
      <c r="F60" s="849"/>
      <c r="G60" s="849"/>
      <c r="H60" s="837">
        <v>0</v>
      </c>
      <c r="I60" s="849">
        <v>1</v>
      </c>
      <c r="J60" s="849">
        <v>141.09</v>
      </c>
      <c r="K60" s="837">
        <v>1</v>
      </c>
      <c r="L60" s="849">
        <v>1</v>
      </c>
      <c r="M60" s="850">
        <v>141.09</v>
      </c>
    </row>
    <row r="61" spans="1:13" ht="14.4" customHeight="1" x14ac:dyDescent="0.3">
      <c r="A61" s="831" t="s">
        <v>1708</v>
      </c>
      <c r="B61" s="832" t="s">
        <v>1552</v>
      </c>
      <c r="C61" s="832" t="s">
        <v>2131</v>
      </c>
      <c r="D61" s="832" t="s">
        <v>1554</v>
      </c>
      <c r="E61" s="832" t="s">
        <v>2132</v>
      </c>
      <c r="F61" s="849"/>
      <c r="G61" s="849"/>
      <c r="H61" s="837">
        <v>0</v>
      </c>
      <c r="I61" s="849">
        <v>1</v>
      </c>
      <c r="J61" s="849">
        <v>193.68</v>
      </c>
      <c r="K61" s="837">
        <v>1</v>
      </c>
      <c r="L61" s="849">
        <v>1</v>
      </c>
      <c r="M61" s="850">
        <v>193.68</v>
      </c>
    </row>
    <row r="62" spans="1:13" ht="14.4" customHeight="1" x14ac:dyDescent="0.3">
      <c r="A62" s="831" t="s">
        <v>1708</v>
      </c>
      <c r="B62" s="832" t="s">
        <v>1556</v>
      </c>
      <c r="C62" s="832" t="s">
        <v>1559</v>
      </c>
      <c r="D62" s="832" t="s">
        <v>647</v>
      </c>
      <c r="E62" s="832" t="s">
        <v>629</v>
      </c>
      <c r="F62" s="849"/>
      <c r="G62" s="849"/>
      <c r="H62" s="837">
        <v>0</v>
      </c>
      <c r="I62" s="849">
        <v>1</v>
      </c>
      <c r="J62" s="849">
        <v>48.42</v>
      </c>
      <c r="K62" s="837">
        <v>1</v>
      </c>
      <c r="L62" s="849">
        <v>1</v>
      </c>
      <c r="M62" s="850">
        <v>48.42</v>
      </c>
    </row>
    <row r="63" spans="1:13" ht="14.4" customHeight="1" x14ac:dyDescent="0.3">
      <c r="A63" s="831" t="s">
        <v>1708</v>
      </c>
      <c r="B63" s="832" t="s">
        <v>1556</v>
      </c>
      <c r="C63" s="832" t="s">
        <v>2078</v>
      </c>
      <c r="D63" s="832" t="s">
        <v>2079</v>
      </c>
      <c r="E63" s="832" t="s">
        <v>2080</v>
      </c>
      <c r="F63" s="849">
        <v>4</v>
      </c>
      <c r="G63" s="849">
        <v>141</v>
      </c>
      <c r="H63" s="837">
        <v>1</v>
      </c>
      <c r="I63" s="849"/>
      <c r="J63" s="849"/>
      <c r="K63" s="837">
        <v>0</v>
      </c>
      <c r="L63" s="849">
        <v>4</v>
      </c>
      <c r="M63" s="850">
        <v>141</v>
      </c>
    </row>
    <row r="64" spans="1:13" ht="14.4" customHeight="1" x14ac:dyDescent="0.3">
      <c r="A64" s="831" t="s">
        <v>1708</v>
      </c>
      <c r="B64" s="832" t="s">
        <v>1567</v>
      </c>
      <c r="C64" s="832" t="s">
        <v>1568</v>
      </c>
      <c r="D64" s="832" t="s">
        <v>905</v>
      </c>
      <c r="E64" s="832" t="s">
        <v>1569</v>
      </c>
      <c r="F64" s="849"/>
      <c r="G64" s="849"/>
      <c r="H64" s="837"/>
      <c r="I64" s="849">
        <v>23</v>
      </c>
      <c r="J64" s="849">
        <v>0</v>
      </c>
      <c r="K64" s="837"/>
      <c r="L64" s="849">
        <v>23</v>
      </c>
      <c r="M64" s="850">
        <v>0</v>
      </c>
    </row>
    <row r="65" spans="1:13" ht="14.4" customHeight="1" x14ac:dyDescent="0.3">
      <c r="A65" s="831" t="s">
        <v>1708</v>
      </c>
      <c r="B65" s="832" t="s">
        <v>1590</v>
      </c>
      <c r="C65" s="832" t="s">
        <v>1591</v>
      </c>
      <c r="D65" s="832" t="s">
        <v>1012</v>
      </c>
      <c r="E65" s="832" t="s">
        <v>1592</v>
      </c>
      <c r="F65" s="849"/>
      <c r="G65" s="849"/>
      <c r="H65" s="837"/>
      <c r="I65" s="849">
        <v>1</v>
      </c>
      <c r="J65" s="849">
        <v>0</v>
      </c>
      <c r="K65" s="837"/>
      <c r="L65" s="849">
        <v>1</v>
      </c>
      <c r="M65" s="850">
        <v>0</v>
      </c>
    </row>
    <row r="66" spans="1:13" ht="14.4" customHeight="1" x14ac:dyDescent="0.3">
      <c r="A66" s="831" t="s">
        <v>1708</v>
      </c>
      <c r="B66" s="832" t="s">
        <v>1616</v>
      </c>
      <c r="C66" s="832" t="s">
        <v>2125</v>
      </c>
      <c r="D66" s="832" t="s">
        <v>1618</v>
      </c>
      <c r="E66" s="832" t="s">
        <v>2126</v>
      </c>
      <c r="F66" s="849"/>
      <c r="G66" s="849"/>
      <c r="H66" s="837">
        <v>0</v>
      </c>
      <c r="I66" s="849">
        <v>1</v>
      </c>
      <c r="J66" s="849">
        <v>176.32</v>
      </c>
      <c r="K66" s="837">
        <v>1</v>
      </c>
      <c r="L66" s="849">
        <v>1</v>
      </c>
      <c r="M66" s="850">
        <v>176.32</v>
      </c>
    </row>
    <row r="67" spans="1:13" ht="14.4" customHeight="1" x14ac:dyDescent="0.3">
      <c r="A67" s="831" t="s">
        <v>1708</v>
      </c>
      <c r="B67" s="832" t="s">
        <v>1620</v>
      </c>
      <c r="C67" s="832" t="s">
        <v>1621</v>
      </c>
      <c r="D67" s="832" t="s">
        <v>1622</v>
      </c>
      <c r="E67" s="832" t="s">
        <v>1623</v>
      </c>
      <c r="F67" s="849"/>
      <c r="G67" s="849"/>
      <c r="H67" s="837">
        <v>0</v>
      </c>
      <c r="I67" s="849">
        <v>1</v>
      </c>
      <c r="J67" s="849">
        <v>176.32</v>
      </c>
      <c r="K67" s="837">
        <v>1</v>
      </c>
      <c r="L67" s="849">
        <v>1</v>
      </c>
      <c r="M67" s="850">
        <v>176.32</v>
      </c>
    </row>
    <row r="68" spans="1:13" ht="14.4" customHeight="1" x14ac:dyDescent="0.3">
      <c r="A68" s="831" t="s">
        <v>1708</v>
      </c>
      <c r="B68" s="832" t="s">
        <v>2684</v>
      </c>
      <c r="C68" s="832" t="s">
        <v>2154</v>
      </c>
      <c r="D68" s="832" t="s">
        <v>2155</v>
      </c>
      <c r="E68" s="832" t="s">
        <v>2156</v>
      </c>
      <c r="F68" s="849"/>
      <c r="G68" s="849"/>
      <c r="H68" s="837">
        <v>0</v>
      </c>
      <c r="I68" s="849">
        <v>1</v>
      </c>
      <c r="J68" s="849">
        <v>50.32</v>
      </c>
      <c r="K68" s="837">
        <v>1</v>
      </c>
      <c r="L68" s="849">
        <v>1</v>
      </c>
      <c r="M68" s="850">
        <v>50.32</v>
      </c>
    </row>
    <row r="69" spans="1:13" ht="14.4" customHeight="1" x14ac:dyDescent="0.3">
      <c r="A69" s="831" t="s">
        <v>1709</v>
      </c>
      <c r="B69" s="832" t="s">
        <v>1381</v>
      </c>
      <c r="C69" s="832" t="s">
        <v>1724</v>
      </c>
      <c r="D69" s="832" t="s">
        <v>770</v>
      </c>
      <c r="E69" s="832" t="s">
        <v>1385</v>
      </c>
      <c r="F69" s="849"/>
      <c r="G69" s="849"/>
      <c r="H69" s="837">
        <v>0</v>
      </c>
      <c r="I69" s="849">
        <v>1</v>
      </c>
      <c r="J69" s="849">
        <v>736.33</v>
      </c>
      <c r="K69" s="837">
        <v>1</v>
      </c>
      <c r="L69" s="849">
        <v>1</v>
      </c>
      <c r="M69" s="850">
        <v>736.33</v>
      </c>
    </row>
    <row r="70" spans="1:13" ht="14.4" customHeight="1" x14ac:dyDescent="0.3">
      <c r="A70" s="831" t="s">
        <v>1709</v>
      </c>
      <c r="B70" s="832" t="s">
        <v>1503</v>
      </c>
      <c r="C70" s="832" t="s">
        <v>1504</v>
      </c>
      <c r="D70" s="832" t="s">
        <v>1039</v>
      </c>
      <c r="E70" s="832" t="s">
        <v>1505</v>
      </c>
      <c r="F70" s="849"/>
      <c r="G70" s="849"/>
      <c r="H70" s="837">
        <v>0</v>
      </c>
      <c r="I70" s="849">
        <v>1</v>
      </c>
      <c r="J70" s="849">
        <v>225.06</v>
      </c>
      <c r="K70" s="837">
        <v>1</v>
      </c>
      <c r="L70" s="849">
        <v>1</v>
      </c>
      <c r="M70" s="850">
        <v>225.06</v>
      </c>
    </row>
    <row r="71" spans="1:13" ht="14.4" customHeight="1" x14ac:dyDescent="0.3">
      <c r="A71" s="831" t="s">
        <v>1710</v>
      </c>
      <c r="B71" s="832" t="s">
        <v>1381</v>
      </c>
      <c r="C71" s="832" t="s">
        <v>1744</v>
      </c>
      <c r="D71" s="832" t="s">
        <v>770</v>
      </c>
      <c r="E71" s="832" t="s">
        <v>1387</v>
      </c>
      <c r="F71" s="849"/>
      <c r="G71" s="849"/>
      <c r="H71" s="837">
        <v>0</v>
      </c>
      <c r="I71" s="849">
        <v>41</v>
      </c>
      <c r="J71" s="849">
        <v>20126.490000000002</v>
      </c>
      <c r="K71" s="837">
        <v>1</v>
      </c>
      <c r="L71" s="849">
        <v>41</v>
      </c>
      <c r="M71" s="850">
        <v>20126.490000000002</v>
      </c>
    </row>
    <row r="72" spans="1:13" ht="14.4" customHeight="1" x14ac:dyDescent="0.3">
      <c r="A72" s="831" t="s">
        <v>1710</v>
      </c>
      <c r="B72" s="832" t="s">
        <v>1381</v>
      </c>
      <c r="C72" s="832" t="s">
        <v>1724</v>
      </c>
      <c r="D72" s="832" t="s">
        <v>770</v>
      </c>
      <c r="E72" s="832" t="s">
        <v>1385</v>
      </c>
      <c r="F72" s="849"/>
      <c r="G72" s="849"/>
      <c r="H72" s="837">
        <v>0</v>
      </c>
      <c r="I72" s="849">
        <v>40</v>
      </c>
      <c r="J72" s="849">
        <v>29453.200000000004</v>
      </c>
      <c r="K72" s="837">
        <v>1</v>
      </c>
      <c r="L72" s="849">
        <v>40</v>
      </c>
      <c r="M72" s="850">
        <v>29453.200000000004</v>
      </c>
    </row>
    <row r="73" spans="1:13" ht="14.4" customHeight="1" x14ac:dyDescent="0.3">
      <c r="A73" s="831" t="s">
        <v>1710</v>
      </c>
      <c r="B73" s="832" t="s">
        <v>1381</v>
      </c>
      <c r="C73" s="832" t="s">
        <v>1798</v>
      </c>
      <c r="D73" s="832" t="s">
        <v>770</v>
      </c>
      <c r="E73" s="832" t="s">
        <v>1799</v>
      </c>
      <c r="F73" s="849"/>
      <c r="G73" s="849"/>
      <c r="H73" s="837">
        <v>0</v>
      </c>
      <c r="I73" s="849">
        <v>6</v>
      </c>
      <c r="J73" s="849">
        <v>5542.4400000000005</v>
      </c>
      <c r="K73" s="837">
        <v>1</v>
      </c>
      <c r="L73" s="849">
        <v>6</v>
      </c>
      <c r="M73" s="850">
        <v>5542.4400000000005</v>
      </c>
    </row>
    <row r="74" spans="1:13" ht="14.4" customHeight="1" x14ac:dyDescent="0.3">
      <c r="A74" s="831" t="s">
        <v>1710</v>
      </c>
      <c r="B74" s="832" t="s">
        <v>1381</v>
      </c>
      <c r="C74" s="832" t="s">
        <v>1860</v>
      </c>
      <c r="D74" s="832" t="s">
        <v>1861</v>
      </c>
      <c r="E74" s="832" t="s">
        <v>1862</v>
      </c>
      <c r="F74" s="849"/>
      <c r="G74" s="849"/>
      <c r="H74" s="837">
        <v>0</v>
      </c>
      <c r="I74" s="849">
        <v>2</v>
      </c>
      <c r="J74" s="849">
        <v>2771.24</v>
      </c>
      <c r="K74" s="837">
        <v>1</v>
      </c>
      <c r="L74" s="849">
        <v>2</v>
      </c>
      <c r="M74" s="850">
        <v>2771.24</v>
      </c>
    </row>
    <row r="75" spans="1:13" ht="14.4" customHeight="1" x14ac:dyDescent="0.3">
      <c r="A75" s="831" t="s">
        <v>1710</v>
      </c>
      <c r="B75" s="832" t="s">
        <v>1556</v>
      </c>
      <c r="C75" s="832" t="s">
        <v>1559</v>
      </c>
      <c r="D75" s="832" t="s">
        <v>647</v>
      </c>
      <c r="E75" s="832" t="s">
        <v>629</v>
      </c>
      <c r="F75" s="849"/>
      <c r="G75" s="849"/>
      <c r="H75" s="837">
        <v>0</v>
      </c>
      <c r="I75" s="849">
        <v>1</v>
      </c>
      <c r="J75" s="849">
        <v>48.42</v>
      </c>
      <c r="K75" s="837">
        <v>1</v>
      </c>
      <c r="L75" s="849">
        <v>1</v>
      </c>
      <c r="M75" s="850">
        <v>48.42</v>
      </c>
    </row>
    <row r="76" spans="1:13" ht="14.4" customHeight="1" x14ac:dyDescent="0.3">
      <c r="A76" s="831" t="s">
        <v>1710</v>
      </c>
      <c r="B76" s="832" t="s">
        <v>1556</v>
      </c>
      <c r="C76" s="832" t="s">
        <v>2197</v>
      </c>
      <c r="D76" s="832" t="s">
        <v>647</v>
      </c>
      <c r="E76" s="832" t="s">
        <v>2080</v>
      </c>
      <c r="F76" s="849">
        <v>2</v>
      </c>
      <c r="G76" s="849">
        <v>70.5</v>
      </c>
      <c r="H76" s="837">
        <v>1</v>
      </c>
      <c r="I76" s="849"/>
      <c r="J76" s="849"/>
      <c r="K76" s="837">
        <v>0</v>
      </c>
      <c r="L76" s="849">
        <v>2</v>
      </c>
      <c r="M76" s="850">
        <v>70.5</v>
      </c>
    </row>
    <row r="77" spans="1:13" ht="14.4" customHeight="1" x14ac:dyDescent="0.3">
      <c r="A77" s="831" t="s">
        <v>1710</v>
      </c>
      <c r="B77" s="832" t="s">
        <v>1567</v>
      </c>
      <c r="C77" s="832" t="s">
        <v>1568</v>
      </c>
      <c r="D77" s="832" t="s">
        <v>905</v>
      </c>
      <c r="E77" s="832" t="s">
        <v>1569</v>
      </c>
      <c r="F77" s="849"/>
      <c r="G77" s="849"/>
      <c r="H77" s="837"/>
      <c r="I77" s="849">
        <v>26</v>
      </c>
      <c r="J77" s="849">
        <v>0</v>
      </c>
      <c r="K77" s="837"/>
      <c r="L77" s="849">
        <v>26</v>
      </c>
      <c r="M77" s="850">
        <v>0</v>
      </c>
    </row>
    <row r="78" spans="1:13" ht="14.4" customHeight="1" x14ac:dyDescent="0.3">
      <c r="A78" s="831" t="s">
        <v>1710</v>
      </c>
      <c r="B78" s="832" t="s">
        <v>1590</v>
      </c>
      <c r="C78" s="832" t="s">
        <v>2214</v>
      </c>
      <c r="D78" s="832" t="s">
        <v>2215</v>
      </c>
      <c r="E78" s="832" t="s">
        <v>2216</v>
      </c>
      <c r="F78" s="849">
        <v>1</v>
      </c>
      <c r="G78" s="849">
        <v>0</v>
      </c>
      <c r="H78" s="837"/>
      <c r="I78" s="849"/>
      <c r="J78" s="849"/>
      <c r="K78" s="837"/>
      <c r="L78" s="849">
        <v>1</v>
      </c>
      <c r="M78" s="850">
        <v>0</v>
      </c>
    </row>
    <row r="79" spans="1:13" ht="14.4" customHeight="1" x14ac:dyDescent="0.3">
      <c r="A79" s="831" t="s">
        <v>1710</v>
      </c>
      <c r="B79" s="832" t="s">
        <v>2681</v>
      </c>
      <c r="C79" s="832" t="s">
        <v>2169</v>
      </c>
      <c r="D79" s="832" t="s">
        <v>2170</v>
      </c>
      <c r="E79" s="832" t="s">
        <v>1812</v>
      </c>
      <c r="F79" s="849">
        <v>1</v>
      </c>
      <c r="G79" s="849">
        <v>0</v>
      </c>
      <c r="H79" s="837"/>
      <c r="I79" s="849"/>
      <c r="J79" s="849"/>
      <c r="K79" s="837"/>
      <c r="L79" s="849">
        <v>1</v>
      </c>
      <c r="M79" s="850">
        <v>0</v>
      </c>
    </row>
    <row r="80" spans="1:13" ht="14.4" customHeight="1" x14ac:dyDescent="0.3">
      <c r="A80" s="831" t="s">
        <v>1710</v>
      </c>
      <c r="B80" s="832" t="s">
        <v>1611</v>
      </c>
      <c r="C80" s="832" t="s">
        <v>1848</v>
      </c>
      <c r="D80" s="832" t="s">
        <v>1144</v>
      </c>
      <c r="E80" s="832" t="s">
        <v>1613</v>
      </c>
      <c r="F80" s="849">
        <v>1</v>
      </c>
      <c r="G80" s="849">
        <v>0</v>
      </c>
      <c r="H80" s="837"/>
      <c r="I80" s="849"/>
      <c r="J80" s="849"/>
      <c r="K80" s="837"/>
      <c r="L80" s="849">
        <v>1</v>
      </c>
      <c r="M80" s="850">
        <v>0</v>
      </c>
    </row>
    <row r="81" spans="1:13" ht="14.4" customHeight="1" x14ac:dyDescent="0.3">
      <c r="A81" s="831" t="s">
        <v>1710</v>
      </c>
      <c r="B81" s="832" t="s">
        <v>2688</v>
      </c>
      <c r="C81" s="832" t="s">
        <v>2194</v>
      </c>
      <c r="D81" s="832" t="s">
        <v>2195</v>
      </c>
      <c r="E81" s="832" t="s">
        <v>2196</v>
      </c>
      <c r="F81" s="849"/>
      <c r="G81" s="849"/>
      <c r="H81" s="837">
        <v>0</v>
      </c>
      <c r="I81" s="849">
        <v>2</v>
      </c>
      <c r="J81" s="849">
        <v>352.64</v>
      </c>
      <c r="K81" s="837">
        <v>1</v>
      </c>
      <c r="L81" s="849">
        <v>2</v>
      </c>
      <c r="M81" s="850">
        <v>352.64</v>
      </c>
    </row>
    <row r="82" spans="1:13" ht="14.4" customHeight="1" x14ac:dyDescent="0.3">
      <c r="A82" s="831" t="s">
        <v>1710</v>
      </c>
      <c r="B82" s="832" t="s">
        <v>2684</v>
      </c>
      <c r="C82" s="832" t="s">
        <v>2081</v>
      </c>
      <c r="D82" s="832" t="s">
        <v>1764</v>
      </c>
      <c r="E82" s="832" t="s">
        <v>2082</v>
      </c>
      <c r="F82" s="849">
        <v>1</v>
      </c>
      <c r="G82" s="849">
        <v>33.549999999999997</v>
      </c>
      <c r="H82" s="837">
        <v>1</v>
      </c>
      <c r="I82" s="849"/>
      <c r="J82" s="849"/>
      <c r="K82" s="837">
        <v>0</v>
      </c>
      <c r="L82" s="849">
        <v>1</v>
      </c>
      <c r="M82" s="850">
        <v>33.549999999999997</v>
      </c>
    </row>
    <row r="83" spans="1:13" ht="14.4" customHeight="1" x14ac:dyDescent="0.3">
      <c r="A83" s="831" t="s">
        <v>1710</v>
      </c>
      <c r="B83" s="832" t="s">
        <v>2684</v>
      </c>
      <c r="C83" s="832" t="s">
        <v>2000</v>
      </c>
      <c r="D83" s="832" t="s">
        <v>1764</v>
      </c>
      <c r="E83" s="832" t="s">
        <v>2001</v>
      </c>
      <c r="F83" s="849">
        <v>1</v>
      </c>
      <c r="G83" s="849">
        <v>50.32</v>
      </c>
      <c r="H83" s="837">
        <v>1</v>
      </c>
      <c r="I83" s="849"/>
      <c r="J83" s="849"/>
      <c r="K83" s="837">
        <v>0</v>
      </c>
      <c r="L83" s="849">
        <v>1</v>
      </c>
      <c r="M83" s="850">
        <v>50.32</v>
      </c>
    </row>
    <row r="84" spans="1:13" ht="14.4" customHeight="1" x14ac:dyDescent="0.3">
      <c r="A84" s="831" t="s">
        <v>1710</v>
      </c>
      <c r="B84" s="832" t="s">
        <v>2684</v>
      </c>
      <c r="C84" s="832" t="s">
        <v>1763</v>
      </c>
      <c r="D84" s="832" t="s">
        <v>1764</v>
      </c>
      <c r="E84" s="832" t="s">
        <v>1765</v>
      </c>
      <c r="F84" s="849">
        <v>1</v>
      </c>
      <c r="G84" s="849">
        <v>150.94</v>
      </c>
      <c r="H84" s="837">
        <v>1</v>
      </c>
      <c r="I84" s="849"/>
      <c r="J84" s="849"/>
      <c r="K84" s="837">
        <v>0</v>
      </c>
      <c r="L84" s="849">
        <v>1</v>
      </c>
      <c r="M84" s="850">
        <v>150.94</v>
      </c>
    </row>
    <row r="85" spans="1:13" ht="14.4" customHeight="1" x14ac:dyDescent="0.3">
      <c r="A85" s="831" t="s">
        <v>1712</v>
      </c>
      <c r="B85" s="832" t="s">
        <v>1381</v>
      </c>
      <c r="C85" s="832" t="s">
        <v>1744</v>
      </c>
      <c r="D85" s="832" t="s">
        <v>770</v>
      </c>
      <c r="E85" s="832" t="s">
        <v>1387</v>
      </c>
      <c r="F85" s="849"/>
      <c r="G85" s="849"/>
      <c r="H85" s="837">
        <v>0</v>
      </c>
      <c r="I85" s="849">
        <v>17</v>
      </c>
      <c r="J85" s="849">
        <v>8345.1299999999992</v>
      </c>
      <c r="K85" s="837">
        <v>1</v>
      </c>
      <c r="L85" s="849">
        <v>17</v>
      </c>
      <c r="M85" s="850">
        <v>8345.1299999999992</v>
      </c>
    </row>
    <row r="86" spans="1:13" ht="14.4" customHeight="1" x14ac:dyDescent="0.3">
      <c r="A86" s="831" t="s">
        <v>1712</v>
      </c>
      <c r="B86" s="832" t="s">
        <v>1381</v>
      </c>
      <c r="C86" s="832" t="s">
        <v>1724</v>
      </c>
      <c r="D86" s="832" t="s">
        <v>770</v>
      </c>
      <c r="E86" s="832" t="s">
        <v>1385</v>
      </c>
      <c r="F86" s="849"/>
      <c r="G86" s="849"/>
      <c r="H86" s="837">
        <v>0</v>
      </c>
      <c r="I86" s="849">
        <v>20</v>
      </c>
      <c r="J86" s="849">
        <v>14726.600000000002</v>
      </c>
      <c r="K86" s="837">
        <v>1</v>
      </c>
      <c r="L86" s="849">
        <v>20</v>
      </c>
      <c r="M86" s="850">
        <v>14726.600000000002</v>
      </c>
    </row>
    <row r="87" spans="1:13" ht="14.4" customHeight="1" x14ac:dyDescent="0.3">
      <c r="A87" s="831" t="s">
        <v>1712</v>
      </c>
      <c r="B87" s="832" t="s">
        <v>1381</v>
      </c>
      <c r="C87" s="832" t="s">
        <v>1798</v>
      </c>
      <c r="D87" s="832" t="s">
        <v>770</v>
      </c>
      <c r="E87" s="832" t="s">
        <v>1799</v>
      </c>
      <c r="F87" s="849"/>
      <c r="G87" s="849"/>
      <c r="H87" s="837">
        <v>0</v>
      </c>
      <c r="I87" s="849">
        <v>8</v>
      </c>
      <c r="J87" s="849">
        <v>7389.920000000001</v>
      </c>
      <c r="K87" s="837">
        <v>1</v>
      </c>
      <c r="L87" s="849">
        <v>8</v>
      </c>
      <c r="M87" s="850">
        <v>7389.920000000001</v>
      </c>
    </row>
    <row r="88" spans="1:13" ht="14.4" customHeight="1" x14ac:dyDescent="0.3">
      <c r="A88" s="831" t="s">
        <v>1712</v>
      </c>
      <c r="B88" s="832" t="s">
        <v>1381</v>
      </c>
      <c r="C88" s="832" t="s">
        <v>2133</v>
      </c>
      <c r="D88" s="832" t="s">
        <v>770</v>
      </c>
      <c r="E88" s="832" t="s">
        <v>2134</v>
      </c>
      <c r="F88" s="849"/>
      <c r="G88" s="849"/>
      <c r="H88" s="837">
        <v>0</v>
      </c>
      <c r="I88" s="849">
        <v>1</v>
      </c>
      <c r="J88" s="849">
        <v>1154.68</v>
      </c>
      <c r="K88" s="837">
        <v>1</v>
      </c>
      <c r="L88" s="849">
        <v>1</v>
      </c>
      <c r="M88" s="850">
        <v>1154.68</v>
      </c>
    </row>
    <row r="89" spans="1:13" ht="14.4" customHeight="1" x14ac:dyDescent="0.3">
      <c r="A89" s="831" t="s">
        <v>1712</v>
      </c>
      <c r="B89" s="832" t="s">
        <v>1381</v>
      </c>
      <c r="C89" s="832" t="s">
        <v>2254</v>
      </c>
      <c r="D89" s="832" t="s">
        <v>770</v>
      </c>
      <c r="E89" s="832" t="s">
        <v>1799</v>
      </c>
      <c r="F89" s="849"/>
      <c r="G89" s="849"/>
      <c r="H89" s="837">
        <v>0</v>
      </c>
      <c r="I89" s="849">
        <v>3</v>
      </c>
      <c r="J89" s="849">
        <v>2771.2200000000003</v>
      </c>
      <c r="K89" s="837">
        <v>1</v>
      </c>
      <c r="L89" s="849">
        <v>3</v>
      </c>
      <c r="M89" s="850">
        <v>2771.2200000000003</v>
      </c>
    </row>
    <row r="90" spans="1:13" ht="14.4" customHeight="1" x14ac:dyDescent="0.3">
      <c r="A90" s="831" t="s">
        <v>1712</v>
      </c>
      <c r="B90" s="832" t="s">
        <v>1423</v>
      </c>
      <c r="C90" s="832" t="s">
        <v>2244</v>
      </c>
      <c r="D90" s="832" t="s">
        <v>2245</v>
      </c>
      <c r="E90" s="832" t="s">
        <v>1623</v>
      </c>
      <c r="F90" s="849">
        <v>1</v>
      </c>
      <c r="G90" s="849">
        <v>105.32</v>
      </c>
      <c r="H90" s="837">
        <v>1</v>
      </c>
      <c r="I90" s="849"/>
      <c r="J90" s="849"/>
      <c r="K90" s="837">
        <v>0</v>
      </c>
      <c r="L90" s="849">
        <v>1</v>
      </c>
      <c r="M90" s="850">
        <v>105.32</v>
      </c>
    </row>
    <row r="91" spans="1:13" ht="14.4" customHeight="1" x14ac:dyDescent="0.3">
      <c r="A91" s="831" t="s">
        <v>1712</v>
      </c>
      <c r="B91" s="832" t="s">
        <v>2689</v>
      </c>
      <c r="C91" s="832" t="s">
        <v>2267</v>
      </c>
      <c r="D91" s="832" t="s">
        <v>2268</v>
      </c>
      <c r="E91" s="832" t="s">
        <v>2269</v>
      </c>
      <c r="F91" s="849">
        <v>2</v>
      </c>
      <c r="G91" s="849">
        <v>73.819999999999993</v>
      </c>
      <c r="H91" s="837">
        <v>1</v>
      </c>
      <c r="I91" s="849"/>
      <c r="J91" s="849"/>
      <c r="K91" s="837">
        <v>0</v>
      </c>
      <c r="L91" s="849">
        <v>2</v>
      </c>
      <c r="M91" s="850">
        <v>73.819999999999993</v>
      </c>
    </row>
    <row r="92" spans="1:13" ht="14.4" customHeight="1" x14ac:dyDescent="0.3">
      <c r="A92" s="831" t="s">
        <v>1712</v>
      </c>
      <c r="B92" s="832" t="s">
        <v>1503</v>
      </c>
      <c r="C92" s="832" t="s">
        <v>2007</v>
      </c>
      <c r="D92" s="832" t="s">
        <v>1039</v>
      </c>
      <c r="E92" s="832" t="s">
        <v>1830</v>
      </c>
      <c r="F92" s="849"/>
      <c r="G92" s="849"/>
      <c r="H92" s="837">
        <v>0</v>
      </c>
      <c r="I92" s="849">
        <v>1</v>
      </c>
      <c r="J92" s="849">
        <v>154.36000000000001</v>
      </c>
      <c r="K92" s="837">
        <v>1</v>
      </c>
      <c r="L92" s="849">
        <v>1</v>
      </c>
      <c r="M92" s="850">
        <v>154.36000000000001</v>
      </c>
    </row>
    <row r="93" spans="1:13" ht="14.4" customHeight="1" x14ac:dyDescent="0.3">
      <c r="A93" s="831" t="s">
        <v>1712</v>
      </c>
      <c r="B93" s="832" t="s">
        <v>1515</v>
      </c>
      <c r="C93" s="832" t="s">
        <v>1793</v>
      </c>
      <c r="D93" s="832" t="s">
        <v>1794</v>
      </c>
      <c r="E93" s="832" t="s">
        <v>1520</v>
      </c>
      <c r="F93" s="849">
        <v>2</v>
      </c>
      <c r="G93" s="849">
        <v>341.04</v>
      </c>
      <c r="H93" s="837">
        <v>1</v>
      </c>
      <c r="I93" s="849"/>
      <c r="J93" s="849"/>
      <c r="K93" s="837">
        <v>0</v>
      </c>
      <c r="L93" s="849">
        <v>2</v>
      </c>
      <c r="M93" s="850">
        <v>341.04</v>
      </c>
    </row>
    <row r="94" spans="1:13" ht="14.4" customHeight="1" x14ac:dyDescent="0.3">
      <c r="A94" s="831" t="s">
        <v>1712</v>
      </c>
      <c r="B94" s="832" t="s">
        <v>1567</v>
      </c>
      <c r="C94" s="832" t="s">
        <v>1568</v>
      </c>
      <c r="D94" s="832" t="s">
        <v>905</v>
      </c>
      <c r="E94" s="832" t="s">
        <v>1569</v>
      </c>
      <c r="F94" s="849"/>
      <c r="G94" s="849"/>
      <c r="H94" s="837"/>
      <c r="I94" s="849">
        <v>19</v>
      </c>
      <c r="J94" s="849">
        <v>0</v>
      </c>
      <c r="K94" s="837"/>
      <c r="L94" s="849">
        <v>19</v>
      </c>
      <c r="M94" s="850">
        <v>0</v>
      </c>
    </row>
    <row r="95" spans="1:13" ht="14.4" customHeight="1" x14ac:dyDescent="0.3">
      <c r="A95" s="831" t="s">
        <v>1712</v>
      </c>
      <c r="B95" s="832" t="s">
        <v>2683</v>
      </c>
      <c r="C95" s="832" t="s">
        <v>1977</v>
      </c>
      <c r="D95" s="832" t="s">
        <v>1978</v>
      </c>
      <c r="E95" s="832" t="s">
        <v>1979</v>
      </c>
      <c r="F95" s="849">
        <v>1</v>
      </c>
      <c r="G95" s="849">
        <v>60.39</v>
      </c>
      <c r="H95" s="837">
        <v>1</v>
      </c>
      <c r="I95" s="849"/>
      <c r="J95" s="849"/>
      <c r="K95" s="837">
        <v>0</v>
      </c>
      <c r="L95" s="849">
        <v>1</v>
      </c>
      <c r="M95" s="850">
        <v>60.39</v>
      </c>
    </row>
    <row r="96" spans="1:13" ht="14.4" customHeight="1" x14ac:dyDescent="0.3">
      <c r="A96" s="831" t="s">
        <v>1712</v>
      </c>
      <c r="B96" s="832" t="s">
        <v>2684</v>
      </c>
      <c r="C96" s="832" t="s">
        <v>2081</v>
      </c>
      <c r="D96" s="832" t="s">
        <v>1764</v>
      </c>
      <c r="E96" s="832" t="s">
        <v>2082</v>
      </c>
      <c r="F96" s="849">
        <v>1</v>
      </c>
      <c r="G96" s="849">
        <v>33.549999999999997</v>
      </c>
      <c r="H96" s="837">
        <v>1</v>
      </c>
      <c r="I96" s="849"/>
      <c r="J96" s="849"/>
      <c r="K96" s="837">
        <v>0</v>
      </c>
      <c r="L96" s="849">
        <v>1</v>
      </c>
      <c r="M96" s="850">
        <v>33.549999999999997</v>
      </c>
    </row>
    <row r="97" spans="1:13" ht="14.4" customHeight="1" x14ac:dyDescent="0.3">
      <c r="A97" s="831" t="s">
        <v>1713</v>
      </c>
      <c r="B97" s="832" t="s">
        <v>1381</v>
      </c>
      <c r="C97" s="832" t="s">
        <v>1744</v>
      </c>
      <c r="D97" s="832" t="s">
        <v>770</v>
      </c>
      <c r="E97" s="832" t="s">
        <v>1387</v>
      </c>
      <c r="F97" s="849"/>
      <c r="G97" s="849"/>
      <c r="H97" s="837">
        <v>0</v>
      </c>
      <c r="I97" s="849">
        <v>12</v>
      </c>
      <c r="J97" s="849">
        <v>5890.68</v>
      </c>
      <c r="K97" s="837">
        <v>1</v>
      </c>
      <c r="L97" s="849">
        <v>12</v>
      </c>
      <c r="M97" s="850">
        <v>5890.68</v>
      </c>
    </row>
    <row r="98" spans="1:13" ht="14.4" customHeight="1" x14ac:dyDescent="0.3">
      <c r="A98" s="831" t="s">
        <v>1713</v>
      </c>
      <c r="B98" s="832" t="s">
        <v>1381</v>
      </c>
      <c r="C98" s="832" t="s">
        <v>1724</v>
      </c>
      <c r="D98" s="832" t="s">
        <v>770</v>
      </c>
      <c r="E98" s="832" t="s">
        <v>1385</v>
      </c>
      <c r="F98" s="849"/>
      <c r="G98" s="849"/>
      <c r="H98" s="837">
        <v>0</v>
      </c>
      <c r="I98" s="849">
        <v>10</v>
      </c>
      <c r="J98" s="849">
        <v>7363.3000000000011</v>
      </c>
      <c r="K98" s="837">
        <v>1</v>
      </c>
      <c r="L98" s="849">
        <v>10</v>
      </c>
      <c r="M98" s="850">
        <v>7363.3000000000011</v>
      </c>
    </row>
    <row r="99" spans="1:13" ht="14.4" customHeight="1" x14ac:dyDescent="0.3">
      <c r="A99" s="831" t="s">
        <v>1713</v>
      </c>
      <c r="B99" s="832" t="s">
        <v>1381</v>
      </c>
      <c r="C99" s="832" t="s">
        <v>1798</v>
      </c>
      <c r="D99" s="832" t="s">
        <v>770</v>
      </c>
      <c r="E99" s="832" t="s">
        <v>1799</v>
      </c>
      <c r="F99" s="849"/>
      <c r="G99" s="849"/>
      <c r="H99" s="837">
        <v>0</v>
      </c>
      <c r="I99" s="849">
        <v>1</v>
      </c>
      <c r="J99" s="849">
        <v>923.74</v>
      </c>
      <c r="K99" s="837">
        <v>1</v>
      </c>
      <c r="L99" s="849">
        <v>1</v>
      </c>
      <c r="M99" s="850">
        <v>923.74</v>
      </c>
    </row>
    <row r="100" spans="1:13" ht="14.4" customHeight="1" x14ac:dyDescent="0.3">
      <c r="A100" s="831" t="s">
        <v>1713</v>
      </c>
      <c r="B100" s="832" t="s">
        <v>1423</v>
      </c>
      <c r="C100" s="832" t="s">
        <v>2297</v>
      </c>
      <c r="D100" s="832" t="s">
        <v>1161</v>
      </c>
      <c r="E100" s="832" t="s">
        <v>2298</v>
      </c>
      <c r="F100" s="849"/>
      <c r="G100" s="849"/>
      <c r="H100" s="837">
        <v>0</v>
      </c>
      <c r="I100" s="849">
        <v>1</v>
      </c>
      <c r="J100" s="849">
        <v>117.03</v>
      </c>
      <c r="K100" s="837">
        <v>1</v>
      </c>
      <c r="L100" s="849">
        <v>1</v>
      </c>
      <c r="M100" s="850">
        <v>117.03</v>
      </c>
    </row>
    <row r="101" spans="1:13" ht="14.4" customHeight="1" x14ac:dyDescent="0.3">
      <c r="A101" s="831" t="s">
        <v>1713</v>
      </c>
      <c r="B101" s="832" t="s">
        <v>1503</v>
      </c>
      <c r="C101" s="832" t="s">
        <v>1504</v>
      </c>
      <c r="D101" s="832" t="s">
        <v>1039</v>
      </c>
      <c r="E101" s="832" t="s">
        <v>1505</v>
      </c>
      <c r="F101" s="849"/>
      <c r="G101" s="849"/>
      <c r="H101" s="837">
        <v>0</v>
      </c>
      <c r="I101" s="849">
        <v>1</v>
      </c>
      <c r="J101" s="849">
        <v>225.06</v>
      </c>
      <c r="K101" s="837">
        <v>1</v>
      </c>
      <c r="L101" s="849">
        <v>1</v>
      </c>
      <c r="M101" s="850">
        <v>225.06</v>
      </c>
    </row>
    <row r="102" spans="1:13" ht="14.4" customHeight="1" x14ac:dyDescent="0.3">
      <c r="A102" s="831" t="s">
        <v>1713</v>
      </c>
      <c r="B102" s="832" t="s">
        <v>1515</v>
      </c>
      <c r="C102" s="832" t="s">
        <v>1516</v>
      </c>
      <c r="D102" s="832" t="s">
        <v>1517</v>
      </c>
      <c r="E102" s="832" t="s">
        <v>1518</v>
      </c>
      <c r="F102" s="849"/>
      <c r="G102" s="849"/>
      <c r="H102" s="837">
        <v>0</v>
      </c>
      <c r="I102" s="849">
        <v>1</v>
      </c>
      <c r="J102" s="849">
        <v>272.83</v>
      </c>
      <c r="K102" s="837">
        <v>1</v>
      </c>
      <c r="L102" s="849">
        <v>1</v>
      </c>
      <c r="M102" s="850">
        <v>272.83</v>
      </c>
    </row>
    <row r="103" spans="1:13" ht="14.4" customHeight="1" x14ac:dyDescent="0.3">
      <c r="A103" s="831" t="s">
        <v>1713</v>
      </c>
      <c r="B103" s="832" t="s">
        <v>1556</v>
      </c>
      <c r="C103" s="832" t="s">
        <v>1559</v>
      </c>
      <c r="D103" s="832" t="s">
        <v>647</v>
      </c>
      <c r="E103" s="832" t="s">
        <v>629</v>
      </c>
      <c r="F103" s="849"/>
      <c r="G103" s="849"/>
      <c r="H103" s="837">
        <v>0</v>
      </c>
      <c r="I103" s="849">
        <v>5</v>
      </c>
      <c r="J103" s="849">
        <v>202.59000000000003</v>
      </c>
      <c r="K103" s="837">
        <v>1</v>
      </c>
      <c r="L103" s="849">
        <v>5</v>
      </c>
      <c r="M103" s="850">
        <v>202.59000000000003</v>
      </c>
    </row>
    <row r="104" spans="1:13" ht="14.4" customHeight="1" x14ac:dyDescent="0.3">
      <c r="A104" s="831" t="s">
        <v>1713</v>
      </c>
      <c r="B104" s="832" t="s">
        <v>1567</v>
      </c>
      <c r="C104" s="832" t="s">
        <v>1568</v>
      </c>
      <c r="D104" s="832" t="s">
        <v>905</v>
      </c>
      <c r="E104" s="832" t="s">
        <v>1569</v>
      </c>
      <c r="F104" s="849"/>
      <c r="G104" s="849"/>
      <c r="H104" s="837"/>
      <c r="I104" s="849">
        <v>11</v>
      </c>
      <c r="J104" s="849">
        <v>0</v>
      </c>
      <c r="K104" s="837"/>
      <c r="L104" s="849">
        <v>11</v>
      </c>
      <c r="M104" s="850">
        <v>0</v>
      </c>
    </row>
    <row r="105" spans="1:13" ht="14.4" customHeight="1" x14ac:dyDescent="0.3">
      <c r="A105" s="831" t="s">
        <v>1713</v>
      </c>
      <c r="B105" s="832" t="s">
        <v>1586</v>
      </c>
      <c r="C105" s="832" t="s">
        <v>2294</v>
      </c>
      <c r="D105" s="832" t="s">
        <v>2295</v>
      </c>
      <c r="E105" s="832" t="s">
        <v>2296</v>
      </c>
      <c r="F105" s="849">
        <v>1</v>
      </c>
      <c r="G105" s="849">
        <v>18.809999999999999</v>
      </c>
      <c r="H105" s="837">
        <v>1</v>
      </c>
      <c r="I105" s="849"/>
      <c r="J105" s="849"/>
      <c r="K105" s="837">
        <v>0</v>
      </c>
      <c r="L105" s="849">
        <v>1</v>
      </c>
      <c r="M105" s="850">
        <v>18.809999999999999</v>
      </c>
    </row>
    <row r="106" spans="1:13" ht="14.4" customHeight="1" x14ac:dyDescent="0.3">
      <c r="A106" s="831" t="s">
        <v>1713</v>
      </c>
      <c r="B106" s="832" t="s">
        <v>1590</v>
      </c>
      <c r="C106" s="832" t="s">
        <v>1591</v>
      </c>
      <c r="D106" s="832" t="s">
        <v>1012</v>
      </c>
      <c r="E106" s="832" t="s">
        <v>1592</v>
      </c>
      <c r="F106" s="849"/>
      <c r="G106" s="849"/>
      <c r="H106" s="837"/>
      <c r="I106" s="849">
        <v>1</v>
      </c>
      <c r="J106" s="849">
        <v>0</v>
      </c>
      <c r="K106" s="837"/>
      <c r="L106" s="849">
        <v>1</v>
      </c>
      <c r="M106" s="850">
        <v>0</v>
      </c>
    </row>
    <row r="107" spans="1:13" ht="14.4" customHeight="1" x14ac:dyDescent="0.3">
      <c r="A107" s="831" t="s">
        <v>1713</v>
      </c>
      <c r="B107" s="832" t="s">
        <v>2690</v>
      </c>
      <c r="C107" s="832" t="s">
        <v>2321</v>
      </c>
      <c r="D107" s="832" t="s">
        <v>2322</v>
      </c>
      <c r="E107" s="832" t="s">
        <v>2323</v>
      </c>
      <c r="F107" s="849"/>
      <c r="G107" s="849"/>
      <c r="H107" s="837">
        <v>0</v>
      </c>
      <c r="I107" s="849">
        <v>1</v>
      </c>
      <c r="J107" s="849">
        <v>141.25</v>
      </c>
      <c r="K107" s="837">
        <v>1</v>
      </c>
      <c r="L107" s="849">
        <v>1</v>
      </c>
      <c r="M107" s="850">
        <v>141.25</v>
      </c>
    </row>
    <row r="108" spans="1:13" ht="14.4" customHeight="1" x14ac:dyDescent="0.3">
      <c r="A108" s="831" t="s">
        <v>1714</v>
      </c>
      <c r="B108" s="832" t="s">
        <v>1381</v>
      </c>
      <c r="C108" s="832" t="s">
        <v>1858</v>
      </c>
      <c r="D108" s="832" t="s">
        <v>770</v>
      </c>
      <c r="E108" s="832" t="s">
        <v>1859</v>
      </c>
      <c r="F108" s="849"/>
      <c r="G108" s="849"/>
      <c r="H108" s="837">
        <v>0</v>
      </c>
      <c r="I108" s="849">
        <v>2</v>
      </c>
      <c r="J108" s="849">
        <v>736.32</v>
      </c>
      <c r="K108" s="837">
        <v>1</v>
      </c>
      <c r="L108" s="849">
        <v>2</v>
      </c>
      <c r="M108" s="850">
        <v>736.32</v>
      </c>
    </row>
    <row r="109" spans="1:13" ht="14.4" customHeight="1" x14ac:dyDescent="0.3">
      <c r="A109" s="831" t="s">
        <v>1714</v>
      </c>
      <c r="B109" s="832" t="s">
        <v>1381</v>
      </c>
      <c r="C109" s="832" t="s">
        <v>1744</v>
      </c>
      <c r="D109" s="832" t="s">
        <v>770</v>
      </c>
      <c r="E109" s="832" t="s">
        <v>1387</v>
      </c>
      <c r="F109" s="849"/>
      <c r="G109" s="849"/>
      <c r="H109" s="837">
        <v>0</v>
      </c>
      <c r="I109" s="849">
        <v>58</v>
      </c>
      <c r="J109" s="849">
        <v>28471.619999999995</v>
      </c>
      <c r="K109" s="837">
        <v>1</v>
      </c>
      <c r="L109" s="849">
        <v>58</v>
      </c>
      <c r="M109" s="850">
        <v>28471.619999999995</v>
      </c>
    </row>
    <row r="110" spans="1:13" ht="14.4" customHeight="1" x14ac:dyDescent="0.3">
      <c r="A110" s="831" t="s">
        <v>1714</v>
      </c>
      <c r="B110" s="832" t="s">
        <v>1381</v>
      </c>
      <c r="C110" s="832" t="s">
        <v>2342</v>
      </c>
      <c r="D110" s="832" t="s">
        <v>770</v>
      </c>
      <c r="E110" s="832" t="s">
        <v>2343</v>
      </c>
      <c r="F110" s="849"/>
      <c r="G110" s="849"/>
      <c r="H110" s="837">
        <v>0</v>
      </c>
      <c r="I110" s="849">
        <v>8</v>
      </c>
      <c r="J110" s="849">
        <v>1178.08</v>
      </c>
      <c r="K110" s="837">
        <v>1</v>
      </c>
      <c r="L110" s="849">
        <v>8</v>
      </c>
      <c r="M110" s="850">
        <v>1178.08</v>
      </c>
    </row>
    <row r="111" spans="1:13" ht="14.4" customHeight="1" x14ac:dyDescent="0.3">
      <c r="A111" s="831" t="s">
        <v>1714</v>
      </c>
      <c r="B111" s="832" t="s">
        <v>1381</v>
      </c>
      <c r="C111" s="832" t="s">
        <v>1724</v>
      </c>
      <c r="D111" s="832" t="s">
        <v>770</v>
      </c>
      <c r="E111" s="832" t="s">
        <v>1385</v>
      </c>
      <c r="F111" s="849"/>
      <c r="G111" s="849"/>
      <c r="H111" s="837">
        <v>0</v>
      </c>
      <c r="I111" s="849">
        <v>99</v>
      </c>
      <c r="J111" s="849">
        <v>72896.670000000013</v>
      </c>
      <c r="K111" s="837">
        <v>1</v>
      </c>
      <c r="L111" s="849">
        <v>99</v>
      </c>
      <c r="M111" s="850">
        <v>72896.670000000013</v>
      </c>
    </row>
    <row r="112" spans="1:13" ht="14.4" customHeight="1" x14ac:dyDescent="0.3">
      <c r="A112" s="831" t="s">
        <v>1714</v>
      </c>
      <c r="B112" s="832" t="s">
        <v>1381</v>
      </c>
      <c r="C112" s="832" t="s">
        <v>1798</v>
      </c>
      <c r="D112" s="832" t="s">
        <v>770</v>
      </c>
      <c r="E112" s="832" t="s">
        <v>1799</v>
      </c>
      <c r="F112" s="849"/>
      <c r="G112" s="849"/>
      <c r="H112" s="837">
        <v>0</v>
      </c>
      <c r="I112" s="849">
        <v>4</v>
      </c>
      <c r="J112" s="849">
        <v>3694.96</v>
      </c>
      <c r="K112" s="837">
        <v>1</v>
      </c>
      <c r="L112" s="849">
        <v>4</v>
      </c>
      <c r="M112" s="850">
        <v>3694.96</v>
      </c>
    </row>
    <row r="113" spans="1:13" ht="14.4" customHeight="1" x14ac:dyDescent="0.3">
      <c r="A113" s="831" t="s">
        <v>1714</v>
      </c>
      <c r="B113" s="832" t="s">
        <v>1381</v>
      </c>
      <c r="C113" s="832" t="s">
        <v>2133</v>
      </c>
      <c r="D113" s="832" t="s">
        <v>770</v>
      </c>
      <c r="E113" s="832" t="s">
        <v>2134</v>
      </c>
      <c r="F113" s="849"/>
      <c r="G113" s="849"/>
      <c r="H113" s="837">
        <v>0</v>
      </c>
      <c r="I113" s="849">
        <v>6</v>
      </c>
      <c r="J113" s="849">
        <v>6928.08</v>
      </c>
      <c r="K113" s="837">
        <v>1</v>
      </c>
      <c r="L113" s="849">
        <v>6</v>
      </c>
      <c r="M113" s="850">
        <v>6928.08</v>
      </c>
    </row>
    <row r="114" spans="1:13" ht="14.4" customHeight="1" x14ac:dyDescent="0.3">
      <c r="A114" s="831" t="s">
        <v>1714</v>
      </c>
      <c r="B114" s="832" t="s">
        <v>1381</v>
      </c>
      <c r="C114" s="832" t="s">
        <v>1384</v>
      </c>
      <c r="D114" s="832" t="s">
        <v>770</v>
      </c>
      <c r="E114" s="832" t="s">
        <v>1385</v>
      </c>
      <c r="F114" s="849"/>
      <c r="G114" s="849"/>
      <c r="H114" s="837">
        <v>0</v>
      </c>
      <c r="I114" s="849">
        <v>3</v>
      </c>
      <c r="J114" s="849">
        <v>2208.9900000000002</v>
      </c>
      <c r="K114" s="837">
        <v>1</v>
      </c>
      <c r="L114" s="849">
        <v>3</v>
      </c>
      <c r="M114" s="850">
        <v>2208.9900000000002</v>
      </c>
    </row>
    <row r="115" spans="1:13" ht="14.4" customHeight="1" x14ac:dyDescent="0.3">
      <c r="A115" s="831" t="s">
        <v>1714</v>
      </c>
      <c r="B115" s="832" t="s">
        <v>1381</v>
      </c>
      <c r="C115" s="832" t="s">
        <v>2254</v>
      </c>
      <c r="D115" s="832" t="s">
        <v>770</v>
      </c>
      <c r="E115" s="832" t="s">
        <v>1799</v>
      </c>
      <c r="F115" s="849"/>
      <c r="G115" s="849"/>
      <c r="H115" s="837">
        <v>0</v>
      </c>
      <c r="I115" s="849">
        <v>3</v>
      </c>
      <c r="J115" s="849">
        <v>2771.2200000000003</v>
      </c>
      <c r="K115" s="837">
        <v>1</v>
      </c>
      <c r="L115" s="849">
        <v>3</v>
      </c>
      <c r="M115" s="850">
        <v>2771.2200000000003</v>
      </c>
    </row>
    <row r="116" spans="1:13" ht="14.4" customHeight="1" x14ac:dyDescent="0.3">
      <c r="A116" s="831" t="s">
        <v>1714</v>
      </c>
      <c r="B116" s="832" t="s">
        <v>2685</v>
      </c>
      <c r="C116" s="832" t="s">
        <v>2346</v>
      </c>
      <c r="D116" s="832" t="s">
        <v>959</v>
      </c>
      <c r="E116" s="832" t="s">
        <v>1761</v>
      </c>
      <c r="F116" s="849">
        <v>1</v>
      </c>
      <c r="G116" s="849">
        <v>0</v>
      </c>
      <c r="H116" s="837"/>
      <c r="I116" s="849"/>
      <c r="J116" s="849"/>
      <c r="K116" s="837"/>
      <c r="L116" s="849">
        <v>1</v>
      </c>
      <c r="M116" s="850">
        <v>0</v>
      </c>
    </row>
    <row r="117" spans="1:13" ht="14.4" customHeight="1" x14ac:dyDescent="0.3">
      <c r="A117" s="831" t="s">
        <v>1714</v>
      </c>
      <c r="B117" s="832" t="s">
        <v>1503</v>
      </c>
      <c r="C117" s="832" t="s">
        <v>2349</v>
      </c>
      <c r="D117" s="832" t="s">
        <v>2350</v>
      </c>
      <c r="E117" s="832" t="s">
        <v>2351</v>
      </c>
      <c r="F117" s="849">
        <v>1</v>
      </c>
      <c r="G117" s="849">
        <v>154.36000000000001</v>
      </c>
      <c r="H117" s="837">
        <v>1</v>
      </c>
      <c r="I117" s="849"/>
      <c r="J117" s="849"/>
      <c r="K117" s="837">
        <v>0</v>
      </c>
      <c r="L117" s="849">
        <v>1</v>
      </c>
      <c r="M117" s="850">
        <v>154.36000000000001</v>
      </c>
    </row>
    <row r="118" spans="1:13" ht="14.4" customHeight="1" x14ac:dyDescent="0.3">
      <c r="A118" s="831" t="s">
        <v>1714</v>
      </c>
      <c r="B118" s="832" t="s">
        <v>1503</v>
      </c>
      <c r="C118" s="832" t="s">
        <v>2007</v>
      </c>
      <c r="D118" s="832" t="s">
        <v>1039</v>
      </c>
      <c r="E118" s="832" t="s">
        <v>1830</v>
      </c>
      <c r="F118" s="849"/>
      <c r="G118" s="849"/>
      <c r="H118" s="837">
        <v>0</v>
      </c>
      <c r="I118" s="849">
        <v>4</v>
      </c>
      <c r="J118" s="849">
        <v>617.44000000000005</v>
      </c>
      <c r="K118" s="837">
        <v>1</v>
      </c>
      <c r="L118" s="849">
        <v>4</v>
      </c>
      <c r="M118" s="850">
        <v>617.44000000000005</v>
      </c>
    </row>
    <row r="119" spans="1:13" ht="14.4" customHeight="1" x14ac:dyDescent="0.3">
      <c r="A119" s="831" t="s">
        <v>1714</v>
      </c>
      <c r="B119" s="832" t="s">
        <v>1503</v>
      </c>
      <c r="C119" s="832" t="s">
        <v>1506</v>
      </c>
      <c r="D119" s="832" t="s">
        <v>1507</v>
      </c>
      <c r="E119" s="832" t="s">
        <v>1508</v>
      </c>
      <c r="F119" s="849"/>
      <c r="G119" s="849"/>
      <c r="H119" s="837">
        <v>0</v>
      </c>
      <c r="I119" s="849">
        <v>1</v>
      </c>
      <c r="J119" s="849">
        <v>149.52000000000001</v>
      </c>
      <c r="K119" s="837">
        <v>1</v>
      </c>
      <c r="L119" s="849">
        <v>1</v>
      </c>
      <c r="M119" s="850">
        <v>149.52000000000001</v>
      </c>
    </row>
    <row r="120" spans="1:13" ht="14.4" customHeight="1" x14ac:dyDescent="0.3">
      <c r="A120" s="831" t="s">
        <v>1714</v>
      </c>
      <c r="B120" s="832" t="s">
        <v>1515</v>
      </c>
      <c r="C120" s="832" t="s">
        <v>1519</v>
      </c>
      <c r="D120" s="832" t="s">
        <v>1517</v>
      </c>
      <c r="E120" s="832" t="s">
        <v>1520</v>
      </c>
      <c r="F120" s="849"/>
      <c r="G120" s="849"/>
      <c r="H120" s="837">
        <v>0</v>
      </c>
      <c r="I120" s="849">
        <v>1</v>
      </c>
      <c r="J120" s="849">
        <v>170.52</v>
      </c>
      <c r="K120" s="837">
        <v>1</v>
      </c>
      <c r="L120" s="849">
        <v>1</v>
      </c>
      <c r="M120" s="850">
        <v>170.52</v>
      </c>
    </row>
    <row r="121" spans="1:13" ht="14.4" customHeight="1" x14ac:dyDescent="0.3">
      <c r="A121" s="831" t="s">
        <v>1714</v>
      </c>
      <c r="B121" s="832" t="s">
        <v>1556</v>
      </c>
      <c r="C121" s="832" t="s">
        <v>1559</v>
      </c>
      <c r="D121" s="832" t="s">
        <v>647</v>
      </c>
      <c r="E121" s="832" t="s">
        <v>629</v>
      </c>
      <c r="F121" s="849"/>
      <c r="G121" s="849"/>
      <c r="H121" s="837">
        <v>0</v>
      </c>
      <c r="I121" s="849">
        <v>4</v>
      </c>
      <c r="J121" s="849">
        <v>167.34</v>
      </c>
      <c r="K121" s="837">
        <v>1</v>
      </c>
      <c r="L121" s="849">
        <v>4</v>
      </c>
      <c r="M121" s="850">
        <v>167.34</v>
      </c>
    </row>
    <row r="122" spans="1:13" ht="14.4" customHeight="1" x14ac:dyDescent="0.3">
      <c r="A122" s="831" t="s">
        <v>1714</v>
      </c>
      <c r="B122" s="832" t="s">
        <v>1567</v>
      </c>
      <c r="C122" s="832" t="s">
        <v>1568</v>
      </c>
      <c r="D122" s="832" t="s">
        <v>905</v>
      </c>
      <c r="E122" s="832" t="s">
        <v>1569</v>
      </c>
      <c r="F122" s="849"/>
      <c r="G122" s="849"/>
      <c r="H122" s="837"/>
      <c r="I122" s="849">
        <v>153</v>
      </c>
      <c r="J122" s="849">
        <v>0</v>
      </c>
      <c r="K122" s="837"/>
      <c r="L122" s="849">
        <v>153</v>
      </c>
      <c r="M122" s="850">
        <v>0</v>
      </c>
    </row>
    <row r="123" spans="1:13" ht="14.4" customHeight="1" x14ac:dyDescent="0.3">
      <c r="A123" s="831" t="s">
        <v>1714</v>
      </c>
      <c r="B123" s="832" t="s">
        <v>1611</v>
      </c>
      <c r="C123" s="832" t="s">
        <v>2332</v>
      </c>
      <c r="D123" s="832" t="s">
        <v>880</v>
      </c>
      <c r="E123" s="832" t="s">
        <v>1613</v>
      </c>
      <c r="F123" s="849">
        <v>1</v>
      </c>
      <c r="G123" s="849">
        <v>0</v>
      </c>
      <c r="H123" s="837"/>
      <c r="I123" s="849"/>
      <c r="J123" s="849"/>
      <c r="K123" s="837"/>
      <c r="L123" s="849">
        <v>1</v>
      </c>
      <c r="M123" s="850">
        <v>0</v>
      </c>
    </row>
    <row r="124" spans="1:13" ht="14.4" customHeight="1" x14ac:dyDescent="0.3">
      <c r="A124" s="831" t="s">
        <v>1714</v>
      </c>
      <c r="B124" s="832" t="s">
        <v>1611</v>
      </c>
      <c r="C124" s="832" t="s">
        <v>1848</v>
      </c>
      <c r="D124" s="832" t="s">
        <v>1144</v>
      </c>
      <c r="E124" s="832" t="s">
        <v>1613</v>
      </c>
      <c r="F124" s="849">
        <v>2</v>
      </c>
      <c r="G124" s="849">
        <v>0</v>
      </c>
      <c r="H124" s="837"/>
      <c r="I124" s="849"/>
      <c r="J124" s="849"/>
      <c r="K124" s="837"/>
      <c r="L124" s="849">
        <v>2</v>
      </c>
      <c r="M124" s="850">
        <v>0</v>
      </c>
    </row>
    <row r="125" spans="1:13" ht="14.4" customHeight="1" x14ac:dyDescent="0.3">
      <c r="A125" s="831" t="s">
        <v>1714</v>
      </c>
      <c r="B125" s="832" t="s">
        <v>2684</v>
      </c>
      <c r="C125" s="832" t="s">
        <v>2347</v>
      </c>
      <c r="D125" s="832" t="s">
        <v>1764</v>
      </c>
      <c r="E125" s="832" t="s">
        <v>2348</v>
      </c>
      <c r="F125" s="849">
        <v>1</v>
      </c>
      <c r="G125" s="849">
        <v>16.77</v>
      </c>
      <c r="H125" s="837">
        <v>1</v>
      </c>
      <c r="I125" s="849"/>
      <c r="J125" s="849"/>
      <c r="K125" s="837">
        <v>0</v>
      </c>
      <c r="L125" s="849">
        <v>1</v>
      </c>
      <c r="M125" s="850">
        <v>16.77</v>
      </c>
    </row>
    <row r="126" spans="1:13" ht="14.4" customHeight="1" x14ac:dyDescent="0.3">
      <c r="A126" s="831" t="s">
        <v>1714</v>
      </c>
      <c r="B126" s="832" t="s">
        <v>2684</v>
      </c>
      <c r="C126" s="832" t="s">
        <v>2000</v>
      </c>
      <c r="D126" s="832" t="s">
        <v>1764</v>
      </c>
      <c r="E126" s="832" t="s">
        <v>2001</v>
      </c>
      <c r="F126" s="849">
        <v>1</v>
      </c>
      <c r="G126" s="849">
        <v>50.32</v>
      </c>
      <c r="H126" s="837">
        <v>1</v>
      </c>
      <c r="I126" s="849"/>
      <c r="J126" s="849"/>
      <c r="K126" s="837">
        <v>0</v>
      </c>
      <c r="L126" s="849">
        <v>1</v>
      </c>
      <c r="M126" s="850">
        <v>50.32</v>
      </c>
    </row>
    <row r="127" spans="1:13" ht="14.4" customHeight="1" x14ac:dyDescent="0.3">
      <c r="A127" s="831" t="s">
        <v>1715</v>
      </c>
      <c r="B127" s="832" t="s">
        <v>1381</v>
      </c>
      <c r="C127" s="832" t="s">
        <v>1744</v>
      </c>
      <c r="D127" s="832" t="s">
        <v>770</v>
      </c>
      <c r="E127" s="832" t="s">
        <v>1387</v>
      </c>
      <c r="F127" s="849"/>
      <c r="G127" s="849"/>
      <c r="H127" s="837">
        <v>0</v>
      </c>
      <c r="I127" s="849">
        <v>45</v>
      </c>
      <c r="J127" s="849">
        <v>22090.050000000003</v>
      </c>
      <c r="K127" s="837">
        <v>1</v>
      </c>
      <c r="L127" s="849">
        <v>45</v>
      </c>
      <c r="M127" s="850">
        <v>22090.050000000003</v>
      </c>
    </row>
    <row r="128" spans="1:13" ht="14.4" customHeight="1" x14ac:dyDescent="0.3">
      <c r="A128" s="831" t="s">
        <v>1715</v>
      </c>
      <c r="B128" s="832" t="s">
        <v>1381</v>
      </c>
      <c r="C128" s="832" t="s">
        <v>1724</v>
      </c>
      <c r="D128" s="832" t="s">
        <v>770</v>
      </c>
      <c r="E128" s="832" t="s">
        <v>1385</v>
      </c>
      <c r="F128" s="849"/>
      <c r="G128" s="849"/>
      <c r="H128" s="837">
        <v>0</v>
      </c>
      <c r="I128" s="849">
        <v>82</v>
      </c>
      <c r="J128" s="849">
        <v>60379.060000000034</v>
      </c>
      <c r="K128" s="837">
        <v>1</v>
      </c>
      <c r="L128" s="849">
        <v>82</v>
      </c>
      <c r="M128" s="850">
        <v>60379.060000000034</v>
      </c>
    </row>
    <row r="129" spans="1:13" ht="14.4" customHeight="1" x14ac:dyDescent="0.3">
      <c r="A129" s="831" t="s">
        <v>1715</v>
      </c>
      <c r="B129" s="832" t="s">
        <v>1381</v>
      </c>
      <c r="C129" s="832" t="s">
        <v>1798</v>
      </c>
      <c r="D129" s="832" t="s">
        <v>770</v>
      </c>
      <c r="E129" s="832" t="s">
        <v>1799</v>
      </c>
      <c r="F129" s="849"/>
      <c r="G129" s="849"/>
      <c r="H129" s="837">
        <v>0</v>
      </c>
      <c r="I129" s="849">
        <v>6</v>
      </c>
      <c r="J129" s="849">
        <v>5542.4400000000005</v>
      </c>
      <c r="K129" s="837">
        <v>1</v>
      </c>
      <c r="L129" s="849">
        <v>6</v>
      </c>
      <c r="M129" s="850">
        <v>5542.4400000000005</v>
      </c>
    </row>
    <row r="130" spans="1:13" ht="14.4" customHeight="1" x14ac:dyDescent="0.3">
      <c r="A130" s="831" t="s">
        <v>1715</v>
      </c>
      <c r="B130" s="832" t="s">
        <v>2685</v>
      </c>
      <c r="C130" s="832" t="s">
        <v>1760</v>
      </c>
      <c r="D130" s="832" t="s">
        <v>959</v>
      </c>
      <c r="E130" s="832" t="s">
        <v>1761</v>
      </c>
      <c r="F130" s="849">
        <v>1</v>
      </c>
      <c r="G130" s="849">
        <v>0</v>
      </c>
      <c r="H130" s="837"/>
      <c r="I130" s="849"/>
      <c r="J130" s="849"/>
      <c r="K130" s="837"/>
      <c r="L130" s="849">
        <v>1</v>
      </c>
      <c r="M130" s="850">
        <v>0</v>
      </c>
    </row>
    <row r="131" spans="1:13" ht="14.4" customHeight="1" x14ac:dyDescent="0.3">
      <c r="A131" s="831" t="s">
        <v>1715</v>
      </c>
      <c r="B131" s="832" t="s">
        <v>1503</v>
      </c>
      <c r="C131" s="832" t="s">
        <v>2007</v>
      </c>
      <c r="D131" s="832" t="s">
        <v>1039</v>
      </c>
      <c r="E131" s="832" t="s">
        <v>1830</v>
      </c>
      <c r="F131" s="849"/>
      <c r="G131" s="849"/>
      <c r="H131" s="837">
        <v>0</v>
      </c>
      <c r="I131" s="849">
        <v>3</v>
      </c>
      <c r="J131" s="849">
        <v>463.08000000000004</v>
      </c>
      <c r="K131" s="837">
        <v>1</v>
      </c>
      <c r="L131" s="849">
        <v>3</v>
      </c>
      <c r="M131" s="850">
        <v>463.08000000000004</v>
      </c>
    </row>
    <row r="132" spans="1:13" ht="14.4" customHeight="1" x14ac:dyDescent="0.3">
      <c r="A132" s="831" t="s">
        <v>1715</v>
      </c>
      <c r="B132" s="832" t="s">
        <v>1503</v>
      </c>
      <c r="C132" s="832" t="s">
        <v>2657</v>
      </c>
      <c r="D132" s="832" t="s">
        <v>2658</v>
      </c>
      <c r="E132" s="832" t="s">
        <v>2659</v>
      </c>
      <c r="F132" s="849"/>
      <c r="G132" s="849"/>
      <c r="H132" s="837">
        <v>0</v>
      </c>
      <c r="I132" s="849">
        <v>1</v>
      </c>
      <c r="J132" s="849">
        <v>111.22</v>
      </c>
      <c r="K132" s="837">
        <v>1</v>
      </c>
      <c r="L132" s="849">
        <v>1</v>
      </c>
      <c r="M132" s="850">
        <v>111.22</v>
      </c>
    </row>
    <row r="133" spans="1:13" ht="14.4" customHeight="1" x14ac:dyDescent="0.3">
      <c r="A133" s="831" t="s">
        <v>1715</v>
      </c>
      <c r="B133" s="832" t="s">
        <v>1503</v>
      </c>
      <c r="C133" s="832" t="s">
        <v>1504</v>
      </c>
      <c r="D133" s="832" t="s">
        <v>1039</v>
      </c>
      <c r="E133" s="832" t="s">
        <v>1505</v>
      </c>
      <c r="F133" s="849"/>
      <c r="G133" s="849"/>
      <c r="H133" s="837">
        <v>0</v>
      </c>
      <c r="I133" s="849">
        <v>1</v>
      </c>
      <c r="J133" s="849">
        <v>225.06</v>
      </c>
      <c r="K133" s="837">
        <v>1</v>
      </c>
      <c r="L133" s="849">
        <v>1</v>
      </c>
      <c r="M133" s="850">
        <v>225.06</v>
      </c>
    </row>
    <row r="134" spans="1:13" ht="14.4" customHeight="1" x14ac:dyDescent="0.3">
      <c r="A134" s="831" t="s">
        <v>1715</v>
      </c>
      <c r="B134" s="832" t="s">
        <v>2691</v>
      </c>
      <c r="C134" s="832" t="s">
        <v>2654</v>
      </c>
      <c r="D134" s="832" t="s">
        <v>2655</v>
      </c>
      <c r="E134" s="832" t="s">
        <v>2656</v>
      </c>
      <c r="F134" s="849"/>
      <c r="G134" s="849"/>
      <c r="H134" s="837">
        <v>0</v>
      </c>
      <c r="I134" s="849">
        <v>1</v>
      </c>
      <c r="J134" s="849">
        <v>434.19</v>
      </c>
      <c r="K134" s="837">
        <v>1</v>
      </c>
      <c r="L134" s="849">
        <v>1</v>
      </c>
      <c r="M134" s="850">
        <v>434.19</v>
      </c>
    </row>
    <row r="135" spans="1:13" ht="14.4" customHeight="1" x14ac:dyDescent="0.3">
      <c r="A135" s="831" t="s">
        <v>1715</v>
      </c>
      <c r="B135" s="832" t="s">
        <v>1556</v>
      </c>
      <c r="C135" s="832" t="s">
        <v>1559</v>
      </c>
      <c r="D135" s="832" t="s">
        <v>647</v>
      </c>
      <c r="E135" s="832" t="s">
        <v>629</v>
      </c>
      <c r="F135" s="849"/>
      <c r="G135" s="849"/>
      <c r="H135" s="837">
        <v>0</v>
      </c>
      <c r="I135" s="849">
        <v>1</v>
      </c>
      <c r="J135" s="849">
        <v>35.25</v>
      </c>
      <c r="K135" s="837">
        <v>1</v>
      </c>
      <c r="L135" s="849">
        <v>1</v>
      </c>
      <c r="M135" s="850">
        <v>35.25</v>
      </c>
    </row>
    <row r="136" spans="1:13" ht="14.4" customHeight="1" x14ac:dyDescent="0.3">
      <c r="A136" s="831" t="s">
        <v>1715</v>
      </c>
      <c r="B136" s="832" t="s">
        <v>1567</v>
      </c>
      <c r="C136" s="832" t="s">
        <v>1568</v>
      </c>
      <c r="D136" s="832" t="s">
        <v>905</v>
      </c>
      <c r="E136" s="832" t="s">
        <v>1569</v>
      </c>
      <c r="F136" s="849"/>
      <c r="G136" s="849"/>
      <c r="H136" s="837"/>
      <c r="I136" s="849">
        <v>239</v>
      </c>
      <c r="J136" s="849">
        <v>0</v>
      </c>
      <c r="K136" s="837"/>
      <c r="L136" s="849">
        <v>239</v>
      </c>
      <c r="M136" s="850">
        <v>0</v>
      </c>
    </row>
    <row r="137" spans="1:13" ht="14.4" customHeight="1" x14ac:dyDescent="0.3">
      <c r="A137" s="831" t="s">
        <v>1715</v>
      </c>
      <c r="B137" s="832" t="s">
        <v>2683</v>
      </c>
      <c r="C137" s="832" t="s">
        <v>1977</v>
      </c>
      <c r="D137" s="832" t="s">
        <v>1978</v>
      </c>
      <c r="E137" s="832" t="s">
        <v>1979</v>
      </c>
      <c r="F137" s="849">
        <v>1</v>
      </c>
      <c r="G137" s="849">
        <v>60.39</v>
      </c>
      <c r="H137" s="837">
        <v>1</v>
      </c>
      <c r="I137" s="849"/>
      <c r="J137" s="849"/>
      <c r="K137" s="837">
        <v>0</v>
      </c>
      <c r="L137" s="849">
        <v>1</v>
      </c>
      <c r="M137" s="850">
        <v>60.39</v>
      </c>
    </row>
    <row r="138" spans="1:13" ht="14.4" customHeight="1" x14ac:dyDescent="0.3">
      <c r="A138" s="831" t="s">
        <v>1715</v>
      </c>
      <c r="B138" s="832" t="s">
        <v>2684</v>
      </c>
      <c r="C138" s="832" t="s">
        <v>2081</v>
      </c>
      <c r="D138" s="832" t="s">
        <v>1764</v>
      </c>
      <c r="E138" s="832" t="s">
        <v>2082</v>
      </c>
      <c r="F138" s="849">
        <v>1</v>
      </c>
      <c r="G138" s="849">
        <v>33.549999999999997</v>
      </c>
      <c r="H138" s="837">
        <v>1</v>
      </c>
      <c r="I138" s="849"/>
      <c r="J138" s="849"/>
      <c r="K138" s="837">
        <v>0</v>
      </c>
      <c r="L138" s="849">
        <v>1</v>
      </c>
      <c r="M138" s="850">
        <v>33.549999999999997</v>
      </c>
    </row>
    <row r="139" spans="1:13" ht="14.4" customHeight="1" x14ac:dyDescent="0.3">
      <c r="A139" s="831" t="s">
        <v>1716</v>
      </c>
      <c r="B139" s="832" t="s">
        <v>1381</v>
      </c>
      <c r="C139" s="832" t="s">
        <v>1744</v>
      </c>
      <c r="D139" s="832" t="s">
        <v>770</v>
      </c>
      <c r="E139" s="832" t="s">
        <v>1387</v>
      </c>
      <c r="F139" s="849"/>
      <c r="G139" s="849"/>
      <c r="H139" s="837">
        <v>0</v>
      </c>
      <c r="I139" s="849">
        <v>24</v>
      </c>
      <c r="J139" s="849">
        <v>11781.36</v>
      </c>
      <c r="K139" s="837">
        <v>1</v>
      </c>
      <c r="L139" s="849">
        <v>24</v>
      </c>
      <c r="M139" s="850">
        <v>11781.36</v>
      </c>
    </row>
    <row r="140" spans="1:13" ht="14.4" customHeight="1" x14ac:dyDescent="0.3">
      <c r="A140" s="831" t="s">
        <v>1716</v>
      </c>
      <c r="B140" s="832" t="s">
        <v>1381</v>
      </c>
      <c r="C140" s="832" t="s">
        <v>1724</v>
      </c>
      <c r="D140" s="832" t="s">
        <v>770</v>
      </c>
      <c r="E140" s="832" t="s">
        <v>1385</v>
      </c>
      <c r="F140" s="849"/>
      <c r="G140" s="849"/>
      <c r="H140" s="837">
        <v>0</v>
      </c>
      <c r="I140" s="849">
        <v>109</v>
      </c>
      <c r="J140" s="849">
        <v>80259.97000000003</v>
      </c>
      <c r="K140" s="837">
        <v>1</v>
      </c>
      <c r="L140" s="849">
        <v>109</v>
      </c>
      <c r="M140" s="850">
        <v>80259.97000000003</v>
      </c>
    </row>
    <row r="141" spans="1:13" ht="14.4" customHeight="1" x14ac:dyDescent="0.3">
      <c r="A141" s="831" t="s">
        <v>1716</v>
      </c>
      <c r="B141" s="832" t="s">
        <v>1381</v>
      </c>
      <c r="C141" s="832" t="s">
        <v>1798</v>
      </c>
      <c r="D141" s="832" t="s">
        <v>770</v>
      </c>
      <c r="E141" s="832" t="s">
        <v>1799</v>
      </c>
      <c r="F141" s="849"/>
      <c r="G141" s="849"/>
      <c r="H141" s="837">
        <v>0</v>
      </c>
      <c r="I141" s="849">
        <v>3</v>
      </c>
      <c r="J141" s="849">
        <v>2771.2200000000003</v>
      </c>
      <c r="K141" s="837">
        <v>1</v>
      </c>
      <c r="L141" s="849">
        <v>3</v>
      </c>
      <c r="M141" s="850">
        <v>2771.2200000000003</v>
      </c>
    </row>
    <row r="142" spans="1:13" ht="14.4" customHeight="1" x14ac:dyDescent="0.3">
      <c r="A142" s="831" t="s">
        <v>1716</v>
      </c>
      <c r="B142" s="832" t="s">
        <v>1381</v>
      </c>
      <c r="C142" s="832" t="s">
        <v>2133</v>
      </c>
      <c r="D142" s="832" t="s">
        <v>770</v>
      </c>
      <c r="E142" s="832" t="s">
        <v>2134</v>
      </c>
      <c r="F142" s="849"/>
      <c r="G142" s="849"/>
      <c r="H142" s="837">
        <v>0</v>
      </c>
      <c r="I142" s="849">
        <v>5</v>
      </c>
      <c r="J142" s="849">
        <v>5773.4</v>
      </c>
      <c r="K142" s="837">
        <v>1</v>
      </c>
      <c r="L142" s="849">
        <v>5</v>
      </c>
      <c r="M142" s="850">
        <v>5773.4</v>
      </c>
    </row>
    <row r="143" spans="1:13" ht="14.4" customHeight="1" x14ac:dyDescent="0.3">
      <c r="A143" s="831" t="s">
        <v>1716</v>
      </c>
      <c r="B143" s="832" t="s">
        <v>1381</v>
      </c>
      <c r="C143" s="832" t="s">
        <v>1860</v>
      </c>
      <c r="D143" s="832" t="s">
        <v>1861</v>
      </c>
      <c r="E143" s="832" t="s">
        <v>1862</v>
      </c>
      <c r="F143" s="849"/>
      <c r="G143" s="849"/>
      <c r="H143" s="837">
        <v>0</v>
      </c>
      <c r="I143" s="849">
        <v>1</v>
      </c>
      <c r="J143" s="849">
        <v>1385.62</v>
      </c>
      <c r="K143" s="837">
        <v>1</v>
      </c>
      <c r="L143" s="849">
        <v>1</v>
      </c>
      <c r="M143" s="850">
        <v>1385.62</v>
      </c>
    </row>
    <row r="144" spans="1:13" ht="14.4" customHeight="1" x14ac:dyDescent="0.3">
      <c r="A144" s="831" t="s">
        <v>1716</v>
      </c>
      <c r="B144" s="832" t="s">
        <v>1381</v>
      </c>
      <c r="C144" s="832" t="s">
        <v>2383</v>
      </c>
      <c r="D144" s="832" t="s">
        <v>770</v>
      </c>
      <c r="E144" s="832" t="s">
        <v>2134</v>
      </c>
      <c r="F144" s="849"/>
      <c r="G144" s="849"/>
      <c r="H144" s="837">
        <v>0</v>
      </c>
      <c r="I144" s="849">
        <v>1</v>
      </c>
      <c r="J144" s="849">
        <v>1154.68</v>
      </c>
      <c r="K144" s="837">
        <v>1</v>
      </c>
      <c r="L144" s="849">
        <v>1</v>
      </c>
      <c r="M144" s="850">
        <v>1154.68</v>
      </c>
    </row>
    <row r="145" spans="1:13" ht="14.4" customHeight="1" x14ac:dyDescent="0.3">
      <c r="A145" s="831" t="s">
        <v>1716</v>
      </c>
      <c r="B145" s="832" t="s">
        <v>1381</v>
      </c>
      <c r="C145" s="832" t="s">
        <v>2254</v>
      </c>
      <c r="D145" s="832" t="s">
        <v>770</v>
      </c>
      <c r="E145" s="832" t="s">
        <v>1799</v>
      </c>
      <c r="F145" s="849"/>
      <c r="G145" s="849"/>
      <c r="H145" s="837">
        <v>0</v>
      </c>
      <c r="I145" s="849">
        <v>3</v>
      </c>
      <c r="J145" s="849">
        <v>2771.2200000000003</v>
      </c>
      <c r="K145" s="837">
        <v>1</v>
      </c>
      <c r="L145" s="849">
        <v>3</v>
      </c>
      <c r="M145" s="850">
        <v>2771.2200000000003</v>
      </c>
    </row>
    <row r="146" spans="1:13" ht="14.4" customHeight="1" x14ac:dyDescent="0.3">
      <c r="A146" s="831" t="s">
        <v>1716</v>
      </c>
      <c r="B146" s="832" t="s">
        <v>2692</v>
      </c>
      <c r="C146" s="832" t="s">
        <v>2398</v>
      </c>
      <c r="D146" s="832" t="s">
        <v>2399</v>
      </c>
      <c r="E146" s="832" t="s">
        <v>2400</v>
      </c>
      <c r="F146" s="849">
        <v>1</v>
      </c>
      <c r="G146" s="849">
        <v>1020.22</v>
      </c>
      <c r="H146" s="837">
        <v>1</v>
      </c>
      <c r="I146" s="849"/>
      <c r="J146" s="849"/>
      <c r="K146" s="837">
        <v>0</v>
      </c>
      <c r="L146" s="849">
        <v>1</v>
      </c>
      <c r="M146" s="850">
        <v>1020.22</v>
      </c>
    </row>
    <row r="147" spans="1:13" ht="14.4" customHeight="1" x14ac:dyDescent="0.3">
      <c r="A147" s="831" t="s">
        <v>1716</v>
      </c>
      <c r="B147" s="832" t="s">
        <v>1408</v>
      </c>
      <c r="C147" s="832" t="s">
        <v>1409</v>
      </c>
      <c r="D147" s="832" t="s">
        <v>1410</v>
      </c>
      <c r="E147" s="832" t="s">
        <v>1411</v>
      </c>
      <c r="F147" s="849"/>
      <c r="G147" s="849"/>
      <c r="H147" s="837">
        <v>0</v>
      </c>
      <c r="I147" s="849">
        <v>1</v>
      </c>
      <c r="J147" s="849">
        <v>10.65</v>
      </c>
      <c r="K147" s="837">
        <v>1</v>
      </c>
      <c r="L147" s="849">
        <v>1</v>
      </c>
      <c r="M147" s="850">
        <v>10.65</v>
      </c>
    </row>
    <row r="148" spans="1:13" ht="14.4" customHeight="1" x14ac:dyDescent="0.3">
      <c r="A148" s="831" t="s">
        <v>1716</v>
      </c>
      <c r="B148" s="832" t="s">
        <v>1503</v>
      </c>
      <c r="C148" s="832" t="s">
        <v>2007</v>
      </c>
      <c r="D148" s="832" t="s">
        <v>1039</v>
      </c>
      <c r="E148" s="832" t="s">
        <v>1830</v>
      </c>
      <c r="F148" s="849"/>
      <c r="G148" s="849"/>
      <c r="H148" s="837">
        <v>0</v>
      </c>
      <c r="I148" s="849">
        <v>4</v>
      </c>
      <c r="J148" s="849">
        <v>617.44000000000005</v>
      </c>
      <c r="K148" s="837">
        <v>1</v>
      </c>
      <c r="L148" s="849">
        <v>4</v>
      </c>
      <c r="M148" s="850">
        <v>617.44000000000005</v>
      </c>
    </row>
    <row r="149" spans="1:13" ht="14.4" customHeight="1" x14ac:dyDescent="0.3">
      <c r="A149" s="831" t="s">
        <v>1716</v>
      </c>
      <c r="B149" s="832" t="s">
        <v>1503</v>
      </c>
      <c r="C149" s="832" t="s">
        <v>1506</v>
      </c>
      <c r="D149" s="832" t="s">
        <v>1507</v>
      </c>
      <c r="E149" s="832" t="s">
        <v>1508</v>
      </c>
      <c r="F149" s="849"/>
      <c r="G149" s="849"/>
      <c r="H149" s="837">
        <v>0</v>
      </c>
      <c r="I149" s="849">
        <v>4</v>
      </c>
      <c r="J149" s="849">
        <v>598.08000000000004</v>
      </c>
      <c r="K149" s="837">
        <v>1</v>
      </c>
      <c r="L149" s="849">
        <v>4</v>
      </c>
      <c r="M149" s="850">
        <v>598.08000000000004</v>
      </c>
    </row>
    <row r="150" spans="1:13" ht="14.4" customHeight="1" x14ac:dyDescent="0.3">
      <c r="A150" s="831" t="s">
        <v>1716</v>
      </c>
      <c r="B150" s="832" t="s">
        <v>1503</v>
      </c>
      <c r="C150" s="832" t="s">
        <v>1504</v>
      </c>
      <c r="D150" s="832" t="s">
        <v>1039</v>
      </c>
      <c r="E150" s="832" t="s">
        <v>1505</v>
      </c>
      <c r="F150" s="849"/>
      <c r="G150" s="849"/>
      <c r="H150" s="837">
        <v>0</v>
      </c>
      <c r="I150" s="849">
        <v>4</v>
      </c>
      <c r="J150" s="849">
        <v>900.24</v>
      </c>
      <c r="K150" s="837">
        <v>1</v>
      </c>
      <c r="L150" s="849">
        <v>4</v>
      </c>
      <c r="M150" s="850">
        <v>900.24</v>
      </c>
    </row>
    <row r="151" spans="1:13" ht="14.4" customHeight="1" x14ac:dyDescent="0.3">
      <c r="A151" s="831" t="s">
        <v>1716</v>
      </c>
      <c r="B151" s="832" t="s">
        <v>1515</v>
      </c>
      <c r="C151" s="832" t="s">
        <v>1516</v>
      </c>
      <c r="D151" s="832" t="s">
        <v>1517</v>
      </c>
      <c r="E151" s="832" t="s">
        <v>1518</v>
      </c>
      <c r="F151" s="849"/>
      <c r="G151" s="849"/>
      <c r="H151" s="837">
        <v>0</v>
      </c>
      <c r="I151" s="849">
        <v>1</v>
      </c>
      <c r="J151" s="849">
        <v>272.83</v>
      </c>
      <c r="K151" s="837">
        <v>1</v>
      </c>
      <c r="L151" s="849">
        <v>1</v>
      </c>
      <c r="M151" s="850">
        <v>272.83</v>
      </c>
    </row>
    <row r="152" spans="1:13" ht="14.4" customHeight="1" x14ac:dyDescent="0.3">
      <c r="A152" s="831" t="s">
        <v>1716</v>
      </c>
      <c r="B152" s="832" t="s">
        <v>2687</v>
      </c>
      <c r="C152" s="832" t="s">
        <v>2369</v>
      </c>
      <c r="D152" s="832" t="s">
        <v>2095</v>
      </c>
      <c r="E152" s="832" t="s">
        <v>2370</v>
      </c>
      <c r="F152" s="849"/>
      <c r="G152" s="849"/>
      <c r="H152" s="837">
        <v>0</v>
      </c>
      <c r="I152" s="849">
        <v>1</v>
      </c>
      <c r="J152" s="849">
        <v>70.540000000000006</v>
      </c>
      <c r="K152" s="837">
        <v>1</v>
      </c>
      <c r="L152" s="849">
        <v>1</v>
      </c>
      <c r="M152" s="850">
        <v>70.540000000000006</v>
      </c>
    </row>
    <row r="153" spans="1:13" ht="14.4" customHeight="1" x14ac:dyDescent="0.3">
      <c r="A153" s="831" t="s">
        <v>1716</v>
      </c>
      <c r="B153" s="832" t="s">
        <v>2687</v>
      </c>
      <c r="C153" s="832" t="s">
        <v>2094</v>
      </c>
      <c r="D153" s="832" t="s">
        <v>2095</v>
      </c>
      <c r="E153" s="832" t="s">
        <v>2096</v>
      </c>
      <c r="F153" s="849"/>
      <c r="G153" s="849"/>
      <c r="H153" s="837">
        <v>0</v>
      </c>
      <c r="I153" s="849">
        <v>1</v>
      </c>
      <c r="J153" s="849">
        <v>141.09</v>
      </c>
      <c r="K153" s="837">
        <v>1</v>
      </c>
      <c r="L153" s="849">
        <v>1</v>
      </c>
      <c r="M153" s="850">
        <v>141.09</v>
      </c>
    </row>
    <row r="154" spans="1:13" ht="14.4" customHeight="1" x14ac:dyDescent="0.3">
      <c r="A154" s="831" t="s">
        <v>1716</v>
      </c>
      <c r="B154" s="832" t="s">
        <v>1556</v>
      </c>
      <c r="C154" s="832" t="s">
        <v>1559</v>
      </c>
      <c r="D154" s="832" t="s">
        <v>647</v>
      </c>
      <c r="E154" s="832" t="s">
        <v>629</v>
      </c>
      <c r="F154" s="849"/>
      <c r="G154" s="849"/>
      <c r="H154" s="837">
        <v>0</v>
      </c>
      <c r="I154" s="849">
        <v>1</v>
      </c>
      <c r="J154" s="849">
        <v>48.42</v>
      </c>
      <c r="K154" s="837">
        <v>1</v>
      </c>
      <c r="L154" s="849">
        <v>1</v>
      </c>
      <c r="M154" s="850">
        <v>48.42</v>
      </c>
    </row>
    <row r="155" spans="1:13" ht="14.4" customHeight="1" x14ac:dyDescent="0.3">
      <c r="A155" s="831" t="s">
        <v>1716</v>
      </c>
      <c r="B155" s="832" t="s">
        <v>1556</v>
      </c>
      <c r="C155" s="832" t="s">
        <v>2078</v>
      </c>
      <c r="D155" s="832" t="s">
        <v>2079</v>
      </c>
      <c r="E155" s="832" t="s">
        <v>2080</v>
      </c>
      <c r="F155" s="849">
        <v>1</v>
      </c>
      <c r="G155" s="849">
        <v>48.42</v>
      </c>
      <c r="H155" s="837">
        <v>1</v>
      </c>
      <c r="I155" s="849"/>
      <c r="J155" s="849"/>
      <c r="K155" s="837">
        <v>0</v>
      </c>
      <c r="L155" s="849">
        <v>1</v>
      </c>
      <c r="M155" s="850">
        <v>48.42</v>
      </c>
    </row>
    <row r="156" spans="1:13" ht="14.4" customHeight="1" x14ac:dyDescent="0.3">
      <c r="A156" s="831" t="s">
        <v>1716</v>
      </c>
      <c r="B156" s="832" t="s">
        <v>1567</v>
      </c>
      <c r="C156" s="832" t="s">
        <v>1568</v>
      </c>
      <c r="D156" s="832" t="s">
        <v>905</v>
      </c>
      <c r="E156" s="832" t="s">
        <v>1569</v>
      </c>
      <c r="F156" s="849"/>
      <c r="G156" s="849"/>
      <c r="H156" s="837"/>
      <c r="I156" s="849">
        <v>91</v>
      </c>
      <c r="J156" s="849">
        <v>0</v>
      </c>
      <c r="K156" s="837"/>
      <c r="L156" s="849">
        <v>91</v>
      </c>
      <c r="M156" s="850">
        <v>0</v>
      </c>
    </row>
    <row r="157" spans="1:13" ht="14.4" customHeight="1" x14ac:dyDescent="0.3">
      <c r="A157" s="831" t="s">
        <v>1716</v>
      </c>
      <c r="B157" s="832" t="s">
        <v>1586</v>
      </c>
      <c r="C157" s="832" t="s">
        <v>2367</v>
      </c>
      <c r="D157" s="832" t="s">
        <v>2368</v>
      </c>
      <c r="E157" s="832" t="s">
        <v>2296</v>
      </c>
      <c r="F157" s="849"/>
      <c r="G157" s="849"/>
      <c r="H157" s="837">
        <v>0</v>
      </c>
      <c r="I157" s="849">
        <v>1</v>
      </c>
      <c r="J157" s="849">
        <v>18.809999999999999</v>
      </c>
      <c r="K157" s="837">
        <v>1</v>
      </c>
      <c r="L157" s="849">
        <v>1</v>
      </c>
      <c r="M157" s="850">
        <v>18.809999999999999</v>
      </c>
    </row>
    <row r="158" spans="1:13" ht="14.4" customHeight="1" x14ac:dyDescent="0.3">
      <c r="A158" s="831" t="s">
        <v>1716</v>
      </c>
      <c r="B158" s="832" t="s">
        <v>1590</v>
      </c>
      <c r="C158" s="832" t="s">
        <v>2391</v>
      </c>
      <c r="D158" s="832" t="s">
        <v>2392</v>
      </c>
      <c r="E158" s="832" t="s">
        <v>1592</v>
      </c>
      <c r="F158" s="849">
        <v>1</v>
      </c>
      <c r="G158" s="849">
        <v>0</v>
      </c>
      <c r="H158" s="837"/>
      <c r="I158" s="849"/>
      <c r="J158" s="849"/>
      <c r="K158" s="837"/>
      <c r="L158" s="849">
        <v>1</v>
      </c>
      <c r="M158" s="850">
        <v>0</v>
      </c>
    </row>
    <row r="159" spans="1:13" ht="14.4" customHeight="1" x14ac:dyDescent="0.3">
      <c r="A159" s="831" t="s">
        <v>1716</v>
      </c>
      <c r="B159" s="832" t="s">
        <v>1590</v>
      </c>
      <c r="C159" s="832" t="s">
        <v>2393</v>
      </c>
      <c r="D159" s="832" t="s">
        <v>2392</v>
      </c>
      <c r="E159" s="832" t="s">
        <v>1592</v>
      </c>
      <c r="F159" s="849">
        <v>2</v>
      </c>
      <c r="G159" s="849">
        <v>0</v>
      </c>
      <c r="H159" s="837"/>
      <c r="I159" s="849"/>
      <c r="J159" s="849"/>
      <c r="K159" s="837"/>
      <c r="L159" s="849">
        <v>2</v>
      </c>
      <c r="M159" s="850">
        <v>0</v>
      </c>
    </row>
    <row r="160" spans="1:13" ht="14.4" customHeight="1" x14ac:dyDescent="0.3">
      <c r="A160" s="831" t="s">
        <v>1716</v>
      </c>
      <c r="B160" s="832" t="s">
        <v>2682</v>
      </c>
      <c r="C160" s="832" t="s">
        <v>2394</v>
      </c>
      <c r="D160" s="832" t="s">
        <v>2395</v>
      </c>
      <c r="E160" s="832" t="s">
        <v>2396</v>
      </c>
      <c r="F160" s="849"/>
      <c r="G160" s="849"/>
      <c r="H160" s="837">
        <v>0</v>
      </c>
      <c r="I160" s="849">
        <v>4</v>
      </c>
      <c r="J160" s="849">
        <v>3209.92</v>
      </c>
      <c r="K160" s="837">
        <v>1</v>
      </c>
      <c r="L160" s="849">
        <v>4</v>
      </c>
      <c r="M160" s="850">
        <v>3209.92</v>
      </c>
    </row>
    <row r="161" spans="1:13" ht="14.4" customHeight="1" x14ac:dyDescent="0.3">
      <c r="A161" s="831" t="s">
        <v>1716</v>
      </c>
      <c r="B161" s="832" t="s">
        <v>1611</v>
      </c>
      <c r="C161" s="832" t="s">
        <v>1848</v>
      </c>
      <c r="D161" s="832" t="s">
        <v>1144</v>
      </c>
      <c r="E161" s="832" t="s">
        <v>1613</v>
      </c>
      <c r="F161" s="849">
        <v>1</v>
      </c>
      <c r="G161" s="849">
        <v>0</v>
      </c>
      <c r="H161" s="837"/>
      <c r="I161" s="849"/>
      <c r="J161" s="849"/>
      <c r="K161" s="837"/>
      <c r="L161" s="849">
        <v>1</v>
      </c>
      <c r="M161" s="850">
        <v>0</v>
      </c>
    </row>
    <row r="162" spans="1:13" ht="14.4" customHeight="1" x14ac:dyDescent="0.3">
      <c r="A162" s="831" t="s">
        <v>1716</v>
      </c>
      <c r="B162" s="832" t="s">
        <v>1614</v>
      </c>
      <c r="C162" s="832" t="s">
        <v>2372</v>
      </c>
      <c r="D162" s="832" t="s">
        <v>1010</v>
      </c>
      <c r="E162" s="832" t="s">
        <v>2373</v>
      </c>
      <c r="F162" s="849"/>
      <c r="G162" s="849"/>
      <c r="H162" s="837">
        <v>0</v>
      </c>
      <c r="I162" s="849">
        <v>1</v>
      </c>
      <c r="J162" s="849">
        <v>176.32</v>
      </c>
      <c r="K162" s="837">
        <v>1</v>
      </c>
      <c r="L162" s="849">
        <v>1</v>
      </c>
      <c r="M162" s="850">
        <v>176.32</v>
      </c>
    </row>
    <row r="163" spans="1:13" ht="14.4" customHeight="1" x14ac:dyDescent="0.3">
      <c r="A163" s="831" t="s">
        <v>1716</v>
      </c>
      <c r="B163" s="832" t="s">
        <v>1616</v>
      </c>
      <c r="C163" s="832" t="s">
        <v>2125</v>
      </c>
      <c r="D163" s="832" t="s">
        <v>1618</v>
      </c>
      <c r="E163" s="832" t="s">
        <v>2126</v>
      </c>
      <c r="F163" s="849"/>
      <c r="G163" s="849"/>
      <c r="H163" s="837">
        <v>0</v>
      </c>
      <c r="I163" s="849">
        <v>1</v>
      </c>
      <c r="J163" s="849">
        <v>176.32</v>
      </c>
      <c r="K163" s="837">
        <v>1</v>
      </c>
      <c r="L163" s="849">
        <v>1</v>
      </c>
      <c r="M163" s="850">
        <v>176.32</v>
      </c>
    </row>
    <row r="164" spans="1:13" ht="14.4" customHeight="1" x14ac:dyDescent="0.3">
      <c r="A164" s="831" t="s">
        <v>1716</v>
      </c>
      <c r="B164" s="832" t="s">
        <v>2684</v>
      </c>
      <c r="C164" s="832" t="s">
        <v>2081</v>
      </c>
      <c r="D164" s="832" t="s">
        <v>1764</v>
      </c>
      <c r="E164" s="832" t="s">
        <v>2082</v>
      </c>
      <c r="F164" s="849">
        <v>1</v>
      </c>
      <c r="G164" s="849">
        <v>33.549999999999997</v>
      </c>
      <c r="H164" s="837">
        <v>1</v>
      </c>
      <c r="I164" s="849"/>
      <c r="J164" s="849"/>
      <c r="K164" s="837">
        <v>0</v>
      </c>
      <c r="L164" s="849">
        <v>1</v>
      </c>
      <c r="M164" s="850">
        <v>33.549999999999997</v>
      </c>
    </row>
    <row r="165" spans="1:13" ht="14.4" customHeight="1" x14ac:dyDescent="0.3">
      <c r="A165" s="831" t="s">
        <v>1717</v>
      </c>
      <c r="B165" s="832" t="s">
        <v>1381</v>
      </c>
      <c r="C165" s="832" t="s">
        <v>1744</v>
      </c>
      <c r="D165" s="832" t="s">
        <v>770</v>
      </c>
      <c r="E165" s="832" t="s">
        <v>1387</v>
      </c>
      <c r="F165" s="849"/>
      <c r="G165" s="849"/>
      <c r="H165" s="837">
        <v>0</v>
      </c>
      <c r="I165" s="849">
        <v>5</v>
      </c>
      <c r="J165" s="849">
        <v>2454.4499999999998</v>
      </c>
      <c r="K165" s="837">
        <v>1</v>
      </c>
      <c r="L165" s="849">
        <v>5</v>
      </c>
      <c r="M165" s="850">
        <v>2454.4499999999998</v>
      </c>
    </row>
    <row r="166" spans="1:13" ht="14.4" customHeight="1" x14ac:dyDescent="0.3">
      <c r="A166" s="831" t="s">
        <v>1717</v>
      </c>
      <c r="B166" s="832" t="s">
        <v>1381</v>
      </c>
      <c r="C166" s="832" t="s">
        <v>1724</v>
      </c>
      <c r="D166" s="832" t="s">
        <v>770</v>
      </c>
      <c r="E166" s="832" t="s">
        <v>1385</v>
      </c>
      <c r="F166" s="849"/>
      <c r="G166" s="849"/>
      <c r="H166" s="837">
        <v>0</v>
      </c>
      <c r="I166" s="849">
        <v>15</v>
      </c>
      <c r="J166" s="849">
        <v>11044.95</v>
      </c>
      <c r="K166" s="837">
        <v>1</v>
      </c>
      <c r="L166" s="849">
        <v>15</v>
      </c>
      <c r="M166" s="850">
        <v>11044.95</v>
      </c>
    </row>
    <row r="167" spans="1:13" ht="14.4" customHeight="1" x14ac:dyDescent="0.3">
      <c r="A167" s="831" t="s">
        <v>1717</v>
      </c>
      <c r="B167" s="832" t="s">
        <v>1381</v>
      </c>
      <c r="C167" s="832" t="s">
        <v>1798</v>
      </c>
      <c r="D167" s="832" t="s">
        <v>770</v>
      </c>
      <c r="E167" s="832" t="s">
        <v>1799</v>
      </c>
      <c r="F167" s="849"/>
      <c r="G167" s="849"/>
      <c r="H167" s="837">
        <v>0</v>
      </c>
      <c r="I167" s="849">
        <v>2</v>
      </c>
      <c r="J167" s="849">
        <v>1847.48</v>
      </c>
      <c r="K167" s="837">
        <v>1</v>
      </c>
      <c r="L167" s="849">
        <v>2</v>
      </c>
      <c r="M167" s="850">
        <v>1847.48</v>
      </c>
    </row>
    <row r="168" spans="1:13" ht="14.4" customHeight="1" x14ac:dyDescent="0.3">
      <c r="A168" s="831" t="s">
        <v>1717</v>
      </c>
      <c r="B168" s="832" t="s">
        <v>1381</v>
      </c>
      <c r="C168" s="832" t="s">
        <v>2254</v>
      </c>
      <c r="D168" s="832" t="s">
        <v>770</v>
      </c>
      <c r="E168" s="832" t="s">
        <v>1799</v>
      </c>
      <c r="F168" s="849"/>
      <c r="G168" s="849"/>
      <c r="H168" s="837">
        <v>0</v>
      </c>
      <c r="I168" s="849">
        <v>1</v>
      </c>
      <c r="J168" s="849">
        <v>923.74</v>
      </c>
      <c r="K168" s="837">
        <v>1</v>
      </c>
      <c r="L168" s="849">
        <v>1</v>
      </c>
      <c r="M168" s="850">
        <v>923.74</v>
      </c>
    </row>
    <row r="169" spans="1:13" ht="14.4" customHeight="1" x14ac:dyDescent="0.3">
      <c r="A169" s="831" t="s">
        <v>1717</v>
      </c>
      <c r="B169" s="832" t="s">
        <v>1388</v>
      </c>
      <c r="C169" s="832" t="s">
        <v>2423</v>
      </c>
      <c r="D169" s="832" t="s">
        <v>2424</v>
      </c>
      <c r="E169" s="832" t="s">
        <v>2425</v>
      </c>
      <c r="F169" s="849">
        <v>2</v>
      </c>
      <c r="G169" s="849">
        <v>600.66</v>
      </c>
      <c r="H169" s="837">
        <v>1</v>
      </c>
      <c r="I169" s="849"/>
      <c r="J169" s="849"/>
      <c r="K169" s="837">
        <v>0</v>
      </c>
      <c r="L169" s="849">
        <v>2</v>
      </c>
      <c r="M169" s="850">
        <v>600.66</v>
      </c>
    </row>
    <row r="170" spans="1:13" ht="14.4" customHeight="1" x14ac:dyDescent="0.3">
      <c r="A170" s="831" t="s">
        <v>1717</v>
      </c>
      <c r="B170" s="832" t="s">
        <v>2689</v>
      </c>
      <c r="C170" s="832" t="s">
        <v>2430</v>
      </c>
      <c r="D170" s="832" t="s">
        <v>2431</v>
      </c>
      <c r="E170" s="832" t="s">
        <v>2269</v>
      </c>
      <c r="F170" s="849">
        <v>2</v>
      </c>
      <c r="G170" s="849">
        <v>73.819999999999993</v>
      </c>
      <c r="H170" s="837">
        <v>1</v>
      </c>
      <c r="I170" s="849"/>
      <c r="J170" s="849"/>
      <c r="K170" s="837">
        <v>0</v>
      </c>
      <c r="L170" s="849">
        <v>2</v>
      </c>
      <c r="M170" s="850">
        <v>73.819999999999993</v>
      </c>
    </row>
    <row r="171" spans="1:13" ht="14.4" customHeight="1" x14ac:dyDescent="0.3">
      <c r="A171" s="831" t="s">
        <v>1717</v>
      </c>
      <c r="B171" s="832" t="s">
        <v>1503</v>
      </c>
      <c r="C171" s="832" t="s">
        <v>1506</v>
      </c>
      <c r="D171" s="832" t="s">
        <v>1507</v>
      </c>
      <c r="E171" s="832" t="s">
        <v>1508</v>
      </c>
      <c r="F171" s="849"/>
      <c r="G171" s="849"/>
      <c r="H171" s="837">
        <v>0</v>
      </c>
      <c r="I171" s="849">
        <v>1</v>
      </c>
      <c r="J171" s="849">
        <v>149.52000000000001</v>
      </c>
      <c r="K171" s="837">
        <v>1</v>
      </c>
      <c r="L171" s="849">
        <v>1</v>
      </c>
      <c r="M171" s="850">
        <v>149.52000000000001</v>
      </c>
    </row>
    <row r="172" spans="1:13" ht="14.4" customHeight="1" x14ac:dyDescent="0.3">
      <c r="A172" s="831" t="s">
        <v>1717</v>
      </c>
      <c r="B172" s="832" t="s">
        <v>1552</v>
      </c>
      <c r="C172" s="832" t="s">
        <v>2131</v>
      </c>
      <c r="D172" s="832" t="s">
        <v>1554</v>
      </c>
      <c r="E172" s="832" t="s">
        <v>2132</v>
      </c>
      <c r="F172" s="849"/>
      <c r="G172" s="849"/>
      <c r="H172" s="837">
        <v>0</v>
      </c>
      <c r="I172" s="849">
        <v>1</v>
      </c>
      <c r="J172" s="849">
        <v>193.68</v>
      </c>
      <c r="K172" s="837">
        <v>1</v>
      </c>
      <c r="L172" s="849">
        <v>1</v>
      </c>
      <c r="M172" s="850">
        <v>193.68</v>
      </c>
    </row>
    <row r="173" spans="1:13" ht="14.4" customHeight="1" x14ac:dyDescent="0.3">
      <c r="A173" s="831" t="s">
        <v>1717</v>
      </c>
      <c r="B173" s="832" t="s">
        <v>1556</v>
      </c>
      <c r="C173" s="832" t="s">
        <v>1559</v>
      </c>
      <c r="D173" s="832" t="s">
        <v>647</v>
      </c>
      <c r="E173" s="832" t="s">
        <v>629</v>
      </c>
      <c r="F173" s="849"/>
      <c r="G173" s="849"/>
      <c r="H173" s="837">
        <v>0</v>
      </c>
      <c r="I173" s="849">
        <v>1</v>
      </c>
      <c r="J173" s="849">
        <v>48.42</v>
      </c>
      <c r="K173" s="837">
        <v>1</v>
      </c>
      <c r="L173" s="849">
        <v>1</v>
      </c>
      <c r="M173" s="850">
        <v>48.42</v>
      </c>
    </row>
    <row r="174" spans="1:13" ht="14.4" customHeight="1" x14ac:dyDescent="0.3">
      <c r="A174" s="831" t="s">
        <v>1717</v>
      </c>
      <c r="B174" s="832" t="s">
        <v>1567</v>
      </c>
      <c r="C174" s="832" t="s">
        <v>1568</v>
      </c>
      <c r="D174" s="832" t="s">
        <v>905</v>
      </c>
      <c r="E174" s="832" t="s">
        <v>1569</v>
      </c>
      <c r="F174" s="849"/>
      <c r="G174" s="849"/>
      <c r="H174" s="837"/>
      <c r="I174" s="849">
        <v>15</v>
      </c>
      <c r="J174" s="849">
        <v>0</v>
      </c>
      <c r="K174" s="837"/>
      <c r="L174" s="849">
        <v>15</v>
      </c>
      <c r="M174" s="850">
        <v>0</v>
      </c>
    </row>
    <row r="175" spans="1:13" ht="14.4" customHeight="1" x14ac:dyDescent="0.3">
      <c r="A175" s="831" t="s">
        <v>1717</v>
      </c>
      <c r="B175" s="832" t="s">
        <v>2693</v>
      </c>
      <c r="C175" s="832" t="s">
        <v>2412</v>
      </c>
      <c r="D175" s="832" t="s">
        <v>2413</v>
      </c>
      <c r="E175" s="832" t="s">
        <v>1585</v>
      </c>
      <c r="F175" s="849"/>
      <c r="G175" s="849"/>
      <c r="H175" s="837">
        <v>0</v>
      </c>
      <c r="I175" s="849">
        <v>3</v>
      </c>
      <c r="J175" s="849">
        <v>369.6</v>
      </c>
      <c r="K175" s="837">
        <v>1</v>
      </c>
      <c r="L175" s="849">
        <v>3</v>
      </c>
      <c r="M175" s="850">
        <v>369.6</v>
      </c>
    </row>
    <row r="176" spans="1:13" ht="14.4" customHeight="1" x14ac:dyDescent="0.3">
      <c r="A176" s="831" t="s">
        <v>1717</v>
      </c>
      <c r="B176" s="832" t="s">
        <v>2693</v>
      </c>
      <c r="C176" s="832" t="s">
        <v>2414</v>
      </c>
      <c r="D176" s="832" t="s">
        <v>2413</v>
      </c>
      <c r="E176" s="832" t="s">
        <v>1420</v>
      </c>
      <c r="F176" s="849"/>
      <c r="G176" s="849"/>
      <c r="H176" s="837">
        <v>0</v>
      </c>
      <c r="I176" s="849">
        <v>3</v>
      </c>
      <c r="J176" s="849">
        <v>739.17</v>
      </c>
      <c r="K176" s="837">
        <v>1</v>
      </c>
      <c r="L176" s="849">
        <v>3</v>
      </c>
      <c r="M176" s="850">
        <v>739.17</v>
      </c>
    </row>
    <row r="177" spans="1:13" ht="14.4" customHeight="1" x14ac:dyDescent="0.3">
      <c r="A177" s="831" t="s">
        <v>1717</v>
      </c>
      <c r="B177" s="832" t="s">
        <v>2684</v>
      </c>
      <c r="C177" s="832" t="s">
        <v>2432</v>
      </c>
      <c r="D177" s="832" t="s">
        <v>2005</v>
      </c>
      <c r="E177" s="832"/>
      <c r="F177" s="849">
        <v>1</v>
      </c>
      <c r="G177" s="849">
        <v>31.77</v>
      </c>
      <c r="H177" s="837">
        <v>1</v>
      </c>
      <c r="I177" s="849"/>
      <c r="J177" s="849"/>
      <c r="K177" s="837">
        <v>0</v>
      </c>
      <c r="L177" s="849">
        <v>1</v>
      </c>
      <c r="M177" s="850">
        <v>31.77</v>
      </c>
    </row>
    <row r="178" spans="1:13" ht="14.4" customHeight="1" x14ac:dyDescent="0.3">
      <c r="A178" s="831" t="s">
        <v>1718</v>
      </c>
      <c r="B178" s="832" t="s">
        <v>2694</v>
      </c>
      <c r="C178" s="832" t="s">
        <v>2441</v>
      </c>
      <c r="D178" s="832" t="s">
        <v>2442</v>
      </c>
      <c r="E178" s="832" t="s">
        <v>2443</v>
      </c>
      <c r="F178" s="849"/>
      <c r="G178" s="849"/>
      <c r="H178" s="837"/>
      <c r="I178" s="849">
        <v>2</v>
      </c>
      <c r="J178" s="849">
        <v>0</v>
      </c>
      <c r="K178" s="837"/>
      <c r="L178" s="849">
        <v>2</v>
      </c>
      <c r="M178" s="850">
        <v>0</v>
      </c>
    </row>
    <row r="179" spans="1:13" ht="14.4" customHeight="1" x14ac:dyDescent="0.3">
      <c r="A179" s="831" t="s">
        <v>1718</v>
      </c>
      <c r="B179" s="832" t="s">
        <v>2695</v>
      </c>
      <c r="C179" s="832" t="s">
        <v>2451</v>
      </c>
      <c r="D179" s="832" t="s">
        <v>2452</v>
      </c>
      <c r="E179" s="832" t="s">
        <v>851</v>
      </c>
      <c r="F179" s="849"/>
      <c r="G179" s="849"/>
      <c r="H179" s="837">
        <v>0</v>
      </c>
      <c r="I179" s="849">
        <v>3</v>
      </c>
      <c r="J179" s="849">
        <v>138.75</v>
      </c>
      <c r="K179" s="837">
        <v>1</v>
      </c>
      <c r="L179" s="849">
        <v>3</v>
      </c>
      <c r="M179" s="850">
        <v>138.75</v>
      </c>
    </row>
    <row r="180" spans="1:13" ht="14.4" customHeight="1" x14ac:dyDescent="0.3">
      <c r="A180" s="831" t="s">
        <v>1718</v>
      </c>
      <c r="B180" s="832" t="s">
        <v>1381</v>
      </c>
      <c r="C180" s="832" t="s">
        <v>1744</v>
      </c>
      <c r="D180" s="832" t="s">
        <v>770</v>
      </c>
      <c r="E180" s="832" t="s">
        <v>1387</v>
      </c>
      <c r="F180" s="849"/>
      <c r="G180" s="849"/>
      <c r="H180" s="837">
        <v>0</v>
      </c>
      <c r="I180" s="849">
        <v>16</v>
      </c>
      <c r="J180" s="849">
        <v>7854.24</v>
      </c>
      <c r="K180" s="837">
        <v>1</v>
      </c>
      <c r="L180" s="849">
        <v>16</v>
      </c>
      <c r="M180" s="850">
        <v>7854.24</v>
      </c>
    </row>
    <row r="181" spans="1:13" ht="14.4" customHeight="1" x14ac:dyDescent="0.3">
      <c r="A181" s="831" t="s">
        <v>1718</v>
      </c>
      <c r="B181" s="832" t="s">
        <v>1381</v>
      </c>
      <c r="C181" s="832" t="s">
        <v>2342</v>
      </c>
      <c r="D181" s="832" t="s">
        <v>770</v>
      </c>
      <c r="E181" s="832" t="s">
        <v>2343</v>
      </c>
      <c r="F181" s="849"/>
      <c r="G181" s="849"/>
      <c r="H181" s="837">
        <v>0</v>
      </c>
      <c r="I181" s="849">
        <v>1</v>
      </c>
      <c r="J181" s="849">
        <v>147.26</v>
      </c>
      <c r="K181" s="837">
        <v>1</v>
      </c>
      <c r="L181" s="849">
        <v>1</v>
      </c>
      <c r="M181" s="850">
        <v>147.26</v>
      </c>
    </row>
    <row r="182" spans="1:13" ht="14.4" customHeight="1" x14ac:dyDescent="0.3">
      <c r="A182" s="831" t="s">
        <v>1718</v>
      </c>
      <c r="B182" s="832" t="s">
        <v>1381</v>
      </c>
      <c r="C182" s="832" t="s">
        <v>1724</v>
      </c>
      <c r="D182" s="832" t="s">
        <v>770</v>
      </c>
      <c r="E182" s="832" t="s">
        <v>1385</v>
      </c>
      <c r="F182" s="849"/>
      <c r="G182" s="849"/>
      <c r="H182" s="837">
        <v>0</v>
      </c>
      <c r="I182" s="849">
        <v>28</v>
      </c>
      <c r="J182" s="849">
        <v>20617.240000000002</v>
      </c>
      <c r="K182" s="837">
        <v>1</v>
      </c>
      <c r="L182" s="849">
        <v>28</v>
      </c>
      <c r="M182" s="850">
        <v>20617.240000000002</v>
      </c>
    </row>
    <row r="183" spans="1:13" ht="14.4" customHeight="1" x14ac:dyDescent="0.3">
      <c r="A183" s="831" t="s">
        <v>1718</v>
      </c>
      <c r="B183" s="832" t="s">
        <v>1381</v>
      </c>
      <c r="C183" s="832" t="s">
        <v>1798</v>
      </c>
      <c r="D183" s="832" t="s">
        <v>770</v>
      </c>
      <c r="E183" s="832" t="s">
        <v>1799</v>
      </c>
      <c r="F183" s="849"/>
      <c r="G183" s="849"/>
      <c r="H183" s="837">
        <v>0</v>
      </c>
      <c r="I183" s="849">
        <v>11</v>
      </c>
      <c r="J183" s="849">
        <v>10161.14</v>
      </c>
      <c r="K183" s="837">
        <v>1</v>
      </c>
      <c r="L183" s="849">
        <v>11</v>
      </c>
      <c r="M183" s="850">
        <v>10161.14</v>
      </c>
    </row>
    <row r="184" spans="1:13" ht="14.4" customHeight="1" x14ac:dyDescent="0.3">
      <c r="A184" s="831" t="s">
        <v>1718</v>
      </c>
      <c r="B184" s="832" t="s">
        <v>1567</v>
      </c>
      <c r="C184" s="832" t="s">
        <v>1568</v>
      </c>
      <c r="D184" s="832" t="s">
        <v>905</v>
      </c>
      <c r="E184" s="832" t="s">
        <v>1569</v>
      </c>
      <c r="F184" s="849"/>
      <c r="G184" s="849"/>
      <c r="H184" s="837"/>
      <c r="I184" s="849">
        <v>15</v>
      </c>
      <c r="J184" s="849">
        <v>0</v>
      </c>
      <c r="K184" s="837"/>
      <c r="L184" s="849">
        <v>15</v>
      </c>
      <c r="M184" s="850">
        <v>0</v>
      </c>
    </row>
    <row r="185" spans="1:13" ht="14.4" customHeight="1" x14ac:dyDescent="0.3">
      <c r="A185" s="831" t="s">
        <v>1718</v>
      </c>
      <c r="B185" s="832" t="s">
        <v>1608</v>
      </c>
      <c r="C185" s="832" t="s">
        <v>1609</v>
      </c>
      <c r="D185" s="832" t="s">
        <v>1001</v>
      </c>
      <c r="E185" s="832" t="s">
        <v>1610</v>
      </c>
      <c r="F185" s="849"/>
      <c r="G185" s="849"/>
      <c r="H185" s="837">
        <v>0</v>
      </c>
      <c r="I185" s="849">
        <v>4</v>
      </c>
      <c r="J185" s="849">
        <v>255</v>
      </c>
      <c r="K185" s="837">
        <v>1</v>
      </c>
      <c r="L185" s="849">
        <v>4</v>
      </c>
      <c r="M185" s="850">
        <v>255</v>
      </c>
    </row>
    <row r="186" spans="1:13" ht="14.4" customHeight="1" x14ac:dyDescent="0.3">
      <c r="A186" s="831" t="s">
        <v>1719</v>
      </c>
      <c r="B186" s="832" t="s">
        <v>1381</v>
      </c>
      <c r="C186" s="832" t="s">
        <v>1744</v>
      </c>
      <c r="D186" s="832" t="s">
        <v>770</v>
      </c>
      <c r="E186" s="832" t="s">
        <v>1387</v>
      </c>
      <c r="F186" s="849"/>
      <c r="G186" s="849"/>
      <c r="H186" s="837">
        <v>0</v>
      </c>
      <c r="I186" s="849">
        <v>13</v>
      </c>
      <c r="J186" s="849">
        <v>6381.57</v>
      </c>
      <c r="K186" s="837">
        <v>1</v>
      </c>
      <c r="L186" s="849">
        <v>13</v>
      </c>
      <c r="M186" s="850">
        <v>6381.57</v>
      </c>
    </row>
    <row r="187" spans="1:13" ht="14.4" customHeight="1" x14ac:dyDescent="0.3">
      <c r="A187" s="831" t="s">
        <v>1719</v>
      </c>
      <c r="B187" s="832" t="s">
        <v>1381</v>
      </c>
      <c r="C187" s="832" t="s">
        <v>1724</v>
      </c>
      <c r="D187" s="832" t="s">
        <v>770</v>
      </c>
      <c r="E187" s="832" t="s">
        <v>1385</v>
      </c>
      <c r="F187" s="849"/>
      <c r="G187" s="849"/>
      <c r="H187" s="837">
        <v>0</v>
      </c>
      <c r="I187" s="849">
        <v>19</v>
      </c>
      <c r="J187" s="849">
        <v>13990.27</v>
      </c>
      <c r="K187" s="837">
        <v>1</v>
      </c>
      <c r="L187" s="849">
        <v>19</v>
      </c>
      <c r="M187" s="850">
        <v>13990.27</v>
      </c>
    </row>
    <row r="188" spans="1:13" ht="14.4" customHeight="1" x14ac:dyDescent="0.3">
      <c r="A188" s="831" t="s">
        <v>1719</v>
      </c>
      <c r="B188" s="832" t="s">
        <v>1381</v>
      </c>
      <c r="C188" s="832" t="s">
        <v>1798</v>
      </c>
      <c r="D188" s="832" t="s">
        <v>770</v>
      </c>
      <c r="E188" s="832" t="s">
        <v>1799</v>
      </c>
      <c r="F188" s="849"/>
      <c r="G188" s="849"/>
      <c r="H188" s="837">
        <v>0</v>
      </c>
      <c r="I188" s="849">
        <v>6</v>
      </c>
      <c r="J188" s="849">
        <v>5542.4400000000005</v>
      </c>
      <c r="K188" s="837">
        <v>1</v>
      </c>
      <c r="L188" s="849">
        <v>6</v>
      </c>
      <c r="M188" s="850">
        <v>5542.4400000000005</v>
      </c>
    </row>
    <row r="189" spans="1:13" ht="14.4" customHeight="1" x14ac:dyDescent="0.3">
      <c r="A189" s="831" t="s">
        <v>1719</v>
      </c>
      <c r="B189" s="832" t="s">
        <v>1381</v>
      </c>
      <c r="C189" s="832" t="s">
        <v>2525</v>
      </c>
      <c r="D189" s="832" t="s">
        <v>770</v>
      </c>
      <c r="E189" s="832" t="s">
        <v>1859</v>
      </c>
      <c r="F189" s="849"/>
      <c r="G189" s="849"/>
      <c r="H189" s="837">
        <v>0</v>
      </c>
      <c r="I189" s="849">
        <v>1</v>
      </c>
      <c r="J189" s="849">
        <v>368.16</v>
      </c>
      <c r="K189" s="837">
        <v>1</v>
      </c>
      <c r="L189" s="849">
        <v>1</v>
      </c>
      <c r="M189" s="850">
        <v>368.16</v>
      </c>
    </row>
    <row r="190" spans="1:13" ht="14.4" customHeight="1" x14ac:dyDescent="0.3">
      <c r="A190" s="831" t="s">
        <v>1719</v>
      </c>
      <c r="B190" s="832" t="s">
        <v>1408</v>
      </c>
      <c r="C190" s="832" t="s">
        <v>2523</v>
      </c>
      <c r="D190" s="832" t="s">
        <v>1410</v>
      </c>
      <c r="E190" s="832" t="s">
        <v>2524</v>
      </c>
      <c r="F190" s="849"/>
      <c r="G190" s="849"/>
      <c r="H190" s="837">
        <v>0</v>
      </c>
      <c r="I190" s="849">
        <v>1</v>
      </c>
      <c r="J190" s="849">
        <v>38.04</v>
      </c>
      <c r="K190" s="837">
        <v>1</v>
      </c>
      <c r="L190" s="849">
        <v>1</v>
      </c>
      <c r="M190" s="850">
        <v>38.04</v>
      </c>
    </row>
    <row r="191" spans="1:13" ht="14.4" customHeight="1" x14ac:dyDescent="0.3">
      <c r="A191" s="831" t="s">
        <v>1719</v>
      </c>
      <c r="B191" s="832" t="s">
        <v>1445</v>
      </c>
      <c r="C191" s="832" t="s">
        <v>2529</v>
      </c>
      <c r="D191" s="832" t="s">
        <v>2530</v>
      </c>
      <c r="E191" s="832" t="s">
        <v>2531</v>
      </c>
      <c r="F191" s="849">
        <v>1</v>
      </c>
      <c r="G191" s="849">
        <v>143.09</v>
      </c>
      <c r="H191" s="837">
        <v>1</v>
      </c>
      <c r="I191" s="849"/>
      <c r="J191" s="849"/>
      <c r="K191" s="837">
        <v>0</v>
      </c>
      <c r="L191" s="849">
        <v>1</v>
      </c>
      <c r="M191" s="850">
        <v>143.09</v>
      </c>
    </row>
    <row r="192" spans="1:13" ht="14.4" customHeight="1" x14ac:dyDescent="0.3">
      <c r="A192" s="831" t="s">
        <v>1719</v>
      </c>
      <c r="B192" s="832" t="s">
        <v>1648</v>
      </c>
      <c r="C192" s="832" t="s">
        <v>2533</v>
      </c>
      <c r="D192" s="832" t="s">
        <v>1650</v>
      </c>
      <c r="E192" s="832" t="s">
        <v>2534</v>
      </c>
      <c r="F192" s="849"/>
      <c r="G192" s="849"/>
      <c r="H192" s="837">
        <v>0</v>
      </c>
      <c r="I192" s="849">
        <v>1</v>
      </c>
      <c r="J192" s="849">
        <v>317.98</v>
      </c>
      <c r="K192" s="837">
        <v>1</v>
      </c>
      <c r="L192" s="849">
        <v>1</v>
      </c>
      <c r="M192" s="850">
        <v>317.98</v>
      </c>
    </row>
    <row r="193" spans="1:13" ht="14.4" customHeight="1" x14ac:dyDescent="0.3">
      <c r="A193" s="831" t="s">
        <v>1719</v>
      </c>
      <c r="B193" s="832" t="s">
        <v>1648</v>
      </c>
      <c r="C193" s="832" t="s">
        <v>2535</v>
      </c>
      <c r="D193" s="832" t="s">
        <v>1650</v>
      </c>
      <c r="E193" s="832" t="s">
        <v>2536</v>
      </c>
      <c r="F193" s="849"/>
      <c r="G193" s="849"/>
      <c r="H193" s="837">
        <v>0</v>
      </c>
      <c r="I193" s="849">
        <v>2</v>
      </c>
      <c r="J193" s="849">
        <v>317.98</v>
      </c>
      <c r="K193" s="837">
        <v>1</v>
      </c>
      <c r="L193" s="849">
        <v>2</v>
      </c>
      <c r="M193" s="850">
        <v>317.98</v>
      </c>
    </row>
    <row r="194" spans="1:13" ht="14.4" customHeight="1" x14ac:dyDescent="0.3">
      <c r="A194" s="831" t="s">
        <v>1719</v>
      </c>
      <c r="B194" s="832" t="s">
        <v>2696</v>
      </c>
      <c r="C194" s="832" t="s">
        <v>2504</v>
      </c>
      <c r="D194" s="832" t="s">
        <v>1080</v>
      </c>
      <c r="E194" s="832" t="s">
        <v>2505</v>
      </c>
      <c r="F194" s="849">
        <v>1</v>
      </c>
      <c r="G194" s="849">
        <v>98.75</v>
      </c>
      <c r="H194" s="837">
        <v>1</v>
      </c>
      <c r="I194" s="849"/>
      <c r="J194" s="849"/>
      <c r="K194" s="837">
        <v>0</v>
      </c>
      <c r="L194" s="849">
        <v>1</v>
      </c>
      <c r="M194" s="850">
        <v>98.75</v>
      </c>
    </row>
    <row r="195" spans="1:13" ht="14.4" customHeight="1" x14ac:dyDescent="0.3">
      <c r="A195" s="831" t="s">
        <v>1719</v>
      </c>
      <c r="B195" s="832" t="s">
        <v>2687</v>
      </c>
      <c r="C195" s="832" t="s">
        <v>2369</v>
      </c>
      <c r="D195" s="832" t="s">
        <v>2095</v>
      </c>
      <c r="E195" s="832" t="s">
        <v>2370</v>
      </c>
      <c r="F195" s="849"/>
      <c r="G195" s="849"/>
      <c r="H195" s="837">
        <v>0</v>
      </c>
      <c r="I195" s="849">
        <v>1</v>
      </c>
      <c r="J195" s="849">
        <v>119.7</v>
      </c>
      <c r="K195" s="837">
        <v>1</v>
      </c>
      <c r="L195" s="849">
        <v>1</v>
      </c>
      <c r="M195" s="850">
        <v>119.7</v>
      </c>
    </row>
    <row r="196" spans="1:13" ht="14.4" customHeight="1" x14ac:dyDescent="0.3">
      <c r="A196" s="831" t="s">
        <v>1719</v>
      </c>
      <c r="B196" s="832" t="s">
        <v>1552</v>
      </c>
      <c r="C196" s="832" t="s">
        <v>2131</v>
      </c>
      <c r="D196" s="832" t="s">
        <v>1554</v>
      </c>
      <c r="E196" s="832" t="s">
        <v>2132</v>
      </c>
      <c r="F196" s="849"/>
      <c r="G196" s="849"/>
      <c r="H196" s="837">
        <v>0</v>
      </c>
      <c r="I196" s="849">
        <v>4</v>
      </c>
      <c r="J196" s="849">
        <v>669.28</v>
      </c>
      <c r="K196" s="837">
        <v>1</v>
      </c>
      <c r="L196" s="849">
        <v>4</v>
      </c>
      <c r="M196" s="850">
        <v>669.28</v>
      </c>
    </row>
    <row r="197" spans="1:13" ht="14.4" customHeight="1" x14ac:dyDescent="0.3">
      <c r="A197" s="831" t="s">
        <v>1719</v>
      </c>
      <c r="B197" s="832" t="s">
        <v>1556</v>
      </c>
      <c r="C197" s="832" t="s">
        <v>1559</v>
      </c>
      <c r="D197" s="832" t="s">
        <v>647</v>
      </c>
      <c r="E197" s="832" t="s">
        <v>629</v>
      </c>
      <c r="F197" s="849"/>
      <c r="G197" s="849"/>
      <c r="H197" s="837">
        <v>0</v>
      </c>
      <c r="I197" s="849">
        <v>5</v>
      </c>
      <c r="J197" s="849">
        <v>228.93</v>
      </c>
      <c r="K197" s="837">
        <v>1</v>
      </c>
      <c r="L197" s="849">
        <v>5</v>
      </c>
      <c r="M197" s="850">
        <v>228.93</v>
      </c>
    </row>
    <row r="198" spans="1:13" ht="14.4" customHeight="1" x14ac:dyDescent="0.3">
      <c r="A198" s="831" t="s">
        <v>1719</v>
      </c>
      <c r="B198" s="832" t="s">
        <v>1560</v>
      </c>
      <c r="C198" s="832" t="s">
        <v>2488</v>
      </c>
      <c r="D198" s="832" t="s">
        <v>2489</v>
      </c>
      <c r="E198" s="832" t="s">
        <v>630</v>
      </c>
      <c r="F198" s="849">
        <v>1</v>
      </c>
      <c r="G198" s="849">
        <v>72.55</v>
      </c>
      <c r="H198" s="837">
        <v>1</v>
      </c>
      <c r="I198" s="849"/>
      <c r="J198" s="849"/>
      <c r="K198" s="837">
        <v>0</v>
      </c>
      <c r="L198" s="849">
        <v>1</v>
      </c>
      <c r="M198" s="850">
        <v>72.55</v>
      </c>
    </row>
    <row r="199" spans="1:13" ht="14.4" customHeight="1" x14ac:dyDescent="0.3">
      <c r="A199" s="831" t="s">
        <v>1719</v>
      </c>
      <c r="B199" s="832" t="s">
        <v>1560</v>
      </c>
      <c r="C199" s="832" t="s">
        <v>2490</v>
      </c>
      <c r="D199" s="832" t="s">
        <v>628</v>
      </c>
      <c r="E199" s="832" t="s">
        <v>2491</v>
      </c>
      <c r="F199" s="849"/>
      <c r="G199" s="849"/>
      <c r="H199" s="837">
        <v>0</v>
      </c>
      <c r="I199" s="849">
        <v>2</v>
      </c>
      <c r="J199" s="849">
        <v>130.56</v>
      </c>
      <c r="K199" s="837">
        <v>1</v>
      </c>
      <c r="L199" s="849">
        <v>2</v>
      </c>
      <c r="M199" s="850">
        <v>130.56</v>
      </c>
    </row>
    <row r="200" spans="1:13" ht="14.4" customHeight="1" x14ac:dyDescent="0.3">
      <c r="A200" s="831" t="s">
        <v>1719</v>
      </c>
      <c r="B200" s="832" t="s">
        <v>1567</v>
      </c>
      <c r="C200" s="832" t="s">
        <v>1568</v>
      </c>
      <c r="D200" s="832" t="s">
        <v>905</v>
      </c>
      <c r="E200" s="832" t="s">
        <v>1569</v>
      </c>
      <c r="F200" s="849"/>
      <c r="G200" s="849"/>
      <c r="H200" s="837"/>
      <c r="I200" s="849">
        <v>32</v>
      </c>
      <c r="J200" s="849">
        <v>0</v>
      </c>
      <c r="K200" s="837"/>
      <c r="L200" s="849">
        <v>32</v>
      </c>
      <c r="M200" s="850">
        <v>0</v>
      </c>
    </row>
    <row r="201" spans="1:13" ht="14.4" customHeight="1" x14ac:dyDescent="0.3">
      <c r="A201" s="831" t="s">
        <v>1719</v>
      </c>
      <c r="B201" s="832" t="s">
        <v>1590</v>
      </c>
      <c r="C201" s="832" t="s">
        <v>2547</v>
      </c>
      <c r="D201" s="832" t="s">
        <v>1012</v>
      </c>
      <c r="E201" s="832" t="s">
        <v>2548</v>
      </c>
      <c r="F201" s="849"/>
      <c r="G201" s="849"/>
      <c r="H201" s="837"/>
      <c r="I201" s="849">
        <v>9</v>
      </c>
      <c r="J201" s="849">
        <v>0</v>
      </c>
      <c r="K201" s="837"/>
      <c r="L201" s="849">
        <v>9</v>
      </c>
      <c r="M201" s="850">
        <v>0</v>
      </c>
    </row>
    <row r="202" spans="1:13" ht="14.4" customHeight="1" x14ac:dyDescent="0.3">
      <c r="A202" s="831" t="s">
        <v>1719</v>
      </c>
      <c r="B202" s="832" t="s">
        <v>1601</v>
      </c>
      <c r="C202" s="832" t="s">
        <v>2546</v>
      </c>
      <c r="D202" s="832" t="s">
        <v>675</v>
      </c>
      <c r="E202" s="832" t="s">
        <v>2196</v>
      </c>
      <c r="F202" s="849"/>
      <c r="G202" s="849"/>
      <c r="H202" s="837"/>
      <c r="I202" s="849">
        <v>2</v>
      </c>
      <c r="J202" s="849">
        <v>0</v>
      </c>
      <c r="K202" s="837"/>
      <c r="L202" s="849">
        <v>2</v>
      </c>
      <c r="M202" s="850">
        <v>0</v>
      </c>
    </row>
    <row r="203" spans="1:13" ht="14.4" customHeight="1" x14ac:dyDescent="0.3">
      <c r="A203" s="831" t="s">
        <v>1719</v>
      </c>
      <c r="B203" s="832" t="s">
        <v>1616</v>
      </c>
      <c r="C203" s="832" t="s">
        <v>2125</v>
      </c>
      <c r="D203" s="832" t="s">
        <v>1618</v>
      </c>
      <c r="E203" s="832" t="s">
        <v>2126</v>
      </c>
      <c r="F203" s="849"/>
      <c r="G203" s="849"/>
      <c r="H203" s="837">
        <v>0</v>
      </c>
      <c r="I203" s="849">
        <v>5</v>
      </c>
      <c r="J203" s="849">
        <v>881.6</v>
      </c>
      <c r="K203" s="837">
        <v>1</v>
      </c>
      <c r="L203" s="849">
        <v>5</v>
      </c>
      <c r="M203" s="850">
        <v>881.6</v>
      </c>
    </row>
    <row r="204" spans="1:13" ht="14.4" customHeight="1" x14ac:dyDescent="0.3">
      <c r="A204" s="831" t="s">
        <v>1720</v>
      </c>
      <c r="B204" s="832" t="s">
        <v>1381</v>
      </c>
      <c r="C204" s="832" t="s">
        <v>1744</v>
      </c>
      <c r="D204" s="832" t="s">
        <v>770</v>
      </c>
      <c r="E204" s="832" t="s">
        <v>1387</v>
      </c>
      <c r="F204" s="849"/>
      <c r="G204" s="849"/>
      <c r="H204" s="837">
        <v>0</v>
      </c>
      <c r="I204" s="849">
        <v>25</v>
      </c>
      <c r="J204" s="849">
        <v>12272.25</v>
      </c>
      <c r="K204" s="837">
        <v>1</v>
      </c>
      <c r="L204" s="849">
        <v>25</v>
      </c>
      <c r="M204" s="850">
        <v>12272.25</v>
      </c>
    </row>
    <row r="205" spans="1:13" ht="14.4" customHeight="1" x14ac:dyDescent="0.3">
      <c r="A205" s="831" t="s">
        <v>1720</v>
      </c>
      <c r="B205" s="832" t="s">
        <v>1381</v>
      </c>
      <c r="C205" s="832" t="s">
        <v>2342</v>
      </c>
      <c r="D205" s="832" t="s">
        <v>770</v>
      </c>
      <c r="E205" s="832" t="s">
        <v>2343</v>
      </c>
      <c r="F205" s="849"/>
      <c r="G205" s="849"/>
      <c r="H205" s="837">
        <v>0</v>
      </c>
      <c r="I205" s="849">
        <v>1</v>
      </c>
      <c r="J205" s="849">
        <v>147.26</v>
      </c>
      <c r="K205" s="837">
        <v>1</v>
      </c>
      <c r="L205" s="849">
        <v>1</v>
      </c>
      <c r="M205" s="850">
        <v>147.26</v>
      </c>
    </row>
    <row r="206" spans="1:13" ht="14.4" customHeight="1" x14ac:dyDescent="0.3">
      <c r="A206" s="831" t="s">
        <v>1720</v>
      </c>
      <c r="B206" s="832" t="s">
        <v>1381</v>
      </c>
      <c r="C206" s="832" t="s">
        <v>1724</v>
      </c>
      <c r="D206" s="832" t="s">
        <v>770</v>
      </c>
      <c r="E206" s="832" t="s">
        <v>1385</v>
      </c>
      <c r="F206" s="849"/>
      <c r="G206" s="849"/>
      <c r="H206" s="837">
        <v>0</v>
      </c>
      <c r="I206" s="849">
        <v>81</v>
      </c>
      <c r="J206" s="849">
        <v>59642.73</v>
      </c>
      <c r="K206" s="837">
        <v>1</v>
      </c>
      <c r="L206" s="849">
        <v>81</v>
      </c>
      <c r="M206" s="850">
        <v>59642.73</v>
      </c>
    </row>
    <row r="207" spans="1:13" ht="14.4" customHeight="1" x14ac:dyDescent="0.3">
      <c r="A207" s="831" t="s">
        <v>1720</v>
      </c>
      <c r="B207" s="832" t="s">
        <v>1381</v>
      </c>
      <c r="C207" s="832" t="s">
        <v>1798</v>
      </c>
      <c r="D207" s="832" t="s">
        <v>770</v>
      </c>
      <c r="E207" s="832" t="s">
        <v>1799</v>
      </c>
      <c r="F207" s="849"/>
      <c r="G207" s="849"/>
      <c r="H207" s="837">
        <v>0</v>
      </c>
      <c r="I207" s="849">
        <v>4</v>
      </c>
      <c r="J207" s="849">
        <v>3694.96</v>
      </c>
      <c r="K207" s="837">
        <v>1</v>
      </c>
      <c r="L207" s="849">
        <v>4</v>
      </c>
      <c r="M207" s="850">
        <v>3694.96</v>
      </c>
    </row>
    <row r="208" spans="1:13" ht="14.4" customHeight="1" x14ac:dyDescent="0.3">
      <c r="A208" s="831" t="s">
        <v>1720</v>
      </c>
      <c r="B208" s="832" t="s">
        <v>1381</v>
      </c>
      <c r="C208" s="832" t="s">
        <v>2133</v>
      </c>
      <c r="D208" s="832" t="s">
        <v>770</v>
      </c>
      <c r="E208" s="832" t="s">
        <v>2134</v>
      </c>
      <c r="F208" s="849"/>
      <c r="G208" s="849"/>
      <c r="H208" s="837">
        <v>0</v>
      </c>
      <c r="I208" s="849">
        <v>2</v>
      </c>
      <c r="J208" s="849">
        <v>2309.36</v>
      </c>
      <c r="K208" s="837">
        <v>1</v>
      </c>
      <c r="L208" s="849">
        <v>2</v>
      </c>
      <c r="M208" s="850">
        <v>2309.36</v>
      </c>
    </row>
    <row r="209" spans="1:13" ht="14.4" customHeight="1" x14ac:dyDescent="0.3">
      <c r="A209" s="831" t="s">
        <v>1720</v>
      </c>
      <c r="B209" s="832" t="s">
        <v>1503</v>
      </c>
      <c r="C209" s="832" t="s">
        <v>2007</v>
      </c>
      <c r="D209" s="832" t="s">
        <v>1039</v>
      </c>
      <c r="E209" s="832" t="s">
        <v>1830</v>
      </c>
      <c r="F209" s="849"/>
      <c r="G209" s="849"/>
      <c r="H209" s="837">
        <v>0</v>
      </c>
      <c r="I209" s="849">
        <v>2</v>
      </c>
      <c r="J209" s="849">
        <v>308.72000000000003</v>
      </c>
      <c r="K209" s="837">
        <v>1</v>
      </c>
      <c r="L209" s="849">
        <v>2</v>
      </c>
      <c r="M209" s="850">
        <v>308.72000000000003</v>
      </c>
    </row>
    <row r="210" spans="1:13" ht="14.4" customHeight="1" x14ac:dyDescent="0.3">
      <c r="A210" s="831" t="s">
        <v>1720</v>
      </c>
      <c r="B210" s="832" t="s">
        <v>1503</v>
      </c>
      <c r="C210" s="832" t="s">
        <v>1506</v>
      </c>
      <c r="D210" s="832" t="s">
        <v>1507</v>
      </c>
      <c r="E210" s="832" t="s">
        <v>1508</v>
      </c>
      <c r="F210" s="849"/>
      <c r="G210" s="849"/>
      <c r="H210" s="837">
        <v>0</v>
      </c>
      <c r="I210" s="849">
        <v>1</v>
      </c>
      <c r="J210" s="849">
        <v>149.52000000000001</v>
      </c>
      <c r="K210" s="837">
        <v>1</v>
      </c>
      <c r="L210" s="849">
        <v>1</v>
      </c>
      <c r="M210" s="850">
        <v>149.52000000000001</v>
      </c>
    </row>
    <row r="211" spans="1:13" ht="14.4" customHeight="1" x14ac:dyDescent="0.3">
      <c r="A211" s="831" t="s">
        <v>1720</v>
      </c>
      <c r="B211" s="832" t="s">
        <v>1556</v>
      </c>
      <c r="C211" s="832" t="s">
        <v>1557</v>
      </c>
      <c r="D211" s="832" t="s">
        <v>647</v>
      </c>
      <c r="E211" s="832" t="s">
        <v>1558</v>
      </c>
      <c r="F211" s="849"/>
      <c r="G211" s="849"/>
      <c r="H211" s="837">
        <v>0</v>
      </c>
      <c r="I211" s="849">
        <v>2</v>
      </c>
      <c r="J211" s="849">
        <v>35.24</v>
      </c>
      <c r="K211" s="837">
        <v>1</v>
      </c>
      <c r="L211" s="849">
        <v>2</v>
      </c>
      <c r="M211" s="850">
        <v>35.24</v>
      </c>
    </row>
    <row r="212" spans="1:13" ht="14.4" customHeight="1" x14ac:dyDescent="0.3">
      <c r="A212" s="831" t="s">
        <v>1720</v>
      </c>
      <c r="B212" s="832" t="s">
        <v>1556</v>
      </c>
      <c r="C212" s="832" t="s">
        <v>1559</v>
      </c>
      <c r="D212" s="832" t="s">
        <v>647</v>
      </c>
      <c r="E212" s="832" t="s">
        <v>629</v>
      </c>
      <c r="F212" s="849"/>
      <c r="G212" s="849"/>
      <c r="H212" s="837">
        <v>0</v>
      </c>
      <c r="I212" s="849">
        <v>1</v>
      </c>
      <c r="J212" s="849">
        <v>35.25</v>
      </c>
      <c r="K212" s="837">
        <v>1</v>
      </c>
      <c r="L212" s="849">
        <v>1</v>
      </c>
      <c r="M212" s="850">
        <v>35.25</v>
      </c>
    </row>
    <row r="213" spans="1:13" ht="14.4" customHeight="1" x14ac:dyDescent="0.3">
      <c r="A213" s="831" t="s">
        <v>1720</v>
      </c>
      <c r="B213" s="832" t="s">
        <v>1567</v>
      </c>
      <c r="C213" s="832" t="s">
        <v>1568</v>
      </c>
      <c r="D213" s="832" t="s">
        <v>905</v>
      </c>
      <c r="E213" s="832" t="s">
        <v>1569</v>
      </c>
      <c r="F213" s="849"/>
      <c r="G213" s="849"/>
      <c r="H213" s="837"/>
      <c r="I213" s="849">
        <v>179</v>
      </c>
      <c r="J213" s="849">
        <v>0</v>
      </c>
      <c r="K213" s="837"/>
      <c r="L213" s="849">
        <v>179</v>
      </c>
      <c r="M213" s="850">
        <v>0</v>
      </c>
    </row>
    <row r="214" spans="1:13" ht="14.4" customHeight="1" x14ac:dyDescent="0.3">
      <c r="A214" s="831" t="s">
        <v>1720</v>
      </c>
      <c r="B214" s="832" t="s">
        <v>1590</v>
      </c>
      <c r="C214" s="832" t="s">
        <v>1591</v>
      </c>
      <c r="D214" s="832" t="s">
        <v>1012</v>
      </c>
      <c r="E214" s="832" t="s">
        <v>1592</v>
      </c>
      <c r="F214" s="849"/>
      <c r="G214" s="849"/>
      <c r="H214" s="837"/>
      <c r="I214" s="849">
        <v>1</v>
      </c>
      <c r="J214" s="849">
        <v>0</v>
      </c>
      <c r="K214" s="837"/>
      <c r="L214" s="849">
        <v>1</v>
      </c>
      <c r="M214" s="850">
        <v>0</v>
      </c>
    </row>
    <row r="215" spans="1:13" ht="14.4" customHeight="1" x14ac:dyDescent="0.3">
      <c r="A215" s="831" t="s">
        <v>1720</v>
      </c>
      <c r="B215" s="832" t="s">
        <v>1545</v>
      </c>
      <c r="C215" s="832" t="s">
        <v>2634</v>
      </c>
      <c r="D215" s="832" t="s">
        <v>1116</v>
      </c>
      <c r="E215" s="832" t="s">
        <v>2635</v>
      </c>
      <c r="F215" s="849">
        <v>1</v>
      </c>
      <c r="G215" s="849">
        <v>7132.14</v>
      </c>
      <c r="H215" s="837">
        <v>1</v>
      </c>
      <c r="I215" s="849"/>
      <c r="J215" s="849"/>
      <c r="K215" s="837">
        <v>0</v>
      </c>
      <c r="L215" s="849">
        <v>1</v>
      </c>
      <c r="M215" s="850">
        <v>7132.14</v>
      </c>
    </row>
    <row r="216" spans="1:13" ht="14.4" customHeight="1" x14ac:dyDescent="0.3">
      <c r="A216" s="831" t="s">
        <v>1720</v>
      </c>
      <c r="B216" s="832" t="s">
        <v>1460</v>
      </c>
      <c r="C216" s="832" t="s">
        <v>1464</v>
      </c>
      <c r="D216" s="832" t="s">
        <v>1462</v>
      </c>
      <c r="E216" s="832" t="s">
        <v>1465</v>
      </c>
      <c r="F216" s="849"/>
      <c r="G216" s="849"/>
      <c r="H216" s="837">
        <v>0</v>
      </c>
      <c r="I216" s="849">
        <v>1</v>
      </c>
      <c r="J216" s="849">
        <v>218.32</v>
      </c>
      <c r="K216" s="837">
        <v>1</v>
      </c>
      <c r="L216" s="849">
        <v>1</v>
      </c>
      <c r="M216" s="850">
        <v>218.32</v>
      </c>
    </row>
    <row r="217" spans="1:13" ht="14.4" customHeight="1" x14ac:dyDescent="0.3">
      <c r="A217" s="831" t="s">
        <v>1721</v>
      </c>
      <c r="B217" s="832" t="s">
        <v>1381</v>
      </c>
      <c r="C217" s="832" t="s">
        <v>1858</v>
      </c>
      <c r="D217" s="832" t="s">
        <v>770</v>
      </c>
      <c r="E217" s="832" t="s">
        <v>1859</v>
      </c>
      <c r="F217" s="849"/>
      <c r="G217" s="849"/>
      <c r="H217" s="837">
        <v>0</v>
      </c>
      <c r="I217" s="849">
        <v>1</v>
      </c>
      <c r="J217" s="849">
        <v>368.16</v>
      </c>
      <c r="K217" s="837">
        <v>1</v>
      </c>
      <c r="L217" s="849">
        <v>1</v>
      </c>
      <c r="M217" s="850">
        <v>368.16</v>
      </c>
    </row>
    <row r="218" spans="1:13" ht="14.4" customHeight="1" x14ac:dyDescent="0.3">
      <c r="A218" s="831" t="s">
        <v>1721</v>
      </c>
      <c r="B218" s="832" t="s">
        <v>1381</v>
      </c>
      <c r="C218" s="832" t="s">
        <v>1744</v>
      </c>
      <c r="D218" s="832" t="s">
        <v>770</v>
      </c>
      <c r="E218" s="832" t="s">
        <v>1387</v>
      </c>
      <c r="F218" s="849"/>
      <c r="G218" s="849"/>
      <c r="H218" s="837">
        <v>0</v>
      </c>
      <c r="I218" s="849">
        <v>25</v>
      </c>
      <c r="J218" s="849">
        <v>12272.25</v>
      </c>
      <c r="K218" s="837">
        <v>1</v>
      </c>
      <c r="L218" s="849">
        <v>25</v>
      </c>
      <c r="M218" s="850">
        <v>12272.25</v>
      </c>
    </row>
    <row r="219" spans="1:13" ht="14.4" customHeight="1" x14ac:dyDescent="0.3">
      <c r="A219" s="831" t="s">
        <v>1721</v>
      </c>
      <c r="B219" s="832" t="s">
        <v>1381</v>
      </c>
      <c r="C219" s="832" t="s">
        <v>1724</v>
      </c>
      <c r="D219" s="832" t="s">
        <v>770</v>
      </c>
      <c r="E219" s="832" t="s">
        <v>1385</v>
      </c>
      <c r="F219" s="849"/>
      <c r="G219" s="849"/>
      <c r="H219" s="837">
        <v>0</v>
      </c>
      <c r="I219" s="849">
        <v>17</v>
      </c>
      <c r="J219" s="849">
        <v>12517.61</v>
      </c>
      <c r="K219" s="837">
        <v>1</v>
      </c>
      <c r="L219" s="849">
        <v>17</v>
      </c>
      <c r="M219" s="850">
        <v>12517.61</v>
      </c>
    </row>
    <row r="220" spans="1:13" ht="14.4" customHeight="1" x14ac:dyDescent="0.3">
      <c r="A220" s="831" t="s">
        <v>1721</v>
      </c>
      <c r="B220" s="832" t="s">
        <v>1381</v>
      </c>
      <c r="C220" s="832" t="s">
        <v>1798</v>
      </c>
      <c r="D220" s="832" t="s">
        <v>770</v>
      </c>
      <c r="E220" s="832" t="s">
        <v>1799</v>
      </c>
      <c r="F220" s="849"/>
      <c r="G220" s="849"/>
      <c r="H220" s="837">
        <v>0</v>
      </c>
      <c r="I220" s="849">
        <v>1</v>
      </c>
      <c r="J220" s="849">
        <v>923.74</v>
      </c>
      <c r="K220" s="837">
        <v>1</v>
      </c>
      <c r="L220" s="849">
        <v>1</v>
      </c>
      <c r="M220" s="850">
        <v>923.74</v>
      </c>
    </row>
    <row r="221" spans="1:13" ht="14.4" customHeight="1" x14ac:dyDescent="0.3">
      <c r="A221" s="831" t="s">
        <v>1721</v>
      </c>
      <c r="B221" s="832" t="s">
        <v>1503</v>
      </c>
      <c r="C221" s="832" t="s">
        <v>2007</v>
      </c>
      <c r="D221" s="832" t="s">
        <v>1039</v>
      </c>
      <c r="E221" s="832" t="s">
        <v>1830</v>
      </c>
      <c r="F221" s="849"/>
      <c r="G221" s="849"/>
      <c r="H221" s="837">
        <v>0</v>
      </c>
      <c r="I221" s="849">
        <v>1</v>
      </c>
      <c r="J221" s="849">
        <v>154.36000000000001</v>
      </c>
      <c r="K221" s="837">
        <v>1</v>
      </c>
      <c r="L221" s="849">
        <v>1</v>
      </c>
      <c r="M221" s="850">
        <v>154.36000000000001</v>
      </c>
    </row>
    <row r="222" spans="1:13" ht="14.4" customHeight="1" x14ac:dyDescent="0.3">
      <c r="A222" s="831" t="s">
        <v>1721</v>
      </c>
      <c r="B222" s="832" t="s">
        <v>1556</v>
      </c>
      <c r="C222" s="832" t="s">
        <v>1557</v>
      </c>
      <c r="D222" s="832" t="s">
        <v>647</v>
      </c>
      <c r="E222" s="832" t="s">
        <v>1558</v>
      </c>
      <c r="F222" s="849"/>
      <c r="G222" s="849"/>
      <c r="H222" s="837">
        <v>0</v>
      </c>
      <c r="I222" s="849">
        <v>1</v>
      </c>
      <c r="J222" s="849">
        <v>24.22</v>
      </c>
      <c r="K222" s="837">
        <v>1</v>
      </c>
      <c r="L222" s="849">
        <v>1</v>
      </c>
      <c r="M222" s="850">
        <v>24.22</v>
      </c>
    </row>
    <row r="223" spans="1:13" ht="14.4" customHeight="1" x14ac:dyDescent="0.3">
      <c r="A223" s="831" t="s">
        <v>1721</v>
      </c>
      <c r="B223" s="832" t="s">
        <v>1556</v>
      </c>
      <c r="C223" s="832" t="s">
        <v>1559</v>
      </c>
      <c r="D223" s="832" t="s">
        <v>647</v>
      </c>
      <c r="E223" s="832" t="s">
        <v>629</v>
      </c>
      <c r="F223" s="849"/>
      <c r="G223" s="849"/>
      <c r="H223" s="837">
        <v>0</v>
      </c>
      <c r="I223" s="849">
        <v>2</v>
      </c>
      <c r="J223" s="849">
        <v>96.84</v>
      </c>
      <c r="K223" s="837">
        <v>1</v>
      </c>
      <c r="L223" s="849">
        <v>2</v>
      </c>
      <c r="M223" s="850">
        <v>96.84</v>
      </c>
    </row>
    <row r="224" spans="1:13" ht="14.4" customHeight="1" x14ac:dyDescent="0.3">
      <c r="A224" s="831" t="s">
        <v>1721</v>
      </c>
      <c r="B224" s="832" t="s">
        <v>1567</v>
      </c>
      <c r="C224" s="832" t="s">
        <v>1568</v>
      </c>
      <c r="D224" s="832" t="s">
        <v>905</v>
      </c>
      <c r="E224" s="832" t="s">
        <v>1569</v>
      </c>
      <c r="F224" s="849"/>
      <c r="G224" s="849"/>
      <c r="H224" s="837"/>
      <c r="I224" s="849">
        <v>40</v>
      </c>
      <c r="J224" s="849">
        <v>0</v>
      </c>
      <c r="K224" s="837"/>
      <c r="L224" s="849">
        <v>40</v>
      </c>
      <c r="M224" s="850">
        <v>0</v>
      </c>
    </row>
    <row r="225" spans="1:13" ht="14.4" customHeight="1" x14ac:dyDescent="0.3">
      <c r="A225" s="831" t="s">
        <v>1722</v>
      </c>
      <c r="B225" s="832" t="s">
        <v>1381</v>
      </c>
      <c r="C225" s="832" t="s">
        <v>1858</v>
      </c>
      <c r="D225" s="832" t="s">
        <v>770</v>
      </c>
      <c r="E225" s="832" t="s">
        <v>1859</v>
      </c>
      <c r="F225" s="849"/>
      <c r="G225" s="849"/>
      <c r="H225" s="837">
        <v>0</v>
      </c>
      <c r="I225" s="849">
        <v>4</v>
      </c>
      <c r="J225" s="849">
        <v>1472.64</v>
      </c>
      <c r="K225" s="837">
        <v>1</v>
      </c>
      <c r="L225" s="849">
        <v>4</v>
      </c>
      <c r="M225" s="850">
        <v>1472.64</v>
      </c>
    </row>
    <row r="226" spans="1:13" ht="14.4" customHeight="1" x14ac:dyDescent="0.3">
      <c r="A226" s="831" t="s">
        <v>1722</v>
      </c>
      <c r="B226" s="832" t="s">
        <v>1381</v>
      </c>
      <c r="C226" s="832" t="s">
        <v>1744</v>
      </c>
      <c r="D226" s="832" t="s">
        <v>770</v>
      </c>
      <c r="E226" s="832" t="s">
        <v>1387</v>
      </c>
      <c r="F226" s="849"/>
      <c r="G226" s="849"/>
      <c r="H226" s="837">
        <v>0</v>
      </c>
      <c r="I226" s="849">
        <v>84</v>
      </c>
      <c r="J226" s="849">
        <v>41234.76</v>
      </c>
      <c r="K226" s="837">
        <v>1</v>
      </c>
      <c r="L226" s="849">
        <v>84</v>
      </c>
      <c r="M226" s="850">
        <v>41234.76</v>
      </c>
    </row>
    <row r="227" spans="1:13" ht="14.4" customHeight="1" x14ac:dyDescent="0.3">
      <c r="A227" s="831" t="s">
        <v>1722</v>
      </c>
      <c r="B227" s="832" t="s">
        <v>1381</v>
      </c>
      <c r="C227" s="832" t="s">
        <v>1724</v>
      </c>
      <c r="D227" s="832" t="s">
        <v>770</v>
      </c>
      <c r="E227" s="832" t="s">
        <v>1385</v>
      </c>
      <c r="F227" s="849"/>
      <c r="G227" s="849"/>
      <c r="H227" s="837">
        <v>0</v>
      </c>
      <c r="I227" s="849">
        <v>85</v>
      </c>
      <c r="J227" s="849">
        <v>62588.05</v>
      </c>
      <c r="K227" s="837">
        <v>1</v>
      </c>
      <c r="L227" s="849">
        <v>85</v>
      </c>
      <c r="M227" s="850">
        <v>62588.05</v>
      </c>
    </row>
    <row r="228" spans="1:13" ht="14.4" customHeight="1" x14ac:dyDescent="0.3">
      <c r="A228" s="831" t="s">
        <v>1722</v>
      </c>
      <c r="B228" s="832" t="s">
        <v>1381</v>
      </c>
      <c r="C228" s="832" t="s">
        <v>1798</v>
      </c>
      <c r="D228" s="832" t="s">
        <v>770</v>
      </c>
      <c r="E228" s="832" t="s">
        <v>1799</v>
      </c>
      <c r="F228" s="849"/>
      <c r="G228" s="849"/>
      <c r="H228" s="837">
        <v>0</v>
      </c>
      <c r="I228" s="849">
        <v>5</v>
      </c>
      <c r="J228" s="849">
        <v>4618.7000000000007</v>
      </c>
      <c r="K228" s="837">
        <v>1</v>
      </c>
      <c r="L228" s="849">
        <v>5</v>
      </c>
      <c r="M228" s="850">
        <v>4618.7000000000007</v>
      </c>
    </row>
    <row r="229" spans="1:13" ht="14.4" customHeight="1" x14ac:dyDescent="0.3">
      <c r="A229" s="831" t="s">
        <v>1722</v>
      </c>
      <c r="B229" s="832" t="s">
        <v>1381</v>
      </c>
      <c r="C229" s="832" t="s">
        <v>2133</v>
      </c>
      <c r="D229" s="832" t="s">
        <v>770</v>
      </c>
      <c r="E229" s="832" t="s">
        <v>2134</v>
      </c>
      <c r="F229" s="849"/>
      <c r="G229" s="849"/>
      <c r="H229" s="837">
        <v>0</v>
      </c>
      <c r="I229" s="849">
        <v>6</v>
      </c>
      <c r="J229" s="849">
        <v>6928.08</v>
      </c>
      <c r="K229" s="837">
        <v>1</v>
      </c>
      <c r="L229" s="849">
        <v>6</v>
      </c>
      <c r="M229" s="850">
        <v>6928.08</v>
      </c>
    </row>
    <row r="230" spans="1:13" ht="14.4" customHeight="1" x14ac:dyDescent="0.3">
      <c r="A230" s="831" t="s">
        <v>1722</v>
      </c>
      <c r="B230" s="832" t="s">
        <v>1423</v>
      </c>
      <c r="C230" s="832" t="s">
        <v>2575</v>
      </c>
      <c r="D230" s="832" t="s">
        <v>2245</v>
      </c>
      <c r="E230" s="832" t="s">
        <v>1425</v>
      </c>
      <c r="F230" s="849">
        <v>1</v>
      </c>
      <c r="G230" s="849">
        <v>35.11</v>
      </c>
      <c r="H230" s="837">
        <v>1</v>
      </c>
      <c r="I230" s="849"/>
      <c r="J230" s="849"/>
      <c r="K230" s="837">
        <v>0</v>
      </c>
      <c r="L230" s="849">
        <v>1</v>
      </c>
      <c r="M230" s="850">
        <v>35.11</v>
      </c>
    </row>
    <row r="231" spans="1:13" ht="14.4" customHeight="1" x14ac:dyDescent="0.3">
      <c r="A231" s="831" t="s">
        <v>1722</v>
      </c>
      <c r="B231" s="832" t="s">
        <v>1503</v>
      </c>
      <c r="C231" s="832" t="s">
        <v>1506</v>
      </c>
      <c r="D231" s="832" t="s">
        <v>1507</v>
      </c>
      <c r="E231" s="832" t="s">
        <v>1508</v>
      </c>
      <c r="F231" s="849"/>
      <c r="G231" s="849"/>
      <c r="H231" s="837">
        <v>0</v>
      </c>
      <c r="I231" s="849">
        <v>2</v>
      </c>
      <c r="J231" s="849">
        <v>299.04000000000002</v>
      </c>
      <c r="K231" s="837">
        <v>1</v>
      </c>
      <c r="L231" s="849">
        <v>2</v>
      </c>
      <c r="M231" s="850">
        <v>299.04000000000002</v>
      </c>
    </row>
    <row r="232" spans="1:13" ht="14.4" customHeight="1" x14ac:dyDescent="0.3">
      <c r="A232" s="831" t="s">
        <v>1722</v>
      </c>
      <c r="B232" s="832" t="s">
        <v>2696</v>
      </c>
      <c r="C232" s="832" t="s">
        <v>2504</v>
      </c>
      <c r="D232" s="832" t="s">
        <v>1080</v>
      </c>
      <c r="E232" s="832" t="s">
        <v>2505</v>
      </c>
      <c r="F232" s="849">
        <v>1</v>
      </c>
      <c r="G232" s="849">
        <v>98.75</v>
      </c>
      <c r="H232" s="837">
        <v>1</v>
      </c>
      <c r="I232" s="849"/>
      <c r="J232" s="849"/>
      <c r="K232" s="837">
        <v>0</v>
      </c>
      <c r="L232" s="849">
        <v>1</v>
      </c>
      <c r="M232" s="850">
        <v>98.75</v>
      </c>
    </row>
    <row r="233" spans="1:13" ht="14.4" customHeight="1" x14ac:dyDescent="0.3">
      <c r="A233" s="831" t="s">
        <v>1722</v>
      </c>
      <c r="B233" s="832" t="s">
        <v>2696</v>
      </c>
      <c r="C233" s="832" t="s">
        <v>2576</v>
      </c>
      <c r="D233" s="832" t="s">
        <v>1080</v>
      </c>
      <c r="E233" s="832" t="s">
        <v>2505</v>
      </c>
      <c r="F233" s="849">
        <v>1</v>
      </c>
      <c r="G233" s="849">
        <v>98.75</v>
      </c>
      <c r="H233" s="837">
        <v>1</v>
      </c>
      <c r="I233" s="849"/>
      <c r="J233" s="849"/>
      <c r="K233" s="837">
        <v>0</v>
      </c>
      <c r="L233" s="849">
        <v>1</v>
      </c>
      <c r="M233" s="850">
        <v>98.75</v>
      </c>
    </row>
    <row r="234" spans="1:13" ht="14.4" customHeight="1" x14ac:dyDescent="0.3">
      <c r="A234" s="831" t="s">
        <v>1722</v>
      </c>
      <c r="B234" s="832" t="s">
        <v>1556</v>
      </c>
      <c r="C234" s="832" t="s">
        <v>1559</v>
      </c>
      <c r="D234" s="832" t="s">
        <v>647</v>
      </c>
      <c r="E234" s="832" t="s">
        <v>629</v>
      </c>
      <c r="F234" s="849"/>
      <c r="G234" s="849"/>
      <c r="H234" s="837">
        <v>0</v>
      </c>
      <c r="I234" s="849">
        <v>7</v>
      </c>
      <c r="J234" s="849">
        <v>338.94000000000005</v>
      </c>
      <c r="K234" s="837">
        <v>1</v>
      </c>
      <c r="L234" s="849">
        <v>7</v>
      </c>
      <c r="M234" s="850">
        <v>338.94000000000005</v>
      </c>
    </row>
    <row r="235" spans="1:13" ht="14.4" customHeight="1" x14ac:dyDescent="0.3">
      <c r="A235" s="831" t="s">
        <v>1722</v>
      </c>
      <c r="B235" s="832" t="s">
        <v>1556</v>
      </c>
      <c r="C235" s="832" t="s">
        <v>2078</v>
      </c>
      <c r="D235" s="832" t="s">
        <v>2079</v>
      </c>
      <c r="E235" s="832" t="s">
        <v>2080</v>
      </c>
      <c r="F235" s="849">
        <v>1</v>
      </c>
      <c r="G235" s="849">
        <v>35.25</v>
      </c>
      <c r="H235" s="837">
        <v>1</v>
      </c>
      <c r="I235" s="849"/>
      <c r="J235" s="849"/>
      <c r="K235" s="837">
        <v>0</v>
      </c>
      <c r="L235" s="849">
        <v>1</v>
      </c>
      <c r="M235" s="850">
        <v>35.25</v>
      </c>
    </row>
    <row r="236" spans="1:13" ht="14.4" customHeight="1" x14ac:dyDescent="0.3">
      <c r="A236" s="831" t="s">
        <v>1722</v>
      </c>
      <c r="B236" s="832" t="s">
        <v>1567</v>
      </c>
      <c r="C236" s="832" t="s">
        <v>1568</v>
      </c>
      <c r="D236" s="832" t="s">
        <v>905</v>
      </c>
      <c r="E236" s="832" t="s">
        <v>1569</v>
      </c>
      <c r="F236" s="849"/>
      <c r="G236" s="849"/>
      <c r="H236" s="837"/>
      <c r="I236" s="849">
        <v>119</v>
      </c>
      <c r="J236" s="849">
        <v>0</v>
      </c>
      <c r="K236" s="837"/>
      <c r="L236" s="849">
        <v>119</v>
      </c>
      <c r="M236" s="850">
        <v>0</v>
      </c>
    </row>
    <row r="237" spans="1:13" ht="14.4" customHeight="1" x14ac:dyDescent="0.3">
      <c r="A237" s="831" t="s">
        <v>1722</v>
      </c>
      <c r="B237" s="832" t="s">
        <v>1567</v>
      </c>
      <c r="C237" s="832" t="s">
        <v>1570</v>
      </c>
      <c r="D237" s="832" t="s">
        <v>905</v>
      </c>
      <c r="E237" s="832" t="s">
        <v>1571</v>
      </c>
      <c r="F237" s="849"/>
      <c r="G237" s="849"/>
      <c r="H237" s="837">
        <v>0</v>
      </c>
      <c r="I237" s="849">
        <v>1</v>
      </c>
      <c r="J237" s="849">
        <v>76.86</v>
      </c>
      <c r="K237" s="837">
        <v>1</v>
      </c>
      <c r="L237" s="849">
        <v>1</v>
      </c>
      <c r="M237" s="850">
        <v>76.86</v>
      </c>
    </row>
    <row r="238" spans="1:13" ht="14.4" customHeight="1" x14ac:dyDescent="0.3">
      <c r="A238" s="831" t="s">
        <v>1722</v>
      </c>
      <c r="B238" s="832" t="s">
        <v>1674</v>
      </c>
      <c r="C238" s="832" t="s">
        <v>2582</v>
      </c>
      <c r="D238" s="832" t="s">
        <v>1172</v>
      </c>
      <c r="E238" s="832" t="s">
        <v>2583</v>
      </c>
      <c r="F238" s="849"/>
      <c r="G238" s="849"/>
      <c r="H238" s="837">
        <v>0</v>
      </c>
      <c r="I238" s="849">
        <v>2</v>
      </c>
      <c r="J238" s="849">
        <v>126.68</v>
      </c>
      <c r="K238" s="837">
        <v>1</v>
      </c>
      <c r="L238" s="849">
        <v>2</v>
      </c>
      <c r="M238" s="850">
        <v>126.68</v>
      </c>
    </row>
    <row r="239" spans="1:13" ht="14.4" customHeight="1" x14ac:dyDescent="0.3">
      <c r="A239" s="831" t="s">
        <v>1722</v>
      </c>
      <c r="B239" s="832" t="s">
        <v>1611</v>
      </c>
      <c r="C239" s="832" t="s">
        <v>1848</v>
      </c>
      <c r="D239" s="832" t="s">
        <v>1144</v>
      </c>
      <c r="E239" s="832" t="s">
        <v>1613</v>
      </c>
      <c r="F239" s="849">
        <v>2</v>
      </c>
      <c r="G239" s="849">
        <v>0</v>
      </c>
      <c r="H239" s="837"/>
      <c r="I239" s="849"/>
      <c r="J239" s="849"/>
      <c r="K239" s="837"/>
      <c r="L239" s="849">
        <v>2</v>
      </c>
      <c r="M239" s="850">
        <v>0</v>
      </c>
    </row>
    <row r="240" spans="1:13" ht="14.4" customHeight="1" thickBot="1" x14ac:dyDescent="0.35">
      <c r="A240" s="839" t="s">
        <v>1722</v>
      </c>
      <c r="B240" s="840" t="s">
        <v>1611</v>
      </c>
      <c r="C240" s="840" t="s">
        <v>1612</v>
      </c>
      <c r="D240" s="840" t="s">
        <v>634</v>
      </c>
      <c r="E240" s="840" t="s">
        <v>1613</v>
      </c>
      <c r="F240" s="851"/>
      <c r="G240" s="851"/>
      <c r="H240" s="845"/>
      <c r="I240" s="851">
        <v>1</v>
      </c>
      <c r="J240" s="851">
        <v>0</v>
      </c>
      <c r="K240" s="845"/>
      <c r="L240" s="851">
        <v>1</v>
      </c>
      <c r="M240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" customHeight="1" x14ac:dyDescent="0.3">
      <c r="A6" s="729" t="s">
        <v>579</v>
      </c>
      <c r="B6" s="730" t="s">
        <v>2698</v>
      </c>
      <c r="C6" s="731">
        <v>-64.174600000000041</v>
      </c>
      <c r="D6" s="731">
        <v>-105.7149</v>
      </c>
      <c r="E6" s="731"/>
      <c r="F6" s="731">
        <v>361.5447200000001</v>
      </c>
      <c r="G6" s="731">
        <v>116.7833359375</v>
      </c>
      <c r="H6" s="731">
        <v>244.7613840625001</v>
      </c>
      <c r="I6" s="732">
        <v>3.095858814938214</v>
      </c>
      <c r="J6" s="733" t="s">
        <v>1</v>
      </c>
    </row>
    <row r="7" spans="1:10" ht="14.4" customHeight="1" x14ac:dyDescent="0.3">
      <c r="A7" s="729" t="s">
        <v>579</v>
      </c>
      <c r="B7" s="730" t="s">
        <v>2699</v>
      </c>
      <c r="C7" s="731">
        <v>7728.5636400000058</v>
      </c>
      <c r="D7" s="731">
        <v>7185.3725299999905</v>
      </c>
      <c r="E7" s="731"/>
      <c r="F7" s="731">
        <v>7095.0277299999943</v>
      </c>
      <c r="G7" s="731">
        <v>7291.6670000000004</v>
      </c>
      <c r="H7" s="731">
        <v>-196.63927000000604</v>
      </c>
      <c r="I7" s="732">
        <v>0.97303232991852129</v>
      </c>
      <c r="J7" s="733" t="s">
        <v>1</v>
      </c>
    </row>
    <row r="8" spans="1:10" ht="14.4" customHeight="1" x14ac:dyDescent="0.3">
      <c r="A8" s="729" t="s">
        <v>579</v>
      </c>
      <c r="B8" s="730" t="s">
        <v>2700</v>
      </c>
      <c r="C8" s="731">
        <v>144.52189999999999</v>
      </c>
      <c r="D8" s="731">
        <v>215.69489000000002</v>
      </c>
      <c r="E8" s="731"/>
      <c r="F8" s="731">
        <v>137.03254000000001</v>
      </c>
      <c r="G8" s="731">
        <v>227.5</v>
      </c>
      <c r="H8" s="731">
        <v>-90.467459999999988</v>
      </c>
      <c r="I8" s="732">
        <v>0.60234083516483516</v>
      </c>
      <c r="J8" s="733" t="s">
        <v>1</v>
      </c>
    </row>
    <row r="9" spans="1:10" ht="14.4" customHeight="1" x14ac:dyDescent="0.3">
      <c r="A9" s="729" t="s">
        <v>579</v>
      </c>
      <c r="B9" s="730" t="s">
        <v>2701</v>
      </c>
      <c r="C9" s="731">
        <v>4.9237900000000003</v>
      </c>
      <c r="D9" s="731">
        <v>7.1048200000000001</v>
      </c>
      <c r="E9" s="731"/>
      <c r="F9" s="731">
        <v>4.4312200000000006</v>
      </c>
      <c r="G9" s="731">
        <v>8.7500002441406259</v>
      </c>
      <c r="H9" s="731">
        <v>-4.3187802441406253</v>
      </c>
      <c r="I9" s="732">
        <v>0.50642512872697742</v>
      </c>
      <c r="J9" s="733" t="s">
        <v>1</v>
      </c>
    </row>
    <row r="10" spans="1:10" ht="14.4" customHeight="1" x14ac:dyDescent="0.3">
      <c r="A10" s="729" t="s">
        <v>579</v>
      </c>
      <c r="B10" s="730" t="s">
        <v>2702</v>
      </c>
      <c r="C10" s="731">
        <v>1.7611199999999998</v>
      </c>
      <c r="D10" s="731">
        <v>0.91639000000000004</v>
      </c>
      <c r="E10" s="731"/>
      <c r="F10" s="731">
        <v>0.95699999999999996</v>
      </c>
      <c r="G10" s="731">
        <v>2.3333334960937502</v>
      </c>
      <c r="H10" s="731">
        <v>-1.3763334960937503</v>
      </c>
      <c r="I10" s="732">
        <v>0.41014282853356382</v>
      </c>
      <c r="J10" s="733" t="s">
        <v>1</v>
      </c>
    </row>
    <row r="11" spans="1:10" ht="14.4" customHeight="1" x14ac:dyDescent="0.3">
      <c r="A11" s="729" t="s">
        <v>579</v>
      </c>
      <c r="B11" s="730" t="s">
        <v>2703</v>
      </c>
      <c r="C11" s="731">
        <v>425.30315999999999</v>
      </c>
      <c r="D11" s="731">
        <v>415.91717</v>
      </c>
      <c r="E11" s="731"/>
      <c r="F11" s="731">
        <v>373.41869000000008</v>
      </c>
      <c r="G11" s="731">
        <v>443.33334374999998</v>
      </c>
      <c r="H11" s="731">
        <v>-69.9146537499999</v>
      </c>
      <c r="I11" s="732">
        <v>0.84229777720165022</v>
      </c>
      <c r="J11" s="733" t="s">
        <v>1</v>
      </c>
    </row>
    <row r="12" spans="1:10" ht="14.4" customHeight="1" x14ac:dyDescent="0.3">
      <c r="A12" s="729" t="s">
        <v>579</v>
      </c>
      <c r="B12" s="730" t="s">
        <v>2704</v>
      </c>
      <c r="C12" s="731">
        <v>740.47543999999982</v>
      </c>
      <c r="D12" s="731">
        <v>774.38618000000008</v>
      </c>
      <c r="E12" s="731"/>
      <c r="F12" s="731">
        <v>893.7391800000006</v>
      </c>
      <c r="G12" s="731">
        <v>804.99999218750008</v>
      </c>
      <c r="H12" s="731">
        <v>88.739187812500518</v>
      </c>
      <c r="I12" s="732">
        <v>1.1102350169859772</v>
      </c>
      <c r="J12" s="733" t="s">
        <v>1</v>
      </c>
    </row>
    <row r="13" spans="1:10" ht="14.4" customHeight="1" x14ac:dyDescent="0.3">
      <c r="A13" s="729" t="s">
        <v>579</v>
      </c>
      <c r="B13" s="730" t="s">
        <v>2705</v>
      </c>
      <c r="C13" s="731">
        <v>46.4499</v>
      </c>
      <c r="D13" s="731">
        <v>57.858500000000006</v>
      </c>
      <c r="E13" s="731"/>
      <c r="F13" s="731">
        <v>56.533000000000001</v>
      </c>
      <c r="G13" s="731">
        <v>58.333333984375003</v>
      </c>
      <c r="H13" s="731">
        <v>-1.8003339843750013</v>
      </c>
      <c r="I13" s="732">
        <v>0.96913713204088026</v>
      </c>
      <c r="J13" s="733" t="s">
        <v>1</v>
      </c>
    </row>
    <row r="14" spans="1:10" ht="14.4" customHeight="1" x14ac:dyDescent="0.3">
      <c r="A14" s="729" t="s">
        <v>579</v>
      </c>
      <c r="B14" s="730" t="s">
        <v>2706</v>
      </c>
      <c r="C14" s="731">
        <v>46.932729999999992</v>
      </c>
      <c r="D14" s="731">
        <v>46.764769999999999</v>
      </c>
      <c r="E14" s="731"/>
      <c r="F14" s="731">
        <v>33.338279999999997</v>
      </c>
      <c r="G14" s="731">
        <v>52.500004882812505</v>
      </c>
      <c r="H14" s="731">
        <v>-19.161724882812507</v>
      </c>
      <c r="I14" s="732">
        <v>0.635014798082701</v>
      </c>
      <c r="J14" s="733" t="s">
        <v>1</v>
      </c>
    </row>
    <row r="15" spans="1:10" ht="14.4" customHeight="1" x14ac:dyDescent="0.3">
      <c r="A15" s="729" t="s">
        <v>579</v>
      </c>
      <c r="B15" s="730" t="s">
        <v>2707</v>
      </c>
      <c r="C15" s="731">
        <v>9.2045300000000001</v>
      </c>
      <c r="D15" s="731">
        <v>7.582279999999999</v>
      </c>
      <c r="E15" s="731"/>
      <c r="F15" s="731">
        <v>16.996759999999998</v>
      </c>
      <c r="G15" s="731">
        <v>8.7499998168945314</v>
      </c>
      <c r="H15" s="731">
        <v>8.2467601831054669</v>
      </c>
      <c r="I15" s="732">
        <v>1.9424868977919967</v>
      </c>
      <c r="J15" s="733" t="s">
        <v>1</v>
      </c>
    </row>
    <row r="16" spans="1:10" ht="14.4" customHeight="1" x14ac:dyDescent="0.3">
      <c r="A16" s="729" t="s">
        <v>579</v>
      </c>
      <c r="B16" s="730" t="s">
        <v>2708</v>
      </c>
      <c r="C16" s="731">
        <v>54.377800000000008</v>
      </c>
      <c r="D16" s="731">
        <v>52.901269999999997</v>
      </c>
      <c r="E16" s="731"/>
      <c r="F16" s="731">
        <v>49.4146</v>
      </c>
      <c r="G16" s="731">
        <v>55.416666015624997</v>
      </c>
      <c r="H16" s="731">
        <v>-6.0020660156249974</v>
      </c>
      <c r="I16" s="732">
        <v>0.89169204055089335</v>
      </c>
      <c r="J16" s="733" t="s">
        <v>1</v>
      </c>
    </row>
    <row r="17" spans="1:10" ht="14.4" customHeight="1" x14ac:dyDescent="0.3">
      <c r="A17" s="729" t="s">
        <v>579</v>
      </c>
      <c r="B17" s="730" t="s">
        <v>2709</v>
      </c>
      <c r="C17" s="731">
        <v>22.23706</v>
      </c>
      <c r="D17" s="731">
        <v>9.779580000000001</v>
      </c>
      <c r="E17" s="731"/>
      <c r="F17" s="731">
        <v>16.16508</v>
      </c>
      <c r="G17" s="731">
        <v>20.416667968750001</v>
      </c>
      <c r="H17" s="731">
        <v>-4.2515879687500018</v>
      </c>
      <c r="I17" s="732">
        <v>0.79175896991333095</v>
      </c>
      <c r="J17" s="733" t="s">
        <v>1</v>
      </c>
    </row>
    <row r="18" spans="1:10" ht="14.4" customHeight="1" x14ac:dyDescent="0.3">
      <c r="A18" s="729" t="s">
        <v>579</v>
      </c>
      <c r="B18" s="730" t="s">
        <v>2710</v>
      </c>
      <c r="C18" s="731">
        <v>3.5214000000000003</v>
      </c>
      <c r="D18" s="731">
        <v>9.0709599999999995</v>
      </c>
      <c r="E18" s="731"/>
      <c r="F18" s="731">
        <v>4.5446999999999997</v>
      </c>
      <c r="G18" s="731">
        <v>8.75</v>
      </c>
      <c r="H18" s="731">
        <v>-4.2053000000000003</v>
      </c>
      <c r="I18" s="732">
        <v>0.5193942857142857</v>
      </c>
      <c r="J18" s="733" t="s">
        <v>1</v>
      </c>
    </row>
    <row r="19" spans="1:10" ht="14.4" customHeight="1" x14ac:dyDescent="0.3">
      <c r="A19" s="729" t="s">
        <v>579</v>
      </c>
      <c r="B19" s="730" t="s">
        <v>2711</v>
      </c>
      <c r="C19" s="731">
        <v>93.316500000000005</v>
      </c>
      <c r="D19" s="731">
        <v>181.0573</v>
      </c>
      <c r="E19" s="731"/>
      <c r="F19" s="731">
        <v>109.89763000000001</v>
      </c>
      <c r="G19" s="731">
        <v>128.33333593750001</v>
      </c>
      <c r="H19" s="731">
        <v>-18.435705937500003</v>
      </c>
      <c r="I19" s="732">
        <v>0.85634515145403511</v>
      </c>
      <c r="J19" s="733" t="s">
        <v>1</v>
      </c>
    </row>
    <row r="20" spans="1:10" ht="14.4" customHeight="1" x14ac:dyDescent="0.3">
      <c r="A20" s="729" t="s">
        <v>579</v>
      </c>
      <c r="B20" s="730" t="s">
        <v>2712</v>
      </c>
      <c r="C20" s="731">
        <v>0</v>
      </c>
      <c r="D20" s="731">
        <v>0</v>
      </c>
      <c r="E20" s="731"/>
      <c r="F20" s="731">
        <v>0.93149999999999999</v>
      </c>
      <c r="G20" s="731">
        <v>0</v>
      </c>
      <c r="H20" s="731">
        <v>0.93149999999999999</v>
      </c>
      <c r="I20" s="732" t="s">
        <v>581</v>
      </c>
      <c r="J20" s="733" t="s">
        <v>1</v>
      </c>
    </row>
    <row r="21" spans="1:10" ht="14.4" customHeight="1" x14ac:dyDescent="0.3">
      <c r="A21" s="729" t="s">
        <v>579</v>
      </c>
      <c r="B21" s="730" t="s">
        <v>590</v>
      </c>
      <c r="C21" s="731">
        <v>9257.4143700000059</v>
      </c>
      <c r="D21" s="731">
        <v>8858.6917399999911</v>
      </c>
      <c r="E21" s="731"/>
      <c r="F21" s="731">
        <v>9153.9726299999966</v>
      </c>
      <c r="G21" s="731">
        <v>9227.8670142211904</v>
      </c>
      <c r="H21" s="731">
        <v>-73.894384221193832</v>
      </c>
      <c r="I21" s="732">
        <v>0.99199225735402186</v>
      </c>
      <c r="J21" s="733" t="s">
        <v>591</v>
      </c>
    </row>
    <row r="23" spans="1:10" ht="14.4" customHeight="1" x14ac:dyDescent="0.3">
      <c r="A23" s="729" t="s">
        <v>579</v>
      </c>
      <c r="B23" s="730" t="s">
        <v>580</v>
      </c>
      <c r="C23" s="731" t="s">
        <v>581</v>
      </c>
      <c r="D23" s="731" t="s">
        <v>581</v>
      </c>
      <c r="E23" s="731"/>
      <c r="F23" s="731" t="s">
        <v>581</v>
      </c>
      <c r="G23" s="731" t="s">
        <v>581</v>
      </c>
      <c r="H23" s="731" t="s">
        <v>581</v>
      </c>
      <c r="I23" s="732" t="s">
        <v>581</v>
      </c>
      <c r="J23" s="733" t="s">
        <v>73</v>
      </c>
    </row>
    <row r="24" spans="1:10" ht="14.4" customHeight="1" x14ac:dyDescent="0.3">
      <c r="A24" s="729" t="s">
        <v>592</v>
      </c>
      <c r="B24" s="730" t="s">
        <v>593</v>
      </c>
      <c r="C24" s="731" t="s">
        <v>581</v>
      </c>
      <c r="D24" s="731" t="s">
        <v>581</v>
      </c>
      <c r="E24" s="731"/>
      <c r="F24" s="731" t="s">
        <v>581</v>
      </c>
      <c r="G24" s="731" t="s">
        <v>581</v>
      </c>
      <c r="H24" s="731" t="s">
        <v>581</v>
      </c>
      <c r="I24" s="732" t="s">
        <v>581</v>
      </c>
      <c r="J24" s="733" t="s">
        <v>0</v>
      </c>
    </row>
    <row r="25" spans="1:10" ht="14.4" customHeight="1" x14ac:dyDescent="0.3">
      <c r="A25" s="729" t="s">
        <v>592</v>
      </c>
      <c r="B25" s="730" t="s">
        <v>2701</v>
      </c>
      <c r="C25" s="731">
        <v>2.5165700000000002</v>
      </c>
      <c r="D25" s="731">
        <v>1.48237</v>
      </c>
      <c r="E25" s="731"/>
      <c r="F25" s="731">
        <v>1.91466</v>
      </c>
      <c r="G25" s="731">
        <v>4</v>
      </c>
      <c r="H25" s="731">
        <v>-2.08534</v>
      </c>
      <c r="I25" s="732">
        <v>0.47866500000000001</v>
      </c>
      <c r="J25" s="733" t="s">
        <v>1</v>
      </c>
    </row>
    <row r="26" spans="1:10" ht="14.4" customHeight="1" x14ac:dyDescent="0.3">
      <c r="A26" s="729" t="s">
        <v>592</v>
      </c>
      <c r="B26" s="730" t="s">
        <v>2702</v>
      </c>
      <c r="C26" s="731">
        <v>0</v>
      </c>
      <c r="D26" s="731">
        <v>0</v>
      </c>
      <c r="E26" s="731"/>
      <c r="F26" s="731">
        <v>0.23924999999999999</v>
      </c>
      <c r="G26" s="731">
        <v>0</v>
      </c>
      <c r="H26" s="731">
        <v>0.23924999999999999</v>
      </c>
      <c r="I26" s="732" t="s">
        <v>581</v>
      </c>
      <c r="J26" s="733" t="s">
        <v>1</v>
      </c>
    </row>
    <row r="27" spans="1:10" ht="14.4" customHeight="1" x14ac:dyDescent="0.3">
      <c r="A27" s="729" t="s">
        <v>592</v>
      </c>
      <c r="B27" s="730" t="s">
        <v>2703</v>
      </c>
      <c r="C27" s="731">
        <v>259.96348</v>
      </c>
      <c r="D27" s="731">
        <v>235.88665</v>
      </c>
      <c r="E27" s="731"/>
      <c r="F27" s="731">
        <v>216.31994000000006</v>
      </c>
      <c r="G27" s="731">
        <v>253</v>
      </c>
      <c r="H27" s="731">
        <v>-36.680059999999941</v>
      </c>
      <c r="I27" s="732">
        <v>0.85501952569169981</v>
      </c>
      <c r="J27" s="733" t="s">
        <v>1</v>
      </c>
    </row>
    <row r="28" spans="1:10" ht="14.4" customHeight="1" x14ac:dyDescent="0.3">
      <c r="A28" s="729" t="s">
        <v>592</v>
      </c>
      <c r="B28" s="730" t="s">
        <v>2704</v>
      </c>
      <c r="C28" s="731">
        <v>74.250450000000001</v>
      </c>
      <c r="D28" s="731">
        <v>78.922239999999988</v>
      </c>
      <c r="E28" s="731"/>
      <c r="F28" s="731">
        <v>80.004239999999996</v>
      </c>
      <c r="G28" s="731">
        <v>81</v>
      </c>
      <c r="H28" s="731">
        <v>-0.9957600000000042</v>
      </c>
      <c r="I28" s="732">
        <v>0.98770666666666662</v>
      </c>
      <c r="J28" s="733" t="s">
        <v>1</v>
      </c>
    </row>
    <row r="29" spans="1:10" ht="14.4" customHeight="1" x14ac:dyDescent="0.3">
      <c r="A29" s="729" t="s">
        <v>592</v>
      </c>
      <c r="B29" s="730" t="s">
        <v>2705</v>
      </c>
      <c r="C29" s="731">
        <v>28.944500000000001</v>
      </c>
      <c r="D29" s="731">
        <v>34.044800000000002</v>
      </c>
      <c r="E29" s="731"/>
      <c r="F29" s="731">
        <v>34.104500000000002</v>
      </c>
      <c r="G29" s="731">
        <v>35</v>
      </c>
      <c r="H29" s="731">
        <v>-0.89549999999999841</v>
      </c>
      <c r="I29" s="732">
        <v>0.97441428571428579</v>
      </c>
      <c r="J29" s="733" t="s">
        <v>1</v>
      </c>
    </row>
    <row r="30" spans="1:10" ht="14.4" customHeight="1" x14ac:dyDescent="0.3">
      <c r="A30" s="729" t="s">
        <v>592</v>
      </c>
      <c r="B30" s="730" t="s">
        <v>2707</v>
      </c>
      <c r="C30" s="731">
        <v>4.8250000000000002</v>
      </c>
      <c r="D30" s="731">
        <v>4.6162799999999997</v>
      </c>
      <c r="E30" s="731"/>
      <c r="F30" s="731">
        <v>5.0750000000000002</v>
      </c>
      <c r="G30" s="731">
        <v>5</v>
      </c>
      <c r="H30" s="731">
        <v>7.5000000000000178E-2</v>
      </c>
      <c r="I30" s="732">
        <v>1.0150000000000001</v>
      </c>
      <c r="J30" s="733" t="s">
        <v>1</v>
      </c>
    </row>
    <row r="31" spans="1:10" ht="14.4" customHeight="1" x14ac:dyDescent="0.3">
      <c r="A31" s="729" t="s">
        <v>592</v>
      </c>
      <c r="B31" s="730" t="s">
        <v>2708</v>
      </c>
      <c r="C31" s="731">
        <v>21.3751</v>
      </c>
      <c r="D31" s="731">
        <v>21.39</v>
      </c>
      <c r="E31" s="731"/>
      <c r="F31" s="731">
        <v>19.026</v>
      </c>
      <c r="G31" s="731">
        <v>21</v>
      </c>
      <c r="H31" s="731">
        <v>-1.9740000000000002</v>
      </c>
      <c r="I31" s="732">
        <v>0.90600000000000003</v>
      </c>
      <c r="J31" s="733" t="s">
        <v>1</v>
      </c>
    </row>
    <row r="32" spans="1:10" ht="14.4" customHeight="1" x14ac:dyDescent="0.3">
      <c r="A32" s="729" t="s">
        <v>592</v>
      </c>
      <c r="B32" s="730" t="s">
        <v>2709</v>
      </c>
      <c r="C32" s="731">
        <v>0</v>
      </c>
      <c r="D32" s="731">
        <v>0</v>
      </c>
      <c r="E32" s="731"/>
      <c r="F32" s="731">
        <v>2.1505000000000001</v>
      </c>
      <c r="G32" s="731">
        <v>0</v>
      </c>
      <c r="H32" s="731">
        <v>2.1505000000000001</v>
      </c>
      <c r="I32" s="732" t="s">
        <v>581</v>
      </c>
      <c r="J32" s="733" t="s">
        <v>1</v>
      </c>
    </row>
    <row r="33" spans="1:10" ht="14.4" customHeight="1" x14ac:dyDescent="0.3">
      <c r="A33" s="729" t="s">
        <v>592</v>
      </c>
      <c r="B33" s="730" t="s">
        <v>2710</v>
      </c>
      <c r="C33" s="731">
        <v>2.1129000000000002</v>
      </c>
      <c r="D33" s="731">
        <v>2.8947500000000002</v>
      </c>
      <c r="E33" s="731"/>
      <c r="F33" s="731">
        <v>2.1126</v>
      </c>
      <c r="G33" s="731">
        <v>2</v>
      </c>
      <c r="H33" s="731">
        <v>0.11260000000000003</v>
      </c>
      <c r="I33" s="732">
        <v>1.0563</v>
      </c>
      <c r="J33" s="733" t="s">
        <v>1</v>
      </c>
    </row>
    <row r="34" spans="1:10" ht="14.4" customHeight="1" x14ac:dyDescent="0.3">
      <c r="A34" s="729" t="s">
        <v>592</v>
      </c>
      <c r="B34" s="730" t="s">
        <v>2712</v>
      </c>
      <c r="C34" s="731">
        <v>0</v>
      </c>
      <c r="D34" s="731">
        <v>0</v>
      </c>
      <c r="E34" s="731"/>
      <c r="F34" s="731">
        <v>0.93149999999999999</v>
      </c>
      <c r="G34" s="731">
        <v>0</v>
      </c>
      <c r="H34" s="731">
        <v>0.93149999999999999</v>
      </c>
      <c r="I34" s="732" t="s">
        <v>581</v>
      </c>
      <c r="J34" s="733" t="s">
        <v>1</v>
      </c>
    </row>
    <row r="35" spans="1:10" ht="14.4" customHeight="1" x14ac:dyDescent="0.3">
      <c r="A35" s="729" t="s">
        <v>592</v>
      </c>
      <c r="B35" s="730" t="s">
        <v>594</v>
      </c>
      <c r="C35" s="731">
        <v>393.988</v>
      </c>
      <c r="D35" s="731">
        <v>379.23708999999997</v>
      </c>
      <c r="E35" s="731"/>
      <c r="F35" s="731">
        <v>361.87819000000013</v>
      </c>
      <c r="G35" s="731">
        <v>400</v>
      </c>
      <c r="H35" s="731">
        <v>-38.121809999999869</v>
      </c>
      <c r="I35" s="732">
        <v>0.90469547500000036</v>
      </c>
      <c r="J35" s="733" t="s">
        <v>595</v>
      </c>
    </row>
    <row r="36" spans="1:10" ht="14.4" customHeight="1" x14ac:dyDescent="0.3">
      <c r="A36" s="729" t="s">
        <v>581</v>
      </c>
      <c r="B36" s="730" t="s">
        <v>581</v>
      </c>
      <c r="C36" s="731" t="s">
        <v>581</v>
      </c>
      <c r="D36" s="731" t="s">
        <v>581</v>
      </c>
      <c r="E36" s="731"/>
      <c r="F36" s="731" t="s">
        <v>581</v>
      </c>
      <c r="G36" s="731" t="s">
        <v>581</v>
      </c>
      <c r="H36" s="731" t="s">
        <v>581</v>
      </c>
      <c r="I36" s="732" t="s">
        <v>581</v>
      </c>
      <c r="J36" s="733" t="s">
        <v>596</v>
      </c>
    </row>
    <row r="37" spans="1:10" ht="14.4" customHeight="1" x14ac:dyDescent="0.3">
      <c r="A37" s="729" t="s">
        <v>597</v>
      </c>
      <c r="B37" s="730" t="s">
        <v>598</v>
      </c>
      <c r="C37" s="731" t="s">
        <v>581</v>
      </c>
      <c r="D37" s="731" t="s">
        <v>581</v>
      </c>
      <c r="E37" s="731"/>
      <c r="F37" s="731" t="s">
        <v>581</v>
      </c>
      <c r="G37" s="731" t="s">
        <v>581</v>
      </c>
      <c r="H37" s="731" t="s">
        <v>581</v>
      </c>
      <c r="I37" s="732" t="s">
        <v>581</v>
      </c>
      <c r="J37" s="733" t="s">
        <v>0</v>
      </c>
    </row>
    <row r="38" spans="1:10" ht="14.4" customHeight="1" x14ac:dyDescent="0.3">
      <c r="A38" s="729" t="s">
        <v>597</v>
      </c>
      <c r="B38" s="730" t="s">
        <v>2703</v>
      </c>
      <c r="C38" s="731">
        <v>111.80301999999999</v>
      </c>
      <c r="D38" s="731">
        <v>125.97956000000001</v>
      </c>
      <c r="E38" s="731"/>
      <c r="F38" s="731">
        <v>124.05303000000001</v>
      </c>
      <c r="G38" s="731">
        <v>134</v>
      </c>
      <c r="H38" s="731">
        <v>-9.9469699999999932</v>
      </c>
      <c r="I38" s="732">
        <v>0.92576888059701501</v>
      </c>
      <c r="J38" s="733" t="s">
        <v>1</v>
      </c>
    </row>
    <row r="39" spans="1:10" ht="14.4" customHeight="1" x14ac:dyDescent="0.3">
      <c r="A39" s="729" t="s">
        <v>597</v>
      </c>
      <c r="B39" s="730" t="s">
        <v>2704</v>
      </c>
      <c r="C39" s="731">
        <v>12.883599999999999</v>
      </c>
      <c r="D39" s="731">
        <v>12.93061</v>
      </c>
      <c r="E39" s="731"/>
      <c r="F39" s="731">
        <v>18.392859999999999</v>
      </c>
      <c r="G39" s="731">
        <v>21</v>
      </c>
      <c r="H39" s="731">
        <v>-2.6071400000000011</v>
      </c>
      <c r="I39" s="732">
        <v>0.87585047619047618</v>
      </c>
      <c r="J39" s="733" t="s">
        <v>1</v>
      </c>
    </row>
    <row r="40" spans="1:10" ht="14.4" customHeight="1" x14ac:dyDescent="0.3">
      <c r="A40" s="729" t="s">
        <v>597</v>
      </c>
      <c r="B40" s="730" t="s">
        <v>2706</v>
      </c>
      <c r="C40" s="731">
        <v>8.1700800000000005</v>
      </c>
      <c r="D40" s="731">
        <v>6.8138000000000014</v>
      </c>
      <c r="E40" s="731"/>
      <c r="F40" s="731">
        <v>6.6677700000000009</v>
      </c>
      <c r="G40" s="731">
        <v>13</v>
      </c>
      <c r="H40" s="731">
        <v>-6.3322299999999991</v>
      </c>
      <c r="I40" s="732">
        <v>0.51290538461538471</v>
      </c>
      <c r="J40" s="733" t="s">
        <v>1</v>
      </c>
    </row>
    <row r="41" spans="1:10" ht="14.4" customHeight="1" x14ac:dyDescent="0.3">
      <c r="A41" s="729" t="s">
        <v>597</v>
      </c>
      <c r="B41" s="730" t="s">
        <v>2707</v>
      </c>
      <c r="C41" s="731">
        <v>1.8675299999999999</v>
      </c>
      <c r="D41" s="731">
        <v>0.28799999999999998</v>
      </c>
      <c r="E41" s="731"/>
      <c r="F41" s="731">
        <v>0.47099999999999997</v>
      </c>
      <c r="G41" s="731">
        <v>1</v>
      </c>
      <c r="H41" s="731">
        <v>-0.52900000000000003</v>
      </c>
      <c r="I41" s="732">
        <v>0.47099999999999997</v>
      </c>
      <c r="J41" s="733" t="s">
        <v>1</v>
      </c>
    </row>
    <row r="42" spans="1:10" ht="14.4" customHeight="1" x14ac:dyDescent="0.3">
      <c r="A42" s="729" t="s">
        <v>597</v>
      </c>
      <c r="B42" s="730" t="s">
        <v>2708</v>
      </c>
      <c r="C42" s="731">
        <v>16.136900000000001</v>
      </c>
      <c r="D42" s="731">
        <v>14.543269999999998</v>
      </c>
      <c r="E42" s="731"/>
      <c r="F42" s="731">
        <v>16.276600000000002</v>
      </c>
      <c r="G42" s="731">
        <v>17</v>
      </c>
      <c r="H42" s="731">
        <v>-0.72339999999999804</v>
      </c>
      <c r="I42" s="732">
        <v>0.95744705882352954</v>
      </c>
      <c r="J42" s="733" t="s">
        <v>1</v>
      </c>
    </row>
    <row r="43" spans="1:10" ht="14.4" customHeight="1" x14ac:dyDescent="0.3">
      <c r="A43" s="729" t="s">
        <v>597</v>
      </c>
      <c r="B43" s="730" t="s">
        <v>599</v>
      </c>
      <c r="C43" s="731">
        <v>150.86112999999997</v>
      </c>
      <c r="D43" s="731">
        <v>160.55524000000003</v>
      </c>
      <c r="E43" s="731"/>
      <c r="F43" s="731">
        <v>165.86126000000002</v>
      </c>
      <c r="G43" s="731">
        <v>186</v>
      </c>
      <c r="H43" s="731">
        <v>-20.138739999999984</v>
      </c>
      <c r="I43" s="732">
        <v>0.89172720430107533</v>
      </c>
      <c r="J43" s="733" t="s">
        <v>595</v>
      </c>
    </row>
    <row r="44" spans="1:10" ht="14.4" customHeight="1" x14ac:dyDescent="0.3">
      <c r="A44" s="729" t="s">
        <v>581</v>
      </c>
      <c r="B44" s="730" t="s">
        <v>581</v>
      </c>
      <c r="C44" s="731" t="s">
        <v>581</v>
      </c>
      <c r="D44" s="731" t="s">
        <v>581</v>
      </c>
      <c r="E44" s="731"/>
      <c r="F44" s="731" t="s">
        <v>581</v>
      </c>
      <c r="G44" s="731" t="s">
        <v>581</v>
      </c>
      <c r="H44" s="731" t="s">
        <v>581</v>
      </c>
      <c r="I44" s="732" t="s">
        <v>581</v>
      </c>
      <c r="J44" s="733" t="s">
        <v>596</v>
      </c>
    </row>
    <row r="45" spans="1:10" ht="14.4" customHeight="1" x14ac:dyDescent="0.3">
      <c r="A45" s="729" t="s">
        <v>600</v>
      </c>
      <c r="B45" s="730" t="s">
        <v>601</v>
      </c>
      <c r="C45" s="731" t="s">
        <v>581</v>
      </c>
      <c r="D45" s="731" t="s">
        <v>581</v>
      </c>
      <c r="E45" s="731"/>
      <c r="F45" s="731" t="s">
        <v>581</v>
      </c>
      <c r="G45" s="731" t="s">
        <v>581</v>
      </c>
      <c r="H45" s="731" t="s">
        <v>581</v>
      </c>
      <c r="I45" s="732" t="s">
        <v>581</v>
      </c>
      <c r="J45" s="733" t="s">
        <v>0</v>
      </c>
    </row>
    <row r="46" spans="1:10" ht="14.4" customHeight="1" x14ac:dyDescent="0.3">
      <c r="A46" s="729" t="s">
        <v>600</v>
      </c>
      <c r="B46" s="730" t="s">
        <v>2701</v>
      </c>
      <c r="C46" s="731">
        <v>2.4072200000000001</v>
      </c>
      <c r="D46" s="731">
        <v>5.6224500000000006</v>
      </c>
      <c r="E46" s="731"/>
      <c r="F46" s="731">
        <v>2.5165600000000006</v>
      </c>
      <c r="G46" s="731">
        <v>5</v>
      </c>
      <c r="H46" s="731">
        <v>-2.4834399999999994</v>
      </c>
      <c r="I46" s="732">
        <v>0.50331200000000009</v>
      </c>
      <c r="J46" s="733" t="s">
        <v>1</v>
      </c>
    </row>
    <row r="47" spans="1:10" ht="14.4" customHeight="1" x14ac:dyDescent="0.3">
      <c r="A47" s="729" t="s">
        <v>600</v>
      </c>
      <c r="B47" s="730" t="s">
        <v>2702</v>
      </c>
      <c r="C47" s="731">
        <v>1.7611199999999998</v>
      </c>
      <c r="D47" s="731">
        <v>0.91639000000000004</v>
      </c>
      <c r="E47" s="731"/>
      <c r="F47" s="731">
        <v>0.71775</v>
      </c>
      <c r="G47" s="731">
        <v>2</v>
      </c>
      <c r="H47" s="731">
        <v>-1.2822499999999999</v>
      </c>
      <c r="I47" s="732">
        <v>0.358875</v>
      </c>
      <c r="J47" s="733" t="s">
        <v>1</v>
      </c>
    </row>
    <row r="48" spans="1:10" ht="14.4" customHeight="1" x14ac:dyDescent="0.3">
      <c r="A48" s="729" t="s">
        <v>600</v>
      </c>
      <c r="B48" s="730" t="s">
        <v>2703</v>
      </c>
      <c r="C48" s="731">
        <v>53.536660000000005</v>
      </c>
      <c r="D48" s="731">
        <v>54.050959999999989</v>
      </c>
      <c r="E48" s="731"/>
      <c r="F48" s="731">
        <v>33.045720000000003</v>
      </c>
      <c r="G48" s="731">
        <v>57</v>
      </c>
      <c r="H48" s="731">
        <v>-23.954279999999997</v>
      </c>
      <c r="I48" s="732">
        <v>0.57974947368421059</v>
      </c>
      <c r="J48" s="733" t="s">
        <v>1</v>
      </c>
    </row>
    <row r="49" spans="1:10" ht="14.4" customHeight="1" x14ac:dyDescent="0.3">
      <c r="A49" s="729" t="s">
        <v>600</v>
      </c>
      <c r="B49" s="730" t="s">
        <v>2704</v>
      </c>
      <c r="C49" s="731">
        <v>74.655179999999987</v>
      </c>
      <c r="D49" s="731">
        <v>86.406799999999976</v>
      </c>
      <c r="E49" s="731"/>
      <c r="F49" s="731">
        <v>93.490470000000016</v>
      </c>
      <c r="G49" s="731">
        <v>85</v>
      </c>
      <c r="H49" s="731">
        <v>8.4904700000000162</v>
      </c>
      <c r="I49" s="732">
        <v>1.0998878823529414</v>
      </c>
      <c r="J49" s="733" t="s">
        <v>1</v>
      </c>
    </row>
    <row r="50" spans="1:10" ht="14.4" customHeight="1" x14ac:dyDescent="0.3">
      <c r="A50" s="729" t="s">
        <v>600</v>
      </c>
      <c r="B50" s="730" t="s">
        <v>2705</v>
      </c>
      <c r="C50" s="731">
        <v>17.505400000000002</v>
      </c>
      <c r="D50" s="731">
        <v>23.813700000000001</v>
      </c>
      <c r="E50" s="731"/>
      <c r="F50" s="731">
        <v>22.4285</v>
      </c>
      <c r="G50" s="731">
        <v>23</v>
      </c>
      <c r="H50" s="731">
        <v>-0.57150000000000034</v>
      </c>
      <c r="I50" s="732">
        <v>0.97515217391304343</v>
      </c>
      <c r="J50" s="733" t="s">
        <v>1</v>
      </c>
    </row>
    <row r="51" spans="1:10" ht="14.4" customHeight="1" x14ac:dyDescent="0.3">
      <c r="A51" s="729" t="s">
        <v>600</v>
      </c>
      <c r="B51" s="730" t="s">
        <v>2706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581</v>
      </c>
      <c r="J51" s="733" t="s">
        <v>1</v>
      </c>
    </row>
    <row r="52" spans="1:10" ht="14.4" customHeight="1" x14ac:dyDescent="0.3">
      <c r="A52" s="729" t="s">
        <v>600</v>
      </c>
      <c r="B52" s="730" t="s">
        <v>2707</v>
      </c>
      <c r="C52" s="731">
        <v>2.512</v>
      </c>
      <c r="D52" s="731">
        <v>2.6779999999999999</v>
      </c>
      <c r="E52" s="731"/>
      <c r="F52" s="731">
        <v>2.5499999999999998</v>
      </c>
      <c r="G52" s="731">
        <v>3</v>
      </c>
      <c r="H52" s="731">
        <v>-0.45000000000000018</v>
      </c>
      <c r="I52" s="732">
        <v>0.85</v>
      </c>
      <c r="J52" s="733" t="s">
        <v>1</v>
      </c>
    </row>
    <row r="53" spans="1:10" ht="14.4" customHeight="1" x14ac:dyDescent="0.3">
      <c r="A53" s="729" t="s">
        <v>600</v>
      </c>
      <c r="B53" s="730" t="s">
        <v>2708</v>
      </c>
      <c r="C53" s="731">
        <v>16.8658</v>
      </c>
      <c r="D53" s="731">
        <v>16.968</v>
      </c>
      <c r="E53" s="731"/>
      <c r="F53" s="731">
        <v>14.112</v>
      </c>
      <c r="G53" s="731">
        <v>18</v>
      </c>
      <c r="H53" s="731">
        <v>-3.8879999999999999</v>
      </c>
      <c r="I53" s="732">
        <v>0.78400000000000003</v>
      </c>
      <c r="J53" s="733" t="s">
        <v>1</v>
      </c>
    </row>
    <row r="54" spans="1:10" ht="14.4" customHeight="1" x14ac:dyDescent="0.3">
      <c r="A54" s="729" t="s">
        <v>600</v>
      </c>
      <c r="B54" s="730" t="s">
        <v>2709</v>
      </c>
      <c r="C54" s="731">
        <v>22.23706</v>
      </c>
      <c r="D54" s="731">
        <v>9.779580000000001</v>
      </c>
      <c r="E54" s="731"/>
      <c r="F54" s="731">
        <v>14.01458</v>
      </c>
      <c r="G54" s="731">
        <v>20</v>
      </c>
      <c r="H54" s="731">
        <v>-5.9854199999999995</v>
      </c>
      <c r="I54" s="732">
        <v>0.70072900000000005</v>
      </c>
      <c r="J54" s="733" t="s">
        <v>1</v>
      </c>
    </row>
    <row r="55" spans="1:10" ht="14.4" customHeight="1" x14ac:dyDescent="0.3">
      <c r="A55" s="729" t="s">
        <v>600</v>
      </c>
      <c r="B55" s="730" t="s">
        <v>2710</v>
      </c>
      <c r="C55" s="731">
        <v>1.4085000000000001</v>
      </c>
      <c r="D55" s="731">
        <v>6.1762100000000002</v>
      </c>
      <c r="E55" s="731"/>
      <c r="F55" s="731">
        <v>2.4320999999999997</v>
      </c>
      <c r="G55" s="731">
        <v>7</v>
      </c>
      <c r="H55" s="731">
        <v>-4.5678999999999998</v>
      </c>
      <c r="I55" s="732">
        <v>0.34744285714285711</v>
      </c>
      <c r="J55" s="733" t="s">
        <v>1</v>
      </c>
    </row>
    <row r="56" spans="1:10" ht="14.4" customHeight="1" x14ac:dyDescent="0.3">
      <c r="A56" s="729" t="s">
        <v>600</v>
      </c>
      <c r="B56" s="730" t="s">
        <v>602</v>
      </c>
      <c r="C56" s="731">
        <v>192.88893999999999</v>
      </c>
      <c r="D56" s="731">
        <v>206.41208999999998</v>
      </c>
      <c r="E56" s="731"/>
      <c r="F56" s="731">
        <v>185.30768</v>
      </c>
      <c r="G56" s="731">
        <v>220</v>
      </c>
      <c r="H56" s="731">
        <v>-34.692319999999995</v>
      </c>
      <c r="I56" s="732">
        <v>0.84230763636363637</v>
      </c>
      <c r="J56" s="733" t="s">
        <v>595</v>
      </c>
    </row>
    <row r="57" spans="1:10" ht="14.4" customHeight="1" x14ac:dyDescent="0.3">
      <c r="A57" s="729" t="s">
        <v>581</v>
      </c>
      <c r="B57" s="730" t="s">
        <v>581</v>
      </c>
      <c r="C57" s="731" t="s">
        <v>581</v>
      </c>
      <c r="D57" s="731" t="s">
        <v>581</v>
      </c>
      <c r="E57" s="731"/>
      <c r="F57" s="731" t="s">
        <v>581</v>
      </c>
      <c r="G57" s="731" t="s">
        <v>581</v>
      </c>
      <c r="H57" s="731" t="s">
        <v>581</v>
      </c>
      <c r="I57" s="732" t="s">
        <v>581</v>
      </c>
      <c r="J57" s="733" t="s">
        <v>596</v>
      </c>
    </row>
    <row r="58" spans="1:10" ht="14.4" customHeight="1" x14ac:dyDescent="0.3">
      <c r="A58" s="729" t="s">
        <v>2713</v>
      </c>
      <c r="B58" s="730" t="s">
        <v>2714</v>
      </c>
      <c r="C58" s="731" t="s">
        <v>581</v>
      </c>
      <c r="D58" s="731" t="s">
        <v>581</v>
      </c>
      <c r="E58" s="731"/>
      <c r="F58" s="731" t="s">
        <v>581</v>
      </c>
      <c r="G58" s="731" t="s">
        <v>581</v>
      </c>
      <c r="H58" s="731" t="s">
        <v>581</v>
      </c>
      <c r="I58" s="732" t="s">
        <v>581</v>
      </c>
      <c r="J58" s="733" t="s">
        <v>0</v>
      </c>
    </row>
    <row r="59" spans="1:10" ht="14.4" customHeight="1" x14ac:dyDescent="0.3">
      <c r="A59" s="729" t="s">
        <v>2713</v>
      </c>
      <c r="B59" s="730" t="s">
        <v>2698</v>
      </c>
      <c r="C59" s="731">
        <v>-64.174600000000041</v>
      </c>
      <c r="D59" s="731">
        <v>-105.7149</v>
      </c>
      <c r="E59" s="731"/>
      <c r="F59" s="731">
        <v>361.5447200000001</v>
      </c>
      <c r="G59" s="731">
        <v>117</v>
      </c>
      <c r="H59" s="731">
        <v>244.5447200000001</v>
      </c>
      <c r="I59" s="732">
        <v>3.0901258119658128</v>
      </c>
      <c r="J59" s="733" t="s">
        <v>1</v>
      </c>
    </row>
    <row r="60" spans="1:10" ht="14.4" customHeight="1" x14ac:dyDescent="0.3">
      <c r="A60" s="729" t="s">
        <v>2713</v>
      </c>
      <c r="B60" s="730" t="s">
        <v>2699</v>
      </c>
      <c r="C60" s="731">
        <v>7728.5636400000058</v>
      </c>
      <c r="D60" s="731">
        <v>7185.3725299999905</v>
      </c>
      <c r="E60" s="731"/>
      <c r="F60" s="731">
        <v>7095.0277299999943</v>
      </c>
      <c r="G60" s="731">
        <v>7292</v>
      </c>
      <c r="H60" s="731">
        <v>-196.97227000000566</v>
      </c>
      <c r="I60" s="732">
        <v>0.97298789495337279</v>
      </c>
      <c r="J60" s="733" t="s">
        <v>1</v>
      </c>
    </row>
    <row r="61" spans="1:10" ht="14.4" customHeight="1" x14ac:dyDescent="0.3">
      <c r="A61" s="729" t="s">
        <v>2713</v>
      </c>
      <c r="B61" s="730" t="s">
        <v>2700</v>
      </c>
      <c r="C61" s="731">
        <v>144.52189999999999</v>
      </c>
      <c r="D61" s="731">
        <v>215.69489000000002</v>
      </c>
      <c r="E61" s="731"/>
      <c r="F61" s="731">
        <v>137.03254000000001</v>
      </c>
      <c r="G61" s="731">
        <v>228</v>
      </c>
      <c r="H61" s="731">
        <v>-90.967459999999988</v>
      </c>
      <c r="I61" s="732">
        <v>0.60101991228070184</v>
      </c>
      <c r="J61" s="733" t="s">
        <v>1</v>
      </c>
    </row>
    <row r="62" spans="1:10" ht="14.4" customHeight="1" x14ac:dyDescent="0.3">
      <c r="A62" s="729" t="s">
        <v>2713</v>
      </c>
      <c r="B62" s="730" t="s">
        <v>2704</v>
      </c>
      <c r="C62" s="731">
        <v>578.68620999999985</v>
      </c>
      <c r="D62" s="731">
        <v>596.12653000000012</v>
      </c>
      <c r="E62" s="731"/>
      <c r="F62" s="731">
        <v>701.85161000000051</v>
      </c>
      <c r="G62" s="731">
        <v>618</v>
      </c>
      <c r="H62" s="731">
        <v>83.851610000000505</v>
      </c>
      <c r="I62" s="732">
        <v>1.1356822168284797</v>
      </c>
      <c r="J62" s="733" t="s">
        <v>1</v>
      </c>
    </row>
    <row r="63" spans="1:10" ht="14.4" customHeight="1" x14ac:dyDescent="0.3">
      <c r="A63" s="729" t="s">
        <v>2713</v>
      </c>
      <c r="B63" s="730" t="s">
        <v>2706</v>
      </c>
      <c r="C63" s="731">
        <v>38.762649999999994</v>
      </c>
      <c r="D63" s="731">
        <v>39.950969999999998</v>
      </c>
      <c r="E63" s="731"/>
      <c r="F63" s="731">
        <v>26.67051</v>
      </c>
      <c r="G63" s="731">
        <v>40</v>
      </c>
      <c r="H63" s="731">
        <v>-13.32949</v>
      </c>
      <c r="I63" s="732">
        <v>0.66676274999999996</v>
      </c>
      <c r="J63" s="733" t="s">
        <v>1</v>
      </c>
    </row>
    <row r="64" spans="1:10" ht="14.4" customHeight="1" x14ac:dyDescent="0.3">
      <c r="A64" s="729" t="s">
        <v>2713</v>
      </c>
      <c r="B64" s="730" t="s">
        <v>2707</v>
      </c>
      <c r="C64" s="731">
        <v>0</v>
      </c>
      <c r="D64" s="731">
        <v>0</v>
      </c>
      <c r="E64" s="731"/>
      <c r="F64" s="731">
        <v>8.90076</v>
      </c>
      <c r="G64" s="731">
        <v>0</v>
      </c>
      <c r="H64" s="731">
        <v>8.90076</v>
      </c>
      <c r="I64" s="732" t="s">
        <v>581</v>
      </c>
      <c r="J64" s="733" t="s">
        <v>1</v>
      </c>
    </row>
    <row r="65" spans="1:10" ht="14.4" customHeight="1" x14ac:dyDescent="0.3">
      <c r="A65" s="729" t="s">
        <v>2713</v>
      </c>
      <c r="B65" s="730" t="s">
        <v>2711</v>
      </c>
      <c r="C65" s="731">
        <v>93.316500000000005</v>
      </c>
      <c r="D65" s="731">
        <v>181.0573</v>
      </c>
      <c r="E65" s="731"/>
      <c r="F65" s="731">
        <v>109.89763000000001</v>
      </c>
      <c r="G65" s="731">
        <v>128</v>
      </c>
      <c r="H65" s="731">
        <v>-18.102369999999993</v>
      </c>
      <c r="I65" s="732">
        <v>0.85857523437500005</v>
      </c>
      <c r="J65" s="733" t="s">
        <v>1</v>
      </c>
    </row>
    <row r="66" spans="1:10" ht="14.4" customHeight="1" x14ac:dyDescent="0.3">
      <c r="A66" s="729" t="s">
        <v>2713</v>
      </c>
      <c r="B66" s="730" t="s">
        <v>2715</v>
      </c>
      <c r="C66" s="731">
        <v>8519.6763000000064</v>
      </c>
      <c r="D66" s="731">
        <v>8112.4873199999911</v>
      </c>
      <c r="E66" s="731"/>
      <c r="F66" s="731">
        <v>8440.9254999999939</v>
      </c>
      <c r="G66" s="731">
        <v>8422</v>
      </c>
      <c r="H66" s="731">
        <v>18.925499999993917</v>
      </c>
      <c r="I66" s="732">
        <v>1.0022471503205883</v>
      </c>
      <c r="J66" s="733" t="s">
        <v>595</v>
      </c>
    </row>
    <row r="67" spans="1:10" ht="14.4" customHeight="1" x14ac:dyDescent="0.3">
      <c r="A67" s="729" t="s">
        <v>581</v>
      </c>
      <c r="B67" s="730" t="s">
        <v>581</v>
      </c>
      <c r="C67" s="731" t="s">
        <v>581</v>
      </c>
      <c r="D67" s="731" t="s">
        <v>581</v>
      </c>
      <c r="E67" s="731"/>
      <c r="F67" s="731" t="s">
        <v>581</v>
      </c>
      <c r="G67" s="731" t="s">
        <v>581</v>
      </c>
      <c r="H67" s="731" t="s">
        <v>581</v>
      </c>
      <c r="I67" s="732" t="s">
        <v>581</v>
      </c>
      <c r="J67" s="733" t="s">
        <v>596</v>
      </c>
    </row>
    <row r="68" spans="1:10" ht="14.4" customHeight="1" x14ac:dyDescent="0.3">
      <c r="A68" s="729" t="s">
        <v>579</v>
      </c>
      <c r="B68" s="730" t="s">
        <v>590</v>
      </c>
      <c r="C68" s="731">
        <v>9257.4143700000059</v>
      </c>
      <c r="D68" s="731">
        <v>8858.6917399999911</v>
      </c>
      <c r="E68" s="731"/>
      <c r="F68" s="731">
        <v>9153.9726299999948</v>
      </c>
      <c r="G68" s="731">
        <v>9228</v>
      </c>
      <c r="H68" s="731">
        <v>-74.027370000005249</v>
      </c>
      <c r="I68" s="732">
        <v>0.99197796163849095</v>
      </c>
      <c r="J68" s="733" t="s">
        <v>591</v>
      </c>
    </row>
  </sheetData>
  <mergeCells count="3">
    <mergeCell ref="A1:I1"/>
    <mergeCell ref="F3:I3"/>
    <mergeCell ref="C4:D4"/>
  </mergeCells>
  <conditionalFormatting sqref="F22 F6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8">
    <cfRule type="expression" dxfId="32" priority="6">
      <formula>$H23&gt;0</formula>
    </cfRule>
  </conditionalFormatting>
  <conditionalFormatting sqref="A23:A68">
    <cfRule type="expression" dxfId="31" priority="5">
      <formula>AND($J23&lt;&gt;"mezeraKL",$J23&lt;&gt;"")</formula>
    </cfRule>
  </conditionalFormatting>
  <conditionalFormatting sqref="I23:I68">
    <cfRule type="expression" dxfId="30" priority="7">
      <formula>$I23&gt;1</formula>
    </cfRule>
  </conditionalFormatting>
  <conditionalFormatting sqref="B23:B68">
    <cfRule type="expression" dxfId="29" priority="4">
      <formula>OR($J23="NS",$J23="SumaNS",$J23="Účet")</formula>
    </cfRule>
  </conditionalFormatting>
  <conditionalFormatting sqref="A23:D68 F23:I68">
    <cfRule type="expression" dxfId="28" priority="8">
      <formula>AND($J23&lt;&gt;"",$J23&lt;&gt;"mezeraKL")</formula>
    </cfRule>
  </conditionalFormatting>
  <conditionalFormatting sqref="B23:D68 F23:I6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8 F23:I68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5169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44.667335735965693</v>
      </c>
      <c r="J3" s="203">
        <f>SUBTOTAL(9,J5:J1048576)</f>
        <v>205016</v>
      </c>
      <c r="K3" s="204">
        <f>SUBTOTAL(9,K5:K1048576)</f>
        <v>9157518.5032447428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579</v>
      </c>
      <c r="B5" s="825" t="s">
        <v>580</v>
      </c>
      <c r="C5" s="828" t="s">
        <v>592</v>
      </c>
      <c r="D5" s="862" t="s">
        <v>593</v>
      </c>
      <c r="E5" s="828" t="s">
        <v>2716</v>
      </c>
      <c r="F5" s="862" t="s">
        <v>2717</v>
      </c>
      <c r="G5" s="828" t="s">
        <v>2718</v>
      </c>
      <c r="H5" s="828" t="s">
        <v>2719</v>
      </c>
      <c r="I5" s="225">
        <v>145.19999694824219</v>
      </c>
      <c r="J5" s="225">
        <v>2</v>
      </c>
      <c r="K5" s="848">
        <v>290.39999389648437</v>
      </c>
    </row>
    <row r="6" spans="1:11" ht="14.4" customHeight="1" x14ac:dyDescent="0.3">
      <c r="A6" s="831" t="s">
        <v>579</v>
      </c>
      <c r="B6" s="832" t="s">
        <v>580</v>
      </c>
      <c r="C6" s="835" t="s">
        <v>592</v>
      </c>
      <c r="D6" s="863" t="s">
        <v>593</v>
      </c>
      <c r="E6" s="835" t="s">
        <v>2716</v>
      </c>
      <c r="F6" s="863" t="s">
        <v>2717</v>
      </c>
      <c r="G6" s="835" t="s">
        <v>2720</v>
      </c>
      <c r="H6" s="835" t="s">
        <v>2721</v>
      </c>
      <c r="I6" s="849">
        <v>147.19000244140625</v>
      </c>
      <c r="J6" s="849">
        <v>5</v>
      </c>
      <c r="K6" s="850">
        <v>735.92999267578125</v>
      </c>
    </row>
    <row r="7" spans="1:11" ht="14.4" customHeight="1" x14ac:dyDescent="0.3">
      <c r="A7" s="831" t="s">
        <v>579</v>
      </c>
      <c r="B7" s="832" t="s">
        <v>580</v>
      </c>
      <c r="C7" s="835" t="s">
        <v>592</v>
      </c>
      <c r="D7" s="863" t="s">
        <v>593</v>
      </c>
      <c r="E7" s="835" t="s">
        <v>2716</v>
      </c>
      <c r="F7" s="863" t="s">
        <v>2717</v>
      </c>
      <c r="G7" s="835" t="s">
        <v>2722</v>
      </c>
      <c r="H7" s="835" t="s">
        <v>2723</v>
      </c>
      <c r="I7" s="849">
        <v>147.17499542236328</v>
      </c>
      <c r="J7" s="849">
        <v>5</v>
      </c>
      <c r="K7" s="850">
        <v>735.8699951171875</v>
      </c>
    </row>
    <row r="8" spans="1:11" ht="14.4" customHeight="1" x14ac:dyDescent="0.3">
      <c r="A8" s="831" t="s">
        <v>579</v>
      </c>
      <c r="B8" s="832" t="s">
        <v>580</v>
      </c>
      <c r="C8" s="835" t="s">
        <v>592</v>
      </c>
      <c r="D8" s="863" t="s">
        <v>593</v>
      </c>
      <c r="E8" s="835" t="s">
        <v>2716</v>
      </c>
      <c r="F8" s="863" t="s">
        <v>2717</v>
      </c>
      <c r="G8" s="835" t="s">
        <v>2724</v>
      </c>
      <c r="H8" s="835" t="s">
        <v>2725</v>
      </c>
      <c r="I8" s="849">
        <v>152.46000671386719</v>
      </c>
      <c r="J8" s="849">
        <v>1</v>
      </c>
      <c r="K8" s="850">
        <v>152.46000671386719</v>
      </c>
    </row>
    <row r="9" spans="1:11" ht="14.4" customHeight="1" x14ac:dyDescent="0.3">
      <c r="A9" s="831" t="s">
        <v>579</v>
      </c>
      <c r="B9" s="832" t="s">
        <v>580</v>
      </c>
      <c r="C9" s="835" t="s">
        <v>592</v>
      </c>
      <c r="D9" s="863" t="s">
        <v>593</v>
      </c>
      <c r="E9" s="835" t="s">
        <v>2726</v>
      </c>
      <c r="F9" s="863" t="s">
        <v>2727</v>
      </c>
      <c r="G9" s="835" t="s">
        <v>2728</v>
      </c>
      <c r="H9" s="835" t="s">
        <v>2729</v>
      </c>
      <c r="I9" s="849">
        <v>3.190000057220459</v>
      </c>
      <c r="J9" s="849">
        <v>75</v>
      </c>
      <c r="K9" s="850">
        <v>239.25</v>
      </c>
    </row>
    <row r="10" spans="1:11" ht="14.4" customHeight="1" x14ac:dyDescent="0.3">
      <c r="A10" s="831" t="s">
        <v>579</v>
      </c>
      <c r="B10" s="832" t="s">
        <v>580</v>
      </c>
      <c r="C10" s="835" t="s">
        <v>592</v>
      </c>
      <c r="D10" s="863" t="s">
        <v>593</v>
      </c>
      <c r="E10" s="835" t="s">
        <v>2730</v>
      </c>
      <c r="F10" s="863" t="s">
        <v>2731</v>
      </c>
      <c r="G10" s="835" t="s">
        <v>2732</v>
      </c>
      <c r="H10" s="835" t="s">
        <v>2733</v>
      </c>
      <c r="I10" s="849">
        <v>713.55999755859375</v>
      </c>
      <c r="J10" s="849">
        <v>34</v>
      </c>
      <c r="K10" s="850">
        <v>24261.059814453125</v>
      </c>
    </row>
    <row r="11" spans="1:11" ht="14.4" customHeight="1" x14ac:dyDescent="0.3">
      <c r="A11" s="831" t="s">
        <v>579</v>
      </c>
      <c r="B11" s="832" t="s">
        <v>580</v>
      </c>
      <c r="C11" s="835" t="s">
        <v>592</v>
      </c>
      <c r="D11" s="863" t="s">
        <v>593</v>
      </c>
      <c r="E11" s="835" t="s">
        <v>2730</v>
      </c>
      <c r="F11" s="863" t="s">
        <v>2731</v>
      </c>
      <c r="G11" s="835" t="s">
        <v>2734</v>
      </c>
      <c r="H11" s="835" t="s">
        <v>2735</v>
      </c>
      <c r="I11" s="849">
        <v>749.27001953125</v>
      </c>
      <c r="J11" s="849">
        <v>3</v>
      </c>
      <c r="K11" s="850">
        <v>2247.81005859375</v>
      </c>
    </row>
    <row r="12" spans="1:11" ht="14.4" customHeight="1" x14ac:dyDescent="0.3">
      <c r="A12" s="831" t="s">
        <v>579</v>
      </c>
      <c r="B12" s="832" t="s">
        <v>580</v>
      </c>
      <c r="C12" s="835" t="s">
        <v>592</v>
      </c>
      <c r="D12" s="863" t="s">
        <v>593</v>
      </c>
      <c r="E12" s="835" t="s">
        <v>2730</v>
      </c>
      <c r="F12" s="863" t="s">
        <v>2731</v>
      </c>
      <c r="G12" s="835" t="s">
        <v>2736</v>
      </c>
      <c r="H12" s="835" t="s">
        <v>2737</v>
      </c>
      <c r="I12" s="849">
        <v>9.0150003433227539</v>
      </c>
      <c r="J12" s="849">
        <v>280</v>
      </c>
      <c r="K12" s="850">
        <v>2524.2000732421875</v>
      </c>
    </row>
    <row r="13" spans="1:11" ht="14.4" customHeight="1" x14ac:dyDescent="0.3">
      <c r="A13" s="831" t="s">
        <v>579</v>
      </c>
      <c r="B13" s="832" t="s">
        <v>580</v>
      </c>
      <c r="C13" s="835" t="s">
        <v>592</v>
      </c>
      <c r="D13" s="863" t="s">
        <v>593</v>
      </c>
      <c r="E13" s="835" t="s">
        <v>2730</v>
      </c>
      <c r="F13" s="863" t="s">
        <v>2731</v>
      </c>
      <c r="G13" s="835" t="s">
        <v>2738</v>
      </c>
      <c r="H13" s="835" t="s">
        <v>2739</v>
      </c>
      <c r="I13" s="849">
        <v>8.5900001525878906</v>
      </c>
      <c r="J13" s="849">
        <v>120</v>
      </c>
      <c r="K13" s="850">
        <v>1030.800048828125</v>
      </c>
    </row>
    <row r="14" spans="1:11" ht="14.4" customHeight="1" x14ac:dyDescent="0.3">
      <c r="A14" s="831" t="s">
        <v>579</v>
      </c>
      <c r="B14" s="832" t="s">
        <v>580</v>
      </c>
      <c r="C14" s="835" t="s">
        <v>592</v>
      </c>
      <c r="D14" s="863" t="s">
        <v>593</v>
      </c>
      <c r="E14" s="835" t="s">
        <v>2730</v>
      </c>
      <c r="F14" s="863" t="s">
        <v>2731</v>
      </c>
      <c r="G14" s="835" t="s">
        <v>2740</v>
      </c>
      <c r="H14" s="835" t="s">
        <v>2741</v>
      </c>
      <c r="I14" s="849">
        <v>0.87999999523162842</v>
      </c>
      <c r="J14" s="849">
        <v>4400</v>
      </c>
      <c r="K14" s="850">
        <v>3872</v>
      </c>
    </row>
    <row r="15" spans="1:11" ht="14.4" customHeight="1" x14ac:dyDescent="0.3">
      <c r="A15" s="831" t="s">
        <v>579</v>
      </c>
      <c r="B15" s="832" t="s">
        <v>580</v>
      </c>
      <c r="C15" s="835" t="s">
        <v>592</v>
      </c>
      <c r="D15" s="863" t="s">
        <v>593</v>
      </c>
      <c r="E15" s="835" t="s">
        <v>2730</v>
      </c>
      <c r="F15" s="863" t="s">
        <v>2731</v>
      </c>
      <c r="G15" s="835" t="s">
        <v>2742</v>
      </c>
      <c r="H15" s="835" t="s">
        <v>2743</v>
      </c>
      <c r="I15" s="849">
        <v>3.012499988079071</v>
      </c>
      <c r="J15" s="849">
        <v>7000</v>
      </c>
      <c r="K15" s="850">
        <v>21088.000122070313</v>
      </c>
    </row>
    <row r="16" spans="1:11" ht="14.4" customHeight="1" x14ac:dyDescent="0.3">
      <c r="A16" s="831" t="s">
        <v>579</v>
      </c>
      <c r="B16" s="832" t="s">
        <v>580</v>
      </c>
      <c r="C16" s="835" t="s">
        <v>592</v>
      </c>
      <c r="D16" s="863" t="s">
        <v>593</v>
      </c>
      <c r="E16" s="835" t="s">
        <v>2730</v>
      </c>
      <c r="F16" s="863" t="s">
        <v>2731</v>
      </c>
      <c r="G16" s="835" t="s">
        <v>2744</v>
      </c>
      <c r="H16" s="835" t="s">
        <v>2745</v>
      </c>
      <c r="I16" s="849">
        <v>1.1699999570846558</v>
      </c>
      <c r="J16" s="849">
        <v>3100</v>
      </c>
      <c r="K16" s="850">
        <v>3627</v>
      </c>
    </row>
    <row r="17" spans="1:11" ht="14.4" customHeight="1" x14ac:dyDescent="0.3">
      <c r="A17" s="831" t="s">
        <v>579</v>
      </c>
      <c r="B17" s="832" t="s">
        <v>580</v>
      </c>
      <c r="C17" s="835" t="s">
        <v>592</v>
      </c>
      <c r="D17" s="863" t="s">
        <v>593</v>
      </c>
      <c r="E17" s="835" t="s">
        <v>2730</v>
      </c>
      <c r="F17" s="863" t="s">
        <v>2731</v>
      </c>
      <c r="G17" s="835" t="s">
        <v>2746</v>
      </c>
      <c r="H17" s="835" t="s">
        <v>2747</v>
      </c>
      <c r="I17" s="849">
        <v>790.8800048828125</v>
      </c>
      <c r="J17" s="849">
        <v>1</v>
      </c>
      <c r="K17" s="850">
        <v>790.8800048828125</v>
      </c>
    </row>
    <row r="18" spans="1:11" ht="14.4" customHeight="1" x14ac:dyDescent="0.3">
      <c r="A18" s="831" t="s">
        <v>579</v>
      </c>
      <c r="B18" s="832" t="s">
        <v>580</v>
      </c>
      <c r="C18" s="835" t="s">
        <v>592</v>
      </c>
      <c r="D18" s="863" t="s">
        <v>593</v>
      </c>
      <c r="E18" s="835" t="s">
        <v>2730</v>
      </c>
      <c r="F18" s="863" t="s">
        <v>2731</v>
      </c>
      <c r="G18" s="835" t="s">
        <v>2748</v>
      </c>
      <c r="H18" s="835" t="s">
        <v>2749</v>
      </c>
      <c r="I18" s="849">
        <v>355.35000610351562</v>
      </c>
      <c r="J18" s="849">
        <v>1</v>
      </c>
      <c r="K18" s="850">
        <v>355.35000610351562</v>
      </c>
    </row>
    <row r="19" spans="1:11" ht="14.4" customHeight="1" x14ac:dyDescent="0.3">
      <c r="A19" s="831" t="s">
        <v>579</v>
      </c>
      <c r="B19" s="832" t="s">
        <v>580</v>
      </c>
      <c r="C19" s="835" t="s">
        <v>592</v>
      </c>
      <c r="D19" s="863" t="s">
        <v>593</v>
      </c>
      <c r="E19" s="835" t="s">
        <v>2730</v>
      </c>
      <c r="F19" s="863" t="s">
        <v>2731</v>
      </c>
      <c r="G19" s="835" t="s">
        <v>2750</v>
      </c>
      <c r="H19" s="835" t="s">
        <v>2751</v>
      </c>
      <c r="I19" s="849">
        <v>22.148571014404297</v>
      </c>
      <c r="J19" s="849">
        <v>350</v>
      </c>
      <c r="K19" s="850">
        <v>7752</v>
      </c>
    </row>
    <row r="20" spans="1:11" ht="14.4" customHeight="1" x14ac:dyDescent="0.3">
      <c r="A20" s="831" t="s">
        <v>579</v>
      </c>
      <c r="B20" s="832" t="s">
        <v>580</v>
      </c>
      <c r="C20" s="835" t="s">
        <v>592</v>
      </c>
      <c r="D20" s="863" t="s">
        <v>593</v>
      </c>
      <c r="E20" s="835" t="s">
        <v>2730</v>
      </c>
      <c r="F20" s="863" t="s">
        <v>2731</v>
      </c>
      <c r="G20" s="835" t="s">
        <v>2752</v>
      </c>
      <c r="H20" s="835" t="s">
        <v>2753</v>
      </c>
      <c r="I20" s="849">
        <v>30.175714492797852</v>
      </c>
      <c r="J20" s="849">
        <v>325</v>
      </c>
      <c r="K20" s="850">
        <v>9807</v>
      </c>
    </row>
    <row r="21" spans="1:11" ht="14.4" customHeight="1" x14ac:dyDescent="0.3">
      <c r="A21" s="831" t="s">
        <v>579</v>
      </c>
      <c r="B21" s="832" t="s">
        <v>580</v>
      </c>
      <c r="C21" s="835" t="s">
        <v>592</v>
      </c>
      <c r="D21" s="863" t="s">
        <v>593</v>
      </c>
      <c r="E21" s="835" t="s">
        <v>2730</v>
      </c>
      <c r="F21" s="863" t="s">
        <v>2731</v>
      </c>
      <c r="G21" s="835" t="s">
        <v>2754</v>
      </c>
      <c r="H21" s="835" t="s">
        <v>2755</v>
      </c>
      <c r="I21" s="849">
        <v>5.2699999809265137</v>
      </c>
      <c r="J21" s="849">
        <v>50</v>
      </c>
      <c r="K21" s="850">
        <v>263.5</v>
      </c>
    </row>
    <row r="22" spans="1:11" ht="14.4" customHeight="1" x14ac:dyDescent="0.3">
      <c r="A22" s="831" t="s">
        <v>579</v>
      </c>
      <c r="B22" s="832" t="s">
        <v>580</v>
      </c>
      <c r="C22" s="835" t="s">
        <v>592</v>
      </c>
      <c r="D22" s="863" t="s">
        <v>593</v>
      </c>
      <c r="E22" s="835" t="s">
        <v>2730</v>
      </c>
      <c r="F22" s="863" t="s">
        <v>2731</v>
      </c>
      <c r="G22" s="835" t="s">
        <v>2756</v>
      </c>
      <c r="H22" s="835" t="s">
        <v>2757</v>
      </c>
      <c r="I22" s="849">
        <v>123.19000244140625</v>
      </c>
      <c r="J22" s="849">
        <v>20</v>
      </c>
      <c r="K22" s="850">
        <v>2463.800048828125</v>
      </c>
    </row>
    <row r="23" spans="1:11" ht="14.4" customHeight="1" x14ac:dyDescent="0.3">
      <c r="A23" s="831" t="s">
        <v>579</v>
      </c>
      <c r="B23" s="832" t="s">
        <v>580</v>
      </c>
      <c r="C23" s="835" t="s">
        <v>592</v>
      </c>
      <c r="D23" s="863" t="s">
        <v>593</v>
      </c>
      <c r="E23" s="835" t="s">
        <v>2730</v>
      </c>
      <c r="F23" s="863" t="s">
        <v>2731</v>
      </c>
      <c r="G23" s="835" t="s">
        <v>2758</v>
      </c>
      <c r="H23" s="835" t="s">
        <v>2759</v>
      </c>
      <c r="I23" s="849">
        <v>233.80000305175781</v>
      </c>
      <c r="J23" s="849">
        <v>15</v>
      </c>
      <c r="K23" s="850">
        <v>3506.929931640625</v>
      </c>
    </row>
    <row r="24" spans="1:11" ht="14.4" customHeight="1" x14ac:dyDescent="0.3">
      <c r="A24" s="831" t="s">
        <v>579</v>
      </c>
      <c r="B24" s="832" t="s">
        <v>580</v>
      </c>
      <c r="C24" s="835" t="s">
        <v>592</v>
      </c>
      <c r="D24" s="863" t="s">
        <v>593</v>
      </c>
      <c r="E24" s="835" t="s">
        <v>2730</v>
      </c>
      <c r="F24" s="863" t="s">
        <v>2731</v>
      </c>
      <c r="G24" s="835" t="s">
        <v>2760</v>
      </c>
      <c r="H24" s="835" t="s">
        <v>2761</v>
      </c>
      <c r="I24" s="849">
        <v>139.17142595563615</v>
      </c>
      <c r="J24" s="849">
        <v>96</v>
      </c>
      <c r="K24" s="850">
        <v>13360.469970703125</v>
      </c>
    </row>
    <row r="25" spans="1:11" ht="14.4" customHeight="1" x14ac:dyDescent="0.3">
      <c r="A25" s="831" t="s">
        <v>579</v>
      </c>
      <c r="B25" s="832" t="s">
        <v>580</v>
      </c>
      <c r="C25" s="835" t="s">
        <v>592</v>
      </c>
      <c r="D25" s="863" t="s">
        <v>593</v>
      </c>
      <c r="E25" s="835" t="s">
        <v>2730</v>
      </c>
      <c r="F25" s="863" t="s">
        <v>2731</v>
      </c>
      <c r="G25" s="835" t="s">
        <v>2762</v>
      </c>
      <c r="H25" s="835" t="s">
        <v>2763</v>
      </c>
      <c r="I25" s="849">
        <v>14.800000190734863</v>
      </c>
      <c r="J25" s="849">
        <v>50</v>
      </c>
      <c r="K25" s="850">
        <v>740.030029296875</v>
      </c>
    </row>
    <row r="26" spans="1:11" ht="14.4" customHeight="1" x14ac:dyDescent="0.3">
      <c r="A26" s="831" t="s">
        <v>579</v>
      </c>
      <c r="B26" s="832" t="s">
        <v>580</v>
      </c>
      <c r="C26" s="835" t="s">
        <v>592</v>
      </c>
      <c r="D26" s="863" t="s">
        <v>593</v>
      </c>
      <c r="E26" s="835" t="s">
        <v>2730</v>
      </c>
      <c r="F26" s="863" t="s">
        <v>2731</v>
      </c>
      <c r="G26" s="835" t="s">
        <v>2764</v>
      </c>
      <c r="H26" s="835" t="s">
        <v>2765</v>
      </c>
      <c r="I26" s="849">
        <v>1.3799999952316284</v>
      </c>
      <c r="J26" s="849">
        <v>900</v>
      </c>
      <c r="K26" s="850">
        <v>1242</v>
      </c>
    </row>
    <row r="27" spans="1:11" ht="14.4" customHeight="1" x14ac:dyDescent="0.3">
      <c r="A27" s="831" t="s">
        <v>579</v>
      </c>
      <c r="B27" s="832" t="s">
        <v>580</v>
      </c>
      <c r="C27" s="835" t="s">
        <v>592</v>
      </c>
      <c r="D27" s="863" t="s">
        <v>593</v>
      </c>
      <c r="E27" s="835" t="s">
        <v>2730</v>
      </c>
      <c r="F27" s="863" t="s">
        <v>2731</v>
      </c>
      <c r="G27" s="835" t="s">
        <v>2766</v>
      </c>
      <c r="H27" s="835" t="s">
        <v>2767</v>
      </c>
      <c r="I27" s="849">
        <v>0.85833334922790527</v>
      </c>
      <c r="J27" s="849">
        <v>1000</v>
      </c>
      <c r="K27" s="850">
        <v>857</v>
      </c>
    </row>
    <row r="28" spans="1:11" ht="14.4" customHeight="1" x14ac:dyDescent="0.3">
      <c r="A28" s="831" t="s">
        <v>579</v>
      </c>
      <c r="B28" s="832" t="s">
        <v>580</v>
      </c>
      <c r="C28" s="835" t="s">
        <v>592</v>
      </c>
      <c r="D28" s="863" t="s">
        <v>593</v>
      </c>
      <c r="E28" s="835" t="s">
        <v>2730</v>
      </c>
      <c r="F28" s="863" t="s">
        <v>2731</v>
      </c>
      <c r="G28" s="835" t="s">
        <v>2768</v>
      </c>
      <c r="H28" s="835" t="s">
        <v>2769</v>
      </c>
      <c r="I28" s="849">
        <v>1.5171428407941545</v>
      </c>
      <c r="J28" s="849">
        <v>750</v>
      </c>
      <c r="K28" s="850">
        <v>1137.5</v>
      </c>
    </row>
    <row r="29" spans="1:11" ht="14.4" customHeight="1" x14ac:dyDescent="0.3">
      <c r="A29" s="831" t="s">
        <v>579</v>
      </c>
      <c r="B29" s="832" t="s">
        <v>580</v>
      </c>
      <c r="C29" s="835" t="s">
        <v>592</v>
      </c>
      <c r="D29" s="863" t="s">
        <v>593</v>
      </c>
      <c r="E29" s="835" t="s">
        <v>2730</v>
      </c>
      <c r="F29" s="863" t="s">
        <v>2731</v>
      </c>
      <c r="G29" s="835" t="s">
        <v>2770</v>
      </c>
      <c r="H29" s="835" t="s">
        <v>2771</v>
      </c>
      <c r="I29" s="849">
        <v>3.3633332252502441</v>
      </c>
      <c r="J29" s="849">
        <v>500</v>
      </c>
      <c r="K29" s="850">
        <v>1681</v>
      </c>
    </row>
    <row r="30" spans="1:11" ht="14.4" customHeight="1" x14ac:dyDescent="0.3">
      <c r="A30" s="831" t="s">
        <v>579</v>
      </c>
      <c r="B30" s="832" t="s">
        <v>580</v>
      </c>
      <c r="C30" s="835" t="s">
        <v>592</v>
      </c>
      <c r="D30" s="863" t="s">
        <v>593</v>
      </c>
      <c r="E30" s="835" t="s">
        <v>2730</v>
      </c>
      <c r="F30" s="863" t="s">
        <v>2731</v>
      </c>
      <c r="G30" s="835" t="s">
        <v>2772</v>
      </c>
      <c r="H30" s="835" t="s">
        <v>2773</v>
      </c>
      <c r="I30" s="849">
        <v>46</v>
      </c>
      <c r="J30" s="849">
        <v>2</v>
      </c>
      <c r="K30" s="850">
        <v>92</v>
      </c>
    </row>
    <row r="31" spans="1:11" ht="14.4" customHeight="1" x14ac:dyDescent="0.3">
      <c r="A31" s="831" t="s">
        <v>579</v>
      </c>
      <c r="B31" s="832" t="s">
        <v>580</v>
      </c>
      <c r="C31" s="835" t="s">
        <v>592</v>
      </c>
      <c r="D31" s="863" t="s">
        <v>593</v>
      </c>
      <c r="E31" s="835" t="s">
        <v>2730</v>
      </c>
      <c r="F31" s="863" t="s">
        <v>2731</v>
      </c>
      <c r="G31" s="835" t="s">
        <v>2774</v>
      </c>
      <c r="H31" s="835" t="s">
        <v>2775</v>
      </c>
      <c r="I31" s="849">
        <v>8.3974997997283936</v>
      </c>
      <c r="J31" s="849">
        <v>204</v>
      </c>
      <c r="K31" s="850">
        <v>1713.1200256347656</v>
      </c>
    </row>
    <row r="32" spans="1:11" ht="14.4" customHeight="1" x14ac:dyDescent="0.3">
      <c r="A32" s="831" t="s">
        <v>579</v>
      </c>
      <c r="B32" s="832" t="s">
        <v>580</v>
      </c>
      <c r="C32" s="835" t="s">
        <v>592</v>
      </c>
      <c r="D32" s="863" t="s">
        <v>593</v>
      </c>
      <c r="E32" s="835" t="s">
        <v>2730</v>
      </c>
      <c r="F32" s="863" t="s">
        <v>2731</v>
      </c>
      <c r="G32" s="835" t="s">
        <v>2776</v>
      </c>
      <c r="H32" s="835" t="s">
        <v>2777</v>
      </c>
      <c r="I32" s="849">
        <v>8.5799999237060547</v>
      </c>
      <c r="J32" s="849">
        <v>48</v>
      </c>
      <c r="K32" s="850">
        <v>411.83999633789062</v>
      </c>
    </row>
    <row r="33" spans="1:11" ht="14.4" customHeight="1" x14ac:dyDescent="0.3">
      <c r="A33" s="831" t="s">
        <v>579</v>
      </c>
      <c r="B33" s="832" t="s">
        <v>580</v>
      </c>
      <c r="C33" s="835" t="s">
        <v>592</v>
      </c>
      <c r="D33" s="863" t="s">
        <v>593</v>
      </c>
      <c r="E33" s="835" t="s">
        <v>2730</v>
      </c>
      <c r="F33" s="863" t="s">
        <v>2731</v>
      </c>
      <c r="G33" s="835" t="s">
        <v>2778</v>
      </c>
      <c r="H33" s="835" t="s">
        <v>2779</v>
      </c>
      <c r="I33" s="849">
        <v>2.5066666603088379</v>
      </c>
      <c r="J33" s="849">
        <v>200</v>
      </c>
      <c r="K33" s="850">
        <v>501.40000915527344</v>
      </c>
    </row>
    <row r="34" spans="1:11" ht="14.4" customHeight="1" x14ac:dyDescent="0.3">
      <c r="A34" s="831" t="s">
        <v>579</v>
      </c>
      <c r="B34" s="832" t="s">
        <v>580</v>
      </c>
      <c r="C34" s="835" t="s">
        <v>592</v>
      </c>
      <c r="D34" s="863" t="s">
        <v>593</v>
      </c>
      <c r="E34" s="835" t="s">
        <v>2730</v>
      </c>
      <c r="F34" s="863" t="s">
        <v>2731</v>
      </c>
      <c r="G34" s="835" t="s">
        <v>2780</v>
      </c>
      <c r="H34" s="835" t="s">
        <v>2781</v>
      </c>
      <c r="I34" s="849">
        <v>3.2633333206176758</v>
      </c>
      <c r="J34" s="849">
        <v>280</v>
      </c>
      <c r="K34" s="850">
        <v>913.60000610351562</v>
      </c>
    </row>
    <row r="35" spans="1:11" ht="14.4" customHeight="1" x14ac:dyDescent="0.3">
      <c r="A35" s="831" t="s">
        <v>579</v>
      </c>
      <c r="B35" s="832" t="s">
        <v>580</v>
      </c>
      <c r="C35" s="835" t="s">
        <v>592</v>
      </c>
      <c r="D35" s="863" t="s">
        <v>593</v>
      </c>
      <c r="E35" s="835" t="s">
        <v>2730</v>
      </c>
      <c r="F35" s="863" t="s">
        <v>2731</v>
      </c>
      <c r="G35" s="835" t="s">
        <v>2782</v>
      </c>
      <c r="H35" s="835" t="s">
        <v>2783</v>
      </c>
      <c r="I35" s="849">
        <v>3.9650000333786011</v>
      </c>
      <c r="J35" s="849">
        <v>600</v>
      </c>
      <c r="K35" s="850">
        <v>2379</v>
      </c>
    </row>
    <row r="36" spans="1:11" ht="14.4" customHeight="1" x14ac:dyDescent="0.3">
      <c r="A36" s="831" t="s">
        <v>579</v>
      </c>
      <c r="B36" s="832" t="s">
        <v>580</v>
      </c>
      <c r="C36" s="835" t="s">
        <v>592</v>
      </c>
      <c r="D36" s="863" t="s">
        <v>593</v>
      </c>
      <c r="E36" s="835" t="s">
        <v>2730</v>
      </c>
      <c r="F36" s="863" t="s">
        <v>2731</v>
      </c>
      <c r="G36" s="835" t="s">
        <v>2784</v>
      </c>
      <c r="H36" s="835" t="s">
        <v>2785</v>
      </c>
      <c r="I36" s="849">
        <v>4.4833332697550459</v>
      </c>
      <c r="J36" s="849">
        <v>560</v>
      </c>
      <c r="K36" s="850">
        <v>2510.9999694824219</v>
      </c>
    </row>
    <row r="37" spans="1:11" ht="14.4" customHeight="1" x14ac:dyDescent="0.3">
      <c r="A37" s="831" t="s">
        <v>579</v>
      </c>
      <c r="B37" s="832" t="s">
        <v>580</v>
      </c>
      <c r="C37" s="835" t="s">
        <v>592</v>
      </c>
      <c r="D37" s="863" t="s">
        <v>593</v>
      </c>
      <c r="E37" s="835" t="s">
        <v>2730</v>
      </c>
      <c r="F37" s="863" t="s">
        <v>2731</v>
      </c>
      <c r="G37" s="835" t="s">
        <v>2786</v>
      </c>
      <c r="H37" s="835" t="s">
        <v>2787</v>
      </c>
      <c r="I37" s="849">
        <v>6.929999828338623</v>
      </c>
      <c r="J37" s="849">
        <v>2</v>
      </c>
      <c r="K37" s="850">
        <v>13.850000381469727</v>
      </c>
    </row>
    <row r="38" spans="1:11" ht="14.4" customHeight="1" x14ac:dyDescent="0.3">
      <c r="A38" s="831" t="s">
        <v>579</v>
      </c>
      <c r="B38" s="832" t="s">
        <v>580</v>
      </c>
      <c r="C38" s="835" t="s">
        <v>592</v>
      </c>
      <c r="D38" s="863" t="s">
        <v>593</v>
      </c>
      <c r="E38" s="835" t="s">
        <v>2730</v>
      </c>
      <c r="F38" s="863" t="s">
        <v>2731</v>
      </c>
      <c r="G38" s="835" t="s">
        <v>2788</v>
      </c>
      <c r="H38" s="835" t="s">
        <v>2789</v>
      </c>
      <c r="I38" s="849">
        <v>8.1700000762939453</v>
      </c>
      <c r="J38" s="849">
        <v>2</v>
      </c>
      <c r="K38" s="850">
        <v>16.340000152587891</v>
      </c>
    </row>
    <row r="39" spans="1:11" ht="14.4" customHeight="1" x14ac:dyDescent="0.3">
      <c r="A39" s="831" t="s">
        <v>579</v>
      </c>
      <c r="B39" s="832" t="s">
        <v>580</v>
      </c>
      <c r="C39" s="835" t="s">
        <v>592</v>
      </c>
      <c r="D39" s="863" t="s">
        <v>593</v>
      </c>
      <c r="E39" s="835" t="s">
        <v>2730</v>
      </c>
      <c r="F39" s="863" t="s">
        <v>2731</v>
      </c>
      <c r="G39" s="835" t="s">
        <v>2790</v>
      </c>
      <c r="H39" s="835" t="s">
        <v>2791</v>
      </c>
      <c r="I39" s="849">
        <v>9.380000114440918</v>
      </c>
      <c r="J39" s="849">
        <v>1</v>
      </c>
      <c r="K39" s="850">
        <v>9.380000114440918</v>
      </c>
    </row>
    <row r="40" spans="1:11" ht="14.4" customHeight="1" x14ac:dyDescent="0.3">
      <c r="A40" s="831" t="s">
        <v>579</v>
      </c>
      <c r="B40" s="832" t="s">
        <v>580</v>
      </c>
      <c r="C40" s="835" t="s">
        <v>592</v>
      </c>
      <c r="D40" s="863" t="s">
        <v>593</v>
      </c>
      <c r="E40" s="835" t="s">
        <v>2730</v>
      </c>
      <c r="F40" s="863" t="s">
        <v>2731</v>
      </c>
      <c r="G40" s="835" t="s">
        <v>2792</v>
      </c>
      <c r="H40" s="835" t="s">
        <v>2793</v>
      </c>
      <c r="I40" s="849">
        <v>72.220001220703125</v>
      </c>
      <c r="J40" s="849">
        <v>3</v>
      </c>
      <c r="K40" s="850">
        <v>216.66000366210937</v>
      </c>
    </row>
    <row r="41" spans="1:11" ht="14.4" customHeight="1" x14ac:dyDescent="0.3">
      <c r="A41" s="831" t="s">
        <v>579</v>
      </c>
      <c r="B41" s="832" t="s">
        <v>580</v>
      </c>
      <c r="C41" s="835" t="s">
        <v>592</v>
      </c>
      <c r="D41" s="863" t="s">
        <v>593</v>
      </c>
      <c r="E41" s="835" t="s">
        <v>2730</v>
      </c>
      <c r="F41" s="863" t="s">
        <v>2731</v>
      </c>
      <c r="G41" s="835" t="s">
        <v>2794</v>
      </c>
      <c r="H41" s="835" t="s">
        <v>2795</v>
      </c>
      <c r="I41" s="849">
        <v>17.620000839233398</v>
      </c>
      <c r="J41" s="849">
        <v>1</v>
      </c>
      <c r="K41" s="850">
        <v>17.620000839233398</v>
      </c>
    </row>
    <row r="42" spans="1:11" ht="14.4" customHeight="1" x14ac:dyDescent="0.3">
      <c r="A42" s="831" t="s">
        <v>579</v>
      </c>
      <c r="B42" s="832" t="s">
        <v>580</v>
      </c>
      <c r="C42" s="835" t="s">
        <v>592</v>
      </c>
      <c r="D42" s="863" t="s">
        <v>593</v>
      </c>
      <c r="E42" s="835" t="s">
        <v>2730</v>
      </c>
      <c r="F42" s="863" t="s">
        <v>2731</v>
      </c>
      <c r="G42" s="835" t="s">
        <v>2796</v>
      </c>
      <c r="H42" s="835" t="s">
        <v>2797</v>
      </c>
      <c r="I42" s="849">
        <v>22.309999465942383</v>
      </c>
      <c r="J42" s="849">
        <v>1</v>
      </c>
      <c r="K42" s="850">
        <v>22.309999465942383</v>
      </c>
    </row>
    <row r="43" spans="1:11" ht="14.4" customHeight="1" x14ac:dyDescent="0.3">
      <c r="A43" s="831" t="s">
        <v>579</v>
      </c>
      <c r="B43" s="832" t="s">
        <v>580</v>
      </c>
      <c r="C43" s="835" t="s">
        <v>592</v>
      </c>
      <c r="D43" s="863" t="s">
        <v>593</v>
      </c>
      <c r="E43" s="835" t="s">
        <v>2730</v>
      </c>
      <c r="F43" s="863" t="s">
        <v>2731</v>
      </c>
      <c r="G43" s="835" t="s">
        <v>2798</v>
      </c>
      <c r="H43" s="835" t="s">
        <v>2799</v>
      </c>
      <c r="I43" s="849">
        <v>685.05332438151038</v>
      </c>
      <c r="J43" s="849">
        <v>72</v>
      </c>
      <c r="K43" s="850">
        <v>49323.879577636719</v>
      </c>
    </row>
    <row r="44" spans="1:11" ht="14.4" customHeight="1" x14ac:dyDescent="0.3">
      <c r="A44" s="831" t="s">
        <v>579</v>
      </c>
      <c r="B44" s="832" t="s">
        <v>580</v>
      </c>
      <c r="C44" s="835" t="s">
        <v>592</v>
      </c>
      <c r="D44" s="863" t="s">
        <v>593</v>
      </c>
      <c r="E44" s="835" t="s">
        <v>2730</v>
      </c>
      <c r="F44" s="863" t="s">
        <v>2731</v>
      </c>
      <c r="G44" s="835" t="s">
        <v>2800</v>
      </c>
      <c r="H44" s="835" t="s">
        <v>2801</v>
      </c>
      <c r="I44" s="849">
        <v>899.84002685546875</v>
      </c>
      <c r="J44" s="849">
        <v>21</v>
      </c>
      <c r="K44" s="850">
        <v>18896.64013671875</v>
      </c>
    </row>
    <row r="45" spans="1:11" ht="14.4" customHeight="1" x14ac:dyDescent="0.3">
      <c r="A45" s="831" t="s">
        <v>579</v>
      </c>
      <c r="B45" s="832" t="s">
        <v>580</v>
      </c>
      <c r="C45" s="835" t="s">
        <v>592</v>
      </c>
      <c r="D45" s="863" t="s">
        <v>593</v>
      </c>
      <c r="E45" s="835" t="s">
        <v>2730</v>
      </c>
      <c r="F45" s="863" t="s">
        <v>2731</v>
      </c>
      <c r="G45" s="835" t="s">
        <v>2802</v>
      </c>
      <c r="H45" s="835" t="s">
        <v>2803</v>
      </c>
      <c r="I45" s="849">
        <v>1083.8825073242187</v>
      </c>
      <c r="J45" s="849">
        <v>14</v>
      </c>
      <c r="K45" s="850">
        <v>15174.35986328125</v>
      </c>
    </row>
    <row r="46" spans="1:11" ht="14.4" customHeight="1" x14ac:dyDescent="0.3">
      <c r="A46" s="831" t="s">
        <v>579</v>
      </c>
      <c r="B46" s="832" t="s">
        <v>580</v>
      </c>
      <c r="C46" s="835" t="s">
        <v>592</v>
      </c>
      <c r="D46" s="863" t="s">
        <v>593</v>
      </c>
      <c r="E46" s="835" t="s">
        <v>2730</v>
      </c>
      <c r="F46" s="863" t="s">
        <v>2731</v>
      </c>
      <c r="G46" s="835" t="s">
        <v>2804</v>
      </c>
      <c r="H46" s="835" t="s">
        <v>2805</v>
      </c>
      <c r="I46" s="849">
        <v>2.7300000190734863</v>
      </c>
      <c r="J46" s="849">
        <v>15</v>
      </c>
      <c r="K46" s="850">
        <v>40.950000762939453</v>
      </c>
    </row>
    <row r="47" spans="1:11" ht="14.4" customHeight="1" x14ac:dyDescent="0.3">
      <c r="A47" s="831" t="s">
        <v>579</v>
      </c>
      <c r="B47" s="832" t="s">
        <v>580</v>
      </c>
      <c r="C47" s="835" t="s">
        <v>592</v>
      </c>
      <c r="D47" s="863" t="s">
        <v>593</v>
      </c>
      <c r="E47" s="835" t="s">
        <v>2730</v>
      </c>
      <c r="F47" s="863" t="s">
        <v>2731</v>
      </c>
      <c r="G47" s="835" t="s">
        <v>2806</v>
      </c>
      <c r="H47" s="835" t="s">
        <v>2807</v>
      </c>
      <c r="I47" s="849">
        <v>39.101665496826172</v>
      </c>
      <c r="J47" s="849">
        <v>70</v>
      </c>
      <c r="K47" s="850">
        <v>2737.2600402832031</v>
      </c>
    </row>
    <row r="48" spans="1:11" ht="14.4" customHeight="1" x14ac:dyDescent="0.3">
      <c r="A48" s="831" t="s">
        <v>579</v>
      </c>
      <c r="B48" s="832" t="s">
        <v>580</v>
      </c>
      <c r="C48" s="835" t="s">
        <v>592</v>
      </c>
      <c r="D48" s="863" t="s">
        <v>593</v>
      </c>
      <c r="E48" s="835" t="s">
        <v>2730</v>
      </c>
      <c r="F48" s="863" t="s">
        <v>2731</v>
      </c>
      <c r="G48" s="835" t="s">
        <v>2808</v>
      </c>
      <c r="H48" s="835" t="s">
        <v>2809</v>
      </c>
      <c r="I48" s="849">
        <v>591.69000244140625</v>
      </c>
      <c r="J48" s="849">
        <v>14</v>
      </c>
      <c r="K48" s="850">
        <v>8283.659912109375</v>
      </c>
    </row>
    <row r="49" spans="1:11" ht="14.4" customHeight="1" x14ac:dyDescent="0.3">
      <c r="A49" s="831" t="s">
        <v>579</v>
      </c>
      <c r="B49" s="832" t="s">
        <v>580</v>
      </c>
      <c r="C49" s="835" t="s">
        <v>592</v>
      </c>
      <c r="D49" s="863" t="s">
        <v>593</v>
      </c>
      <c r="E49" s="835" t="s">
        <v>2730</v>
      </c>
      <c r="F49" s="863" t="s">
        <v>2731</v>
      </c>
      <c r="G49" s="835" t="s">
        <v>2810</v>
      </c>
      <c r="H49" s="835" t="s">
        <v>2811</v>
      </c>
      <c r="I49" s="849">
        <v>5.6399998664855957</v>
      </c>
      <c r="J49" s="849">
        <v>25</v>
      </c>
      <c r="K49" s="850">
        <v>141</v>
      </c>
    </row>
    <row r="50" spans="1:11" ht="14.4" customHeight="1" x14ac:dyDescent="0.3">
      <c r="A50" s="831" t="s">
        <v>579</v>
      </c>
      <c r="B50" s="832" t="s">
        <v>580</v>
      </c>
      <c r="C50" s="835" t="s">
        <v>592</v>
      </c>
      <c r="D50" s="863" t="s">
        <v>593</v>
      </c>
      <c r="E50" s="835" t="s">
        <v>2730</v>
      </c>
      <c r="F50" s="863" t="s">
        <v>2731</v>
      </c>
      <c r="G50" s="835" t="s">
        <v>2810</v>
      </c>
      <c r="H50" s="835" t="s">
        <v>2812</v>
      </c>
      <c r="I50" s="849">
        <v>5.6333333651224775</v>
      </c>
      <c r="J50" s="849">
        <v>75</v>
      </c>
      <c r="K50" s="850">
        <v>422.25998735427856</v>
      </c>
    </row>
    <row r="51" spans="1:11" ht="14.4" customHeight="1" x14ac:dyDescent="0.3">
      <c r="A51" s="831" t="s">
        <v>579</v>
      </c>
      <c r="B51" s="832" t="s">
        <v>580</v>
      </c>
      <c r="C51" s="835" t="s">
        <v>592</v>
      </c>
      <c r="D51" s="863" t="s">
        <v>593</v>
      </c>
      <c r="E51" s="835" t="s">
        <v>2730</v>
      </c>
      <c r="F51" s="863" t="s">
        <v>2731</v>
      </c>
      <c r="G51" s="835" t="s">
        <v>2813</v>
      </c>
      <c r="H51" s="835" t="s">
        <v>2814</v>
      </c>
      <c r="I51" s="849">
        <v>10.119999885559082</v>
      </c>
      <c r="J51" s="849">
        <v>146</v>
      </c>
      <c r="K51" s="850">
        <v>1477.52001953125</v>
      </c>
    </row>
    <row r="52" spans="1:11" ht="14.4" customHeight="1" x14ac:dyDescent="0.3">
      <c r="A52" s="831" t="s">
        <v>579</v>
      </c>
      <c r="B52" s="832" t="s">
        <v>580</v>
      </c>
      <c r="C52" s="835" t="s">
        <v>592</v>
      </c>
      <c r="D52" s="863" t="s">
        <v>593</v>
      </c>
      <c r="E52" s="835" t="s">
        <v>2730</v>
      </c>
      <c r="F52" s="863" t="s">
        <v>2731</v>
      </c>
      <c r="G52" s="835" t="s">
        <v>2813</v>
      </c>
      <c r="H52" s="835" t="s">
        <v>2815</v>
      </c>
      <c r="I52" s="849">
        <v>10.119999885559082</v>
      </c>
      <c r="J52" s="849">
        <v>36</v>
      </c>
      <c r="K52" s="850">
        <v>364.32000732421875</v>
      </c>
    </row>
    <row r="53" spans="1:11" ht="14.4" customHeight="1" x14ac:dyDescent="0.3">
      <c r="A53" s="831" t="s">
        <v>579</v>
      </c>
      <c r="B53" s="832" t="s">
        <v>580</v>
      </c>
      <c r="C53" s="835" t="s">
        <v>592</v>
      </c>
      <c r="D53" s="863" t="s">
        <v>593</v>
      </c>
      <c r="E53" s="835" t="s">
        <v>2730</v>
      </c>
      <c r="F53" s="863" t="s">
        <v>2731</v>
      </c>
      <c r="G53" s="835" t="s">
        <v>2816</v>
      </c>
      <c r="H53" s="835" t="s">
        <v>2817</v>
      </c>
      <c r="I53" s="849">
        <v>0.66857144662312096</v>
      </c>
      <c r="J53" s="849">
        <v>4500</v>
      </c>
      <c r="K53" s="850">
        <v>3005</v>
      </c>
    </row>
    <row r="54" spans="1:11" ht="14.4" customHeight="1" x14ac:dyDescent="0.3">
      <c r="A54" s="831" t="s">
        <v>579</v>
      </c>
      <c r="B54" s="832" t="s">
        <v>580</v>
      </c>
      <c r="C54" s="835" t="s">
        <v>592</v>
      </c>
      <c r="D54" s="863" t="s">
        <v>593</v>
      </c>
      <c r="E54" s="835" t="s">
        <v>2730</v>
      </c>
      <c r="F54" s="863" t="s">
        <v>2731</v>
      </c>
      <c r="G54" s="835" t="s">
        <v>2818</v>
      </c>
      <c r="H54" s="835" t="s">
        <v>2819</v>
      </c>
      <c r="I54" s="849">
        <v>27.878749370574951</v>
      </c>
      <c r="J54" s="849">
        <v>36</v>
      </c>
      <c r="K54" s="850">
        <v>1003.6399841308594</v>
      </c>
    </row>
    <row r="55" spans="1:11" ht="14.4" customHeight="1" x14ac:dyDescent="0.3">
      <c r="A55" s="831" t="s">
        <v>579</v>
      </c>
      <c r="B55" s="832" t="s">
        <v>580</v>
      </c>
      <c r="C55" s="835" t="s">
        <v>592</v>
      </c>
      <c r="D55" s="863" t="s">
        <v>593</v>
      </c>
      <c r="E55" s="835" t="s">
        <v>2730</v>
      </c>
      <c r="F55" s="863" t="s">
        <v>2731</v>
      </c>
      <c r="G55" s="835" t="s">
        <v>2820</v>
      </c>
      <c r="H55" s="835" t="s">
        <v>2821</v>
      </c>
      <c r="I55" s="849">
        <v>28.735999679565431</v>
      </c>
      <c r="J55" s="849">
        <v>140</v>
      </c>
      <c r="K55" s="850">
        <v>4023</v>
      </c>
    </row>
    <row r="56" spans="1:11" ht="14.4" customHeight="1" x14ac:dyDescent="0.3">
      <c r="A56" s="831" t="s">
        <v>579</v>
      </c>
      <c r="B56" s="832" t="s">
        <v>580</v>
      </c>
      <c r="C56" s="835" t="s">
        <v>592</v>
      </c>
      <c r="D56" s="863" t="s">
        <v>593</v>
      </c>
      <c r="E56" s="835" t="s">
        <v>2822</v>
      </c>
      <c r="F56" s="863" t="s">
        <v>2823</v>
      </c>
      <c r="G56" s="835" t="s">
        <v>2824</v>
      </c>
      <c r="H56" s="835" t="s">
        <v>2825</v>
      </c>
      <c r="I56" s="849">
        <v>47.189998626708984</v>
      </c>
      <c r="J56" s="849">
        <v>20</v>
      </c>
      <c r="K56" s="850">
        <v>943.79998779296875</v>
      </c>
    </row>
    <row r="57" spans="1:11" ht="14.4" customHeight="1" x14ac:dyDescent="0.3">
      <c r="A57" s="831" t="s">
        <v>579</v>
      </c>
      <c r="B57" s="832" t="s">
        <v>580</v>
      </c>
      <c r="C57" s="835" t="s">
        <v>592</v>
      </c>
      <c r="D57" s="863" t="s">
        <v>593</v>
      </c>
      <c r="E57" s="835" t="s">
        <v>2822</v>
      </c>
      <c r="F57" s="863" t="s">
        <v>2823</v>
      </c>
      <c r="G57" s="835" t="s">
        <v>2826</v>
      </c>
      <c r="H57" s="835" t="s">
        <v>2827</v>
      </c>
      <c r="I57" s="849">
        <v>9.9999997764825821E-3</v>
      </c>
      <c r="J57" s="849">
        <v>190</v>
      </c>
      <c r="K57" s="850">
        <v>1.9000000357627869</v>
      </c>
    </row>
    <row r="58" spans="1:11" ht="14.4" customHeight="1" x14ac:dyDescent="0.3">
      <c r="A58" s="831" t="s">
        <v>579</v>
      </c>
      <c r="B58" s="832" t="s">
        <v>580</v>
      </c>
      <c r="C58" s="835" t="s">
        <v>592</v>
      </c>
      <c r="D58" s="863" t="s">
        <v>593</v>
      </c>
      <c r="E58" s="835" t="s">
        <v>2822</v>
      </c>
      <c r="F58" s="863" t="s">
        <v>2823</v>
      </c>
      <c r="G58" s="835" t="s">
        <v>2828</v>
      </c>
      <c r="H58" s="835" t="s">
        <v>2829</v>
      </c>
      <c r="I58" s="849">
        <v>11.140000343322754</v>
      </c>
      <c r="J58" s="849">
        <v>150</v>
      </c>
      <c r="K58" s="850">
        <v>1671</v>
      </c>
    </row>
    <row r="59" spans="1:11" ht="14.4" customHeight="1" x14ac:dyDescent="0.3">
      <c r="A59" s="831" t="s">
        <v>579</v>
      </c>
      <c r="B59" s="832" t="s">
        <v>580</v>
      </c>
      <c r="C59" s="835" t="s">
        <v>592</v>
      </c>
      <c r="D59" s="863" t="s">
        <v>593</v>
      </c>
      <c r="E59" s="835" t="s">
        <v>2822</v>
      </c>
      <c r="F59" s="863" t="s">
        <v>2823</v>
      </c>
      <c r="G59" s="835" t="s">
        <v>2830</v>
      </c>
      <c r="H59" s="835" t="s">
        <v>2831</v>
      </c>
      <c r="I59" s="849">
        <v>6.1599998474121094</v>
      </c>
      <c r="J59" s="849">
        <v>40</v>
      </c>
      <c r="K59" s="850">
        <v>246.39999389648437</v>
      </c>
    </row>
    <row r="60" spans="1:11" ht="14.4" customHeight="1" x14ac:dyDescent="0.3">
      <c r="A60" s="831" t="s">
        <v>579</v>
      </c>
      <c r="B60" s="832" t="s">
        <v>580</v>
      </c>
      <c r="C60" s="835" t="s">
        <v>592</v>
      </c>
      <c r="D60" s="863" t="s">
        <v>593</v>
      </c>
      <c r="E60" s="835" t="s">
        <v>2822</v>
      </c>
      <c r="F60" s="863" t="s">
        <v>2823</v>
      </c>
      <c r="G60" s="835" t="s">
        <v>2832</v>
      </c>
      <c r="H60" s="835" t="s">
        <v>2833</v>
      </c>
      <c r="I60" s="849">
        <v>3.4600000381469727</v>
      </c>
      <c r="J60" s="849">
        <v>400</v>
      </c>
      <c r="K60" s="850">
        <v>1383.9999694824219</v>
      </c>
    </row>
    <row r="61" spans="1:11" ht="14.4" customHeight="1" x14ac:dyDescent="0.3">
      <c r="A61" s="831" t="s">
        <v>579</v>
      </c>
      <c r="B61" s="832" t="s">
        <v>580</v>
      </c>
      <c r="C61" s="835" t="s">
        <v>592</v>
      </c>
      <c r="D61" s="863" t="s">
        <v>593</v>
      </c>
      <c r="E61" s="835" t="s">
        <v>2822</v>
      </c>
      <c r="F61" s="863" t="s">
        <v>2823</v>
      </c>
      <c r="G61" s="835" t="s">
        <v>2834</v>
      </c>
      <c r="H61" s="835" t="s">
        <v>2835</v>
      </c>
      <c r="I61" s="849">
        <v>5.4433333079020185</v>
      </c>
      <c r="J61" s="849">
        <v>200</v>
      </c>
      <c r="K61" s="850">
        <v>1088.6000061035156</v>
      </c>
    </row>
    <row r="62" spans="1:11" ht="14.4" customHeight="1" x14ac:dyDescent="0.3">
      <c r="A62" s="831" t="s">
        <v>579</v>
      </c>
      <c r="B62" s="832" t="s">
        <v>580</v>
      </c>
      <c r="C62" s="835" t="s">
        <v>592</v>
      </c>
      <c r="D62" s="863" t="s">
        <v>593</v>
      </c>
      <c r="E62" s="835" t="s">
        <v>2822</v>
      </c>
      <c r="F62" s="863" t="s">
        <v>2823</v>
      </c>
      <c r="G62" s="835" t="s">
        <v>2836</v>
      </c>
      <c r="H62" s="835" t="s">
        <v>2837</v>
      </c>
      <c r="I62" s="849">
        <v>3.3860001087188722</v>
      </c>
      <c r="J62" s="849">
        <v>560</v>
      </c>
      <c r="K62" s="850">
        <v>1896</v>
      </c>
    </row>
    <row r="63" spans="1:11" ht="14.4" customHeight="1" x14ac:dyDescent="0.3">
      <c r="A63" s="831" t="s">
        <v>579</v>
      </c>
      <c r="B63" s="832" t="s">
        <v>580</v>
      </c>
      <c r="C63" s="835" t="s">
        <v>592</v>
      </c>
      <c r="D63" s="863" t="s">
        <v>593</v>
      </c>
      <c r="E63" s="835" t="s">
        <v>2822</v>
      </c>
      <c r="F63" s="863" t="s">
        <v>2823</v>
      </c>
      <c r="G63" s="835" t="s">
        <v>2838</v>
      </c>
      <c r="H63" s="835" t="s">
        <v>2839</v>
      </c>
      <c r="I63" s="849">
        <v>17.977499485015869</v>
      </c>
      <c r="J63" s="849">
        <v>750</v>
      </c>
      <c r="K63" s="850">
        <v>13483</v>
      </c>
    </row>
    <row r="64" spans="1:11" ht="14.4" customHeight="1" x14ac:dyDescent="0.3">
      <c r="A64" s="831" t="s">
        <v>579</v>
      </c>
      <c r="B64" s="832" t="s">
        <v>580</v>
      </c>
      <c r="C64" s="835" t="s">
        <v>592</v>
      </c>
      <c r="D64" s="863" t="s">
        <v>593</v>
      </c>
      <c r="E64" s="835" t="s">
        <v>2822</v>
      </c>
      <c r="F64" s="863" t="s">
        <v>2823</v>
      </c>
      <c r="G64" s="835" t="s">
        <v>2840</v>
      </c>
      <c r="H64" s="835" t="s">
        <v>2841</v>
      </c>
      <c r="I64" s="849">
        <v>17.979999542236328</v>
      </c>
      <c r="J64" s="849">
        <v>300</v>
      </c>
      <c r="K64" s="850">
        <v>5394</v>
      </c>
    </row>
    <row r="65" spans="1:11" ht="14.4" customHeight="1" x14ac:dyDescent="0.3">
      <c r="A65" s="831" t="s">
        <v>579</v>
      </c>
      <c r="B65" s="832" t="s">
        <v>580</v>
      </c>
      <c r="C65" s="835" t="s">
        <v>592</v>
      </c>
      <c r="D65" s="863" t="s">
        <v>593</v>
      </c>
      <c r="E65" s="835" t="s">
        <v>2822</v>
      </c>
      <c r="F65" s="863" t="s">
        <v>2823</v>
      </c>
      <c r="G65" s="835" t="s">
        <v>2842</v>
      </c>
      <c r="H65" s="835" t="s">
        <v>2843</v>
      </c>
      <c r="I65" s="849">
        <v>13.199999809265137</v>
      </c>
      <c r="J65" s="849">
        <v>20</v>
      </c>
      <c r="K65" s="850">
        <v>264</v>
      </c>
    </row>
    <row r="66" spans="1:11" ht="14.4" customHeight="1" x14ac:dyDescent="0.3">
      <c r="A66" s="831" t="s">
        <v>579</v>
      </c>
      <c r="B66" s="832" t="s">
        <v>580</v>
      </c>
      <c r="C66" s="835" t="s">
        <v>592</v>
      </c>
      <c r="D66" s="863" t="s">
        <v>593</v>
      </c>
      <c r="E66" s="835" t="s">
        <v>2822</v>
      </c>
      <c r="F66" s="863" t="s">
        <v>2823</v>
      </c>
      <c r="G66" s="835" t="s">
        <v>2844</v>
      </c>
      <c r="H66" s="835" t="s">
        <v>2845</v>
      </c>
      <c r="I66" s="849">
        <v>13.203333218892416</v>
      </c>
      <c r="J66" s="849">
        <v>50</v>
      </c>
      <c r="K66" s="850">
        <v>660.10000610351562</v>
      </c>
    </row>
    <row r="67" spans="1:11" ht="14.4" customHeight="1" x14ac:dyDescent="0.3">
      <c r="A67" s="831" t="s">
        <v>579</v>
      </c>
      <c r="B67" s="832" t="s">
        <v>580</v>
      </c>
      <c r="C67" s="835" t="s">
        <v>592</v>
      </c>
      <c r="D67" s="863" t="s">
        <v>593</v>
      </c>
      <c r="E67" s="835" t="s">
        <v>2822</v>
      </c>
      <c r="F67" s="863" t="s">
        <v>2823</v>
      </c>
      <c r="G67" s="835" t="s">
        <v>2846</v>
      </c>
      <c r="H67" s="835" t="s">
        <v>2847</v>
      </c>
      <c r="I67" s="849">
        <v>13.199999809265137</v>
      </c>
      <c r="J67" s="849">
        <v>30</v>
      </c>
      <c r="K67" s="850">
        <v>396</v>
      </c>
    </row>
    <row r="68" spans="1:11" ht="14.4" customHeight="1" x14ac:dyDescent="0.3">
      <c r="A68" s="831" t="s">
        <v>579</v>
      </c>
      <c r="B68" s="832" t="s">
        <v>580</v>
      </c>
      <c r="C68" s="835" t="s">
        <v>592</v>
      </c>
      <c r="D68" s="863" t="s">
        <v>593</v>
      </c>
      <c r="E68" s="835" t="s">
        <v>2822</v>
      </c>
      <c r="F68" s="863" t="s">
        <v>2823</v>
      </c>
      <c r="G68" s="835" t="s">
        <v>2848</v>
      </c>
      <c r="H68" s="835" t="s">
        <v>2849</v>
      </c>
      <c r="I68" s="849">
        <v>13.210000038146973</v>
      </c>
      <c r="J68" s="849">
        <v>10</v>
      </c>
      <c r="K68" s="850">
        <v>132.10000610351562</v>
      </c>
    </row>
    <row r="69" spans="1:11" ht="14.4" customHeight="1" x14ac:dyDescent="0.3">
      <c r="A69" s="831" t="s">
        <v>579</v>
      </c>
      <c r="B69" s="832" t="s">
        <v>580</v>
      </c>
      <c r="C69" s="835" t="s">
        <v>592</v>
      </c>
      <c r="D69" s="863" t="s">
        <v>593</v>
      </c>
      <c r="E69" s="835" t="s">
        <v>2822</v>
      </c>
      <c r="F69" s="863" t="s">
        <v>2823</v>
      </c>
      <c r="G69" s="835" t="s">
        <v>2850</v>
      </c>
      <c r="H69" s="835" t="s">
        <v>2851</v>
      </c>
      <c r="I69" s="849">
        <v>4.0300002098083496</v>
      </c>
      <c r="J69" s="849">
        <v>100</v>
      </c>
      <c r="K69" s="850">
        <v>403</v>
      </c>
    </row>
    <row r="70" spans="1:11" ht="14.4" customHeight="1" x14ac:dyDescent="0.3">
      <c r="A70" s="831" t="s">
        <v>579</v>
      </c>
      <c r="B70" s="832" t="s">
        <v>580</v>
      </c>
      <c r="C70" s="835" t="s">
        <v>592</v>
      </c>
      <c r="D70" s="863" t="s">
        <v>593</v>
      </c>
      <c r="E70" s="835" t="s">
        <v>2822</v>
      </c>
      <c r="F70" s="863" t="s">
        <v>2823</v>
      </c>
      <c r="G70" s="835" t="s">
        <v>2852</v>
      </c>
      <c r="H70" s="835" t="s">
        <v>2853</v>
      </c>
      <c r="I70" s="849">
        <v>9.6800003051757812</v>
      </c>
      <c r="J70" s="849">
        <v>50</v>
      </c>
      <c r="K70" s="850">
        <v>484</v>
      </c>
    </row>
    <row r="71" spans="1:11" ht="14.4" customHeight="1" x14ac:dyDescent="0.3">
      <c r="A71" s="831" t="s">
        <v>579</v>
      </c>
      <c r="B71" s="832" t="s">
        <v>580</v>
      </c>
      <c r="C71" s="835" t="s">
        <v>592</v>
      </c>
      <c r="D71" s="863" t="s">
        <v>593</v>
      </c>
      <c r="E71" s="835" t="s">
        <v>2822</v>
      </c>
      <c r="F71" s="863" t="s">
        <v>2823</v>
      </c>
      <c r="G71" s="835" t="s">
        <v>2854</v>
      </c>
      <c r="H71" s="835" t="s">
        <v>2855</v>
      </c>
      <c r="I71" s="849">
        <v>4.619999885559082</v>
      </c>
      <c r="J71" s="849">
        <v>20</v>
      </c>
      <c r="K71" s="850">
        <v>92.400001525878906</v>
      </c>
    </row>
    <row r="72" spans="1:11" ht="14.4" customHeight="1" x14ac:dyDescent="0.3">
      <c r="A72" s="831" t="s">
        <v>579</v>
      </c>
      <c r="B72" s="832" t="s">
        <v>580</v>
      </c>
      <c r="C72" s="835" t="s">
        <v>592</v>
      </c>
      <c r="D72" s="863" t="s">
        <v>593</v>
      </c>
      <c r="E72" s="835" t="s">
        <v>2822</v>
      </c>
      <c r="F72" s="863" t="s">
        <v>2823</v>
      </c>
      <c r="G72" s="835" t="s">
        <v>2856</v>
      </c>
      <c r="H72" s="835" t="s">
        <v>2857</v>
      </c>
      <c r="I72" s="849">
        <v>3.1500000953674316</v>
      </c>
      <c r="J72" s="849">
        <v>45</v>
      </c>
      <c r="K72" s="850">
        <v>141.75</v>
      </c>
    </row>
    <row r="73" spans="1:11" ht="14.4" customHeight="1" x14ac:dyDescent="0.3">
      <c r="A73" s="831" t="s">
        <v>579</v>
      </c>
      <c r="B73" s="832" t="s">
        <v>580</v>
      </c>
      <c r="C73" s="835" t="s">
        <v>592</v>
      </c>
      <c r="D73" s="863" t="s">
        <v>593</v>
      </c>
      <c r="E73" s="835" t="s">
        <v>2822</v>
      </c>
      <c r="F73" s="863" t="s">
        <v>2823</v>
      </c>
      <c r="G73" s="835" t="s">
        <v>2858</v>
      </c>
      <c r="H73" s="835" t="s">
        <v>2859</v>
      </c>
      <c r="I73" s="849">
        <v>81.739997863769531</v>
      </c>
      <c r="J73" s="849">
        <v>45</v>
      </c>
      <c r="K73" s="850">
        <v>3678.300048828125</v>
      </c>
    </row>
    <row r="74" spans="1:11" ht="14.4" customHeight="1" x14ac:dyDescent="0.3">
      <c r="A74" s="831" t="s">
        <v>579</v>
      </c>
      <c r="B74" s="832" t="s">
        <v>580</v>
      </c>
      <c r="C74" s="835" t="s">
        <v>592</v>
      </c>
      <c r="D74" s="863" t="s">
        <v>593</v>
      </c>
      <c r="E74" s="835" t="s">
        <v>2822</v>
      </c>
      <c r="F74" s="863" t="s">
        <v>2823</v>
      </c>
      <c r="G74" s="835" t="s">
        <v>2860</v>
      </c>
      <c r="H74" s="835" t="s">
        <v>2861</v>
      </c>
      <c r="I74" s="849">
        <v>0.25</v>
      </c>
      <c r="J74" s="849">
        <v>100</v>
      </c>
      <c r="K74" s="850">
        <v>25</v>
      </c>
    </row>
    <row r="75" spans="1:11" ht="14.4" customHeight="1" x14ac:dyDescent="0.3">
      <c r="A75" s="831" t="s">
        <v>579</v>
      </c>
      <c r="B75" s="832" t="s">
        <v>580</v>
      </c>
      <c r="C75" s="835" t="s">
        <v>592</v>
      </c>
      <c r="D75" s="863" t="s">
        <v>593</v>
      </c>
      <c r="E75" s="835" t="s">
        <v>2822</v>
      </c>
      <c r="F75" s="863" t="s">
        <v>2823</v>
      </c>
      <c r="G75" s="835" t="s">
        <v>2862</v>
      </c>
      <c r="H75" s="835" t="s">
        <v>2863</v>
      </c>
      <c r="I75" s="849">
        <v>11.743333180745443</v>
      </c>
      <c r="J75" s="849">
        <v>40</v>
      </c>
      <c r="K75" s="850">
        <v>469.75000762939453</v>
      </c>
    </row>
    <row r="76" spans="1:11" ht="14.4" customHeight="1" x14ac:dyDescent="0.3">
      <c r="A76" s="831" t="s">
        <v>579</v>
      </c>
      <c r="B76" s="832" t="s">
        <v>580</v>
      </c>
      <c r="C76" s="835" t="s">
        <v>592</v>
      </c>
      <c r="D76" s="863" t="s">
        <v>593</v>
      </c>
      <c r="E76" s="835" t="s">
        <v>2822</v>
      </c>
      <c r="F76" s="863" t="s">
        <v>2823</v>
      </c>
      <c r="G76" s="835" t="s">
        <v>2864</v>
      </c>
      <c r="H76" s="835" t="s">
        <v>2865</v>
      </c>
      <c r="I76" s="849">
        <v>13.310000419616699</v>
      </c>
      <c r="J76" s="849">
        <v>140</v>
      </c>
      <c r="K76" s="850">
        <v>1863.4000854492187</v>
      </c>
    </row>
    <row r="77" spans="1:11" ht="14.4" customHeight="1" x14ac:dyDescent="0.3">
      <c r="A77" s="831" t="s">
        <v>579</v>
      </c>
      <c r="B77" s="832" t="s">
        <v>580</v>
      </c>
      <c r="C77" s="835" t="s">
        <v>592</v>
      </c>
      <c r="D77" s="863" t="s">
        <v>593</v>
      </c>
      <c r="E77" s="835" t="s">
        <v>2822</v>
      </c>
      <c r="F77" s="863" t="s">
        <v>2823</v>
      </c>
      <c r="G77" s="835" t="s">
        <v>2866</v>
      </c>
      <c r="H77" s="835" t="s">
        <v>2867</v>
      </c>
      <c r="I77" s="849">
        <v>179.69000244140625</v>
      </c>
      <c r="J77" s="849">
        <v>10</v>
      </c>
      <c r="K77" s="850">
        <v>1796.9000244140625</v>
      </c>
    </row>
    <row r="78" spans="1:11" ht="14.4" customHeight="1" x14ac:dyDescent="0.3">
      <c r="A78" s="831" t="s">
        <v>579</v>
      </c>
      <c r="B78" s="832" t="s">
        <v>580</v>
      </c>
      <c r="C78" s="835" t="s">
        <v>592</v>
      </c>
      <c r="D78" s="863" t="s">
        <v>593</v>
      </c>
      <c r="E78" s="835" t="s">
        <v>2822</v>
      </c>
      <c r="F78" s="863" t="s">
        <v>2823</v>
      </c>
      <c r="G78" s="835" t="s">
        <v>2868</v>
      </c>
      <c r="H78" s="835" t="s">
        <v>2869</v>
      </c>
      <c r="I78" s="849">
        <v>24.719999313354492</v>
      </c>
      <c r="J78" s="849">
        <v>3</v>
      </c>
      <c r="K78" s="850">
        <v>74.160003662109375</v>
      </c>
    </row>
    <row r="79" spans="1:11" ht="14.4" customHeight="1" x14ac:dyDescent="0.3">
      <c r="A79" s="831" t="s">
        <v>579</v>
      </c>
      <c r="B79" s="832" t="s">
        <v>580</v>
      </c>
      <c r="C79" s="835" t="s">
        <v>592</v>
      </c>
      <c r="D79" s="863" t="s">
        <v>593</v>
      </c>
      <c r="E79" s="835" t="s">
        <v>2822</v>
      </c>
      <c r="F79" s="863" t="s">
        <v>2823</v>
      </c>
      <c r="G79" s="835" t="s">
        <v>2870</v>
      </c>
      <c r="H79" s="835" t="s">
        <v>2871</v>
      </c>
      <c r="I79" s="849">
        <v>9.1999998092651367</v>
      </c>
      <c r="J79" s="849">
        <v>1100</v>
      </c>
      <c r="K79" s="850">
        <v>10120</v>
      </c>
    </row>
    <row r="80" spans="1:11" ht="14.4" customHeight="1" x14ac:dyDescent="0.3">
      <c r="A80" s="831" t="s">
        <v>579</v>
      </c>
      <c r="B80" s="832" t="s">
        <v>580</v>
      </c>
      <c r="C80" s="835" t="s">
        <v>592</v>
      </c>
      <c r="D80" s="863" t="s">
        <v>593</v>
      </c>
      <c r="E80" s="835" t="s">
        <v>2822</v>
      </c>
      <c r="F80" s="863" t="s">
        <v>2823</v>
      </c>
      <c r="G80" s="835" t="s">
        <v>2872</v>
      </c>
      <c r="H80" s="835" t="s">
        <v>2873</v>
      </c>
      <c r="I80" s="849">
        <v>6.2899999618530273</v>
      </c>
      <c r="J80" s="849">
        <v>10</v>
      </c>
      <c r="K80" s="850">
        <v>62.900001525878906</v>
      </c>
    </row>
    <row r="81" spans="1:11" ht="14.4" customHeight="1" x14ac:dyDescent="0.3">
      <c r="A81" s="831" t="s">
        <v>579</v>
      </c>
      <c r="B81" s="832" t="s">
        <v>580</v>
      </c>
      <c r="C81" s="835" t="s">
        <v>592</v>
      </c>
      <c r="D81" s="863" t="s">
        <v>593</v>
      </c>
      <c r="E81" s="835" t="s">
        <v>2822</v>
      </c>
      <c r="F81" s="863" t="s">
        <v>2823</v>
      </c>
      <c r="G81" s="835" t="s">
        <v>2874</v>
      </c>
      <c r="H81" s="835" t="s">
        <v>2875</v>
      </c>
      <c r="I81" s="849">
        <v>172.5</v>
      </c>
      <c r="J81" s="849">
        <v>2</v>
      </c>
      <c r="K81" s="850">
        <v>345</v>
      </c>
    </row>
    <row r="82" spans="1:11" ht="14.4" customHeight="1" x14ac:dyDescent="0.3">
      <c r="A82" s="831" t="s">
        <v>579</v>
      </c>
      <c r="B82" s="832" t="s">
        <v>580</v>
      </c>
      <c r="C82" s="835" t="s">
        <v>592</v>
      </c>
      <c r="D82" s="863" t="s">
        <v>593</v>
      </c>
      <c r="E82" s="835" t="s">
        <v>2822</v>
      </c>
      <c r="F82" s="863" t="s">
        <v>2823</v>
      </c>
      <c r="G82" s="835" t="s">
        <v>2876</v>
      </c>
      <c r="H82" s="835" t="s">
        <v>2877</v>
      </c>
      <c r="I82" s="849">
        <v>6.1700000762939453</v>
      </c>
      <c r="J82" s="849">
        <v>100</v>
      </c>
      <c r="K82" s="850">
        <v>617.00001525878906</v>
      </c>
    </row>
    <row r="83" spans="1:11" ht="14.4" customHeight="1" x14ac:dyDescent="0.3">
      <c r="A83" s="831" t="s">
        <v>579</v>
      </c>
      <c r="B83" s="832" t="s">
        <v>580</v>
      </c>
      <c r="C83" s="835" t="s">
        <v>592</v>
      </c>
      <c r="D83" s="863" t="s">
        <v>593</v>
      </c>
      <c r="E83" s="835" t="s">
        <v>2822</v>
      </c>
      <c r="F83" s="863" t="s">
        <v>2823</v>
      </c>
      <c r="G83" s="835" t="s">
        <v>2878</v>
      </c>
      <c r="H83" s="835" t="s">
        <v>2879</v>
      </c>
      <c r="I83" s="849">
        <v>5.8400001525878906</v>
      </c>
      <c r="J83" s="849">
        <v>40</v>
      </c>
      <c r="K83" s="850">
        <v>233.56999969482422</v>
      </c>
    </row>
    <row r="84" spans="1:11" ht="14.4" customHeight="1" x14ac:dyDescent="0.3">
      <c r="A84" s="831" t="s">
        <v>579</v>
      </c>
      <c r="B84" s="832" t="s">
        <v>580</v>
      </c>
      <c r="C84" s="835" t="s">
        <v>592</v>
      </c>
      <c r="D84" s="863" t="s">
        <v>593</v>
      </c>
      <c r="E84" s="835" t="s">
        <v>2822</v>
      </c>
      <c r="F84" s="863" t="s">
        <v>2823</v>
      </c>
      <c r="G84" s="835" t="s">
        <v>2880</v>
      </c>
      <c r="H84" s="835" t="s">
        <v>2881</v>
      </c>
      <c r="I84" s="849">
        <v>9.6800003051757812</v>
      </c>
      <c r="J84" s="849">
        <v>100</v>
      </c>
      <c r="K84" s="850">
        <v>968</v>
      </c>
    </row>
    <row r="85" spans="1:11" ht="14.4" customHeight="1" x14ac:dyDescent="0.3">
      <c r="A85" s="831" t="s">
        <v>579</v>
      </c>
      <c r="B85" s="832" t="s">
        <v>580</v>
      </c>
      <c r="C85" s="835" t="s">
        <v>592</v>
      </c>
      <c r="D85" s="863" t="s">
        <v>593</v>
      </c>
      <c r="E85" s="835" t="s">
        <v>2822</v>
      </c>
      <c r="F85" s="863" t="s">
        <v>2823</v>
      </c>
      <c r="G85" s="835" t="s">
        <v>2882</v>
      </c>
      <c r="H85" s="835" t="s">
        <v>2883</v>
      </c>
      <c r="I85" s="849">
        <v>1.0875000357627869</v>
      </c>
      <c r="J85" s="849">
        <v>4100</v>
      </c>
      <c r="K85" s="850">
        <v>4459</v>
      </c>
    </row>
    <row r="86" spans="1:11" ht="14.4" customHeight="1" x14ac:dyDescent="0.3">
      <c r="A86" s="831" t="s">
        <v>579</v>
      </c>
      <c r="B86" s="832" t="s">
        <v>580</v>
      </c>
      <c r="C86" s="835" t="s">
        <v>592</v>
      </c>
      <c r="D86" s="863" t="s">
        <v>593</v>
      </c>
      <c r="E86" s="835" t="s">
        <v>2822</v>
      </c>
      <c r="F86" s="863" t="s">
        <v>2823</v>
      </c>
      <c r="G86" s="835" t="s">
        <v>2884</v>
      </c>
      <c r="H86" s="835" t="s">
        <v>2885</v>
      </c>
      <c r="I86" s="849">
        <v>0.476666659116745</v>
      </c>
      <c r="J86" s="849">
        <v>300</v>
      </c>
      <c r="K86" s="850">
        <v>143</v>
      </c>
    </row>
    <row r="87" spans="1:11" ht="14.4" customHeight="1" x14ac:dyDescent="0.3">
      <c r="A87" s="831" t="s">
        <v>579</v>
      </c>
      <c r="B87" s="832" t="s">
        <v>580</v>
      </c>
      <c r="C87" s="835" t="s">
        <v>592</v>
      </c>
      <c r="D87" s="863" t="s">
        <v>593</v>
      </c>
      <c r="E87" s="835" t="s">
        <v>2822</v>
      </c>
      <c r="F87" s="863" t="s">
        <v>2823</v>
      </c>
      <c r="G87" s="835" t="s">
        <v>2886</v>
      </c>
      <c r="H87" s="835" t="s">
        <v>2887</v>
      </c>
      <c r="I87" s="849">
        <v>1.6716666221618652</v>
      </c>
      <c r="J87" s="849">
        <v>4000</v>
      </c>
      <c r="K87" s="850">
        <v>6685</v>
      </c>
    </row>
    <row r="88" spans="1:11" ht="14.4" customHeight="1" x14ac:dyDescent="0.3">
      <c r="A88" s="831" t="s">
        <v>579</v>
      </c>
      <c r="B88" s="832" t="s">
        <v>580</v>
      </c>
      <c r="C88" s="835" t="s">
        <v>592</v>
      </c>
      <c r="D88" s="863" t="s">
        <v>593</v>
      </c>
      <c r="E88" s="835" t="s">
        <v>2822</v>
      </c>
      <c r="F88" s="863" t="s">
        <v>2823</v>
      </c>
      <c r="G88" s="835" t="s">
        <v>2888</v>
      </c>
      <c r="H88" s="835" t="s">
        <v>2889</v>
      </c>
      <c r="I88" s="849">
        <v>0.67000001668930054</v>
      </c>
      <c r="J88" s="849">
        <v>5100</v>
      </c>
      <c r="K88" s="850">
        <v>3417</v>
      </c>
    </row>
    <row r="89" spans="1:11" ht="14.4" customHeight="1" x14ac:dyDescent="0.3">
      <c r="A89" s="831" t="s">
        <v>579</v>
      </c>
      <c r="B89" s="832" t="s">
        <v>580</v>
      </c>
      <c r="C89" s="835" t="s">
        <v>592</v>
      </c>
      <c r="D89" s="863" t="s">
        <v>593</v>
      </c>
      <c r="E89" s="835" t="s">
        <v>2822</v>
      </c>
      <c r="F89" s="863" t="s">
        <v>2823</v>
      </c>
      <c r="G89" s="835" t="s">
        <v>2890</v>
      </c>
      <c r="H89" s="835" t="s">
        <v>2891</v>
      </c>
      <c r="I89" s="849">
        <v>2.75</v>
      </c>
      <c r="J89" s="849">
        <v>2500</v>
      </c>
      <c r="K89" s="850">
        <v>6875</v>
      </c>
    </row>
    <row r="90" spans="1:11" ht="14.4" customHeight="1" x14ac:dyDescent="0.3">
      <c r="A90" s="831" t="s">
        <v>579</v>
      </c>
      <c r="B90" s="832" t="s">
        <v>580</v>
      </c>
      <c r="C90" s="835" t="s">
        <v>592</v>
      </c>
      <c r="D90" s="863" t="s">
        <v>593</v>
      </c>
      <c r="E90" s="835" t="s">
        <v>2822</v>
      </c>
      <c r="F90" s="863" t="s">
        <v>2823</v>
      </c>
      <c r="G90" s="835" t="s">
        <v>2892</v>
      </c>
      <c r="H90" s="835" t="s">
        <v>2893</v>
      </c>
      <c r="I90" s="849">
        <v>5.2139999389648439</v>
      </c>
      <c r="J90" s="849">
        <v>80</v>
      </c>
      <c r="K90" s="850">
        <v>418.3700065612793</v>
      </c>
    </row>
    <row r="91" spans="1:11" ht="14.4" customHeight="1" x14ac:dyDescent="0.3">
      <c r="A91" s="831" t="s">
        <v>579</v>
      </c>
      <c r="B91" s="832" t="s">
        <v>580</v>
      </c>
      <c r="C91" s="835" t="s">
        <v>592</v>
      </c>
      <c r="D91" s="863" t="s">
        <v>593</v>
      </c>
      <c r="E91" s="835" t="s">
        <v>2822</v>
      </c>
      <c r="F91" s="863" t="s">
        <v>2823</v>
      </c>
      <c r="G91" s="835" t="s">
        <v>2894</v>
      </c>
      <c r="H91" s="835" t="s">
        <v>2895</v>
      </c>
      <c r="I91" s="849">
        <v>8.4700002670288086</v>
      </c>
      <c r="J91" s="849">
        <v>60</v>
      </c>
      <c r="K91" s="850">
        <v>508.20001220703125</v>
      </c>
    </row>
    <row r="92" spans="1:11" ht="14.4" customHeight="1" x14ac:dyDescent="0.3">
      <c r="A92" s="831" t="s">
        <v>579</v>
      </c>
      <c r="B92" s="832" t="s">
        <v>580</v>
      </c>
      <c r="C92" s="835" t="s">
        <v>592</v>
      </c>
      <c r="D92" s="863" t="s">
        <v>593</v>
      </c>
      <c r="E92" s="835" t="s">
        <v>2822</v>
      </c>
      <c r="F92" s="863" t="s">
        <v>2823</v>
      </c>
      <c r="G92" s="835" t="s">
        <v>2896</v>
      </c>
      <c r="H92" s="835" t="s">
        <v>2897</v>
      </c>
      <c r="I92" s="849">
        <v>2.1733334064483643</v>
      </c>
      <c r="J92" s="849">
        <v>300</v>
      </c>
      <c r="K92" s="850">
        <v>652</v>
      </c>
    </row>
    <row r="93" spans="1:11" ht="14.4" customHeight="1" x14ac:dyDescent="0.3">
      <c r="A93" s="831" t="s">
        <v>579</v>
      </c>
      <c r="B93" s="832" t="s">
        <v>580</v>
      </c>
      <c r="C93" s="835" t="s">
        <v>592</v>
      </c>
      <c r="D93" s="863" t="s">
        <v>593</v>
      </c>
      <c r="E93" s="835" t="s">
        <v>2822</v>
      </c>
      <c r="F93" s="863" t="s">
        <v>2823</v>
      </c>
      <c r="G93" s="835" t="s">
        <v>2898</v>
      </c>
      <c r="H93" s="835" t="s">
        <v>2899</v>
      </c>
      <c r="I93" s="849">
        <v>6.2300000190734863</v>
      </c>
      <c r="J93" s="849">
        <v>30</v>
      </c>
      <c r="K93" s="850">
        <v>186.89999389648437</v>
      </c>
    </row>
    <row r="94" spans="1:11" ht="14.4" customHeight="1" x14ac:dyDescent="0.3">
      <c r="A94" s="831" t="s">
        <v>579</v>
      </c>
      <c r="B94" s="832" t="s">
        <v>580</v>
      </c>
      <c r="C94" s="835" t="s">
        <v>592</v>
      </c>
      <c r="D94" s="863" t="s">
        <v>593</v>
      </c>
      <c r="E94" s="835" t="s">
        <v>2822</v>
      </c>
      <c r="F94" s="863" t="s">
        <v>2823</v>
      </c>
      <c r="G94" s="835" t="s">
        <v>2900</v>
      </c>
      <c r="H94" s="835" t="s">
        <v>2901</v>
      </c>
      <c r="I94" s="849">
        <v>471.89999389648437</v>
      </c>
      <c r="J94" s="849">
        <v>1</v>
      </c>
      <c r="K94" s="850">
        <v>471.89999389648437</v>
      </c>
    </row>
    <row r="95" spans="1:11" ht="14.4" customHeight="1" x14ac:dyDescent="0.3">
      <c r="A95" s="831" t="s">
        <v>579</v>
      </c>
      <c r="B95" s="832" t="s">
        <v>580</v>
      </c>
      <c r="C95" s="835" t="s">
        <v>592</v>
      </c>
      <c r="D95" s="863" t="s">
        <v>593</v>
      </c>
      <c r="E95" s="835" t="s">
        <v>2822</v>
      </c>
      <c r="F95" s="863" t="s">
        <v>2823</v>
      </c>
      <c r="G95" s="835" t="s">
        <v>2902</v>
      </c>
      <c r="H95" s="835" t="s">
        <v>2903</v>
      </c>
      <c r="I95" s="849">
        <v>150</v>
      </c>
      <c r="J95" s="849">
        <v>2</v>
      </c>
      <c r="K95" s="850">
        <v>300</v>
      </c>
    </row>
    <row r="96" spans="1:11" ht="14.4" customHeight="1" x14ac:dyDescent="0.3">
      <c r="A96" s="831" t="s">
        <v>579</v>
      </c>
      <c r="B96" s="832" t="s">
        <v>580</v>
      </c>
      <c r="C96" s="835" t="s">
        <v>592</v>
      </c>
      <c r="D96" s="863" t="s">
        <v>593</v>
      </c>
      <c r="E96" s="835" t="s">
        <v>2822</v>
      </c>
      <c r="F96" s="863" t="s">
        <v>2823</v>
      </c>
      <c r="G96" s="835" t="s">
        <v>2904</v>
      </c>
      <c r="H96" s="835" t="s">
        <v>2905</v>
      </c>
      <c r="I96" s="849">
        <v>1.0299999713897705</v>
      </c>
      <c r="J96" s="849">
        <v>150</v>
      </c>
      <c r="K96" s="850">
        <v>154.5</v>
      </c>
    </row>
    <row r="97" spans="1:11" ht="14.4" customHeight="1" x14ac:dyDescent="0.3">
      <c r="A97" s="831" t="s">
        <v>579</v>
      </c>
      <c r="B97" s="832" t="s">
        <v>580</v>
      </c>
      <c r="C97" s="835" t="s">
        <v>592</v>
      </c>
      <c r="D97" s="863" t="s">
        <v>593</v>
      </c>
      <c r="E97" s="835" t="s">
        <v>2822</v>
      </c>
      <c r="F97" s="863" t="s">
        <v>2823</v>
      </c>
      <c r="G97" s="835" t="s">
        <v>2906</v>
      </c>
      <c r="H97" s="835" t="s">
        <v>2907</v>
      </c>
      <c r="I97" s="849">
        <v>3.130000114440918</v>
      </c>
      <c r="J97" s="849">
        <v>50</v>
      </c>
      <c r="K97" s="850">
        <v>156.5</v>
      </c>
    </row>
    <row r="98" spans="1:11" ht="14.4" customHeight="1" x14ac:dyDescent="0.3">
      <c r="A98" s="831" t="s">
        <v>579</v>
      </c>
      <c r="B98" s="832" t="s">
        <v>580</v>
      </c>
      <c r="C98" s="835" t="s">
        <v>592</v>
      </c>
      <c r="D98" s="863" t="s">
        <v>593</v>
      </c>
      <c r="E98" s="835" t="s">
        <v>2822</v>
      </c>
      <c r="F98" s="863" t="s">
        <v>2823</v>
      </c>
      <c r="G98" s="835" t="s">
        <v>2908</v>
      </c>
      <c r="H98" s="835" t="s">
        <v>2909</v>
      </c>
      <c r="I98" s="849">
        <v>75.019996643066406</v>
      </c>
      <c r="J98" s="849">
        <v>1</v>
      </c>
      <c r="K98" s="850">
        <v>75.019996643066406</v>
      </c>
    </row>
    <row r="99" spans="1:11" ht="14.4" customHeight="1" x14ac:dyDescent="0.3">
      <c r="A99" s="831" t="s">
        <v>579</v>
      </c>
      <c r="B99" s="832" t="s">
        <v>580</v>
      </c>
      <c r="C99" s="835" t="s">
        <v>592</v>
      </c>
      <c r="D99" s="863" t="s">
        <v>593</v>
      </c>
      <c r="E99" s="835" t="s">
        <v>2822</v>
      </c>
      <c r="F99" s="863" t="s">
        <v>2823</v>
      </c>
      <c r="G99" s="835" t="s">
        <v>2910</v>
      </c>
      <c r="H99" s="835" t="s">
        <v>2911</v>
      </c>
      <c r="I99" s="849">
        <v>75.019996643066406</v>
      </c>
      <c r="J99" s="849">
        <v>1</v>
      </c>
      <c r="K99" s="850">
        <v>75.019996643066406</v>
      </c>
    </row>
    <row r="100" spans="1:11" ht="14.4" customHeight="1" x14ac:dyDescent="0.3">
      <c r="A100" s="831" t="s">
        <v>579</v>
      </c>
      <c r="B100" s="832" t="s">
        <v>580</v>
      </c>
      <c r="C100" s="835" t="s">
        <v>592</v>
      </c>
      <c r="D100" s="863" t="s">
        <v>593</v>
      </c>
      <c r="E100" s="835" t="s">
        <v>2822</v>
      </c>
      <c r="F100" s="863" t="s">
        <v>2823</v>
      </c>
      <c r="G100" s="835" t="s">
        <v>2912</v>
      </c>
      <c r="H100" s="835" t="s">
        <v>2913</v>
      </c>
      <c r="I100" s="849">
        <v>12.100000381469727</v>
      </c>
      <c r="J100" s="849">
        <v>1</v>
      </c>
      <c r="K100" s="850">
        <v>12.100000381469727</v>
      </c>
    </row>
    <row r="101" spans="1:11" ht="14.4" customHeight="1" x14ac:dyDescent="0.3">
      <c r="A101" s="831" t="s">
        <v>579</v>
      </c>
      <c r="B101" s="832" t="s">
        <v>580</v>
      </c>
      <c r="C101" s="835" t="s">
        <v>592</v>
      </c>
      <c r="D101" s="863" t="s">
        <v>593</v>
      </c>
      <c r="E101" s="835" t="s">
        <v>2822</v>
      </c>
      <c r="F101" s="863" t="s">
        <v>2823</v>
      </c>
      <c r="G101" s="835" t="s">
        <v>2914</v>
      </c>
      <c r="H101" s="835" t="s">
        <v>2915</v>
      </c>
      <c r="I101" s="849">
        <v>12.100000381469727</v>
      </c>
      <c r="J101" s="849">
        <v>1</v>
      </c>
      <c r="K101" s="850">
        <v>12.100000381469727</v>
      </c>
    </row>
    <row r="102" spans="1:11" ht="14.4" customHeight="1" x14ac:dyDescent="0.3">
      <c r="A102" s="831" t="s">
        <v>579</v>
      </c>
      <c r="B102" s="832" t="s">
        <v>580</v>
      </c>
      <c r="C102" s="835" t="s">
        <v>592</v>
      </c>
      <c r="D102" s="863" t="s">
        <v>593</v>
      </c>
      <c r="E102" s="835" t="s">
        <v>2822</v>
      </c>
      <c r="F102" s="863" t="s">
        <v>2823</v>
      </c>
      <c r="G102" s="835" t="s">
        <v>2916</v>
      </c>
      <c r="H102" s="835" t="s">
        <v>2917</v>
      </c>
      <c r="I102" s="849">
        <v>0.47285713894026621</v>
      </c>
      <c r="J102" s="849">
        <v>2400</v>
      </c>
      <c r="K102" s="850">
        <v>1136</v>
      </c>
    </row>
    <row r="103" spans="1:11" ht="14.4" customHeight="1" x14ac:dyDescent="0.3">
      <c r="A103" s="831" t="s">
        <v>579</v>
      </c>
      <c r="B103" s="832" t="s">
        <v>580</v>
      </c>
      <c r="C103" s="835" t="s">
        <v>592</v>
      </c>
      <c r="D103" s="863" t="s">
        <v>593</v>
      </c>
      <c r="E103" s="835" t="s">
        <v>2822</v>
      </c>
      <c r="F103" s="863" t="s">
        <v>2823</v>
      </c>
      <c r="G103" s="835" t="s">
        <v>2918</v>
      </c>
      <c r="H103" s="835" t="s">
        <v>2919</v>
      </c>
      <c r="I103" s="849">
        <v>0.56000000238418579</v>
      </c>
      <c r="J103" s="849">
        <v>150</v>
      </c>
      <c r="K103" s="850">
        <v>84</v>
      </c>
    </row>
    <row r="104" spans="1:11" ht="14.4" customHeight="1" x14ac:dyDescent="0.3">
      <c r="A104" s="831" t="s">
        <v>579</v>
      </c>
      <c r="B104" s="832" t="s">
        <v>580</v>
      </c>
      <c r="C104" s="835" t="s">
        <v>592</v>
      </c>
      <c r="D104" s="863" t="s">
        <v>593</v>
      </c>
      <c r="E104" s="835" t="s">
        <v>2822</v>
      </c>
      <c r="F104" s="863" t="s">
        <v>2823</v>
      </c>
      <c r="G104" s="835" t="s">
        <v>2920</v>
      </c>
      <c r="H104" s="835" t="s">
        <v>2921</v>
      </c>
      <c r="I104" s="849">
        <v>1.9833333492279053</v>
      </c>
      <c r="J104" s="849">
        <v>350</v>
      </c>
      <c r="K104" s="850">
        <v>694.5</v>
      </c>
    </row>
    <row r="105" spans="1:11" ht="14.4" customHeight="1" x14ac:dyDescent="0.3">
      <c r="A105" s="831" t="s">
        <v>579</v>
      </c>
      <c r="B105" s="832" t="s">
        <v>580</v>
      </c>
      <c r="C105" s="835" t="s">
        <v>592</v>
      </c>
      <c r="D105" s="863" t="s">
        <v>593</v>
      </c>
      <c r="E105" s="835" t="s">
        <v>2822</v>
      </c>
      <c r="F105" s="863" t="s">
        <v>2823</v>
      </c>
      <c r="G105" s="835" t="s">
        <v>2922</v>
      </c>
      <c r="H105" s="835" t="s">
        <v>2923</v>
      </c>
      <c r="I105" s="849">
        <v>2.0399999618530273</v>
      </c>
      <c r="J105" s="849">
        <v>50</v>
      </c>
      <c r="K105" s="850">
        <v>102</v>
      </c>
    </row>
    <row r="106" spans="1:11" ht="14.4" customHeight="1" x14ac:dyDescent="0.3">
      <c r="A106" s="831" t="s">
        <v>579</v>
      </c>
      <c r="B106" s="832" t="s">
        <v>580</v>
      </c>
      <c r="C106" s="835" t="s">
        <v>592</v>
      </c>
      <c r="D106" s="863" t="s">
        <v>593</v>
      </c>
      <c r="E106" s="835" t="s">
        <v>2822</v>
      </c>
      <c r="F106" s="863" t="s">
        <v>2823</v>
      </c>
      <c r="G106" s="835" t="s">
        <v>2924</v>
      </c>
      <c r="H106" s="835" t="s">
        <v>2925</v>
      </c>
      <c r="I106" s="849">
        <v>3.0716665983200073</v>
      </c>
      <c r="J106" s="849">
        <v>300</v>
      </c>
      <c r="K106" s="850">
        <v>921.5</v>
      </c>
    </row>
    <row r="107" spans="1:11" ht="14.4" customHeight="1" x14ac:dyDescent="0.3">
      <c r="A107" s="831" t="s">
        <v>579</v>
      </c>
      <c r="B107" s="832" t="s">
        <v>580</v>
      </c>
      <c r="C107" s="835" t="s">
        <v>592</v>
      </c>
      <c r="D107" s="863" t="s">
        <v>593</v>
      </c>
      <c r="E107" s="835" t="s">
        <v>2822</v>
      </c>
      <c r="F107" s="863" t="s">
        <v>2823</v>
      </c>
      <c r="G107" s="835" t="s">
        <v>2926</v>
      </c>
      <c r="H107" s="835" t="s">
        <v>2927</v>
      </c>
      <c r="I107" s="849">
        <v>3.0949999094009399</v>
      </c>
      <c r="J107" s="849">
        <v>100</v>
      </c>
      <c r="K107" s="850">
        <v>309.5</v>
      </c>
    </row>
    <row r="108" spans="1:11" ht="14.4" customHeight="1" x14ac:dyDescent="0.3">
      <c r="A108" s="831" t="s">
        <v>579</v>
      </c>
      <c r="B108" s="832" t="s">
        <v>580</v>
      </c>
      <c r="C108" s="835" t="s">
        <v>592</v>
      </c>
      <c r="D108" s="863" t="s">
        <v>593</v>
      </c>
      <c r="E108" s="835" t="s">
        <v>2822</v>
      </c>
      <c r="F108" s="863" t="s">
        <v>2823</v>
      </c>
      <c r="G108" s="835" t="s">
        <v>2928</v>
      </c>
      <c r="H108" s="835" t="s">
        <v>2929</v>
      </c>
      <c r="I108" s="849">
        <v>8.4899997711181641</v>
      </c>
      <c r="J108" s="849">
        <v>30</v>
      </c>
      <c r="K108" s="850">
        <v>254.69999694824219</v>
      </c>
    </row>
    <row r="109" spans="1:11" ht="14.4" customHeight="1" x14ac:dyDescent="0.3">
      <c r="A109" s="831" t="s">
        <v>579</v>
      </c>
      <c r="B109" s="832" t="s">
        <v>580</v>
      </c>
      <c r="C109" s="835" t="s">
        <v>592</v>
      </c>
      <c r="D109" s="863" t="s">
        <v>593</v>
      </c>
      <c r="E109" s="835" t="s">
        <v>2822</v>
      </c>
      <c r="F109" s="863" t="s">
        <v>2823</v>
      </c>
      <c r="G109" s="835" t="s">
        <v>2930</v>
      </c>
      <c r="H109" s="835" t="s">
        <v>2931</v>
      </c>
      <c r="I109" s="849">
        <v>2.1675000786781311</v>
      </c>
      <c r="J109" s="849">
        <v>200</v>
      </c>
      <c r="K109" s="850">
        <v>433.5</v>
      </c>
    </row>
    <row r="110" spans="1:11" ht="14.4" customHeight="1" x14ac:dyDescent="0.3">
      <c r="A110" s="831" t="s">
        <v>579</v>
      </c>
      <c r="B110" s="832" t="s">
        <v>580</v>
      </c>
      <c r="C110" s="835" t="s">
        <v>592</v>
      </c>
      <c r="D110" s="863" t="s">
        <v>593</v>
      </c>
      <c r="E110" s="835" t="s">
        <v>2822</v>
      </c>
      <c r="F110" s="863" t="s">
        <v>2823</v>
      </c>
      <c r="G110" s="835" t="s">
        <v>2932</v>
      </c>
      <c r="H110" s="835" t="s">
        <v>2933</v>
      </c>
      <c r="I110" s="849">
        <v>21.239999771118164</v>
      </c>
      <c r="J110" s="849">
        <v>30</v>
      </c>
      <c r="K110" s="850">
        <v>637.20001220703125</v>
      </c>
    </row>
    <row r="111" spans="1:11" ht="14.4" customHeight="1" x14ac:dyDescent="0.3">
      <c r="A111" s="831" t="s">
        <v>579</v>
      </c>
      <c r="B111" s="832" t="s">
        <v>580</v>
      </c>
      <c r="C111" s="835" t="s">
        <v>592</v>
      </c>
      <c r="D111" s="863" t="s">
        <v>593</v>
      </c>
      <c r="E111" s="835" t="s">
        <v>2822</v>
      </c>
      <c r="F111" s="863" t="s">
        <v>2823</v>
      </c>
      <c r="G111" s="835" t="s">
        <v>2934</v>
      </c>
      <c r="H111" s="835" t="s">
        <v>2935</v>
      </c>
      <c r="I111" s="849">
        <v>5.002500057220459</v>
      </c>
      <c r="J111" s="849">
        <v>230</v>
      </c>
      <c r="K111" s="850">
        <v>1150.5</v>
      </c>
    </row>
    <row r="112" spans="1:11" ht="14.4" customHeight="1" x14ac:dyDescent="0.3">
      <c r="A112" s="831" t="s">
        <v>579</v>
      </c>
      <c r="B112" s="832" t="s">
        <v>580</v>
      </c>
      <c r="C112" s="835" t="s">
        <v>592</v>
      </c>
      <c r="D112" s="863" t="s">
        <v>593</v>
      </c>
      <c r="E112" s="835" t="s">
        <v>2822</v>
      </c>
      <c r="F112" s="863" t="s">
        <v>2823</v>
      </c>
      <c r="G112" s="835" t="s">
        <v>2936</v>
      </c>
      <c r="H112" s="835" t="s">
        <v>2937</v>
      </c>
      <c r="I112" s="849">
        <v>21.234999656677246</v>
      </c>
      <c r="J112" s="849">
        <v>35</v>
      </c>
      <c r="K112" s="850">
        <v>743.20001220703125</v>
      </c>
    </row>
    <row r="113" spans="1:11" ht="14.4" customHeight="1" x14ac:dyDescent="0.3">
      <c r="A113" s="831" t="s">
        <v>579</v>
      </c>
      <c r="B113" s="832" t="s">
        <v>580</v>
      </c>
      <c r="C113" s="835" t="s">
        <v>592</v>
      </c>
      <c r="D113" s="863" t="s">
        <v>593</v>
      </c>
      <c r="E113" s="835" t="s">
        <v>2938</v>
      </c>
      <c r="F113" s="863" t="s">
        <v>2939</v>
      </c>
      <c r="G113" s="835" t="s">
        <v>2940</v>
      </c>
      <c r="H113" s="835" t="s">
        <v>2941</v>
      </c>
      <c r="I113" s="849">
        <v>10.164999961853027</v>
      </c>
      <c r="J113" s="849">
        <v>3300</v>
      </c>
      <c r="K113" s="850">
        <v>33544.000122070313</v>
      </c>
    </row>
    <row r="114" spans="1:11" ht="14.4" customHeight="1" x14ac:dyDescent="0.3">
      <c r="A114" s="831" t="s">
        <v>579</v>
      </c>
      <c r="B114" s="832" t="s">
        <v>580</v>
      </c>
      <c r="C114" s="835" t="s">
        <v>592</v>
      </c>
      <c r="D114" s="863" t="s">
        <v>593</v>
      </c>
      <c r="E114" s="835" t="s">
        <v>2938</v>
      </c>
      <c r="F114" s="863" t="s">
        <v>2939</v>
      </c>
      <c r="G114" s="835" t="s">
        <v>2942</v>
      </c>
      <c r="H114" s="835" t="s">
        <v>2943</v>
      </c>
      <c r="I114" s="849">
        <v>7.005000114440918</v>
      </c>
      <c r="J114" s="849">
        <v>80</v>
      </c>
      <c r="K114" s="850">
        <v>560.5</v>
      </c>
    </row>
    <row r="115" spans="1:11" ht="14.4" customHeight="1" x14ac:dyDescent="0.3">
      <c r="A115" s="831" t="s">
        <v>579</v>
      </c>
      <c r="B115" s="832" t="s">
        <v>580</v>
      </c>
      <c r="C115" s="835" t="s">
        <v>592</v>
      </c>
      <c r="D115" s="863" t="s">
        <v>593</v>
      </c>
      <c r="E115" s="835" t="s">
        <v>2944</v>
      </c>
      <c r="F115" s="863" t="s">
        <v>2945</v>
      </c>
      <c r="G115" s="835" t="s">
        <v>2946</v>
      </c>
      <c r="H115" s="835" t="s">
        <v>2947</v>
      </c>
      <c r="I115" s="849">
        <v>0.47571427907262531</v>
      </c>
      <c r="J115" s="849">
        <v>3700</v>
      </c>
      <c r="K115" s="850">
        <v>1764</v>
      </c>
    </row>
    <row r="116" spans="1:11" ht="14.4" customHeight="1" x14ac:dyDescent="0.3">
      <c r="A116" s="831" t="s">
        <v>579</v>
      </c>
      <c r="B116" s="832" t="s">
        <v>580</v>
      </c>
      <c r="C116" s="835" t="s">
        <v>592</v>
      </c>
      <c r="D116" s="863" t="s">
        <v>593</v>
      </c>
      <c r="E116" s="835" t="s">
        <v>2944</v>
      </c>
      <c r="F116" s="863" t="s">
        <v>2945</v>
      </c>
      <c r="G116" s="835" t="s">
        <v>2948</v>
      </c>
      <c r="H116" s="835" t="s">
        <v>2949</v>
      </c>
      <c r="I116" s="849">
        <v>0.30000001192092896</v>
      </c>
      <c r="J116" s="849">
        <v>300</v>
      </c>
      <c r="K116" s="850">
        <v>90</v>
      </c>
    </row>
    <row r="117" spans="1:11" ht="14.4" customHeight="1" x14ac:dyDescent="0.3">
      <c r="A117" s="831" t="s">
        <v>579</v>
      </c>
      <c r="B117" s="832" t="s">
        <v>580</v>
      </c>
      <c r="C117" s="835" t="s">
        <v>592</v>
      </c>
      <c r="D117" s="863" t="s">
        <v>593</v>
      </c>
      <c r="E117" s="835" t="s">
        <v>2944</v>
      </c>
      <c r="F117" s="863" t="s">
        <v>2945</v>
      </c>
      <c r="G117" s="835" t="s">
        <v>2950</v>
      </c>
      <c r="H117" s="835" t="s">
        <v>2951</v>
      </c>
      <c r="I117" s="849">
        <v>0.3033333420753479</v>
      </c>
      <c r="J117" s="849">
        <v>300</v>
      </c>
      <c r="K117" s="850">
        <v>91</v>
      </c>
    </row>
    <row r="118" spans="1:11" ht="14.4" customHeight="1" x14ac:dyDescent="0.3">
      <c r="A118" s="831" t="s">
        <v>579</v>
      </c>
      <c r="B118" s="832" t="s">
        <v>580</v>
      </c>
      <c r="C118" s="835" t="s">
        <v>592</v>
      </c>
      <c r="D118" s="863" t="s">
        <v>593</v>
      </c>
      <c r="E118" s="835" t="s">
        <v>2944</v>
      </c>
      <c r="F118" s="863" t="s">
        <v>2945</v>
      </c>
      <c r="G118" s="835" t="s">
        <v>2952</v>
      </c>
      <c r="H118" s="835" t="s">
        <v>2953</v>
      </c>
      <c r="I118" s="849">
        <v>0.54250001907348633</v>
      </c>
      <c r="J118" s="849">
        <v>5100</v>
      </c>
      <c r="K118" s="850">
        <v>2770</v>
      </c>
    </row>
    <row r="119" spans="1:11" ht="14.4" customHeight="1" x14ac:dyDescent="0.3">
      <c r="A119" s="831" t="s">
        <v>579</v>
      </c>
      <c r="B119" s="832" t="s">
        <v>580</v>
      </c>
      <c r="C119" s="835" t="s">
        <v>592</v>
      </c>
      <c r="D119" s="863" t="s">
        <v>593</v>
      </c>
      <c r="E119" s="835" t="s">
        <v>2944</v>
      </c>
      <c r="F119" s="863" t="s">
        <v>2945</v>
      </c>
      <c r="G119" s="835" t="s">
        <v>2954</v>
      </c>
      <c r="H119" s="835" t="s">
        <v>2955</v>
      </c>
      <c r="I119" s="849">
        <v>1.7999999523162842</v>
      </c>
      <c r="J119" s="849">
        <v>200</v>
      </c>
      <c r="K119" s="850">
        <v>360</v>
      </c>
    </row>
    <row r="120" spans="1:11" ht="14.4" customHeight="1" x14ac:dyDescent="0.3">
      <c r="A120" s="831" t="s">
        <v>579</v>
      </c>
      <c r="B120" s="832" t="s">
        <v>580</v>
      </c>
      <c r="C120" s="835" t="s">
        <v>592</v>
      </c>
      <c r="D120" s="863" t="s">
        <v>593</v>
      </c>
      <c r="E120" s="835" t="s">
        <v>2956</v>
      </c>
      <c r="F120" s="863" t="s">
        <v>2957</v>
      </c>
      <c r="G120" s="835" t="s">
        <v>2958</v>
      </c>
      <c r="H120" s="835" t="s">
        <v>2959</v>
      </c>
      <c r="I120" s="849">
        <v>0.62999999523162842</v>
      </c>
      <c r="J120" s="849">
        <v>15800</v>
      </c>
      <c r="K120" s="850">
        <v>9954</v>
      </c>
    </row>
    <row r="121" spans="1:11" ht="14.4" customHeight="1" x14ac:dyDescent="0.3">
      <c r="A121" s="831" t="s">
        <v>579</v>
      </c>
      <c r="B121" s="832" t="s">
        <v>580</v>
      </c>
      <c r="C121" s="835" t="s">
        <v>592</v>
      </c>
      <c r="D121" s="863" t="s">
        <v>593</v>
      </c>
      <c r="E121" s="835" t="s">
        <v>2956</v>
      </c>
      <c r="F121" s="863" t="s">
        <v>2957</v>
      </c>
      <c r="G121" s="835" t="s">
        <v>2958</v>
      </c>
      <c r="H121" s="835" t="s">
        <v>2960</v>
      </c>
      <c r="I121" s="849">
        <v>0.62999999523162842</v>
      </c>
      <c r="J121" s="849">
        <v>9600</v>
      </c>
      <c r="K121" s="850">
        <v>6048</v>
      </c>
    </row>
    <row r="122" spans="1:11" ht="14.4" customHeight="1" x14ac:dyDescent="0.3">
      <c r="A122" s="831" t="s">
        <v>579</v>
      </c>
      <c r="B122" s="832" t="s">
        <v>580</v>
      </c>
      <c r="C122" s="835" t="s">
        <v>592</v>
      </c>
      <c r="D122" s="863" t="s">
        <v>593</v>
      </c>
      <c r="E122" s="835" t="s">
        <v>2956</v>
      </c>
      <c r="F122" s="863" t="s">
        <v>2957</v>
      </c>
      <c r="G122" s="835" t="s">
        <v>2958</v>
      </c>
      <c r="H122" s="835" t="s">
        <v>2961</v>
      </c>
      <c r="I122" s="849">
        <v>0.62999999523162842</v>
      </c>
      <c r="J122" s="849">
        <v>4800</v>
      </c>
      <c r="K122" s="850">
        <v>3024</v>
      </c>
    </row>
    <row r="123" spans="1:11" ht="14.4" customHeight="1" x14ac:dyDescent="0.3">
      <c r="A123" s="831" t="s">
        <v>579</v>
      </c>
      <c r="B123" s="832" t="s">
        <v>580</v>
      </c>
      <c r="C123" s="835" t="s">
        <v>592</v>
      </c>
      <c r="D123" s="863" t="s">
        <v>593</v>
      </c>
      <c r="E123" s="835" t="s">
        <v>2962</v>
      </c>
      <c r="F123" s="863" t="s">
        <v>2963</v>
      </c>
      <c r="G123" s="835" t="s">
        <v>2964</v>
      </c>
      <c r="H123" s="835" t="s">
        <v>2965</v>
      </c>
      <c r="I123" s="849">
        <v>430.10000610351562</v>
      </c>
      <c r="J123" s="849">
        <v>5</v>
      </c>
      <c r="K123" s="850">
        <v>2150.5</v>
      </c>
    </row>
    <row r="124" spans="1:11" ht="14.4" customHeight="1" x14ac:dyDescent="0.3">
      <c r="A124" s="831" t="s">
        <v>579</v>
      </c>
      <c r="B124" s="832" t="s">
        <v>580</v>
      </c>
      <c r="C124" s="835" t="s">
        <v>592</v>
      </c>
      <c r="D124" s="863" t="s">
        <v>593</v>
      </c>
      <c r="E124" s="835" t="s">
        <v>2966</v>
      </c>
      <c r="F124" s="863" t="s">
        <v>2967</v>
      </c>
      <c r="G124" s="835" t="s">
        <v>2968</v>
      </c>
      <c r="H124" s="835" t="s">
        <v>2969</v>
      </c>
      <c r="I124" s="849">
        <v>23.47333272298177</v>
      </c>
      <c r="J124" s="849">
        <v>90</v>
      </c>
      <c r="K124" s="850">
        <v>2112.5999755859375</v>
      </c>
    </row>
    <row r="125" spans="1:11" ht="14.4" customHeight="1" x14ac:dyDescent="0.3">
      <c r="A125" s="831" t="s">
        <v>579</v>
      </c>
      <c r="B125" s="832" t="s">
        <v>580</v>
      </c>
      <c r="C125" s="835" t="s">
        <v>592</v>
      </c>
      <c r="D125" s="863" t="s">
        <v>593</v>
      </c>
      <c r="E125" s="835" t="s">
        <v>2970</v>
      </c>
      <c r="F125" s="863" t="s">
        <v>2971</v>
      </c>
      <c r="G125" s="835" t="s">
        <v>2972</v>
      </c>
      <c r="H125" s="835" t="s">
        <v>2973</v>
      </c>
      <c r="I125" s="849">
        <v>93.150001525878906</v>
      </c>
      <c r="J125" s="849">
        <v>10</v>
      </c>
      <c r="K125" s="850">
        <v>931.5</v>
      </c>
    </row>
    <row r="126" spans="1:11" ht="14.4" customHeight="1" x14ac:dyDescent="0.3">
      <c r="A126" s="831" t="s">
        <v>579</v>
      </c>
      <c r="B126" s="832" t="s">
        <v>580</v>
      </c>
      <c r="C126" s="835" t="s">
        <v>597</v>
      </c>
      <c r="D126" s="863" t="s">
        <v>598</v>
      </c>
      <c r="E126" s="835" t="s">
        <v>2730</v>
      </c>
      <c r="F126" s="863" t="s">
        <v>2731</v>
      </c>
      <c r="G126" s="835" t="s">
        <v>2974</v>
      </c>
      <c r="H126" s="835" t="s">
        <v>2975</v>
      </c>
      <c r="I126" s="849">
        <v>0.97000002861022949</v>
      </c>
      <c r="J126" s="849">
        <v>3500</v>
      </c>
      <c r="K126" s="850">
        <v>3395</v>
      </c>
    </row>
    <row r="127" spans="1:11" ht="14.4" customHeight="1" x14ac:dyDescent="0.3">
      <c r="A127" s="831" t="s">
        <v>579</v>
      </c>
      <c r="B127" s="832" t="s">
        <v>580</v>
      </c>
      <c r="C127" s="835" t="s">
        <v>597</v>
      </c>
      <c r="D127" s="863" t="s">
        <v>598</v>
      </c>
      <c r="E127" s="835" t="s">
        <v>2730</v>
      </c>
      <c r="F127" s="863" t="s">
        <v>2731</v>
      </c>
      <c r="G127" s="835" t="s">
        <v>2976</v>
      </c>
      <c r="H127" s="835" t="s">
        <v>2977</v>
      </c>
      <c r="I127" s="849">
        <v>1.4957142898014613</v>
      </c>
      <c r="J127" s="849">
        <v>4200</v>
      </c>
      <c r="K127" s="850">
        <v>6281</v>
      </c>
    </row>
    <row r="128" spans="1:11" ht="14.4" customHeight="1" x14ac:dyDescent="0.3">
      <c r="A128" s="831" t="s">
        <v>579</v>
      </c>
      <c r="B128" s="832" t="s">
        <v>580</v>
      </c>
      <c r="C128" s="835" t="s">
        <v>597</v>
      </c>
      <c r="D128" s="863" t="s">
        <v>598</v>
      </c>
      <c r="E128" s="835" t="s">
        <v>2730</v>
      </c>
      <c r="F128" s="863" t="s">
        <v>2731</v>
      </c>
      <c r="G128" s="835" t="s">
        <v>2978</v>
      </c>
      <c r="H128" s="835" t="s">
        <v>2979</v>
      </c>
      <c r="I128" s="849">
        <v>0.5899999737739563</v>
      </c>
      <c r="J128" s="849">
        <v>2000</v>
      </c>
      <c r="K128" s="850">
        <v>1180</v>
      </c>
    </row>
    <row r="129" spans="1:11" ht="14.4" customHeight="1" x14ac:dyDescent="0.3">
      <c r="A129" s="831" t="s">
        <v>579</v>
      </c>
      <c r="B129" s="832" t="s">
        <v>580</v>
      </c>
      <c r="C129" s="835" t="s">
        <v>597</v>
      </c>
      <c r="D129" s="863" t="s">
        <v>598</v>
      </c>
      <c r="E129" s="835" t="s">
        <v>2730</v>
      </c>
      <c r="F129" s="863" t="s">
        <v>2731</v>
      </c>
      <c r="G129" s="835" t="s">
        <v>2978</v>
      </c>
      <c r="H129" s="835" t="s">
        <v>2980</v>
      </c>
      <c r="I129" s="849">
        <v>0.58749997615814209</v>
      </c>
      <c r="J129" s="849">
        <v>2500</v>
      </c>
      <c r="K129" s="850">
        <v>1465</v>
      </c>
    </row>
    <row r="130" spans="1:11" ht="14.4" customHeight="1" x14ac:dyDescent="0.3">
      <c r="A130" s="831" t="s">
        <v>579</v>
      </c>
      <c r="B130" s="832" t="s">
        <v>580</v>
      </c>
      <c r="C130" s="835" t="s">
        <v>597</v>
      </c>
      <c r="D130" s="863" t="s">
        <v>598</v>
      </c>
      <c r="E130" s="835" t="s">
        <v>2730</v>
      </c>
      <c r="F130" s="863" t="s">
        <v>2731</v>
      </c>
      <c r="G130" s="835" t="s">
        <v>2740</v>
      </c>
      <c r="H130" s="835" t="s">
        <v>2741</v>
      </c>
      <c r="I130" s="849">
        <v>0.87999999523162842</v>
      </c>
      <c r="J130" s="849">
        <v>1300</v>
      </c>
      <c r="K130" s="850">
        <v>1144</v>
      </c>
    </row>
    <row r="131" spans="1:11" ht="14.4" customHeight="1" x14ac:dyDescent="0.3">
      <c r="A131" s="831" t="s">
        <v>579</v>
      </c>
      <c r="B131" s="832" t="s">
        <v>580</v>
      </c>
      <c r="C131" s="835" t="s">
        <v>597</v>
      </c>
      <c r="D131" s="863" t="s">
        <v>598</v>
      </c>
      <c r="E131" s="835" t="s">
        <v>2730</v>
      </c>
      <c r="F131" s="863" t="s">
        <v>2731</v>
      </c>
      <c r="G131" s="835" t="s">
        <v>2742</v>
      </c>
      <c r="H131" s="835" t="s">
        <v>2743</v>
      </c>
      <c r="I131" s="849">
        <v>3.0149999856948853</v>
      </c>
      <c r="J131" s="849">
        <v>640</v>
      </c>
      <c r="K131" s="850">
        <v>1931.5999755859375</v>
      </c>
    </row>
    <row r="132" spans="1:11" ht="14.4" customHeight="1" x14ac:dyDescent="0.3">
      <c r="A132" s="831" t="s">
        <v>579</v>
      </c>
      <c r="B132" s="832" t="s">
        <v>580</v>
      </c>
      <c r="C132" s="835" t="s">
        <v>597</v>
      </c>
      <c r="D132" s="863" t="s">
        <v>598</v>
      </c>
      <c r="E132" s="835" t="s">
        <v>2730</v>
      </c>
      <c r="F132" s="863" t="s">
        <v>2731</v>
      </c>
      <c r="G132" s="835" t="s">
        <v>2744</v>
      </c>
      <c r="H132" s="835" t="s">
        <v>2745</v>
      </c>
      <c r="I132" s="849">
        <v>1.1759999513626098</v>
      </c>
      <c r="J132" s="849">
        <v>1300</v>
      </c>
      <c r="K132" s="850">
        <v>1527</v>
      </c>
    </row>
    <row r="133" spans="1:11" ht="14.4" customHeight="1" x14ac:dyDescent="0.3">
      <c r="A133" s="831" t="s">
        <v>579</v>
      </c>
      <c r="B133" s="832" t="s">
        <v>580</v>
      </c>
      <c r="C133" s="835" t="s">
        <v>597</v>
      </c>
      <c r="D133" s="863" t="s">
        <v>598</v>
      </c>
      <c r="E133" s="835" t="s">
        <v>2730</v>
      </c>
      <c r="F133" s="863" t="s">
        <v>2731</v>
      </c>
      <c r="G133" s="835" t="s">
        <v>2981</v>
      </c>
      <c r="H133" s="835" t="s">
        <v>2982</v>
      </c>
      <c r="I133" s="849">
        <v>11.359999656677246</v>
      </c>
      <c r="J133" s="849">
        <v>20</v>
      </c>
      <c r="K133" s="850">
        <v>227.24000549316406</v>
      </c>
    </row>
    <row r="134" spans="1:11" ht="14.4" customHeight="1" x14ac:dyDescent="0.3">
      <c r="A134" s="831" t="s">
        <v>579</v>
      </c>
      <c r="B134" s="832" t="s">
        <v>580</v>
      </c>
      <c r="C134" s="835" t="s">
        <v>597</v>
      </c>
      <c r="D134" s="863" t="s">
        <v>598</v>
      </c>
      <c r="E134" s="835" t="s">
        <v>2730</v>
      </c>
      <c r="F134" s="863" t="s">
        <v>2731</v>
      </c>
      <c r="G134" s="835" t="s">
        <v>2983</v>
      </c>
      <c r="H134" s="835" t="s">
        <v>2984</v>
      </c>
      <c r="I134" s="849">
        <v>305.66000366210937</v>
      </c>
      <c r="J134" s="849">
        <v>2</v>
      </c>
      <c r="K134" s="850">
        <v>611.32000732421875</v>
      </c>
    </row>
    <row r="135" spans="1:11" ht="14.4" customHeight="1" x14ac:dyDescent="0.3">
      <c r="A135" s="831" t="s">
        <v>579</v>
      </c>
      <c r="B135" s="832" t="s">
        <v>580</v>
      </c>
      <c r="C135" s="835" t="s">
        <v>597</v>
      </c>
      <c r="D135" s="863" t="s">
        <v>598</v>
      </c>
      <c r="E135" s="835" t="s">
        <v>2730</v>
      </c>
      <c r="F135" s="863" t="s">
        <v>2731</v>
      </c>
      <c r="G135" s="835" t="s">
        <v>2750</v>
      </c>
      <c r="H135" s="835" t="s">
        <v>2751</v>
      </c>
      <c r="I135" s="849">
        <v>22.149999618530273</v>
      </c>
      <c r="J135" s="849">
        <v>225</v>
      </c>
      <c r="K135" s="850">
        <v>4983.75</v>
      </c>
    </row>
    <row r="136" spans="1:11" ht="14.4" customHeight="1" x14ac:dyDescent="0.3">
      <c r="A136" s="831" t="s">
        <v>579</v>
      </c>
      <c r="B136" s="832" t="s">
        <v>580</v>
      </c>
      <c r="C136" s="835" t="s">
        <v>597</v>
      </c>
      <c r="D136" s="863" t="s">
        <v>598</v>
      </c>
      <c r="E136" s="835" t="s">
        <v>2730</v>
      </c>
      <c r="F136" s="863" t="s">
        <v>2731</v>
      </c>
      <c r="G136" s="835" t="s">
        <v>2752</v>
      </c>
      <c r="H136" s="835" t="s">
        <v>2753</v>
      </c>
      <c r="I136" s="849">
        <v>30.170000076293945</v>
      </c>
      <c r="J136" s="849">
        <v>50</v>
      </c>
      <c r="K136" s="850">
        <v>1508.5</v>
      </c>
    </row>
    <row r="137" spans="1:11" ht="14.4" customHeight="1" x14ac:dyDescent="0.3">
      <c r="A137" s="831" t="s">
        <v>579</v>
      </c>
      <c r="B137" s="832" t="s">
        <v>580</v>
      </c>
      <c r="C137" s="835" t="s">
        <v>597</v>
      </c>
      <c r="D137" s="863" t="s">
        <v>598</v>
      </c>
      <c r="E137" s="835" t="s">
        <v>2730</v>
      </c>
      <c r="F137" s="863" t="s">
        <v>2731</v>
      </c>
      <c r="G137" s="835" t="s">
        <v>2985</v>
      </c>
      <c r="H137" s="835" t="s">
        <v>2986</v>
      </c>
      <c r="I137" s="849">
        <v>13.039999961853027</v>
      </c>
      <c r="J137" s="849">
        <v>50</v>
      </c>
      <c r="K137" s="850">
        <v>652.05001831054688</v>
      </c>
    </row>
    <row r="138" spans="1:11" ht="14.4" customHeight="1" x14ac:dyDescent="0.3">
      <c r="A138" s="831" t="s">
        <v>579</v>
      </c>
      <c r="B138" s="832" t="s">
        <v>580</v>
      </c>
      <c r="C138" s="835" t="s">
        <v>597</v>
      </c>
      <c r="D138" s="863" t="s">
        <v>598</v>
      </c>
      <c r="E138" s="835" t="s">
        <v>2730</v>
      </c>
      <c r="F138" s="863" t="s">
        <v>2731</v>
      </c>
      <c r="G138" s="835" t="s">
        <v>2760</v>
      </c>
      <c r="H138" s="835" t="s">
        <v>2761</v>
      </c>
      <c r="I138" s="849">
        <v>139.1719970703125</v>
      </c>
      <c r="J138" s="849">
        <v>17</v>
      </c>
      <c r="K138" s="850">
        <v>2365.9299926757812</v>
      </c>
    </row>
    <row r="139" spans="1:11" ht="14.4" customHeight="1" x14ac:dyDescent="0.3">
      <c r="A139" s="831" t="s">
        <v>579</v>
      </c>
      <c r="B139" s="832" t="s">
        <v>580</v>
      </c>
      <c r="C139" s="835" t="s">
        <v>597</v>
      </c>
      <c r="D139" s="863" t="s">
        <v>598</v>
      </c>
      <c r="E139" s="835" t="s">
        <v>2730</v>
      </c>
      <c r="F139" s="863" t="s">
        <v>2731</v>
      </c>
      <c r="G139" s="835" t="s">
        <v>2987</v>
      </c>
      <c r="H139" s="835" t="s">
        <v>2988</v>
      </c>
      <c r="I139" s="849">
        <v>21.059999465942383</v>
      </c>
      <c r="J139" s="849">
        <v>20</v>
      </c>
      <c r="K139" s="850">
        <v>421.26998901367187</v>
      </c>
    </row>
    <row r="140" spans="1:11" ht="14.4" customHeight="1" x14ac:dyDescent="0.3">
      <c r="A140" s="831" t="s">
        <v>579</v>
      </c>
      <c r="B140" s="832" t="s">
        <v>580</v>
      </c>
      <c r="C140" s="835" t="s">
        <v>597</v>
      </c>
      <c r="D140" s="863" t="s">
        <v>598</v>
      </c>
      <c r="E140" s="835" t="s">
        <v>2730</v>
      </c>
      <c r="F140" s="863" t="s">
        <v>2731</v>
      </c>
      <c r="G140" s="835" t="s">
        <v>2764</v>
      </c>
      <c r="H140" s="835" t="s">
        <v>2765</v>
      </c>
      <c r="I140" s="849">
        <v>1.3799999952316284</v>
      </c>
      <c r="J140" s="849">
        <v>150</v>
      </c>
      <c r="K140" s="850">
        <v>207</v>
      </c>
    </row>
    <row r="141" spans="1:11" ht="14.4" customHeight="1" x14ac:dyDescent="0.3">
      <c r="A141" s="831" t="s">
        <v>579</v>
      </c>
      <c r="B141" s="832" t="s">
        <v>580</v>
      </c>
      <c r="C141" s="835" t="s">
        <v>597</v>
      </c>
      <c r="D141" s="863" t="s">
        <v>598</v>
      </c>
      <c r="E141" s="835" t="s">
        <v>2730</v>
      </c>
      <c r="F141" s="863" t="s">
        <v>2731</v>
      </c>
      <c r="G141" s="835" t="s">
        <v>2989</v>
      </c>
      <c r="H141" s="835" t="s">
        <v>2990</v>
      </c>
      <c r="I141" s="849">
        <v>0.9100000262260437</v>
      </c>
      <c r="J141" s="849">
        <v>500</v>
      </c>
      <c r="K141" s="850">
        <v>455.39999389648437</v>
      </c>
    </row>
    <row r="142" spans="1:11" ht="14.4" customHeight="1" x14ac:dyDescent="0.3">
      <c r="A142" s="831" t="s">
        <v>579</v>
      </c>
      <c r="B142" s="832" t="s">
        <v>580</v>
      </c>
      <c r="C142" s="835" t="s">
        <v>597</v>
      </c>
      <c r="D142" s="863" t="s">
        <v>598</v>
      </c>
      <c r="E142" s="835" t="s">
        <v>2730</v>
      </c>
      <c r="F142" s="863" t="s">
        <v>2731</v>
      </c>
      <c r="G142" s="835" t="s">
        <v>2766</v>
      </c>
      <c r="H142" s="835" t="s">
        <v>2767</v>
      </c>
      <c r="I142" s="849">
        <v>0.85571430410657612</v>
      </c>
      <c r="J142" s="849">
        <v>1300</v>
      </c>
      <c r="K142" s="850">
        <v>1113.7399978637695</v>
      </c>
    </row>
    <row r="143" spans="1:11" ht="14.4" customHeight="1" x14ac:dyDescent="0.3">
      <c r="A143" s="831" t="s">
        <v>579</v>
      </c>
      <c r="B143" s="832" t="s">
        <v>580</v>
      </c>
      <c r="C143" s="835" t="s">
        <v>597</v>
      </c>
      <c r="D143" s="863" t="s">
        <v>598</v>
      </c>
      <c r="E143" s="835" t="s">
        <v>2730</v>
      </c>
      <c r="F143" s="863" t="s">
        <v>2731</v>
      </c>
      <c r="G143" s="835" t="s">
        <v>2768</v>
      </c>
      <c r="H143" s="835" t="s">
        <v>2769</v>
      </c>
      <c r="I143" s="849">
        <v>1.5159999847412109</v>
      </c>
      <c r="J143" s="849">
        <v>550</v>
      </c>
      <c r="K143" s="850">
        <v>833.78999328613281</v>
      </c>
    </row>
    <row r="144" spans="1:11" ht="14.4" customHeight="1" x14ac:dyDescent="0.3">
      <c r="A144" s="831" t="s">
        <v>579</v>
      </c>
      <c r="B144" s="832" t="s">
        <v>580</v>
      </c>
      <c r="C144" s="835" t="s">
        <v>597</v>
      </c>
      <c r="D144" s="863" t="s">
        <v>598</v>
      </c>
      <c r="E144" s="835" t="s">
        <v>2730</v>
      </c>
      <c r="F144" s="863" t="s">
        <v>2731</v>
      </c>
      <c r="G144" s="835" t="s">
        <v>2991</v>
      </c>
      <c r="H144" s="835" t="s">
        <v>2992</v>
      </c>
      <c r="I144" s="849">
        <v>2.0666666030883789</v>
      </c>
      <c r="J144" s="849">
        <v>200</v>
      </c>
      <c r="K144" s="850">
        <v>413</v>
      </c>
    </row>
    <row r="145" spans="1:11" ht="14.4" customHeight="1" x14ac:dyDescent="0.3">
      <c r="A145" s="831" t="s">
        <v>579</v>
      </c>
      <c r="B145" s="832" t="s">
        <v>580</v>
      </c>
      <c r="C145" s="835" t="s">
        <v>597</v>
      </c>
      <c r="D145" s="863" t="s">
        <v>598</v>
      </c>
      <c r="E145" s="835" t="s">
        <v>2730</v>
      </c>
      <c r="F145" s="863" t="s">
        <v>2731</v>
      </c>
      <c r="G145" s="835" t="s">
        <v>2770</v>
      </c>
      <c r="H145" s="835" t="s">
        <v>2771</v>
      </c>
      <c r="I145" s="849">
        <v>3.369999885559082</v>
      </c>
      <c r="J145" s="849">
        <v>100</v>
      </c>
      <c r="K145" s="850">
        <v>337</v>
      </c>
    </row>
    <row r="146" spans="1:11" ht="14.4" customHeight="1" x14ac:dyDescent="0.3">
      <c r="A146" s="831" t="s">
        <v>579</v>
      </c>
      <c r="B146" s="832" t="s">
        <v>580</v>
      </c>
      <c r="C146" s="835" t="s">
        <v>597</v>
      </c>
      <c r="D146" s="863" t="s">
        <v>598</v>
      </c>
      <c r="E146" s="835" t="s">
        <v>2730</v>
      </c>
      <c r="F146" s="863" t="s">
        <v>2731</v>
      </c>
      <c r="G146" s="835" t="s">
        <v>2993</v>
      </c>
      <c r="H146" s="835" t="s">
        <v>2994</v>
      </c>
      <c r="I146" s="849">
        <v>98.379997253417969</v>
      </c>
      <c r="J146" s="849">
        <v>5</v>
      </c>
      <c r="K146" s="850">
        <v>491.89999389648437</v>
      </c>
    </row>
    <row r="147" spans="1:11" ht="14.4" customHeight="1" x14ac:dyDescent="0.3">
      <c r="A147" s="831" t="s">
        <v>579</v>
      </c>
      <c r="B147" s="832" t="s">
        <v>580</v>
      </c>
      <c r="C147" s="835" t="s">
        <v>597</v>
      </c>
      <c r="D147" s="863" t="s">
        <v>598</v>
      </c>
      <c r="E147" s="835" t="s">
        <v>2730</v>
      </c>
      <c r="F147" s="863" t="s">
        <v>2731</v>
      </c>
      <c r="G147" s="835" t="s">
        <v>2995</v>
      </c>
      <c r="H147" s="835" t="s">
        <v>2996</v>
      </c>
      <c r="I147" s="849">
        <v>0.37999999523162842</v>
      </c>
      <c r="J147" s="849">
        <v>200</v>
      </c>
      <c r="K147" s="850">
        <v>76</v>
      </c>
    </row>
    <row r="148" spans="1:11" ht="14.4" customHeight="1" x14ac:dyDescent="0.3">
      <c r="A148" s="831" t="s">
        <v>579</v>
      </c>
      <c r="B148" s="832" t="s">
        <v>580</v>
      </c>
      <c r="C148" s="835" t="s">
        <v>597</v>
      </c>
      <c r="D148" s="863" t="s">
        <v>598</v>
      </c>
      <c r="E148" s="835" t="s">
        <v>2730</v>
      </c>
      <c r="F148" s="863" t="s">
        <v>2731</v>
      </c>
      <c r="G148" s="835" t="s">
        <v>2774</v>
      </c>
      <c r="H148" s="835" t="s">
        <v>2775</v>
      </c>
      <c r="I148" s="849">
        <v>8.3920001983642578</v>
      </c>
      <c r="J148" s="849">
        <v>96</v>
      </c>
      <c r="K148" s="850">
        <v>805.56000518798828</v>
      </c>
    </row>
    <row r="149" spans="1:11" ht="14.4" customHeight="1" x14ac:dyDescent="0.3">
      <c r="A149" s="831" t="s">
        <v>579</v>
      </c>
      <c r="B149" s="832" t="s">
        <v>580</v>
      </c>
      <c r="C149" s="835" t="s">
        <v>597</v>
      </c>
      <c r="D149" s="863" t="s">
        <v>598</v>
      </c>
      <c r="E149" s="835" t="s">
        <v>2730</v>
      </c>
      <c r="F149" s="863" t="s">
        <v>2731</v>
      </c>
      <c r="G149" s="835" t="s">
        <v>2776</v>
      </c>
      <c r="H149" s="835" t="s">
        <v>2777</v>
      </c>
      <c r="I149" s="849">
        <v>10.824999809265137</v>
      </c>
      <c r="J149" s="849">
        <v>24</v>
      </c>
      <c r="K149" s="850">
        <v>259.80000305175781</v>
      </c>
    </row>
    <row r="150" spans="1:11" ht="14.4" customHeight="1" x14ac:dyDescent="0.3">
      <c r="A150" s="831" t="s">
        <v>579</v>
      </c>
      <c r="B150" s="832" t="s">
        <v>580</v>
      </c>
      <c r="C150" s="835" t="s">
        <v>597</v>
      </c>
      <c r="D150" s="863" t="s">
        <v>598</v>
      </c>
      <c r="E150" s="835" t="s">
        <v>2730</v>
      </c>
      <c r="F150" s="863" t="s">
        <v>2731</v>
      </c>
      <c r="G150" s="835" t="s">
        <v>2997</v>
      </c>
      <c r="H150" s="835" t="s">
        <v>2998</v>
      </c>
      <c r="I150" s="849">
        <v>29.180000305175781</v>
      </c>
      <c r="J150" s="849">
        <v>30</v>
      </c>
      <c r="K150" s="850">
        <v>875.42999267578125</v>
      </c>
    </row>
    <row r="151" spans="1:11" ht="14.4" customHeight="1" x14ac:dyDescent="0.3">
      <c r="A151" s="831" t="s">
        <v>579</v>
      </c>
      <c r="B151" s="832" t="s">
        <v>580</v>
      </c>
      <c r="C151" s="835" t="s">
        <v>597</v>
      </c>
      <c r="D151" s="863" t="s">
        <v>598</v>
      </c>
      <c r="E151" s="835" t="s">
        <v>2730</v>
      </c>
      <c r="F151" s="863" t="s">
        <v>2731</v>
      </c>
      <c r="G151" s="835" t="s">
        <v>2999</v>
      </c>
      <c r="H151" s="835" t="s">
        <v>3000</v>
      </c>
      <c r="I151" s="849">
        <v>8.619999885559082</v>
      </c>
      <c r="J151" s="849">
        <v>10</v>
      </c>
      <c r="K151" s="850">
        <v>86.199996948242188</v>
      </c>
    </row>
    <row r="152" spans="1:11" ht="14.4" customHeight="1" x14ac:dyDescent="0.3">
      <c r="A152" s="831" t="s">
        <v>579</v>
      </c>
      <c r="B152" s="832" t="s">
        <v>580</v>
      </c>
      <c r="C152" s="835" t="s">
        <v>597</v>
      </c>
      <c r="D152" s="863" t="s">
        <v>598</v>
      </c>
      <c r="E152" s="835" t="s">
        <v>2730</v>
      </c>
      <c r="F152" s="863" t="s">
        <v>2731</v>
      </c>
      <c r="G152" s="835" t="s">
        <v>3001</v>
      </c>
      <c r="H152" s="835" t="s">
        <v>3002</v>
      </c>
      <c r="I152" s="849">
        <v>10.520000457763672</v>
      </c>
      <c r="J152" s="849">
        <v>10</v>
      </c>
      <c r="K152" s="850">
        <v>105.19999694824219</v>
      </c>
    </row>
    <row r="153" spans="1:11" ht="14.4" customHeight="1" x14ac:dyDescent="0.3">
      <c r="A153" s="831" t="s">
        <v>579</v>
      </c>
      <c r="B153" s="832" t="s">
        <v>580</v>
      </c>
      <c r="C153" s="835" t="s">
        <v>597</v>
      </c>
      <c r="D153" s="863" t="s">
        <v>598</v>
      </c>
      <c r="E153" s="835" t="s">
        <v>2730</v>
      </c>
      <c r="F153" s="863" t="s">
        <v>2731</v>
      </c>
      <c r="G153" s="835" t="s">
        <v>3003</v>
      </c>
      <c r="H153" s="835" t="s">
        <v>3004</v>
      </c>
      <c r="I153" s="849">
        <v>13.224999904632568</v>
      </c>
      <c r="J153" s="849">
        <v>40</v>
      </c>
      <c r="K153" s="850">
        <v>529</v>
      </c>
    </row>
    <row r="154" spans="1:11" ht="14.4" customHeight="1" x14ac:dyDescent="0.3">
      <c r="A154" s="831" t="s">
        <v>579</v>
      </c>
      <c r="B154" s="832" t="s">
        <v>580</v>
      </c>
      <c r="C154" s="835" t="s">
        <v>597</v>
      </c>
      <c r="D154" s="863" t="s">
        <v>598</v>
      </c>
      <c r="E154" s="835" t="s">
        <v>2730</v>
      </c>
      <c r="F154" s="863" t="s">
        <v>2731</v>
      </c>
      <c r="G154" s="835" t="s">
        <v>2778</v>
      </c>
      <c r="H154" s="835" t="s">
        <v>2779</v>
      </c>
      <c r="I154" s="849">
        <v>2.5019999980926513</v>
      </c>
      <c r="J154" s="849">
        <v>600</v>
      </c>
      <c r="K154" s="850">
        <v>1502</v>
      </c>
    </row>
    <row r="155" spans="1:11" ht="14.4" customHeight="1" x14ac:dyDescent="0.3">
      <c r="A155" s="831" t="s">
        <v>579</v>
      </c>
      <c r="B155" s="832" t="s">
        <v>580</v>
      </c>
      <c r="C155" s="835" t="s">
        <v>597</v>
      </c>
      <c r="D155" s="863" t="s">
        <v>598</v>
      </c>
      <c r="E155" s="835" t="s">
        <v>2730</v>
      </c>
      <c r="F155" s="863" t="s">
        <v>2731</v>
      </c>
      <c r="G155" s="835" t="s">
        <v>2780</v>
      </c>
      <c r="H155" s="835" t="s">
        <v>2781</v>
      </c>
      <c r="I155" s="849">
        <v>3.2633333206176758</v>
      </c>
      <c r="J155" s="849">
        <v>1000</v>
      </c>
      <c r="K155" s="850">
        <v>3264</v>
      </c>
    </row>
    <row r="156" spans="1:11" ht="14.4" customHeight="1" x14ac:dyDescent="0.3">
      <c r="A156" s="831" t="s">
        <v>579</v>
      </c>
      <c r="B156" s="832" t="s">
        <v>580</v>
      </c>
      <c r="C156" s="835" t="s">
        <v>597</v>
      </c>
      <c r="D156" s="863" t="s">
        <v>598</v>
      </c>
      <c r="E156" s="835" t="s">
        <v>2730</v>
      </c>
      <c r="F156" s="863" t="s">
        <v>2731</v>
      </c>
      <c r="G156" s="835" t="s">
        <v>2782</v>
      </c>
      <c r="H156" s="835" t="s">
        <v>2783</v>
      </c>
      <c r="I156" s="849">
        <v>3.9680000305175782</v>
      </c>
      <c r="J156" s="849">
        <v>800</v>
      </c>
      <c r="K156" s="850">
        <v>3174</v>
      </c>
    </row>
    <row r="157" spans="1:11" ht="14.4" customHeight="1" x14ac:dyDescent="0.3">
      <c r="A157" s="831" t="s">
        <v>579</v>
      </c>
      <c r="B157" s="832" t="s">
        <v>580</v>
      </c>
      <c r="C157" s="835" t="s">
        <v>597</v>
      </c>
      <c r="D157" s="863" t="s">
        <v>598</v>
      </c>
      <c r="E157" s="835" t="s">
        <v>2730</v>
      </c>
      <c r="F157" s="863" t="s">
        <v>2731</v>
      </c>
      <c r="G157" s="835" t="s">
        <v>2784</v>
      </c>
      <c r="H157" s="835" t="s">
        <v>2785</v>
      </c>
      <c r="I157" s="849">
        <v>4.4828570910862515</v>
      </c>
      <c r="J157" s="849">
        <v>1400</v>
      </c>
      <c r="K157" s="850">
        <v>6276</v>
      </c>
    </row>
    <row r="158" spans="1:11" ht="14.4" customHeight="1" x14ac:dyDescent="0.3">
      <c r="A158" s="831" t="s">
        <v>579</v>
      </c>
      <c r="B158" s="832" t="s">
        <v>580</v>
      </c>
      <c r="C158" s="835" t="s">
        <v>597</v>
      </c>
      <c r="D158" s="863" t="s">
        <v>598</v>
      </c>
      <c r="E158" s="835" t="s">
        <v>2730</v>
      </c>
      <c r="F158" s="863" t="s">
        <v>2731</v>
      </c>
      <c r="G158" s="835" t="s">
        <v>3005</v>
      </c>
      <c r="H158" s="835" t="s">
        <v>3006</v>
      </c>
      <c r="I158" s="849">
        <v>22.299999237060547</v>
      </c>
      <c r="J158" s="849">
        <v>6</v>
      </c>
      <c r="K158" s="850">
        <v>133.78999328613281</v>
      </c>
    </row>
    <row r="159" spans="1:11" ht="14.4" customHeight="1" x14ac:dyDescent="0.3">
      <c r="A159" s="831" t="s">
        <v>579</v>
      </c>
      <c r="B159" s="832" t="s">
        <v>580</v>
      </c>
      <c r="C159" s="835" t="s">
        <v>597</v>
      </c>
      <c r="D159" s="863" t="s">
        <v>598</v>
      </c>
      <c r="E159" s="835" t="s">
        <v>2730</v>
      </c>
      <c r="F159" s="863" t="s">
        <v>2731</v>
      </c>
      <c r="G159" s="835" t="s">
        <v>3007</v>
      </c>
      <c r="H159" s="835" t="s">
        <v>3008</v>
      </c>
      <c r="I159" s="849">
        <v>12.079999923706055</v>
      </c>
      <c r="J159" s="849">
        <v>100</v>
      </c>
      <c r="K159" s="850">
        <v>1208</v>
      </c>
    </row>
    <row r="160" spans="1:11" ht="14.4" customHeight="1" x14ac:dyDescent="0.3">
      <c r="A160" s="831" t="s">
        <v>579</v>
      </c>
      <c r="B160" s="832" t="s">
        <v>580</v>
      </c>
      <c r="C160" s="835" t="s">
        <v>597</v>
      </c>
      <c r="D160" s="863" t="s">
        <v>598</v>
      </c>
      <c r="E160" s="835" t="s">
        <v>2730</v>
      </c>
      <c r="F160" s="863" t="s">
        <v>2731</v>
      </c>
      <c r="G160" s="835" t="s">
        <v>3009</v>
      </c>
      <c r="H160" s="835" t="s">
        <v>3010</v>
      </c>
      <c r="I160" s="849">
        <v>12.619999885559082</v>
      </c>
      <c r="J160" s="849">
        <v>180</v>
      </c>
      <c r="K160" s="850">
        <v>2271.820068359375</v>
      </c>
    </row>
    <row r="161" spans="1:11" ht="14.4" customHeight="1" x14ac:dyDescent="0.3">
      <c r="A161" s="831" t="s">
        <v>579</v>
      </c>
      <c r="B161" s="832" t="s">
        <v>580</v>
      </c>
      <c r="C161" s="835" t="s">
        <v>597</v>
      </c>
      <c r="D161" s="863" t="s">
        <v>598</v>
      </c>
      <c r="E161" s="835" t="s">
        <v>2730</v>
      </c>
      <c r="F161" s="863" t="s">
        <v>2731</v>
      </c>
      <c r="G161" s="835" t="s">
        <v>3011</v>
      </c>
      <c r="H161" s="835" t="s">
        <v>3012</v>
      </c>
      <c r="I161" s="849">
        <v>13.800000190734863</v>
      </c>
      <c r="J161" s="849">
        <v>288</v>
      </c>
      <c r="K161" s="850">
        <v>3974.400146484375</v>
      </c>
    </row>
    <row r="162" spans="1:11" ht="14.4" customHeight="1" x14ac:dyDescent="0.3">
      <c r="A162" s="831" t="s">
        <v>579</v>
      </c>
      <c r="B162" s="832" t="s">
        <v>580</v>
      </c>
      <c r="C162" s="835" t="s">
        <v>597</v>
      </c>
      <c r="D162" s="863" t="s">
        <v>598</v>
      </c>
      <c r="E162" s="835" t="s">
        <v>2730</v>
      </c>
      <c r="F162" s="863" t="s">
        <v>2731</v>
      </c>
      <c r="G162" s="835" t="s">
        <v>3013</v>
      </c>
      <c r="H162" s="835" t="s">
        <v>3014</v>
      </c>
      <c r="I162" s="849">
        <v>16.389999389648437</v>
      </c>
      <c r="J162" s="849">
        <v>400</v>
      </c>
      <c r="K162" s="850">
        <v>6555</v>
      </c>
    </row>
    <row r="163" spans="1:11" ht="14.4" customHeight="1" x14ac:dyDescent="0.3">
      <c r="A163" s="831" t="s">
        <v>579</v>
      </c>
      <c r="B163" s="832" t="s">
        <v>580</v>
      </c>
      <c r="C163" s="835" t="s">
        <v>597</v>
      </c>
      <c r="D163" s="863" t="s">
        <v>598</v>
      </c>
      <c r="E163" s="835" t="s">
        <v>2730</v>
      </c>
      <c r="F163" s="863" t="s">
        <v>2731</v>
      </c>
      <c r="G163" s="835" t="s">
        <v>2792</v>
      </c>
      <c r="H163" s="835" t="s">
        <v>2793</v>
      </c>
      <c r="I163" s="849">
        <v>72.220001220703125</v>
      </c>
      <c r="J163" s="849">
        <v>1</v>
      </c>
      <c r="K163" s="850">
        <v>72.220001220703125</v>
      </c>
    </row>
    <row r="164" spans="1:11" ht="14.4" customHeight="1" x14ac:dyDescent="0.3">
      <c r="A164" s="831" t="s">
        <v>579</v>
      </c>
      <c r="B164" s="832" t="s">
        <v>580</v>
      </c>
      <c r="C164" s="835" t="s">
        <v>597</v>
      </c>
      <c r="D164" s="863" t="s">
        <v>598</v>
      </c>
      <c r="E164" s="835" t="s">
        <v>2730</v>
      </c>
      <c r="F164" s="863" t="s">
        <v>2731</v>
      </c>
      <c r="G164" s="835" t="s">
        <v>3015</v>
      </c>
      <c r="H164" s="835" t="s">
        <v>3016</v>
      </c>
      <c r="I164" s="849">
        <v>105.45999908447266</v>
      </c>
      <c r="J164" s="849">
        <v>1</v>
      </c>
      <c r="K164" s="850">
        <v>105.45999908447266</v>
      </c>
    </row>
    <row r="165" spans="1:11" ht="14.4" customHeight="1" x14ac:dyDescent="0.3">
      <c r="A165" s="831" t="s">
        <v>579</v>
      </c>
      <c r="B165" s="832" t="s">
        <v>580</v>
      </c>
      <c r="C165" s="835" t="s">
        <v>597</v>
      </c>
      <c r="D165" s="863" t="s">
        <v>598</v>
      </c>
      <c r="E165" s="835" t="s">
        <v>2730</v>
      </c>
      <c r="F165" s="863" t="s">
        <v>2731</v>
      </c>
      <c r="G165" s="835" t="s">
        <v>3017</v>
      </c>
      <c r="H165" s="835" t="s">
        <v>3018</v>
      </c>
      <c r="I165" s="849">
        <v>138.46000671386719</v>
      </c>
      <c r="J165" s="849">
        <v>1</v>
      </c>
      <c r="K165" s="850">
        <v>138.46000671386719</v>
      </c>
    </row>
    <row r="166" spans="1:11" ht="14.4" customHeight="1" x14ac:dyDescent="0.3">
      <c r="A166" s="831" t="s">
        <v>579</v>
      </c>
      <c r="B166" s="832" t="s">
        <v>580</v>
      </c>
      <c r="C166" s="835" t="s">
        <v>597</v>
      </c>
      <c r="D166" s="863" t="s">
        <v>598</v>
      </c>
      <c r="E166" s="835" t="s">
        <v>2730</v>
      </c>
      <c r="F166" s="863" t="s">
        <v>2731</v>
      </c>
      <c r="G166" s="835" t="s">
        <v>3019</v>
      </c>
      <c r="H166" s="835" t="s">
        <v>3020</v>
      </c>
      <c r="I166" s="849">
        <v>9.7299995422363281</v>
      </c>
      <c r="J166" s="849">
        <v>840</v>
      </c>
      <c r="K166" s="850">
        <v>8172.7198486328125</v>
      </c>
    </row>
    <row r="167" spans="1:11" ht="14.4" customHeight="1" x14ac:dyDescent="0.3">
      <c r="A167" s="831" t="s">
        <v>579</v>
      </c>
      <c r="B167" s="832" t="s">
        <v>580</v>
      </c>
      <c r="C167" s="835" t="s">
        <v>597</v>
      </c>
      <c r="D167" s="863" t="s">
        <v>598</v>
      </c>
      <c r="E167" s="835" t="s">
        <v>2730</v>
      </c>
      <c r="F167" s="863" t="s">
        <v>2731</v>
      </c>
      <c r="G167" s="835" t="s">
        <v>3021</v>
      </c>
      <c r="H167" s="835" t="s">
        <v>3022</v>
      </c>
      <c r="I167" s="849">
        <v>11.260000228881836</v>
      </c>
      <c r="J167" s="849">
        <v>840</v>
      </c>
      <c r="K167" s="850">
        <v>9457.5</v>
      </c>
    </row>
    <row r="168" spans="1:11" ht="14.4" customHeight="1" x14ac:dyDescent="0.3">
      <c r="A168" s="831" t="s">
        <v>579</v>
      </c>
      <c r="B168" s="832" t="s">
        <v>580</v>
      </c>
      <c r="C168" s="835" t="s">
        <v>597</v>
      </c>
      <c r="D168" s="863" t="s">
        <v>598</v>
      </c>
      <c r="E168" s="835" t="s">
        <v>2730</v>
      </c>
      <c r="F168" s="863" t="s">
        <v>2731</v>
      </c>
      <c r="G168" s="835" t="s">
        <v>3023</v>
      </c>
      <c r="H168" s="835" t="s">
        <v>3024</v>
      </c>
      <c r="I168" s="849">
        <v>7.130000114440918</v>
      </c>
      <c r="J168" s="849">
        <v>168</v>
      </c>
      <c r="K168" s="850">
        <v>1197.3299865722656</v>
      </c>
    </row>
    <row r="169" spans="1:11" ht="14.4" customHeight="1" x14ac:dyDescent="0.3">
      <c r="A169" s="831" t="s">
        <v>579</v>
      </c>
      <c r="B169" s="832" t="s">
        <v>580</v>
      </c>
      <c r="C169" s="835" t="s">
        <v>597</v>
      </c>
      <c r="D169" s="863" t="s">
        <v>598</v>
      </c>
      <c r="E169" s="835" t="s">
        <v>2730</v>
      </c>
      <c r="F169" s="863" t="s">
        <v>2731</v>
      </c>
      <c r="G169" s="835" t="s">
        <v>3025</v>
      </c>
      <c r="H169" s="835" t="s">
        <v>3026</v>
      </c>
      <c r="I169" s="849">
        <v>11.315000216166178</v>
      </c>
      <c r="J169" s="849">
        <v>330</v>
      </c>
      <c r="K169" s="850">
        <v>3734.0799865722656</v>
      </c>
    </row>
    <row r="170" spans="1:11" ht="14.4" customHeight="1" x14ac:dyDescent="0.3">
      <c r="A170" s="831" t="s">
        <v>579</v>
      </c>
      <c r="B170" s="832" t="s">
        <v>580</v>
      </c>
      <c r="C170" s="835" t="s">
        <v>597</v>
      </c>
      <c r="D170" s="863" t="s">
        <v>598</v>
      </c>
      <c r="E170" s="835" t="s">
        <v>2730</v>
      </c>
      <c r="F170" s="863" t="s">
        <v>2731</v>
      </c>
      <c r="G170" s="835" t="s">
        <v>3027</v>
      </c>
      <c r="H170" s="835" t="s">
        <v>3028</v>
      </c>
      <c r="I170" s="849">
        <v>13.869999885559082</v>
      </c>
      <c r="J170" s="849">
        <v>432</v>
      </c>
      <c r="K170" s="850">
        <v>5992.4199829101562</v>
      </c>
    </row>
    <row r="171" spans="1:11" ht="14.4" customHeight="1" x14ac:dyDescent="0.3">
      <c r="A171" s="831" t="s">
        <v>579</v>
      </c>
      <c r="B171" s="832" t="s">
        <v>580</v>
      </c>
      <c r="C171" s="835" t="s">
        <v>597</v>
      </c>
      <c r="D171" s="863" t="s">
        <v>598</v>
      </c>
      <c r="E171" s="835" t="s">
        <v>2730</v>
      </c>
      <c r="F171" s="863" t="s">
        <v>2731</v>
      </c>
      <c r="G171" s="835" t="s">
        <v>3029</v>
      </c>
      <c r="H171" s="835" t="s">
        <v>3030</v>
      </c>
      <c r="I171" s="849">
        <v>15.487499713897705</v>
      </c>
      <c r="J171" s="849">
        <v>200</v>
      </c>
      <c r="K171" s="850">
        <v>3097.43994140625</v>
      </c>
    </row>
    <row r="172" spans="1:11" ht="14.4" customHeight="1" x14ac:dyDescent="0.3">
      <c r="A172" s="831" t="s">
        <v>579</v>
      </c>
      <c r="B172" s="832" t="s">
        <v>580</v>
      </c>
      <c r="C172" s="835" t="s">
        <v>597</v>
      </c>
      <c r="D172" s="863" t="s">
        <v>598</v>
      </c>
      <c r="E172" s="835" t="s">
        <v>2730</v>
      </c>
      <c r="F172" s="863" t="s">
        <v>2731</v>
      </c>
      <c r="G172" s="835" t="s">
        <v>3031</v>
      </c>
      <c r="H172" s="835" t="s">
        <v>3032</v>
      </c>
      <c r="I172" s="849">
        <v>17.556666056315105</v>
      </c>
      <c r="J172" s="849">
        <v>640</v>
      </c>
      <c r="K172" s="850">
        <v>11238.130004882813</v>
      </c>
    </row>
    <row r="173" spans="1:11" ht="14.4" customHeight="1" x14ac:dyDescent="0.3">
      <c r="A173" s="831" t="s">
        <v>579</v>
      </c>
      <c r="B173" s="832" t="s">
        <v>580</v>
      </c>
      <c r="C173" s="835" t="s">
        <v>597</v>
      </c>
      <c r="D173" s="863" t="s">
        <v>598</v>
      </c>
      <c r="E173" s="835" t="s">
        <v>2730</v>
      </c>
      <c r="F173" s="863" t="s">
        <v>2731</v>
      </c>
      <c r="G173" s="835" t="s">
        <v>3033</v>
      </c>
      <c r="H173" s="835" t="s">
        <v>3034</v>
      </c>
      <c r="I173" s="849">
        <v>260.01998901367187</v>
      </c>
      <c r="J173" s="849">
        <v>2</v>
      </c>
      <c r="K173" s="850">
        <v>520.03997802734375</v>
      </c>
    </row>
    <row r="174" spans="1:11" ht="14.4" customHeight="1" x14ac:dyDescent="0.3">
      <c r="A174" s="831" t="s">
        <v>579</v>
      </c>
      <c r="B174" s="832" t="s">
        <v>580</v>
      </c>
      <c r="C174" s="835" t="s">
        <v>597</v>
      </c>
      <c r="D174" s="863" t="s">
        <v>598</v>
      </c>
      <c r="E174" s="835" t="s">
        <v>2730</v>
      </c>
      <c r="F174" s="863" t="s">
        <v>2731</v>
      </c>
      <c r="G174" s="835" t="s">
        <v>3035</v>
      </c>
      <c r="H174" s="835" t="s">
        <v>3036</v>
      </c>
      <c r="I174" s="849">
        <v>290.00333658854169</v>
      </c>
      <c r="J174" s="849">
        <v>3</v>
      </c>
      <c r="K174" s="850">
        <v>870.010009765625</v>
      </c>
    </row>
    <row r="175" spans="1:11" ht="14.4" customHeight="1" x14ac:dyDescent="0.3">
      <c r="A175" s="831" t="s">
        <v>579</v>
      </c>
      <c r="B175" s="832" t="s">
        <v>580</v>
      </c>
      <c r="C175" s="835" t="s">
        <v>597</v>
      </c>
      <c r="D175" s="863" t="s">
        <v>598</v>
      </c>
      <c r="E175" s="835" t="s">
        <v>2730</v>
      </c>
      <c r="F175" s="863" t="s">
        <v>2731</v>
      </c>
      <c r="G175" s="835" t="s">
        <v>3037</v>
      </c>
      <c r="H175" s="835" t="s">
        <v>3038</v>
      </c>
      <c r="I175" s="849">
        <v>42.630001068115234</v>
      </c>
      <c r="J175" s="849">
        <v>270</v>
      </c>
      <c r="K175" s="850">
        <v>11510</v>
      </c>
    </row>
    <row r="176" spans="1:11" ht="14.4" customHeight="1" x14ac:dyDescent="0.3">
      <c r="A176" s="831" t="s">
        <v>579</v>
      </c>
      <c r="B176" s="832" t="s">
        <v>580</v>
      </c>
      <c r="C176" s="835" t="s">
        <v>597</v>
      </c>
      <c r="D176" s="863" t="s">
        <v>598</v>
      </c>
      <c r="E176" s="835" t="s">
        <v>2730</v>
      </c>
      <c r="F176" s="863" t="s">
        <v>2731</v>
      </c>
      <c r="G176" s="835" t="s">
        <v>3039</v>
      </c>
      <c r="H176" s="835" t="s">
        <v>3040</v>
      </c>
      <c r="I176" s="849">
        <v>7.4800000190734863</v>
      </c>
      <c r="J176" s="849">
        <v>100</v>
      </c>
      <c r="K176" s="850">
        <v>747.5</v>
      </c>
    </row>
    <row r="177" spans="1:11" ht="14.4" customHeight="1" x14ac:dyDescent="0.3">
      <c r="A177" s="831" t="s">
        <v>579</v>
      </c>
      <c r="B177" s="832" t="s">
        <v>580</v>
      </c>
      <c r="C177" s="835" t="s">
        <v>597</v>
      </c>
      <c r="D177" s="863" t="s">
        <v>598</v>
      </c>
      <c r="E177" s="835" t="s">
        <v>2730</v>
      </c>
      <c r="F177" s="863" t="s">
        <v>2731</v>
      </c>
      <c r="G177" s="835" t="s">
        <v>3041</v>
      </c>
      <c r="H177" s="835" t="s">
        <v>3042</v>
      </c>
      <c r="I177" s="849">
        <v>22.450000762939453</v>
      </c>
      <c r="J177" s="849">
        <v>50</v>
      </c>
      <c r="K177" s="850">
        <v>1122.699951171875</v>
      </c>
    </row>
    <row r="178" spans="1:11" ht="14.4" customHeight="1" x14ac:dyDescent="0.3">
      <c r="A178" s="831" t="s">
        <v>579</v>
      </c>
      <c r="B178" s="832" t="s">
        <v>580</v>
      </c>
      <c r="C178" s="835" t="s">
        <v>597</v>
      </c>
      <c r="D178" s="863" t="s">
        <v>598</v>
      </c>
      <c r="E178" s="835" t="s">
        <v>2730</v>
      </c>
      <c r="F178" s="863" t="s">
        <v>2731</v>
      </c>
      <c r="G178" s="835" t="s">
        <v>2810</v>
      </c>
      <c r="H178" s="835" t="s">
        <v>2811</v>
      </c>
      <c r="I178" s="849">
        <v>5.6399998664855957</v>
      </c>
      <c r="J178" s="849">
        <v>37</v>
      </c>
      <c r="K178" s="850">
        <v>208.67999315261841</v>
      </c>
    </row>
    <row r="179" spans="1:11" ht="14.4" customHeight="1" x14ac:dyDescent="0.3">
      <c r="A179" s="831" t="s">
        <v>579</v>
      </c>
      <c r="B179" s="832" t="s">
        <v>580</v>
      </c>
      <c r="C179" s="835" t="s">
        <v>597</v>
      </c>
      <c r="D179" s="863" t="s">
        <v>598</v>
      </c>
      <c r="E179" s="835" t="s">
        <v>2730</v>
      </c>
      <c r="F179" s="863" t="s">
        <v>2731</v>
      </c>
      <c r="G179" s="835" t="s">
        <v>2810</v>
      </c>
      <c r="H179" s="835" t="s">
        <v>2812</v>
      </c>
      <c r="I179" s="849">
        <v>5.630000114440918</v>
      </c>
      <c r="J179" s="849">
        <v>36</v>
      </c>
      <c r="K179" s="850">
        <v>202.67999267578125</v>
      </c>
    </row>
    <row r="180" spans="1:11" ht="14.4" customHeight="1" x14ac:dyDescent="0.3">
      <c r="A180" s="831" t="s">
        <v>579</v>
      </c>
      <c r="B180" s="832" t="s">
        <v>580</v>
      </c>
      <c r="C180" s="835" t="s">
        <v>597</v>
      </c>
      <c r="D180" s="863" t="s">
        <v>598</v>
      </c>
      <c r="E180" s="835" t="s">
        <v>2730</v>
      </c>
      <c r="F180" s="863" t="s">
        <v>2731</v>
      </c>
      <c r="G180" s="835" t="s">
        <v>2813</v>
      </c>
      <c r="H180" s="835" t="s">
        <v>2814</v>
      </c>
      <c r="I180" s="849">
        <v>10.119999885559082</v>
      </c>
      <c r="J180" s="849">
        <v>72</v>
      </c>
      <c r="K180" s="850">
        <v>728.6400146484375</v>
      </c>
    </row>
    <row r="181" spans="1:11" ht="14.4" customHeight="1" x14ac:dyDescent="0.3">
      <c r="A181" s="831" t="s">
        <v>579</v>
      </c>
      <c r="B181" s="832" t="s">
        <v>580</v>
      </c>
      <c r="C181" s="835" t="s">
        <v>597</v>
      </c>
      <c r="D181" s="863" t="s">
        <v>598</v>
      </c>
      <c r="E181" s="835" t="s">
        <v>2730</v>
      </c>
      <c r="F181" s="863" t="s">
        <v>2731</v>
      </c>
      <c r="G181" s="835" t="s">
        <v>2813</v>
      </c>
      <c r="H181" s="835" t="s">
        <v>2815</v>
      </c>
      <c r="I181" s="849">
        <v>10.119999885559082</v>
      </c>
      <c r="J181" s="849">
        <v>36</v>
      </c>
      <c r="K181" s="850">
        <v>364.32000732421875</v>
      </c>
    </row>
    <row r="182" spans="1:11" ht="14.4" customHeight="1" x14ac:dyDescent="0.3">
      <c r="A182" s="831" t="s">
        <v>579</v>
      </c>
      <c r="B182" s="832" t="s">
        <v>580</v>
      </c>
      <c r="C182" s="835" t="s">
        <v>597</v>
      </c>
      <c r="D182" s="863" t="s">
        <v>598</v>
      </c>
      <c r="E182" s="835" t="s">
        <v>2730</v>
      </c>
      <c r="F182" s="863" t="s">
        <v>2731</v>
      </c>
      <c r="G182" s="835" t="s">
        <v>2816</v>
      </c>
      <c r="H182" s="835" t="s">
        <v>2817</v>
      </c>
      <c r="I182" s="849">
        <v>0.67000001668930054</v>
      </c>
      <c r="J182" s="849">
        <v>2500</v>
      </c>
      <c r="K182" s="850">
        <v>1675</v>
      </c>
    </row>
    <row r="183" spans="1:11" ht="14.4" customHeight="1" x14ac:dyDescent="0.3">
      <c r="A183" s="831" t="s">
        <v>579</v>
      </c>
      <c r="B183" s="832" t="s">
        <v>580</v>
      </c>
      <c r="C183" s="835" t="s">
        <v>597</v>
      </c>
      <c r="D183" s="863" t="s">
        <v>598</v>
      </c>
      <c r="E183" s="835" t="s">
        <v>2730</v>
      </c>
      <c r="F183" s="863" t="s">
        <v>2731</v>
      </c>
      <c r="G183" s="835" t="s">
        <v>2818</v>
      </c>
      <c r="H183" s="835" t="s">
        <v>2819</v>
      </c>
      <c r="I183" s="849">
        <v>27.879999160766602</v>
      </c>
      <c r="J183" s="849">
        <v>3</v>
      </c>
      <c r="K183" s="850">
        <v>83.639999389648438</v>
      </c>
    </row>
    <row r="184" spans="1:11" ht="14.4" customHeight="1" x14ac:dyDescent="0.3">
      <c r="A184" s="831" t="s">
        <v>579</v>
      </c>
      <c r="B184" s="832" t="s">
        <v>580</v>
      </c>
      <c r="C184" s="835" t="s">
        <v>597</v>
      </c>
      <c r="D184" s="863" t="s">
        <v>598</v>
      </c>
      <c r="E184" s="835" t="s">
        <v>2730</v>
      </c>
      <c r="F184" s="863" t="s">
        <v>2731</v>
      </c>
      <c r="G184" s="835" t="s">
        <v>2820</v>
      </c>
      <c r="H184" s="835" t="s">
        <v>2821</v>
      </c>
      <c r="I184" s="849">
        <v>28.72499942779541</v>
      </c>
      <c r="J184" s="849">
        <v>6</v>
      </c>
      <c r="K184" s="850">
        <v>172.36999893188477</v>
      </c>
    </row>
    <row r="185" spans="1:11" ht="14.4" customHeight="1" x14ac:dyDescent="0.3">
      <c r="A185" s="831" t="s">
        <v>579</v>
      </c>
      <c r="B185" s="832" t="s">
        <v>580</v>
      </c>
      <c r="C185" s="835" t="s">
        <v>597</v>
      </c>
      <c r="D185" s="863" t="s">
        <v>598</v>
      </c>
      <c r="E185" s="835" t="s">
        <v>2822</v>
      </c>
      <c r="F185" s="863" t="s">
        <v>2823</v>
      </c>
      <c r="G185" s="835" t="s">
        <v>3043</v>
      </c>
      <c r="H185" s="835" t="s">
        <v>3044</v>
      </c>
      <c r="I185" s="849">
        <v>2.9033334255218506</v>
      </c>
      <c r="J185" s="849">
        <v>300</v>
      </c>
      <c r="K185" s="850">
        <v>871</v>
      </c>
    </row>
    <row r="186" spans="1:11" ht="14.4" customHeight="1" x14ac:dyDescent="0.3">
      <c r="A186" s="831" t="s">
        <v>579</v>
      </c>
      <c r="B186" s="832" t="s">
        <v>580</v>
      </c>
      <c r="C186" s="835" t="s">
        <v>597</v>
      </c>
      <c r="D186" s="863" t="s">
        <v>598</v>
      </c>
      <c r="E186" s="835" t="s">
        <v>2822</v>
      </c>
      <c r="F186" s="863" t="s">
        <v>2823</v>
      </c>
      <c r="G186" s="835" t="s">
        <v>3045</v>
      </c>
      <c r="H186" s="835" t="s">
        <v>3046</v>
      </c>
      <c r="I186" s="849">
        <v>4.820000171661377</v>
      </c>
      <c r="J186" s="849">
        <v>100</v>
      </c>
      <c r="K186" s="850">
        <v>482</v>
      </c>
    </row>
    <row r="187" spans="1:11" ht="14.4" customHeight="1" x14ac:dyDescent="0.3">
      <c r="A187" s="831" t="s">
        <v>579</v>
      </c>
      <c r="B187" s="832" t="s">
        <v>580</v>
      </c>
      <c r="C187" s="835" t="s">
        <v>597</v>
      </c>
      <c r="D187" s="863" t="s">
        <v>598</v>
      </c>
      <c r="E187" s="835" t="s">
        <v>2822</v>
      </c>
      <c r="F187" s="863" t="s">
        <v>2823</v>
      </c>
      <c r="G187" s="835" t="s">
        <v>2826</v>
      </c>
      <c r="H187" s="835" t="s">
        <v>2827</v>
      </c>
      <c r="I187" s="849">
        <v>9.9999997764825821E-3</v>
      </c>
      <c r="J187" s="849">
        <v>150</v>
      </c>
      <c r="K187" s="850">
        <v>1.5</v>
      </c>
    </row>
    <row r="188" spans="1:11" ht="14.4" customHeight="1" x14ac:dyDescent="0.3">
      <c r="A188" s="831" t="s">
        <v>579</v>
      </c>
      <c r="B188" s="832" t="s">
        <v>580</v>
      </c>
      <c r="C188" s="835" t="s">
        <v>597</v>
      </c>
      <c r="D188" s="863" t="s">
        <v>598</v>
      </c>
      <c r="E188" s="835" t="s">
        <v>2822</v>
      </c>
      <c r="F188" s="863" t="s">
        <v>2823</v>
      </c>
      <c r="G188" s="835" t="s">
        <v>3047</v>
      </c>
      <c r="H188" s="835" t="s">
        <v>3048</v>
      </c>
      <c r="I188" s="849">
        <v>34.992501258850098</v>
      </c>
      <c r="J188" s="849">
        <v>160</v>
      </c>
      <c r="K188" s="850">
        <v>5599.0899658203125</v>
      </c>
    </row>
    <row r="189" spans="1:11" ht="14.4" customHeight="1" x14ac:dyDescent="0.3">
      <c r="A189" s="831" t="s">
        <v>579</v>
      </c>
      <c r="B189" s="832" t="s">
        <v>580</v>
      </c>
      <c r="C189" s="835" t="s">
        <v>597</v>
      </c>
      <c r="D189" s="863" t="s">
        <v>598</v>
      </c>
      <c r="E189" s="835" t="s">
        <v>2822</v>
      </c>
      <c r="F189" s="863" t="s">
        <v>2823</v>
      </c>
      <c r="G189" s="835" t="s">
        <v>2836</v>
      </c>
      <c r="H189" s="835" t="s">
        <v>2837</v>
      </c>
      <c r="I189" s="849">
        <v>3.380000114440918</v>
      </c>
      <c r="J189" s="849">
        <v>40</v>
      </c>
      <c r="K189" s="850">
        <v>135.19999694824219</v>
      </c>
    </row>
    <row r="190" spans="1:11" ht="14.4" customHeight="1" x14ac:dyDescent="0.3">
      <c r="A190" s="831" t="s">
        <v>579</v>
      </c>
      <c r="B190" s="832" t="s">
        <v>580</v>
      </c>
      <c r="C190" s="835" t="s">
        <v>597</v>
      </c>
      <c r="D190" s="863" t="s">
        <v>598</v>
      </c>
      <c r="E190" s="835" t="s">
        <v>2822</v>
      </c>
      <c r="F190" s="863" t="s">
        <v>2823</v>
      </c>
      <c r="G190" s="835" t="s">
        <v>2838</v>
      </c>
      <c r="H190" s="835" t="s">
        <v>2839</v>
      </c>
      <c r="I190" s="849">
        <v>17.979999542236328</v>
      </c>
      <c r="J190" s="849">
        <v>50</v>
      </c>
      <c r="K190" s="850">
        <v>899</v>
      </c>
    </row>
    <row r="191" spans="1:11" ht="14.4" customHeight="1" x14ac:dyDescent="0.3">
      <c r="A191" s="831" t="s">
        <v>579</v>
      </c>
      <c r="B191" s="832" t="s">
        <v>580</v>
      </c>
      <c r="C191" s="835" t="s">
        <v>597</v>
      </c>
      <c r="D191" s="863" t="s">
        <v>598</v>
      </c>
      <c r="E191" s="835" t="s">
        <v>2822</v>
      </c>
      <c r="F191" s="863" t="s">
        <v>2823</v>
      </c>
      <c r="G191" s="835" t="s">
        <v>3049</v>
      </c>
      <c r="H191" s="835" t="s">
        <v>3050</v>
      </c>
      <c r="I191" s="849">
        <v>67.760002136230469</v>
      </c>
      <c r="J191" s="849">
        <v>3</v>
      </c>
      <c r="K191" s="850">
        <v>203.27999877929687</v>
      </c>
    </row>
    <row r="192" spans="1:11" ht="14.4" customHeight="1" x14ac:dyDescent="0.3">
      <c r="A192" s="831" t="s">
        <v>579</v>
      </c>
      <c r="B192" s="832" t="s">
        <v>580</v>
      </c>
      <c r="C192" s="835" t="s">
        <v>597</v>
      </c>
      <c r="D192" s="863" t="s">
        <v>598</v>
      </c>
      <c r="E192" s="835" t="s">
        <v>2822</v>
      </c>
      <c r="F192" s="863" t="s">
        <v>2823</v>
      </c>
      <c r="G192" s="835" t="s">
        <v>2862</v>
      </c>
      <c r="H192" s="835" t="s">
        <v>2863</v>
      </c>
      <c r="I192" s="849">
        <v>11.739999771118164</v>
      </c>
      <c r="J192" s="849">
        <v>150</v>
      </c>
      <c r="K192" s="850">
        <v>1761</v>
      </c>
    </row>
    <row r="193" spans="1:11" ht="14.4" customHeight="1" x14ac:dyDescent="0.3">
      <c r="A193" s="831" t="s">
        <v>579</v>
      </c>
      <c r="B193" s="832" t="s">
        <v>580</v>
      </c>
      <c r="C193" s="835" t="s">
        <v>597</v>
      </c>
      <c r="D193" s="863" t="s">
        <v>598</v>
      </c>
      <c r="E193" s="835" t="s">
        <v>2822</v>
      </c>
      <c r="F193" s="863" t="s">
        <v>2823</v>
      </c>
      <c r="G193" s="835" t="s">
        <v>3051</v>
      </c>
      <c r="H193" s="835" t="s">
        <v>3052</v>
      </c>
      <c r="I193" s="849">
        <v>2.2874999642372131</v>
      </c>
      <c r="J193" s="849">
        <v>200</v>
      </c>
      <c r="K193" s="850">
        <v>457.5</v>
      </c>
    </row>
    <row r="194" spans="1:11" ht="14.4" customHeight="1" x14ac:dyDescent="0.3">
      <c r="A194" s="831" t="s">
        <v>579</v>
      </c>
      <c r="B194" s="832" t="s">
        <v>580</v>
      </c>
      <c r="C194" s="835" t="s">
        <v>597</v>
      </c>
      <c r="D194" s="863" t="s">
        <v>598</v>
      </c>
      <c r="E194" s="835" t="s">
        <v>2822</v>
      </c>
      <c r="F194" s="863" t="s">
        <v>2823</v>
      </c>
      <c r="G194" s="835" t="s">
        <v>3053</v>
      </c>
      <c r="H194" s="835" t="s">
        <v>3054</v>
      </c>
      <c r="I194" s="849">
        <v>5.3250000476837158</v>
      </c>
      <c r="J194" s="849">
        <v>200</v>
      </c>
      <c r="K194" s="850">
        <v>1064.7999877929687</v>
      </c>
    </row>
    <row r="195" spans="1:11" ht="14.4" customHeight="1" x14ac:dyDescent="0.3">
      <c r="A195" s="831" t="s">
        <v>579</v>
      </c>
      <c r="B195" s="832" t="s">
        <v>580</v>
      </c>
      <c r="C195" s="835" t="s">
        <v>597</v>
      </c>
      <c r="D195" s="863" t="s">
        <v>598</v>
      </c>
      <c r="E195" s="835" t="s">
        <v>2822</v>
      </c>
      <c r="F195" s="863" t="s">
        <v>2823</v>
      </c>
      <c r="G195" s="835" t="s">
        <v>3055</v>
      </c>
      <c r="H195" s="835" t="s">
        <v>3056</v>
      </c>
      <c r="I195" s="849">
        <v>447.70001220703125</v>
      </c>
      <c r="J195" s="849">
        <v>4</v>
      </c>
      <c r="K195" s="850">
        <v>1790.800048828125</v>
      </c>
    </row>
    <row r="196" spans="1:11" ht="14.4" customHeight="1" x14ac:dyDescent="0.3">
      <c r="A196" s="831" t="s">
        <v>579</v>
      </c>
      <c r="B196" s="832" t="s">
        <v>580</v>
      </c>
      <c r="C196" s="835" t="s">
        <v>597</v>
      </c>
      <c r="D196" s="863" t="s">
        <v>598</v>
      </c>
      <c r="E196" s="835" t="s">
        <v>2822</v>
      </c>
      <c r="F196" s="863" t="s">
        <v>2823</v>
      </c>
      <c r="G196" s="835" t="s">
        <v>3057</v>
      </c>
      <c r="H196" s="835" t="s">
        <v>3058</v>
      </c>
      <c r="I196" s="849">
        <v>16.065000534057617</v>
      </c>
      <c r="J196" s="849">
        <v>3</v>
      </c>
      <c r="K196" s="850">
        <v>48.170001983642578</v>
      </c>
    </row>
    <row r="197" spans="1:11" ht="14.4" customHeight="1" x14ac:dyDescent="0.3">
      <c r="A197" s="831" t="s">
        <v>579</v>
      </c>
      <c r="B197" s="832" t="s">
        <v>580</v>
      </c>
      <c r="C197" s="835" t="s">
        <v>597</v>
      </c>
      <c r="D197" s="863" t="s">
        <v>598</v>
      </c>
      <c r="E197" s="835" t="s">
        <v>2822</v>
      </c>
      <c r="F197" s="863" t="s">
        <v>2823</v>
      </c>
      <c r="G197" s="835" t="s">
        <v>2882</v>
      </c>
      <c r="H197" s="835" t="s">
        <v>2883</v>
      </c>
      <c r="I197" s="849">
        <v>1.0800000429153442</v>
      </c>
      <c r="J197" s="849">
        <v>300</v>
      </c>
      <c r="K197" s="850">
        <v>324</v>
      </c>
    </row>
    <row r="198" spans="1:11" ht="14.4" customHeight="1" x14ac:dyDescent="0.3">
      <c r="A198" s="831" t="s">
        <v>579</v>
      </c>
      <c r="B198" s="832" t="s">
        <v>580</v>
      </c>
      <c r="C198" s="835" t="s">
        <v>597</v>
      </c>
      <c r="D198" s="863" t="s">
        <v>598</v>
      </c>
      <c r="E198" s="835" t="s">
        <v>2822</v>
      </c>
      <c r="F198" s="863" t="s">
        <v>2823</v>
      </c>
      <c r="G198" s="835" t="s">
        <v>3059</v>
      </c>
      <c r="H198" s="835" t="s">
        <v>3060</v>
      </c>
      <c r="I198" s="849">
        <v>15.039999961853027</v>
      </c>
      <c r="J198" s="849">
        <v>20</v>
      </c>
      <c r="K198" s="850">
        <v>300.79998779296875</v>
      </c>
    </row>
    <row r="199" spans="1:11" ht="14.4" customHeight="1" x14ac:dyDescent="0.3">
      <c r="A199" s="831" t="s">
        <v>579</v>
      </c>
      <c r="B199" s="832" t="s">
        <v>580</v>
      </c>
      <c r="C199" s="835" t="s">
        <v>597</v>
      </c>
      <c r="D199" s="863" t="s">
        <v>598</v>
      </c>
      <c r="E199" s="835" t="s">
        <v>2822</v>
      </c>
      <c r="F199" s="863" t="s">
        <v>2823</v>
      </c>
      <c r="G199" s="835" t="s">
        <v>2908</v>
      </c>
      <c r="H199" s="835" t="s">
        <v>2909</v>
      </c>
      <c r="I199" s="849">
        <v>75.019996643066406</v>
      </c>
      <c r="J199" s="849">
        <v>1</v>
      </c>
      <c r="K199" s="850">
        <v>75.019996643066406</v>
      </c>
    </row>
    <row r="200" spans="1:11" ht="14.4" customHeight="1" x14ac:dyDescent="0.3">
      <c r="A200" s="831" t="s">
        <v>579</v>
      </c>
      <c r="B200" s="832" t="s">
        <v>580</v>
      </c>
      <c r="C200" s="835" t="s">
        <v>597</v>
      </c>
      <c r="D200" s="863" t="s">
        <v>598</v>
      </c>
      <c r="E200" s="835" t="s">
        <v>2822</v>
      </c>
      <c r="F200" s="863" t="s">
        <v>2823</v>
      </c>
      <c r="G200" s="835" t="s">
        <v>2910</v>
      </c>
      <c r="H200" s="835" t="s">
        <v>2911</v>
      </c>
      <c r="I200" s="849">
        <v>75</v>
      </c>
      <c r="J200" s="849">
        <v>1</v>
      </c>
      <c r="K200" s="850">
        <v>75</v>
      </c>
    </row>
    <row r="201" spans="1:11" ht="14.4" customHeight="1" x14ac:dyDescent="0.3">
      <c r="A201" s="831" t="s">
        <v>579</v>
      </c>
      <c r="B201" s="832" t="s">
        <v>580</v>
      </c>
      <c r="C201" s="835" t="s">
        <v>597</v>
      </c>
      <c r="D201" s="863" t="s">
        <v>598</v>
      </c>
      <c r="E201" s="835" t="s">
        <v>2822</v>
      </c>
      <c r="F201" s="863" t="s">
        <v>2823</v>
      </c>
      <c r="G201" s="835" t="s">
        <v>2912</v>
      </c>
      <c r="H201" s="835" t="s">
        <v>2913</v>
      </c>
      <c r="I201" s="849">
        <v>12.100000381469727</v>
      </c>
      <c r="J201" s="849">
        <v>1</v>
      </c>
      <c r="K201" s="850">
        <v>12.100000381469727</v>
      </c>
    </row>
    <row r="202" spans="1:11" ht="14.4" customHeight="1" x14ac:dyDescent="0.3">
      <c r="A202" s="831" t="s">
        <v>579</v>
      </c>
      <c r="B202" s="832" t="s">
        <v>580</v>
      </c>
      <c r="C202" s="835" t="s">
        <v>597</v>
      </c>
      <c r="D202" s="863" t="s">
        <v>598</v>
      </c>
      <c r="E202" s="835" t="s">
        <v>2822</v>
      </c>
      <c r="F202" s="863" t="s">
        <v>2823</v>
      </c>
      <c r="G202" s="835" t="s">
        <v>2914</v>
      </c>
      <c r="H202" s="835" t="s">
        <v>2915</v>
      </c>
      <c r="I202" s="849">
        <v>12.100000381469727</v>
      </c>
      <c r="J202" s="849">
        <v>1</v>
      </c>
      <c r="K202" s="850">
        <v>12.100000381469727</v>
      </c>
    </row>
    <row r="203" spans="1:11" ht="14.4" customHeight="1" x14ac:dyDescent="0.3">
      <c r="A203" s="831" t="s">
        <v>579</v>
      </c>
      <c r="B203" s="832" t="s">
        <v>580</v>
      </c>
      <c r="C203" s="835" t="s">
        <v>597</v>
      </c>
      <c r="D203" s="863" t="s">
        <v>598</v>
      </c>
      <c r="E203" s="835" t="s">
        <v>2822</v>
      </c>
      <c r="F203" s="863" t="s">
        <v>2823</v>
      </c>
      <c r="G203" s="835" t="s">
        <v>2920</v>
      </c>
      <c r="H203" s="835" t="s">
        <v>2921</v>
      </c>
      <c r="I203" s="849">
        <v>1.9800000190734863</v>
      </c>
      <c r="J203" s="849">
        <v>250</v>
      </c>
      <c r="K203" s="850">
        <v>495</v>
      </c>
    </row>
    <row r="204" spans="1:11" ht="14.4" customHeight="1" x14ac:dyDescent="0.3">
      <c r="A204" s="831" t="s">
        <v>579</v>
      </c>
      <c r="B204" s="832" t="s">
        <v>580</v>
      </c>
      <c r="C204" s="835" t="s">
        <v>597</v>
      </c>
      <c r="D204" s="863" t="s">
        <v>598</v>
      </c>
      <c r="E204" s="835" t="s">
        <v>2822</v>
      </c>
      <c r="F204" s="863" t="s">
        <v>2823</v>
      </c>
      <c r="G204" s="835" t="s">
        <v>2924</v>
      </c>
      <c r="H204" s="835" t="s">
        <v>2925</v>
      </c>
      <c r="I204" s="849">
        <v>3.0749999284744263</v>
      </c>
      <c r="J204" s="849">
        <v>100</v>
      </c>
      <c r="K204" s="850">
        <v>307.5</v>
      </c>
    </row>
    <row r="205" spans="1:11" ht="14.4" customHeight="1" x14ac:dyDescent="0.3">
      <c r="A205" s="831" t="s">
        <v>579</v>
      </c>
      <c r="B205" s="832" t="s">
        <v>580</v>
      </c>
      <c r="C205" s="835" t="s">
        <v>597</v>
      </c>
      <c r="D205" s="863" t="s">
        <v>598</v>
      </c>
      <c r="E205" s="835" t="s">
        <v>2822</v>
      </c>
      <c r="F205" s="863" t="s">
        <v>2823</v>
      </c>
      <c r="G205" s="835" t="s">
        <v>2926</v>
      </c>
      <c r="H205" s="835" t="s">
        <v>2927</v>
      </c>
      <c r="I205" s="849">
        <v>3.0949999094009399</v>
      </c>
      <c r="J205" s="849">
        <v>100</v>
      </c>
      <c r="K205" s="850">
        <v>309.5</v>
      </c>
    </row>
    <row r="206" spans="1:11" ht="14.4" customHeight="1" x14ac:dyDescent="0.3">
      <c r="A206" s="831" t="s">
        <v>579</v>
      </c>
      <c r="B206" s="832" t="s">
        <v>580</v>
      </c>
      <c r="C206" s="835" t="s">
        <v>597</v>
      </c>
      <c r="D206" s="863" t="s">
        <v>598</v>
      </c>
      <c r="E206" s="835" t="s">
        <v>2822</v>
      </c>
      <c r="F206" s="863" t="s">
        <v>2823</v>
      </c>
      <c r="G206" s="835" t="s">
        <v>2930</v>
      </c>
      <c r="H206" s="835" t="s">
        <v>2931</v>
      </c>
      <c r="I206" s="849">
        <v>2.1660000801086428</v>
      </c>
      <c r="J206" s="849">
        <v>250</v>
      </c>
      <c r="K206" s="850">
        <v>541.5</v>
      </c>
    </row>
    <row r="207" spans="1:11" ht="14.4" customHeight="1" x14ac:dyDescent="0.3">
      <c r="A207" s="831" t="s">
        <v>579</v>
      </c>
      <c r="B207" s="832" t="s">
        <v>580</v>
      </c>
      <c r="C207" s="835" t="s">
        <v>597</v>
      </c>
      <c r="D207" s="863" t="s">
        <v>598</v>
      </c>
      <c r="E207" s="835" t="s">
        <v>2822</v>
      </c>
      <c r="F207" s="863" t="s">
        <v>2823</v>
      </c>
      <c r="G207" s="835" t="s">
        <v>3061</v>
      </c>
      <c r="H207" s="835" t="s">
        <v>3062</v>
      </c>
      <c r="I207" s="849">
        <v>2.5174999833106995</v>
      </c>
      <c r="J207" s="849">
        <v>200</v>
      </c>
      <c r="K207" s="850">
        <v>503.5</v>
      </c>
    </row>
    <row r="208" spans="1:11" ht="14.4" customHeight="1" x14ac:dyDescent="0.3">
      <c r="A208" s="831" t="s">
        <v>579</v>
      </c>
      <c r="B208" s="832" t="s">
        <v>580</v>
      </c>
      <c r="C208" s="835" t="s">
        <v>597</v>
      </c>
      <c r="D208" s="863" t="s">
        <v>598</v>
      </c>
      <c r="E208" s="835" t="s">
        <v>2822</v>
      </c>
      <c r="F208" s="863" t="s">
        <v>2823</v>
      </c>
      <c r="G208" s="835" t="s">
        <v>2936</v>
      </c>
      <c r="H208" s="835" t="s">
        <v>2937</v>
      </c>
      <c r="I208" s="849">
        <v>21.234999656677246</v>
      </c>
      <c r="J208" s="849">
        <v>100</v>
      </c>
      <c r="K208" s="850">
        <v>2123.5</v>
      </c>
    </row>
    <row r="209" spans="1:11" ht="14.4" customHeight="1" x14ac:dyDescent="0.3">
      <c r="A209" s="831" t="s">
        <v>579</v>
      </c>
      <c r="B209" s="832" t="s">
        <v>580</v>
      </c>
      <c r="C209" s="835" t="s">
        <v>597</v>
      </c>
      <c r="D209" s="863" t="s">
        <v>598</v>
      </c>
      <c r="E209" s="835" t="s">
        <v>3063</v>
      </c>
      <c r="F209" s="863" t="s">
        <v>3064</v>
      </c>
      <c r="G209" s="835" t="s">
        <v>3065</v>
      </c>
      <c r="H209" s="835" t="s">
        <v>3066</v>
      </c>
      <c r="I209" s="849">
        <v>27.260000228881836</v>
      </c>
      <c r="J209" s="849">
        <v>36</v>
      </c>
      <c r="K209" s="850">
        <v>981.17999267578125</v>
      </c>
    </row>
    <row r="210" spans="1:11" ht="14.4" customHeight="1" x14ac:dyDescent="0.3">
      <c r="A210" s="831" t="s">
        <v>579</v>
      </c>
      <c r="B210" s="832" t="s">
        <v>580</v>
      </c>
      <c r="C210" s="835" t="s">
        <v>597</v>
      </c>
      <c r="D210" s="863" t="s">
        <v>598</v>
      </c>
      <c r="E210" s="835" t="s">
        <v>3063</v>
      </c>
      <c r="F210" s="863" t="s">
        <v>3064</v>
      </c>
      <c r="G210" s="835" t="s">
        <v>3067</v>
      </c>
      <c r="H210" s="835" t="s">
        <v>3068</v>
      </c>
      <c r="I210" s="849">
        <v>26.569999694824219</v>
      </c>
      <c r="J210" s="849">
        <v>108</v>
      </c>
      <c r="K210" s="850">
        <v>2869.2000732421875</v>
      </c>
    </row>
    <row r="211" spans="1:11" ht="14.4" customHeight="1" x14ac:dyDescent="0.3">
      <c r="A211" s="831" t="s">
        <v>579</v>
      </c>
      <c r="B211" s="832" t="s">
        <v>580</v>
      </c>
      <c r="C211" s="835" t="s">
        <v>597</v>
      </c>
      <c r="D211" s="863" t="s">
        <v>598</v>
      </c>
      <c r="E211" s="835" t="s">
        <v>3063</v>
      </c>
      <c r="F211" s="863" t="s">
        <v>3064</v>
      </c>
      <c r="G211" s="835" t="s">
        <v>3069</v>
      </c>
      <c r="H211" s="835" t="s">
        <v>3070</v>
      </c>
      <c r="I211" s="849">
        <v>38.25</v>
      </c>
      <c r="J211" s="849">
        <v>36</v>
      </c>
      <c r="K211" s="850">
        <v>1377.1300048828125</v>
      </c>
    </row>
    <row r="212" spans="1:11" ht="14.4" customHeight="1" x14ac:dyDescent="0.3">
      <c r="A212" s="831" t="s">
        <v>579</v>
      </c>
      <c r="B212" s="832" t="s">
        <v>580</v>
      </c>
      <c r="C212" s="835" t="s">
        <v>597</v>
      </c>
      <c r="D212" s="863" t="s">
        <v>598</v>
      </c>
      <c r="E212" s="835" t="s">
        <v>3063</v>
      </c>
      <c r="F212" s="863" t="s">
        <v>3064</v>
      </c>
      <c r="G212" s="835" t="s">
        <v>3071</v>
      </c>
      <c r="H212" s="835" t="s">
        <v>3072</v>
      </c>
      <c r="I212" s="849">
        <v>40.009998321533203</v>
      </c>
      <c r="J212" s="849">
        <v>36</v>
      </c>
      <c r="K212" s="850">
        <v>1440.260009765625</v>
      </c>
    </row>
    <row r="213" spans="1:11" ht="14.4" customHeight="1" x14ac:dyDescent="0.3">
      <c r="A213" s="831" t="s">
        <v>579</v>
      </c>
      <c r="B213" s="832" t="s">
        <v>580</v>
      </c>
      <c r="C213" s="835" t="s">
        <v>597</v>
      </c>
      <c r="D213" s="863" t="s">
        <v>598</v>
      </c>
      <c r="E213" s="835" t="s">
        <v>2944</v>
      </c>
      <c r="F213" s="863" t="s">
        <v>2945</v>
      </c>
      <c r="G213" s="835" t="s">
        <v>2952</v>
      </c>
      <c r="H213" s="835" t="s">
        <v>2953</v>
      </c>
      <c r="I213" s="849">
        <v>0.55000001192092896</v>
      </c>
      <c r="J213" s="849">
        <v>200</v>
      </c>
      <c r="K213" s="850">
        <v>110</v>
      </c>
    </row>
    <row r="214" spans="1:11" ht="14.4" customHeight="1" x14ac:dyDescent="0.3">
      <c r="A214" s="831" t="s">
        <v>579</v>
      </c>
      <c r="B214" s="832" t="s">
        <v>580</v>
      </c>
      <c r="C214" s="835" t="s">
        <v>597</v>
      </c>
      <c r="D214" s="863" t="s">
        <v>598</v>
      </c>
      <c r="E214" s="835" t="s">
        <v>2944</v>
      </c>
      <c r="F214" s="863" t="s">
        <v>2945</v>
      </c>
      <c r="G214" s="835" t="s">
        <v>2954</v>
      </c>
      <c r="H214" s="835" t="s">
        <v>2955</v>
      </c>
      <c r="I214" s="849">
        <v>1.8049999475479126</v>
      </c>
      <c r="J214" s="849">
        <v>200</v>
      </c>
      <c r="K214" s="850">
        <v>361</v>
      </c>
    </row>
    <row r="215" spans="1:11" ht="14.4" customHeight="1" x14ac:dyDescent="0.3">
      <c r="A215" s="831" t="s">
        <v>579</v>
      </c>
      <c r="B215" s="832" t="s">
        <v>580</v>
      </c>
      <c r="C215" s="835" t="s">
        <v>597</v>
      </c>
      <c r="D215" s="863" t="s">
        <v>598</v>
      </c>
      <c r="E215" s="835" t="s">
        <v>2956</v>
      </c>
      <c r="F215" s="863" t="s">
        <v>2957</v>
      </c>
      <c r="G215" s="835" t="s">
        <v>3073</v>
      </c>
      <c r="H215" s="835" t="s">
        <v>3074</v>
      </c>
      <c r="I215" s="849">
        <v>0.63249999284744263</v>
      </c>
      <c r="J215" s="849">
        <v>4000</v>
      </c>
      <c r="K215" s="850">
        <v>2526</v>
      </c>
    </row>
    <row r="216" spans="1:11" ht="14.4" customHeight="1" x14ac:dyDescent="0.3">
      <c r="A216" s="831" t="s">
        <v>579</v>
      </c>
      <c r="B216" s="832" t="s">
        <v>580</v>
      </c>
      <c r="C216" s="835" t="s">
        <v>597</v>
      </c>
      <c r="D216" s="863" t="s">
        <v>598</v>
      </c>
      <c r="E216" s="835" t="s">
        <v>2956</v>
      </c>
      <c r="F216" s="863" t="s">
        <v>2957</v>
      </c>
      <c r="G216" s="835" t="s">
        <v>2958</v>
      </c>
      <c r="H216" s="835" t="s">
        <v>2959</v>
      </c>
      <c r="I216" s="849">
        <v>0.62999999523162842</v>
      </c>
      <c r="J216" s="849">
        <v>2800</v>
      </c>
      <c r="K216" s="850">
        <v>1764</v>
      </c>
    </row>
    <row r="217" spans="1:11" ht="14.4" customHeight="1" x14ac:dyDescent="0.3">
      <c r="A217" s="831" t="s">
        <v>579</v>
      </c>
      <c r="B217" s="832" t="s">
        <v>580</v>
      </c>
      <c r="C217" s="835" t="s">
        <v>597</v>
      </c>
      <c r="D217" s="863" t="s">
        <v>598</v>
      </c>
      <c r="E217" s="835" t="s">
        <v>2956</v>
      </c>
      <c r="F217" s="863" t="s">
        <v>2957</v>
      </c>
      <c r="G217" s="835" t="s">
        <v>3075</v>
      </c>
      <c r="H217" s="835" t="s">
        <v>3076</v>
      </c>
      <c r="I217" s="849">
        <v>0.62999999523162842</v>
      </c>
      <c r="J217" s="849">
        <v>800</v>
      </c>
      <c r="K217" s="850">
        <v>504</v>
      </c>
    </row>
    <row r="218" spans="1:11" ht="14.4" customHeight="1" x14ac:dyDescent="0.3">
      <c r="A218" s="831" t="s">
        <v>579</v>
      </c>
      <c r="B218" s="832" t="s">
        <v>580</v>
      </c>
      <c r="C218" s="835" t="s">
        <v>597</v>
      </c>
      <c r="D218" s="863" t="s">
        <v>598</v>
      </c>
      <c r="E218" s="835" t="s">
        <v>2956</v>
      </c>
      <c r="F218" s="863" t="s">
        <v>2957</v>
      </c>
      <c r="G218" s="835" t="s">
        <v>3077</v>
      </c>
      <c r="H218" s="835" t="s">
        <v>3078</v>
      </c>
      <c r="I218" s="849">
        <v>12.590000152587891</v>
      </c>
      <c r="J218" s="849">
        <v>100</v>
      </c>
      <c r="K218" s="850">
        <v>1259</v>
      </c>
    </row>
    <row r="219" spans="1:11" ht="14.4" customHeight="1" x14ac:dyDescent="0.3">
      <c r="A219" s="831" t="s">
        <v>579</v>
      </c>
      <c r="B219" s="832" t="s">
        <v>580</v>
      </c>
      <c r="C219" s="835" t="s">
        <v>597</v>
      </c>
      <c r="D219" s="863" t="s">
        <v>598</v>
      </c>
      <c r="E219" s="835" t="s">
        <v>2956</v>
      </c>
      <c r="F219" s="863" t="s">
        <v>2957</v>
      </c>
      <c r="G219" s="835" t="s">
        <v>3079</v>
      </c>
      <c r="H219" s="835" t="s">
        <v>3080</v>
      </c>
      <c r="I219" s="849">
        <v>12.586666742960611</v>
      </c>
      <c r="J219" s="849">
        <v>150</v>
      </c>
      <c r="K219" s="850">
        <v>1888</v>
      </c>
    </row>
    <row r="220" spans="1:11" ht="14.4" customHeight="1" x14ac:dyDescent="0.3">
      <c r="A220" s="831" t="s">
        <v>579</v>
      </c>
      <c r="B220" s="832" t="s">
        <v>580</v>
      </c>
      <c r="C220" s="835" t="s">
        <v>597</v>
      </c>
      <c r="D220" s="863" t="s">
        <v>598</v>
      </c>
      <c r="E220" s="835" t="s">
        <v>2956</v>
      </c>
      <c r="F220" s="863" t="s">
        <v>2957</v>
      </c>
      <c r="G220" s="835" t="s">
        <v>3081</v>
      </c>
      <c r="H220" s="835" t="s">
        <v>3082</v>
      </c>
      <c r="I220" s="849">
        <v>20.309999465942383</v>
      </c>
      <c r="J220" s="849">
        <v>50</v>
      </c>
      <c r="K220" s="850">
        <v>1015.5</v>
      </c>
    </row>
    <row r="221" spans="1:11" ht="14.4" customHeight="1" x14ac:dyDescent="0.3">
      <c r="A221" s="831" t="s">
        <v>579</v>
      </c>
      <c r="B221" s="832" t="s">
        <v>580</v>
      </c>
      <c r="C221" s="835" t="s">
        <v>597</v>
      </c>
      <c r="D221" s="863" t="s">
        <v>598</v>
      </c>
      <c r="E221" s="835" t="s">
        <v>2956</v>
      </c>
      <c r="F221" s="863" t="s">
        <v>2957</v>
      </c>
      <c r="G221" s="835" t="s">
        <v>3079</v>
      </c>
      <c r="H221" s="835" t="s">
        <v>3083</v>
      </c>
      <c r="I221" s="849">
        <v>14.180000305175781</v>
      </c>
      <c r="J221" s="849">
        <v>100</v>
      </c>
      <c r="K221" s="850">
        <v>1418</v>
      </c>
    </row>
    <row r="222" spans="1:11" ht="14.4" customHeight="1" x14ac:dyDescent="0.3">
      <c r="A222" s="831" t="s">
        <v>579</v>
      </c>
      <c r="B222" s="832" t="s">
        <v>580</v>
      </c>
      <c r="C222" s="835" t="s">
        <v>597</v>
      </c>
      <c r="D222" s="863" t="s">
        <v>598</v>
      </c>
      <c r="E222" s="835" t="s">
        <v>2956</v>
      </c>
      <c r="F222" s="863" t="s">
        <v>2957</v>
      </c>
      <c r="G222" s="835" t="s">
        <v>3084</v>
      </c>
      <c r="H222" s="835" t="s">
        <v>3085</v>
      </c>
      <c r="I222" s="849">
        <v>12.590000152587891</v>
      </c>
      <c r="J222" s="849">
        <v>50</v>
      </c>
      <c r="K222" s="850">
        <v>629.5</v>
      </c>
    </row>
    <row r="223" spans="1:11" ht="14.4" customHeight="1" x14ac:dyDescent="0.3">
      <c r="A223" s="831" t="s">
        <v>579</v>
      </c>
      <c r="B223" s="832" t="s">
        <v>580</v>
      </c>
      <c r="C223" s="835" t="s">
        <v>597</v>
      </c>
      <c r="D223" s="863" t="s">
        <v>598</v>
      </c>
      <c r="E223" s="835" t="s">
        <v>2956</v>
      </c>
      <c r="F223" s="863" t="s">
        <v>2957</v>
      </c>
      <c r="G223" s="835" t="s">
        <v>3077</v>
      </c>
      <c r="H223" s="835" t="s">
        <v>3086</v>
      </c>
      <c r="I223" s="849">
        <v>12.590000152587891</v>
      </c>
      <c r="J223" s="849">
        <v>50</v>
      </c>
      <c r="K223" s="850">
        <v>629.5</v>
      </c>
    </row>
    <row r="224" spans="1:11" ht="14.4" customHeight="1" x14ac:dyDescent="0.3">
      <c r="A224" s="831" t="s">
        <v>579</v>
      </c>
      <c r="B224" s="832" t="s">
        <v>580</v>
      </c>
      <c r="C224" s="835" t="s">
        <v>597</v>
      </c>
      <c r="D224" s="863" t="s">
        <v>598</v>
      </c>
      <c r="E224" s="835" t="s">
        <v>2956</v>
      </c>
      <c r="F224" s="863" t="s">
        <v>2957</v>
      </c>
      <c r="G224" s="835" t="s">
        <v>3073</v>
      </c>
      <c r="H224" s="835" t="s">
        <v>3087</v>
      </c>
      <c r="I224" s="849">
        <v>0.62999999523162842</v>
      </c>
      <c r="J224" s="849">
        <v>3800</v>
      </c>
      <c r="K224" s="850">
        <v>2394</v>
      </c>
    </row>
    <row r="225" spans="1:11" ht="14.4" customHeight="1" x14ac:dyDescent="0.3">
      <c r="A225" s="831" t="s">
        <v>579</v>
      </c>
      <c r="B225" s="832" t="s">
        <v>580</v>
      </c>
      <c r="C225" s="835" t="s">
        <v>597</v>
      </c>
      <c r="D225" s="863" t="s">
        <v>598</v>
      </c>
      <c r="E225" s="835" t="s">
        <v>2956</v>
      </c>
      <c r="F225" s="863" t="s">
        <v>2957</v>
      </c>
      <c r="G225" s="835" t="s">
        <v>2958</v>
      </c>
      <c r="H225" s="835" t="s">
        <v>2960</v>
      </c>
      <c r="I225" s="849">
        <v>0.62999999523162842</v>
      </c>
      <c r="J225" s="849">
        <v>1200</v>
      </c>
      <c r="K225" s="850">
        <v>756</v>
      </c>
    </row>
    <row r="226" spans="1:11" ht="14.4" customHeight="1" x14ac:dyDescent="0.3">
      <c r="A226" s="831" t="s">
        <v>579</v>
      </c>
      <c r="B226" s="832" t="s">
        <v>580</v>
      </c>
      <c r="C226" s="835" t="s">
        <v>597</v>
      </c>
      <c r="D226" s="863" t="s">
        <v>598</v>
      </c>
      <c r="E226" s="835" t="s">
        <v>2956</v>
      </c>
      <c r="F226" s="863" t="s">
        <v>2957</v>
      </c>
      <c r="G226" s="835" t="s">
        <v>3075</v>
      </c>
      <c r="H226" s="835" t="s">
        <v>3088</v>
      </c>
      <c r="I226" s="849">
        <v>0.62999999523162842</v>
      </c>
      <c r="J226" s="849">
        <v>1200</v>
      </c>
      <c r="K226" s="850">
        <v>756</v>
      </c>
    </row>
    <row r="227" spans="1:11" ht="14.4" customHeight="1" x14ac:dyDescent="0.3">
      <c r="A227" s="831" t="s">
        <v>579</v>
      </c>
      <c r="B227" s="832" t="s">
        <v>580</v>
      </c>
      <c r="C227" s="835" t="s">
        <v>597</v>
      </c>
      <c r="D227" s="863" t="s">
        <v>598</v>
      </c>
      <c r="E227" s="835" t="s">
        <v>2956</v>
      </c>
      <c r="F227" s="863" t="s">
        <v>2957</v>
      </c>
      <c r="G227" s="835" t="s">
        <v>3089</v>
      </c>
      <c r="H227" s="835" t="s">
        <v>3090</v>
      </c>
      <c r="I227" s="849">
        <v>0.62999999523162842</v>
      </c>
      <c r="J227" s="849">
        <v>170</v>
      </c>
      <c r="K227" s="850">
        <v>107.09999847412109</v>
      </c>
    </row>
    <row r="228" spans="1:11" ht="14.4" customHeight="1" x14ac:dyDescent="0.3">
      <c r="A228" s="831" t="s">
        <v>579</v>
      </c>
      <c r="B228" s="832" t="s">
        <v>580</v>
      </c>
      <c r="C228" s="835" t="s">
        <v>597</v>
      </c>
      <c r="D228" s="863" t="s">
        <v>598</v>
      </c>
      <c r="E228" s="835" t="s">
        <v>2956</v>
      </c>
      <c r="F228" s="863" t="s">
        <v>2957</v>
      </c>
      <c r="G228" s="835" t="s">
        <v>2958</v>
      </c>
      <c r="H228" s="835" t="s">
        <v>2961</v>
      </c>
      <c r="I228" s="849">
        <v>0.62999999523162842</v>
      </c>
      <c r="J228" s="849">
        <v>1000</v>
      </c>
      <c r="K228" s="850">
        <v>630</v>
      </c>
    </row>
    <row r="229" spans="1:11" ht="14.4" customHeight="1" x14ac:dyDescent="0.3">
      <c r="A229" s="831" t="s">
        <v>579</v>
      </c>
      <c r="B229" s="832" t="s">
        <v>580</v>
      </c>
      <c r="C229" s="835" t="s">
        <v>600</v>
      </c>
      <c r="D229" s="863" t="s">
        <v>601</v>
      </c>
      <c r="E229" s="835" t="s">
        <v>2716</v>
      </c>
      <c r="F229" s="863" t="s">
        <v>2717</v>
      </c>
      <c r="G229" s="835" t="s">
        <v>2718</v>
      </c>
      <c r="H229" s="835" t="s">
        <v>2719</v>
      </c>
      <c r="I229" s="849">
        <v>145.19999694824219</v>
      </c>
      <c r="J229" s="849">
        <v>6</v>
      </c>
      <c r="K229" s="850">
        <v>871.19998168945312</v>
      </c>
    </row>
    <row r="230" spans="1:11" ht="14.4" customHeight="1" x14ac:dyDescent="0.3">
      <c r="A230" s="831" t="s">
        <v>579</v>
      </c>
      <c r="B230" s="832" t="s">
        <v>580</v>
      </c>
      <c r="C230" s="835" t="s">
        <v>600</v>
      </c>
      <c r="D230" s="863" t="s">
        <v>601</v>
      </c>
      <c r="E230" s="835" t="s">
        <v>2716</v>
      </c>
      <c r="F230" s="863" t="s">
        <v>2717</v>
      </c>
      <c r="G230" s="835" t="s">
        <v>2720</v>
      </c>
      <c r="H230" s="835" t="s">
        <v>2721</v>
      </c>
      <c r="I230" s="849">
        <v>147.19000244140625</v>
      </c>
      <c r="J230" s="849">
        <v>3</v>
      </c>
      <c r="K230" s="850">
        <v>441.55999755859375</v>
      </c>
    </row>
    <row r="231" spans="1:11" ht="14.4" customHeight="1" x14ac:dyDescent="0.3">
      <c r="A231" s="831" t="s">
        <v>579</v>
      </c>
      <c r="B231" s="832" t="s">
        <v>580</v>
      </c>
      <c r="C231" s="835" t="s">
        <v>600</v>
      </c>
      <c r="D231" s="863" t="s">
        <v>601</v>
      </c>
      <c r="E231" s="835" t="s">
        <v>2716</v>
      </c>
      <c r="F231" s="863" t="s">
        <v>2717</v>
      </c>
      <c r="G231" s="835" t="s">
        <v>2722</v>
      </c>
      <c r="H231" s="835" t="s">
        <v>2723</v>
      </c>
      <c r="I231" s="849">
        <v>147.16999816894531</v>
      </c>
      <c r="J231" s="849">
        <v>3</v>
      </c>
      <c r="K231" s="850">
        <v>441.51998901367187</v>
      </c>
    </row>
    <row r="232" spans="1:11" ht="14.4" customHeight="1" x14ac:dyDescent="0.3">
      <c r="A232" s="831" t="s">
        <v>579</v>
      </c>
      <c r="B232" s="832" t="s">
        <v>580</v>
      </c>
      <c r="C232" s="835" t="s">
        <v>600</v>
      </c>
      <c r="D232" s="863" t="s">
        <v>601</v>
      </c>
      <c r="E232" s="835" t="s">
        <v>2716</v>
      </c>
      <c r="F232" s="863" t="s">
        <v>2717</v>
      </c>
      <c r="G232" s="835" t="s">
        <v>2724</v>
      </c>
      <c r="H232" s="835" t="s">
        <v>2725</v>
      </c>
      <c r="I232" s="849">
        <v>152.45667012532553</v>
      </c>
      <c r="J232" s="849">
        <v>5</v>
      </c>
      <c r="K232" s="850">
        <v>762.28001403808594</v>
      </c>
    </row>
    <row r="233" spans="1:11" ht="14.4" customHeight="1" x14ac:dyDescent="0.3">
      <c r="A233" s="831" t="s">
        <v>579</v>
      </c>
      <c r="B233" s="832" t="s">
        <v>580</v>
      </c>
      <c r="C233" s="835" t="s">
        <v>600</v>
      </c>
      <c r="D233" s="863" t="s">
        <v>601</v>
      </c>
      <c r="E233" s="835" t="s">
        <v>2726</v>
      </c>
      <c r="F233" s="863" t="s">
        <v>2727</v>
      </c>
      <c r="G233" s="835" t="s">
        <v>2728</v>
      </c>
      <c r="H233" s="835" t="s">
        <v>2729</v>
      </c>
      <c r="I233" s="849">
        <v>3.190000057220459</v>
      </c>
      <c r="J233" s="849">
        <v>225</v>
      </c>
      <c r="K233" s="850">
        <v>717.75</v>
      </c>
    </row>
    <row r="234" spans="1:11" ht="14.4" customHeight="1" x14ac:dyDescent="0.3">
      <c r="A234" s="831" t="s">
        <v>579</v>
      </c>
      <c r="B234" s="832" t="s">
        <v>580</v>
      </c>
      <c r="C234" s="835" t="s">
        <v>600</v>
      </c>
      <c r="D234" s="863" t="s">
        <v>601</v>
      </c>
      <c r="E234" s="835" t="s">
        <v>2730</v>
      </c>
      <c r="F234" s="863" t="s">
        <v>2731</v>
      </c>
      <c r="G234" s="835" t="s">
        <v>3091</v>
      </c>
      <c r="H234" s="835" t="s">
        <v>3092</v>
      </c>
      <c r="I234" s="849">
        <v>6.2399997711181641</v>
      </c>
      <c r="J234" s="849">
        <v>200</v>
      </c>
      <c r="K234" s="850">
        <v>1248</v>
      </c>
    </row>
    <row r="235" spans="1:11" ht="14.4" customHeight="1" x14ac:dyDescent="0.3">
      <c r="A235" s="831" t="s">
        <v>579</v>
      </c>
      <c r="B235" s="832" t="s">
        <v>580</v>
      </c>
      <c r="C235" s="835" t="s">
        <v>600</v>
      </c>
      <c r="D235" s="863" t="s">
        <v>601</v>
      </c>
      <c r="E235" s="835" t="s">
        <v>2730</v>
      </c>
      <c r="F235" s="863" t="s">
        <v>2731</v>
      </c>
      <c r="G235" s="835" t="s">
        <v>2738</v>
      </c>
      <c r="H235" s="835" t="s">
        <v>2739</v>
      </c>
      <c r="I235" s="849">
        <v>8.5950002670288086</v>
      </c>
      <c r="J235" s="849">
        <v>240</v>
      </c>
      <c r="K235" s="850">
        <v>2062.239990234375</v>
      </c>
    </row>
    <row r="236" spans="1:11" ht="14.4" customHeight="1" x14ac:dyDescent="0.3">
      <c r="A236" s="831" t="s">
        <v>579</v>
      </c>
      <c r="B236" s="832" t="s">
        <v>580</v>
      </c>
      <c r="C236" s="835" t="s">
        <v>600</v>
      </c>
      <c r="D236" s="863" t="s">
        <v>601</v>
      </c>
      <c r="E236" s="835" t="s">
        <v>2730</v>
      </c>
      <c r="F236" s="863" t="s">
        <v>2731</v>
      </c>
      <c r="G236" s="835" t="s">
        <v>3093</v>
      </c>
      <c r="H236" s="835" t="s">
        <v>3094</v>
      </c>
      <c r="I236" s="849">
        <v>0.62857142516544884</v>
      </c>
      <c r="J236" s="849">
        <v>1500</v>
      </c>
      <c r="K236" s="850">
        <v>944.5</v>
      </c>
    </row>
    <row r="237" spans="1:11" ht="14.4" customHeight="1" x14ac:dyDescent="0.3">
      <c r="A237" s="831" t="s">
        <v>579</v>
      </c>
      <c r="B237" s="832" t="s">
        <v>580</v>
      </c>
      <c r="C237" s="835" t="s">
        <v>600</v>
      </c>
      <c r="D237" s="863" t="s">
        <v>601</v>
      </c>
      <c r="E237" s="835" t="s">
        <v>2730</v>
      </c>
      <c r="F237" s="863" t="s">
        <v>2731</v>
      </c>
      <c r="G237" s="835" t="s">
        <v>3095</v>
      </c>
      <c r="H237" s="835" t="s">
        <v>3096</v>
      </c>
      <c r="I237" s="849">
        <v>1.2899999618530273</v>
      </c>
      <c r="J237" s="849">
        <v>4200</v>
      </c>
      <c r="K237" s="850">
        <v>5418</v>
      </c>
    </row>
    <row r="238" spans="1:11" ht="14.4" customHeight="1" x14ac:dyDescent="0.3">
      <c r="A238" s="831" t="s">
        <v>579</v>
      </c>
      <c r="B238" s="832" t="s">
        <v>580</v>
      </c>
      <c r="C238" s="835" t="s">
        <v>600</v>
      </c>
      <c r="D238" s="863" t="s">
        <v>601</v>
      </c>
      <c r="E238" s="835" t="s">
        <v>2730</v>
      </c>
      <c r="F238" s="863" t="s">
        <v>2731</v>
      </c>
      <c r="G238" s="835" t="s">
        <v>2750</v>
      </c>
      <c r="H238" s="835" t="s">
        <v>2751</v>
      </c>
      <c r="I238" s="849">
        <v>22.149999618530273</v>
      </c>
      <c r="J238" s="849">
        <v>100</v>
      </c>
      <c r="K238" s="850">
        <v>2215</v>
      </c>
    </row>
    <row r="239" spans="1:11" ht="14.4" customHeight="1" x14ac:dyDescent="0.3">
      <c r="A239" s="831" t="s">
        <v>579</v>
      </c>
      <c r="B239" s="832" t="s">
        <v>580</v>
      </c>
      <c r="C239" s="835" t="s">
        <v>600</v>
      </c>
      <c r="D239" s="863" t="s">
        <v>601</v>
      </c>
      <c r="E239" s="835" t="s">
        <v>2730</v>
      </c>
      <c r="F239" s="863" t="s">
        <v>2731</v>
      </c>
      <c r="G239" s="835" t="s">
        <v>2752</v>
      </c>
      <c r="H239" s="835" t="s">
        <v>2753</v>
      </c>
      <c r="I239" s="849">
        <v>30.175000190734863</v>
      </c>
      <c r="J239" s="849">
        <v>100</v>
      </c>
      <c r="K239" s="850">
        <v>3017.5</v>
      </c>
    </row>
    <row r="240" spans="1:11" ht="14.4" customHeight="1" x14ac:dyDescent="0.3">
      <c r="A240" s="831" t="s">
        <v>579</v>
      </c>
      <c r="B240" s="832" t="s">
        <v>580</v>
      </c>
      <c r="C240" s="835" t="s">
        <v>600</v>
      </c>
      <c r="D240" s="863" t="s">
        <v>601</v>
      </c>
      <c r="E240" s="835" t="s">
        <v>2730</v>
      </c>
      <c r="F240" s="863" t="s">
        <v>2731</v>
      </c>
      <c r="G240" s="835" t="s">
        <v>2754</v>
      </c>
      <c r="H240" s="835" t="s">
        <v>2755</v>
      </c>
      <c r="I240" s="849">
        <v>5.2699999809265137</v>
      </c>
      <c r="J240" s="849">
        <v>20</v>
      </c>
      <c r="K240" s="850">
        <v>105.40000152587891</v>
      </c>
    </row>
    <row r="241" spans="1:11" ht="14.4" customHeight="1" x14ac:dyDescent="0.3">
      <c r="A241" s="831" t="s">
        <v>579</v>
      </c>
      <c r="B241" s="832" t="s">
        <v>580</v>
      </c>
      <c r="C241" s="835" t="s">
        <v>600</v>
      </c>
      <c r="D241" s="863" t="s">
        <v>601</v>
      </c>
      <c r="E241" s="835" t="s">
        <v>2730</v>
      </c>
      <c r="F241" s="863" t="s">
        <v>2731</v>
      </c>
      <c r="G241" s="835" t="s">
        <v>3097</v>
      </c>
      <c r="H241" s="835" t="s">
        <v>3098</v>
      </c>
      <c r="I241" s="849">
        <v>33.799999237060547</v>
      </c>
      <c r="J241" s="849">
        <v>20</v>
      </c>
      <c r="K241" s="850">
        <v>675.969970703125</v>
      </c>
    </row>
    <row r="242" spans="1:11" ht="14.4" customHeight="1" x14ac:dyDescent="0.3">
      <c r="A242" s="831" t="s">
        <v>579</v>
      </c>
      <c r="B242" s="832" t="s">
        <v>580</v>
      </c>
      <c r="C242" s="835" t="s">
        <v>600</v>
      </c>
      <c r="D242" s="863" t="s">
        <v>601</v>
      </c>
      <c r="E242" s="835" t="s">
        <v>2730</v>
      </c>
      <c r="F242" s="863" t="s">
        <v>2731</v>
      </c>
      <c r="G242" s="835" t="s">
        <v>2762</v>
      </c>
      <c r="H242" s="835" t="s">
        <v>2763</v>
      </c>
      <c r="I242" s="849">
        <v>14.800000190734863</v>
      </c>
      <c r="J242" s="849">
        <v>50</v>
      </c>
      <c r="K242" s="850">
        <v>740.02001953125</v>
      </c>
    </row>
    <row r="243" spans="1:11" ht="14.4" customHeight="1" x14ac:dyDescent="0.3">
      <c r="A243" s="831" t="s">
        <v>579</v>
      </c>
      <c r="B243" s="832" t="s">
        <v>580</v>
      </c>
      <c r="C243" s="835" t="s">
        <v>600</v>
      </c>
      <c r="D243" s="863" t="s">
        <v>601</v>
      </c>
      <c r="E243" s="835" t="s">
        <v>2730</v>
      </c>
      <c r="F243" s="863" t="s">
        <v>2731</v>
      </c>
      <c r="G243" s="835" t="s">
        <v>2764</v>
      </c>
      <c r="H243" s="835" t="s">
        <v>2765</v>
      </c>
      <c r="I243" s="849">
        <v>1.3799999952316284</v>
      </c>
      <c r="J243" s="849">
        <v>350</v>
      </c>
      <c r="K243" s="850">
        <v>483</v>
      </c>
    </row>
    <row r="244" spans="1:11" ht="14.4" customHeight="1" x14ac:dyDescent="0.3">
      <c r="A244" s="831" t="s">
        <v>579</v>
      </c>
      <c r="B244" s="832" t="s">
        <v>580</v>
      </c>
      <c r="C244" s="835" t="s">
        <v>600</v>
      </c>
      <c r="D244" s="863" t="s">
        <v>601</v>
      </c>
      <c r="E244" s="835" t="s">
        <v>2730</v>
      </c>
      <c r="F244" s="863" t="s">
        <v>2731</v>
      </c>
      <c r="G244" s="835" t="s">
        <v>2766</v>
      </c>
      <c r="H244" s="835" t="s">
        <v>2767</v>
      </c>
      <c r="I244" s="849">
        <v>0.85000002384185791</v>
      </c>
      <c r="J244" s="849">
        <v>200</v>
      </c>
      <c r="K244" s="850">
        <v>170</v>
      </c>
    </row>
    <row r="245" spans="1:11" ht="14.4" customHeight="1" x14ac:dyDescent="0.3">
      <c r="A245" s="831" t="s">
        <v>579</v>
      </c>
      <c r="B245" s="832" t="s">
        <v>580</v>
      </c>
      <c r="C245" s="835" t="s">
        <v>600</v>
      </c>
      <c r="D245" s="863" t="s">
        <v>601</v>
      </c>
      <c r="E245" s="835" t="s">
        <v>2730</v>
      </c>
      <c r="F245" s="863" t="s">
        <v>2731</v>
      </c>
      <c r="G245" s="835" t="s">
        <v>2768</v>
      </c>
      <c r="H245" s="835" t="s">
        <v>2769</v>
      </c>
      <c r="I245" s="849">
        <v>1.5166666507720947</v>
      </c>
      <c r="J245" s="849">
        <v>340</v>
      </c>
      <c r="K245" s="850">
        <v>515.39999389648437</v>
      </c>
    </row>
    <row r="246" spans="1:11" ht="14.4" customHeight="1" x14ac:dyDescent="0.3">
      <c r="A246" s="831" t="s">
        <v>579</v>
      </c>
      <c r="B246" s="832" t="s">
        <v>580</v>
      </c>
      <c r="C246" s="835" t="s">
        <v>600</v>
      </c>
      <c r="D246" s="863" t="s">
        <v>601</v>
      </c>
      <c r="E246" s="835" t="s">
        <v>2730</v>
      </c>
      <c r="F246" s="863" t="s">
        <v>2731</v>
      </c>
      <c r="G246" s="835" t="s">
        <v>2991</v>
      </c>
      <c r="H246" s="835" t="s">
        <v>2992</v>
      </c>
      <c r="I246" s="849">
        <v>2.0649999380111694</v>
      </c>
      <c r="J246" s="849">
        <v>300</v>
      </c>
      <c r="K246" s="850">
        <v>619</v>
      </c>
    </row>
    <row r="247" spans="1:11" ht="14.4" customHeight="1" x14ac:dyDescent="0.3">
      <c r="A247" s="831" t="s">
        <v>579</v>
      </c>
      <c r="B247" s="832" t="s">
        <v>580</v>
      </c>
      <c r="C247" s="835" t="s">
        <v>600</v>
      </c>
      <c r="D247" s="863" t="s">
        <v>601</v>
      </c>
      <c r="E247" s="835" t="s">
        <v>2730</v>
      </c>
      <c r="F247" s="863" t="s">
        <v>2731</v>
      </c>
      <c r="G247" s="835" t="s">
        <v>3099</v>
      </c>
      <c r="H247" s="835" t="s">
        <v>3100</v>
      </c>
      <c r="I247" s="849">
        <v>5.869999885559082</v>
      </c>
      <c r="J247" s="849">
        <v>50</v>
      </c>
      <c r="K247" s="850">
        <v>293.5</v>
      </c>
    </row>
    <row r="248" spans="1:11" ht="14.4" customHeight="1" x14ac:dyDescent="0.3">
      <c r="A248" s="831" t="s">
        <v>579</v>
      </c>
      <c r="B248" s="832" t="s">
        <v>580</v>
      </c>
      <c r="C248" s="835" t="s">
        <v>600</v>
      </c>
      <c r="D248" s="863" t="s">
        <v>601</v>
      </c>
      <c r="E248" s="835" t="s">
        <v>2730</v>
      </c>
      <c r="F248" s="863" t="s">
        <v>2731</v>
      </c>
      <c r="G248" s="835" t="s">
        <v>2772</v>
      </c>
      <c r="H248" s="835" t="s">
        <v>2773</v>
      </c>
      <c r="I248" s="849">
        <v>46</v>
      </c>
      <c r="J248" s="849">
        <v>2</v>
      </c>
      <c r="K248" s="850">
        <v>92</v>
      </c>
    </row>
    <row r="249" spans="1:11" ht="14.4" customHeight="1" x14ac:dyDescent="0.3">
      <c r="A249" s="831" t="s">
        <v>579</v>
      </c>
      <c r="B249" s="832" t="s">
        <v>580</v>
      </c>
      <c r="C249" s="835" t="s">
        <v>600</v>
      </c>
      <c r="D249" s="863" t="s">
        <v>601</v>
      </c>
      <c r="E249" s="835" t="s">
        <v>2730</v>
      </c>
      <c r="F249" s="863" t="s">
        <v>2731</v>
      </c>
      <c r="G249" s="835" t="s">
        <v>3101</v>
      </c>
      <c r="H249" s="835" t="s">
        <v>3102</v>
      </c>
      <c r="I249" s="849">
        <v>61.215000152587891</v>
      </c>
      <c r="J249" s="849">
        <v>2</v>
      </c>
      <c r="K249" s="850">
        <v>122.43000030517578</v>
      </c>
    </row>
    <row r="250" spans="1:11" ht="14.4" customHeight="1" x14ac:dyDescent="0.3">
      <c r="A250" s="831" t="s">
        <v>579</v>
      </c>
      <c r="B250" s="832" t="s">
        <v>580</v>
      </c>
      <c r="C250" s="835" t="s">
        <v>600</v>
      </c>
      <c r="D250" s="863" t="s">
        <v>601</v>
      </c>
      <c r="E250" s="835" t="s">
        <v>2730</v>
      </c>
      <c r="F250" s="863" t="s">
        <v>2731</v>
      </c>
      <c r="G250" s="835" t="s">
        <v>2995</v>
      </c>
      <c r="H250" s="835" t="s">
        <v>2996</v>
      </c>
      <c r="I250" s="849">
        <v>0.37999999523162842</v>
      </c>
      <c r="J250" s="849">
        <v>100</v>
      </c>
      <c r="K250" s="850">
        <v>38</v>
      </c>
    </row>
    <row r="251" spans="1:11" ht="14.4" customHeight="1" x14ac:dyDescent="0.3">
      <c r="A251" s="831" t="s">
        <v>579</v>
      </c>
      <c r="B251" s="832" t="s">
        <v>580</v>
      </c>
      <c r="C251" s="835" t="s">
        <v>600</v>
      </c>
      <c r="D251" s="863" t="s">
        <v>601</v>
      </c>
      <c r="E251" s="835" t="s">
        <v>2730</v>
      </c>
      <c r="F251" s="863" t="s">
        <v>2731</v>
      </c>
      <c r="G251" s="835" t="s">
        <v>2774</v>
      </c>
      <c r="H251" s="835" t="s">
        <v>2775</v>
      </c>
      <c r="I251" s="849">
        <v>8.3925001621246338</v>
      </c>
      <c r="J251" s="849">
        <v>120</v>
      </c>
      <c r="K251" s="850">
        <v>1007.0400085449219</v>
      </c>
    </row>
    <row r="252" spans="1:11" ht="14.4" customHeight="1" x14ac:dyDescent="0.3">
      <c r="A252" s="831" t="s">
        <v>579</v>
      </c>
      <c r="B252" s="832" t="s">
        <v>580</v>
      </c>
      <c r="C252" s="835" t="s">
        <v>600</v>
      </c>
      <c r="D252" s="863" t="s">
        <v>601</v>
      </c>
      <c r="E252" s="835" t="s">
        <v>2730</v>
      </c>
      <c r="F252" s="863" t="s">
        <v>2731</v>
      </c>
      <c r="G252" s="835" t="s">
        <v>2776</v>
      </c>
      <c r="H252" s="835" t="s">
        <v>2777</v>
      </c>
      <c r="I252" s="849">
        <v>13.079999923706055</v>
      </c>
      <c r="J252" s="849">
        <v>48</v>
      </c>
      <c r="K252" s="850">
        <v>627.84002685546875</v>
      </c>
    </row>
    <row r="253" spans="1:11" ht="14.4" customHeight="1" x14ac:dyDescent="0.3">
      <c r="A253" s="831" t="s">
        <v>579</v>
      </c>
      <c r="B253" s="832" t="s">
        <v>580</v>
      </c>
      <c r="C253" s="835" t="s">
        <v>600</v>
      </c>
      <c r="D253" s="863" t="s">
        <v>601</v>
      </c>
      <c r="E253" s="835" t="s">
        <v>2730</v>
      </c>
      <c r="F253" s="863" t="s">
        <v>2731</v>
      </c>
      <c r="G253" s="835" t="s">
        <v>2999</v>
      </c>
      <c r="H253" s="835" t="s">
        <v>3000</v>
      </c>
      <c r="I253" s="849">
        <v>8.6216665903727208</v>
      </c>
      <c r="J253" s="849">
        <v>290</v>
      </c>
      <c r="K253" s="850">
        <v>2500.1000061035156</v>
      </c>
    </row>
    <row r="254" spans="1:11" ht="14.4" customHeight="1" x14ac:dyDescent="0.3">
      <c r="A254" s="831" t="s">
        <v>579</v>
      </c>
      <c r="B254" s="832" t="s">
        <v>580</v>
      </c>
      <c r="C254" s="835" t="s">
        <v>600</v>
      </c>
      <c r="D254" s="863" t="s">
        <v>601</v>
      </c>
      <c r="E254" s="835" t="s">
        <v>2730</v>
      </c>
      <c r="F254" s="863" t="s">
        <v>2731</v>
      </c>
      <c r="G254" s="835" t="s">
        <v>2778</v>
      </c>
      <c r="H254" s="835" t="s">
        <v>2779</v>
      </c>
      <c r="I254" s="849">
        <v>2.5024999976158142</v>
      </c>
      <c r="J254" s="849">
        <v>280</v>
      </c>
      <c r="K254" s="850">
        <v>700.60000610351562</v>
      </c>
    </row>
    <row r="255" spans="1:11" ht="14.4" customHeight="1" x14ac:dyDescent="0.3">
      <c r="A255" s="831" t="s">
        <v>579</v>
      </c>
      <c r="B255" s="832" t="s">
        <v>580</v>
      </c>
      <c r="C255" s="835" t="s">
        <v>600</v>
      </c>
      <c r="D255" s="863" t="s">
        <v>601</v>
      </c>
      <c r="E255" s="835" t="s">
        <v>2730</v>
      </c>
      <c r="F255" s="863" t="s">
        <v>2731</v>
      </c>
      <c r="G255" s="835" t="s">
        <v>2780</v>
      </c>
      <c r="H255" s="835" t="s">
        <v>2781</v>
      </c>
      <c r="I255" s="849">
        <v>3.2674999833106995</v>
      </c>
      <c r="J255" s="849">
        <v>240</v>
      </c>
      <c r="K255" s="850">
        <v>784.39999389648437</v>
      </c>
    </row>
    <row r="256" spans="1:11" ht="14.4" customHeight="1" x14ac:dyDescent="0.3">
      <c r="A256" s="831" t="s">
        <v>579</v>
      </c>
      <c r="B256" s="832" t="s">
        <v>580</v>
      </c>
      <c r="C256" s="835" t="s">
        <v>600</v>
      </c>
      <c r="D256" s="863" t="s">
        <v>601</v>
      </c>
      <c r="E256" s="835" t="s">
        <v>2730</v>
      </c>
      <c r="F256" s="863" t="s">
        <v>2731</v>
      </c>
      <c r="G256" s="835" t="s">
        <v>2782</v>
      </c>
      <c r="H256" s="835" t="s">
        <v>2783</v>
      </c>
      <c r="I256" s="849">
        <v>3.9650000333786011</v>
      </c>
      <c r="J256" s="849">
        <v>160</v>
      </c>
      <c r="K256" s="850">
        <v>634.19999694824219</v>
      </c>
    </row>
    <row r="257" spans="1:11" ht="14.4" customHeight="1" x14ac:dyDescent="0.3">
      <c r="A257" s="831" t="s">
        <v>579</v>
      </c>
      <c r="B257" s="832" t="s">
        <v>580</v>
      </c>
      <c r="C257" s="835" t="s">
        <v>600</v>
      </c>
      <c r="D257" s="863" t="s">
        <v>601</v>
      </c>
      <c r="E257" s="835" t="s">
        <v>2730</v>
      </c>
      <c r="F257" s="863" t="s">
        <v>2731</v>
      </c>
      <c r="G257" s="835" t="s">
        <v>2784</v>
      </c>
      <c r="H257" s="835" t="s">
        <v>2785</v>
      </c>
      <c r="I257" s="849">
        <v>4.4899997711181641</v>
      </c>
      <c r="J257" s="849">
        <v>40</v>
      </c>
      <c r="K257" s="850">
        <v>179.60000610351562</v>
      </c>
    </row>
    <row r="258" spans="1:11" ht="14.4" customHeight="1" x14ac:dyDescent="0.3">
      <c r="A258" s="831" t="s">
        <v>579</v>
      </c>
      <c r="B258" s="832" t="s">
        <v>580</v>
      </c>
      <c r="C258" s="835" t="s">
        <v>600</v>
      </c>
      <c r="D258" s="863" t="s">
        <v>601</v>
      </c>
      <c r="E258" s="835" t="s">
        <v>2730</v>
      </c>
      <c r="F258" s="863" t="s">
        <v>2731</v>
      </c>
      <c r="G258" s="835" t="s">
        <v>3103</v>
      </c>
      <c r="H258" s="835" t="s">
        <v>3104</v>
      </c>
      <c r="I258" s="849">
        <v>15.640000343322754</v>
      </c>
      <c r="J258" s="849">
        <v>10</v>
      </c>
      <c r="K258" s="850">
        <v>156.39999389648437</v>
      </c>
    </row>
    <row r="259" spans="1:11" ht="14.4" customHeight="1" x14ac:dyDescent="0.3">
      <c r="A259" s="831" t="s">
        <v>579</v>
      </c>
      <c r="B259" s="832" t="s">
        <v>580</v>
      </c>
      <c r="C259" s="835" t="s">
        <v>600</v>
      </c>
      <c r="D259" s="863" t="s">
        <v>601</v>
      </c>
      <c r="E259" s="835" t="s">
        <v>2730</v>
      </c>
      <c r="F259" s="863" t="s">
        <v>2731</v>
      </c>
      <c r="G259" s="835" t="s">
        <v>2798</v>
      </c>
      <c r="H259" s="835" t="s">
        <v>2799</v>
      </c>
      <c r="I259" s="849">
        <v>685.04998779296875</v>
      </c>
      <c r="J259" s="849">
        <v>2</v>
      </c>
      <c r="K259" s="850">
        <v>1370.0999755859375</v>
      </c>
    </row>
    <row r="260" spans="1:11" ht="14.4" customHeight="1" x14ac:dyDescent="0.3">
      <c r="A260" s="831" t="s">
        <v>579</v>
      </c>
      <c r="B260" s="832" t="s">
        <v>580</v>
      </c>
      <c r="C260" s="835" t="s">
        <v>600</v>
      </c>
      <c r="D260" s="863" t="s">
        <v>601</v>
      </c>
      <c r="E260" s="835" t="s">
        <v>2730</v>
      </c>
      <c r="F260" s="863" t="s">
        <v>2731</v>
      </c>
      <c r="G260" s="835" t="s">
        <v>3037</v>
      </c>
      <c r="H260" s="835" t="s">
        <v>3038</v>
      </c>
      <c r="I260" s="849">
        <v>42.630001068115234</v>
      </c>
      <c r="J260" s="849">
        <v>27</v>
      </c>
      <c r="K260" s="850">
        <v>1151</v>
      </c>
    </row>
    <row r="261" spans="1:11" ht="14.4" customHeight="1" x14ac:dyDescent="0.3">
      <c r="A261" s="831" t="s">
        <v>579</v>
      </c>
      <c r="B261" s="832" t="s">
        <v>580</v>
      </c>
      <c r="C261" s="835" t="s">
        <v>600</v>
      </c>
      <c r="D261" s="863" t="s">
        <v>601</v>
      </c>
      <c r="E261" s="835" t="s">
        <v>2730</v>
      </c>
      <c r="F261" s="863" t="s">
        <v>2731</v>
      </c>
      <c r="G261" s="835" t="s">
        <v>2806</v>
      </c>
      <c r="H261" s="835" t="s">
        <v>2807</v>
      </c>
      <c r="I261" s="849">
        <v>39.10333251953125</v>
      </c>
      <c r="J261" s="849">
        <v>40</v>
      </c>
      <c r="K261" s="850">
        <v>1564.2100219726562</v>
      </c>
    </row>
    <row r="262" spans="1:11" ht="14.4" customHeight="1" x14ac:dyDescent="0.3">
      <c r="A262" s="831" t="s">
        <v>579</v>
      </c>
      <c r="B262" s="832" t="s">
        <v>580</v>
      </c>
      <c r="C262" s="835" t="s">
        <v>600</v>
      </c>
      <c r="D262" s="863" t="s">
        <v>601</v>
      </c>
      <c r="E262" s="835" t="s">
        <v>2730</v>
      </c>
      <c r="F262" s="863" t="s">
        <v>2731</v>
      </c>
      <c r="G262" s="835" t="s">
        <v>2813</v>
      </c>
      <c r="H262" s="835" t="s">
        <v>2814</v>
      </c>
      <c r="I262" s="849">
        <v>10.119999885559082</v>
      </c>
      <c r="J262" s="849">
        <v>12</v>
      </c>
      <c r="K262" s="850">
        <v>121.44000244140625</v>
      </c>
    </row>
    <row r="263" spans="1:11" ht="14.4" customHeight="1" x14ac:dyDescent="0.3">
      <c r="A263" s="831" t="s">
        <v>579</v>
      </c>
      <c r="B263" s="832" t="s">
        <v>580</v>
      </c>
      <c r="C263" s="835" t="s">
        <v>600</v>
      </c>
      <c r="D263" s="863" t="s">
        <v>601</v>
      </c>
      <c r="E263" s="835" t="s">
        <v>2730</v>
      </c>
      <c r="F263" s="863" t="s">
        <v>2731</v>
      </c>
      <c r="G263" s="835" t="s">
        <v>2816</v>
      </c>
      <c r="H263" s="835" t="s">
        <v>2817</v>
      </c>
      <c r="I263" s="849">
        <v>0.67000001668930054</v>
      </c>
      <c r="J263" s="849">
        <v>1200</v>
      </c>
      <c r="K263" s="850">
        <v>804</v>
      </c>
    </row>
    <row r="264" spans="1:11" ht="14.4" customHeight="1" x14ac:dyDescent="0.3">
      <c r="A264" s="831" t="s">
        <v>579</v>
      </c>
      <c r="B264" s="832" t="s">
        <v>580</v>
      </c>
      <c r="C264" s="835" t="s">
        <v>600</v>
      </c>
      <c r="D264" s="863" t="s">
        <v>601</v>
      </c>
      <c r="E264" s="835" t="s">
        <v>2730</v>
      </c>
      <c r="F264" s="863" t="s">
        <v>2731</v>
      </c>
      <c r="G264" s="835" t="s">
        <v>2818</v>
      </c>
      <c r="H264" s="835" t="s">
        <v>2819</v>
      </c>
      <c r="I264" s="849">
        <v>27.872500419616699</v>
      </c>
      <c r="J264" s="849">
        <v>19</v>
      </c>
      <c r="K264" s="850">
        <v>529.58000946044922</v>
      </c>
    </row>
    <row r="265" spans="1:11" ht="14.4" customHeight="1" x14ac:dyDescent="0.3">
      <c r="A265" s="831" t="s">
        <v>579</v>
      </c>
      <c r="B265" s="832" t="s">
        <v>580</v>
      </c>
      <c r="C265" s="835" t="s">
        <v>600</v>
      </c>
      <c r="D265" s="863" t="s">
        <v>601</v>
      </c>
      <c r="E265" s="835" t="s">
        <v>2730</v>
      </c>
      <c r="F265" s="863" t="s">
        <v>2731</v>
      </c>
      <c r="G265" s="835" t="s">
        <v>2820</v>
      </c>
      <c r="H265" s="835" t="s">
        <v>2821</v>
      </c>
      <c r="I265" s="849">
        <v>28.734999656677246</v>
      </c>
      <c r="J265" s="849">
        <v>75</v>
      </c>
      <c r="K265" s="850">
        <v>2155.25</v>
      </c>
    </row>
    <row r="266" spans="1:11" ht="14.4" customHeight="1" x14ac:dyDescent="0.3">
      <c r="A266" s="831" t="s">
        <v>579</v>
      </c>
      <c r="B266" s="832" t="s">
        <v>580</v>
      </c>
      <c r="C266" s="835" t="s">
        <v>600</v>
      </c>
      <c r="D266" s="863" t="s">
        <v>601</v>
      </c>
      <c r="E266" s="835" t="s">
        <v>2822</v>
      </c>
      <c r="F266" s="863" t="s">
        <v>2823</v>
      </c>
      <c r="G266" s="835" t="s">
        <v>3105</v>
      </c>
      <c r="H266" s="835" t="s">
        <v>3106</v>
      </c>
      <c r="I266" s="849">
        <v>6.2950000762939453</v>
      </c>
      <c r="J266" s="849">
        <v>90</v>
      </c>
      <c r="K266" s="850">
        <v>566.50000762939453</v>
      </c>
    </row>
    <row r="267" spans="1:11" ht="14.4" customHeight="1" x14ac:dyDescent="0.3">
      <c r="A267" s="831" t="s">
        <v>579</v>
      </c>
      <c r="B267" s="832" t="s">
        <v>580</v>
      </c>
      <c r="C267" s="835" t="s">
        <v>600</v>
      </c>
      <c r="D267" s="863" t="s">
        <v>601</v>
      </c>
      <c r="E267" s="835" t="s">
        <v>2822</v>
      </c>
      <c r="F267" s="863" t="s">
        <v>2823</v>
      </c>
      <c r="G267" s="835" t="s">
        <v>3107</v>
      </c>
      <c r="H267" s="835" t="s">
        <v>3108</v>
      </c>
      <c r="I267" s="849">
        <v>2783.1666666666665</v>
      </c>
      <c r="J267" s="849">
        <v>3</v>
      </c>
      <c r="K267" s="850">
        <v>8349.5</v>
      </c>
    </row>
    <row r="268" spans="1:11" ht="14.4" customHeight="1" x14ac:dyDescent="0.3">
      <c r="A268" s="831" t="s">
        <v>579</v>
      </c>
      <c r="B268" s="832" t="s">
        <v>580</v>
      </c>
      <c r="C268" s="835" t="s">
        <v>600</v>
      </c>
      <c r="D268" s="863" t="s">
        <v>601</v>
      </c>
      <c r="E268" s="835" t="s">
        <v>2822</v>
      </c>
      <c r="F268" s="863" t="s">
        <v>2823</v>
      </c>
      <c r="G268" s="835" t="s">
        <v>3045</v>
      </c>
      <c r="H268" s="835" t="s">
        <v>3046</v>
      </c>
      <c r="I268" s="849">
        <v>4.809999942779541</v>
      </c>
      <c r="J268" s="849">
        <v>200</v>
      </c>
      <c r="K268" s="850">
        <v>962</v>
      </c>
    </row>
    <row r="269" spans="1:11" ht="14.4" customHeight="1" x14ac:dyDescent="0.3">
      <c r="A269" s="831" t="s">
        <v>579</v>
      </c>
      <c r="B269" s="832" t="s">
        <v>580</v>
      </c>
      <c r="C269" s="835" t="s">
        <v>600</v>
      </c>
      <c r="D269" s="863" t="s">
        <v>601</v>
      </c>
      <c r="E269" s="835" t="s">
        <v>2822</v>
      </c>
      <c r="F269" s="863" t="s">
        <v>2823</v>
      </c>
      <c r="G269" s="835" t="s">
        <v>2826</v>
      </c>
      <c r="H269" s="835" t="s">
        <v>2827</v>
      </c>
      <c r="I269" s="849">
        <v>9.9999997764825821E-3</v>
      </c>
      <c r="J269" s="849">
        <v>150</v>
      </c>
      <c r="K269" s="850">
        <v>1.5</v>
      </c>
    </row>
    <row r="270" spans="1:11" ht="14.4" customHeight="1" x14ac:dyDescent="0.3">
      <c r="A270" s="831" t="s">
        <v>579</v>
      </c>
      <c r="B270" s="832" t="s">
        <v>580</v>
      </c>
      <c r="C270" s="835" t="s">
        <v>600</v>
      </c>
      <c r="D270" s="863" t="s">
        <v>601</v>
      </c>
      <c r="E270" s="835" t="s">
        <v>2822</v>
      </c>
      <c r="F270" s="863" t="s">
        <v>2823</v>
      </c>
      <c r="G270" s="835" t="s">
        <v>3109</v>
      </c>
      <c r="H270" s="835" t="s">
        <v>3110</v>
      </c>
      <c r="I270" s="849">
        <v>1.9339999914169312</v>
      </c>
      <c r="J270" s="849">
        <v>650</v>
      </c>
      <c r="K270" s="850">
        <v>1258</v>
      </c>
    </row>
    <row r="271" spans="1:11" ht="14.4" customHeight="1" x14ac:dyDescent="0.3">
      <c r="A271" s="831" t="s">
        <v>579</v>
      </c>
      <c r="B271" s="832" t="s">
        <v>580</v>
      </c>
      <c r="C271" s="835" t="s">
        <v>600</v>
      </c>
      <c r="D271" s="863" t="s">
        <v>601</v>
      </c>
      <c r="E271" s="835" t="s">
        <v>2822</v>
      </c>
      <c r="F271" s="863" t="s">
        <v>2823</v>
      </c>
      <c r="G271" s="835" t="s">
        <v>2828</v>
      </c>
      <c r="H271" s="835" t="s">
        <v>2829</v>
      </c>
      <c r="I271" s="849">
        <v>11.144999980926514</v>
      </c>
      <c r="J271" s="849">
        <v>200</v>
      </c>
      <c r="K271" s="850">
        <v>2229</v>
      </c>
    </row>
    <row r="272" spans="1:11" ht="14.4" customHeight="1" x14ac:dyDescent="0.3">
      <c r="A272" s="831" t="s">
        <v>579</v>
      </c>
      <c r="B272" s="832" t="s">
        <v>580</v>
      </c>
      <c r="C272" s="835" t="s">
        <v>600</v>
      </c>
      <c r="D272" s="863" t="s">
        <v>601</v>
      </c>
      <c r="E272" s="835" t="s">
        <v>2822</v>
      </c>
      <c r="F272" s="863" t="s">
        <v>2823</v>
      </c>
      <c r="G272" s="835" t="s">
        <v>2830</v>
      </c>
      <c r="H272" s="835" t="s">
        <v>2831</v>
      </c>
      <c r="I272" s="849">
        <v>6.1549999713897705</v>
      </c>
      <c r="J272" s="849">
        <v>160</v>
      </c>
      <c r="K272" s="850">
        <v>984.60000610351562</v>
      </c>
    </row>
    <row r="273" spans="1:11" ht="14.4" customHeight="1" x14ac:dyDescent="0.3">
      <c r="A273" s="831" t="s">
        <v>579</v>
      </c>
      <c r="B273" s="832" t="s">
        <v>580</v>
      </c>
      <c r="C273" s="835" t="s">
        <v>600</v>
      </c>
      <c r="D273" s="863" t="s">
        <v>601</v>
      </c>
      <c r="E273" s="835" t="s">
        <v>2822</v>
      </c>
      <c r="F273" s="863" t="s">
        <v>2823</v>
      </c>
      <c r="G273" s="835" t="s">
        <v>2832</v>
      </c>
      <c r="H273" s="835" t="s">
        <v>2833</v>
      </c>
      <c r="I273" s="849">
        <v>3.4600000381469727</v>
      </c>
      <c r="J273" s="849">
        <v>160</v>
      </c>
      <c r="K273" s="850">
        <v>553.5999755859375</v>
      </c>
    </row>
    <row r="274" spans="1:11" ht="14.4" customHeight="1" x14ac:dyDescent="0.3">
      <c r="A274" s="831" t="s">
        <v>579</v>
      </c>
      <c r="B274" s="832" t="s">
        <v>580</v>
      </c>
      <c r="C274" s="835" t="s">
        <v>600</v>
      </c>
      <c r="D274" s="863" t="s">
        <v>601</v>
      </c>
      <c r="E274" s="835" t="s">
        <v>2822</v>
      </c>
      <c r="F274" s="863" t="s">
        <v>2823</v>
      </c>
      <c r="G274" s="835" t="s">
        <v>2834</v>
      </c>
      <c r="H274" s="835" t="s">
        <v>2835</v>
      </c>
      <c r="I274" s="849">
        <v>5.4449999332427979</v>
      </c>
      <c r="J274" s="849">
        <v>140</v>
      </c>
      <c r="K274" s="850">
        <v>762.39999389648437</v>
      </c>
    </row>
    <row r="275" spans="1:11" ht="14.4" customHeight="1" x14ac:dyDescent="0.3">
      <c r="A275" s="831" t="s">
        <v>579</v>
      </c>
      <c r="B275" s="832" t="s">
        <v>580</v>
      </c>
      <c r="C275" s="835" t="s">
        <v>600</v>
      </c>
      <c r="D275" s="863" t="s">
        <v>601</v>
      </c>
      <c r="E275" s="835" t="s">
        <v>2822</v>
      </c>
      <c r="F275" s="863" t="s">
        <v>2823</v>
      </c>
      <c r="G275" s="835" t="s">
        <v>2836</v>
      </c>
      <c r="H275" s="835" t="s">
        <v>2837</v>
      </c>
      <c r="I275" s="849">
        <v>3.3900001049041748</v>
      </c>
      <c r="J275" s="849">
        <v>140</v>
      </c>
      <c r="K275" s="850">
        <v>474.60000610351562</v>
      </c>
    </row>
    <row r="276" spans="1:11" ht="14.4" customHeight="1" x14ac:dyDescent="0.3">
      <c r="A276" s="831" t="s">
        <v>579</v>
      </c>
      <c r="B276" s="832" t="s">
        <v>580</v>
      </c>
      <c r="C276" s="835" t="s">
        <v>600</v>
      </c>
      <c r="D276" s="863" t="s">
        <v>601</v>
      </c>
      <c r="E276" s="835" t="s">
        <v>2822</v>
      </c>
      <c r="F276" s="863" t="s">
        <v>2823</v>
      </c>
      <c r="G276" s="835" t="s">
        <v>3111</v>
      </c>
      <c r="H276" s="835" t="s">
        <v>3112</v>
      </c>
      <c r="I276" s="849">
        <v>17.979999542236328</v>
      </c>
      <c r="J276" s="849">
        <v>50</v>
      </c>
      <c r="K276" s="850">
        <v>899</v>
      </c>
    </row>
    <row r="277" spans="1:11" ht="14.4" customHeight="1" x14ac:dyDescent="0.3">
      <c r="A277" s="831" t="s">
        <v>579</v>
      </c>
      <c r="B277" s="832" t="s">
        <v>580</v>
      </c>
      <c r="C277" s="835" t="s">
        <v>600</v>
      </c>
      <c r="D277" s="863" t="s">
        <v>601</v>
      </c>
      <c r="E277" s="835" t="s">
        <v>2822</v>
      </c>
      <c r="F277" s="863" t="s">
        <v>2823</v>
      </c>
      <c r="G277" s="835" t="s">
        <v>2838</v>
      </c>
      <c r="H277" s="835" t="s">
        <v>2839</v>
      </c>
      <c r="I277" s="849">
        <v>17.979999542236328</v>
      </c>
      <c r="J277" s="849">
        <v>250</v>
      </c>
      <c r="K277" s="850">
        <v>4494.5</v>
      </c>
    </row>
    <row r="278" spans="1:11" ht="14.4" customHeight="1" x14ac:dyDescent="0.3">
      <c r="A278" s="831" t="s">
        <v>579</v>
      </c>
      <c r="B278" s="832" t="s">
        <v>580</v>
      </c>
      <c r="C278" s="835" t="s">
        <v>600</v>
      </c>
      <c r="D278" s="863" t="s">
        <v>601</v>
      </c>
      <c r="E278" s="835" t="s">
        <v>2822</v>
      </c>
      <c r="F278" s="863" t="s">
        <v>2823</v>
      </c>
      <c r="G278" s="835" t="s">
        <v>2840</v>
      </c>
      <c r="H278" s="835" t="s">
        <v>2841</v>
      </c>
      <c r="I278" s="849">
        <v>17.979999542236328</v>
      </c>
      <c r="J278" s="849">
        <v>50</v>
      </c>
      <c r="K278" s="850">
        <v>899</v>
      </c>
    </row>
    <row r="279" spans="1:11" ht="14.4" customHeight="1" x14ac:dyDescent="0.3">
      <c r="A279" s="831" t="s">
        <v>579</v>
      </c>
      <c r="B279" s="832" t="s">
        <v>580</v>
      </c>
      <c r="C279" s="835" t="s">
        <v>600</v>
      </c>
      <c r="D279" s="863" t="s">
        <v>601</v>
      </c>
      <c r="E279" s="835" t="s">
        <v>2822</v>
      </c>
      <c r="F279" s="863" t="s">
        <v>2823</v>
      </c>
      <c r="G279" s="835" t="s">
        <v>2842</v>
      </c>
      <c r="H279" s="835" t="s">
        <v>2843</v>
      </c>
      <c r="I279" s="849">
        <v>13.199999809265137</v>
      </c>
      <c r="J279" s="849">
        <v>20</v>
      </c>
      <c r="K279" s="850">
        <v>264</v>
      </c>
    </row>
    <row r="280" spans="1:11" ht="14.4" customHeight="1" x14ac:dyDescent="0.3">
      <c r="A280" s="831" t="s">
        <v>579</v>
      </c>
      <c r="B280" s="832" t="s">
        <v>580</v>
      </c>
      <c r="C280" s="835" t="s">
        <v>600</v>
      </c>
      <c r="D280" s="863" t="s">
        <v>601</v>
      </c>
      <c r="E280" s="835" t="s">
        <v>2822</v>
      </c>
      <c r="F280" s="863" t="s">
        <v>2823</v>
      </c>
      <c r="G280" s="835" t="s">
        <v>2844</v>
      </c>
      <c r="H280" s="835" t="s">
        <v>2845</v>
      </c>
      <c r="I280" s="849">
        <v>13.199999809265137</v>
      </c>
      <c r="J280" s="849">
        <v>20</v>
      </c>
      <c r="K280" s="850">
        <v>264</v>
      </c>
    </row>
    <row r="281" spans="1:11" ht="14.4" customHeight="1" x14ac:dyDescent="0.3">
      <c r="A281" s="831" t="s">
        <v>579</v>
      </c>
      <c r="B281" s="832" t="s">
        <v>580</v>
      </c>
      <c r="C281" s="835" t="s">
        <v>600</v>
      </c>
      <c r="D281" s="863" t="s">
        <v>601</v>
      </c>
      <c r="E281" s="835" t="s">
        <v>2822</v>
      </c>
      <c r="F281" s="863" t="s">
        <v>2823</v>
      </c>
      <c r="G281" s="835" t="s">
        <v>2850</v>
      </c>
      <c r="H281" s="835" t="s">
        <v>2851</v>
      </c>
      <c r="I281" s="849">
        <v>4.0300002098083496</v>
      </c>
      <c r="J281" s="849">
        <v>500</v>
      </c>
      <c r="K281" s="850">
        <v>2015</v>
      </c>
    </row>
    <row r="282" spans="1:11" ht="14.4" customHeight="1" x14ac:dyDescent="0.3">
      <c r="A282" s="831" t="s">
        <v>579</v>
      </c>
      <c r="B282" s="832" t="s">
        <v>580</v>
      </c>
      <c r="C282" s="835" t="s">
        <v>600</v>
      </c>
      <c r="D282" s="863" t="s">
        <v>601</v>
      </c>
      <c r="E282" s="835" t="s">
        <v>2822</v>
      </c>
      <c r="F282" s="863" t="s">
        <v>2823</v>
      </c>
      <c r="G282" s="835" t="s">
        <v>2852</v>
      </c>
      <c r="H282" s="835" t="s">
        <v>2853</v>
      </c>
      <c r="I282" s="849">
        <v>9.4999997615814209</v>
      </c>
      <c r="J282" s="849">
        <v>300</v>
      </c>
      <c r="K282" s="850">
        <v>2844</v>
      </c>
    </row>
    <row r="283" spans="1:11" ht="14.4" customHeight="1" x14ac:dyDescent="0.3">
      <c r="A283" s="831" t="s">
        <v>579</v>
      </c>
      <c r="B283" s="832" t="s">
        <v>580</v>
      </c>
      <c r="C283" s="835" t="s">
        <v>600</v>
      </c>
      <c r="D283" s="863" t="s">
        <v>601</v>
      </c>
      <c r="E283" s="835" t="s">
        <v>2822</v>
      </c>
      <c r="F283" s="863" t="s">
        <v>2823</v>
      </c>
      <c r="G283" s="835" t="s">
        <v>2854</v>
      </c>
      <c r="H283" s="835" t="s">
        <v>2855</v>
      </c>
      <c r="I283" s="849">
        <v>4.619999885559082</v>
      </c>
      <c r="J283" s="849">
        <v>20</v>
      </c>
      <c r="K283" s="850">
        <v>92.400001525878906</v>
      </c>
    </row>
    <row r="284" spans="1:11" ht="14.4" customHeight="1" x14ac:dyDescent="0.3">
      <c r="A284" s="831" t="s">
        <v>579</v>
      </c>
      <c r="B284" s="832" t="s">
        <v>580</v>
      </c>
      <c r="C284" s="835" t="s">
        <v>600</v>
      </c>
      <c r="D284" s="863" t="s">
        <v>601</v>
      </c>
      <c r="E284" s="835" t="s">
        <v>2822</v>
      </c>
      <c r="F284" s="863" t="s">
        <v>2823</v>
      </c>
      <c r="G284" s="835" t="s">
        <v>2858</v>
      </c>
      <c r="H284" s="835" t="s">
        <v>2859</v>
      </c>
      <c r="I284" s="849">
        <v>81.730003356933594</v>
      </c>
      <c r="J284" s="849">
        <v>45</v>
      </c>
      <c r="K284" s="850">
        <v>3677.85009765625</v>
      </c>
    </row>
    <row r="285" spans="1:11" ht="14.4" customHeight="1" x14ac:dyDescent="0.3">
      <c r="A285" s="831" t="s">
        <v>579</v>
      </c>
      <c r="B285" s="832" t="s">
        <v>580</v>
      </c>
      <c r="C285" s="835" t="s">
        <v>600</v>
      </c>
      <c r="D285" s="863" t="s">
        <v>601</v>
      </c>
      <c r="E285" s="835" t="s">
        <v>2822</v>
      </c>
      <c r="F285" s="863" t="s">
        <v>2823</v>
      </c>
      <c r="G285" s="835" t="s">
        <v>3113</v>
      </c>
      <c r="H285" s="835" t="s">
        <v>3114</v>
      </c>
      <c r="I285" s="849">
        <v>1452</v>
      </c>
      <c r="J285" s="849">
        <v>2</v>
      </c>
      <c r="K285" s="850">
        <v>2904</v>
      </c>
    </row>
    <row r="286" spans="1:11" ht="14.4" customHeight="1" x14ac:dyDescent="0.3">
      <c r="A286" s="831" t="s">
        <v>579</v>
      </c>
      <c r="B286" s="832" t="s">
        <v>580</v>
      </c>
      <c r="C286" s="835" t="s">
        <v>600</v>
      </c>
      <c r="D286" s="863" t="s">
        <v>601</v>
      </c>
      <c r="E286" s="835" t="s">
        <v>2822</v>
      </c>
      <c r="F286" s="863" t="s">
        <v>2823</v>
      </c>
      <c r="G286" s="835" t="s">
        <v>3115</v>
      </c>
      <c r="H286" s="835" t="s">
        <v>3116</v>
      </c>
      <c r="I286" s="849">
        <v>1393.9000244140625</v>
      </c>
      <c r="J286" s="849">
        <v>2</v>
      </c>
      <c r="K286" s="850">
        <v>2787.800048828125</v>
      </c>
    </row>
    <row r="287" spans="1:11" ht="14.4" customHeight="1" x14ac:dyDescent="0.3">
      <c r="A287" s="831" t="s">
        <v>579</v>
      </c>
      <c r="B287" s="832" t="s">
        <v>580</v>
      </c>
      <c r="C287" s="835" t="s">
        <v>600</v>
      </c>
      <c r="D287" s="863" t="s">
        <v>601</v>
      </c>
      <c r="E287" s="835" t="s">
        <v>2822</v>
      </c>
      <c r="F287" s="863" t="s">
        <v>2823</v>
      </c>
      <c r="G287" s="835" t="s">
        <v>3117</v>
      </c>
      <c r="H287" s="835" t="s">
        <v>3118</v>
      </c>
      <c r="I287" s="849">
        <v>326.70001220703125</v>
      </c>
      <c r="J287" s="849">
        <v>3</v>
      </c>
      <c r="K287" s="850">
        <v>980.10003662109375</v>
      </c>
    </row>
    <row r="288" spans="1:11" ht="14.4" customHeight="1" x14ac:dyDescent="0.3">
      <c r="A288" s="831" t="s">
        <v>579</v>
      </c>
      <c r="B288" s="832" t="s">
        <v>580</v>
      </c>
      <c r="C288" s="835" t="s">
        <v>600</v>
      </c>
      <c r="D288" s="863" t="s">
        <v>601</v>
      </c>
      <c r="E288" s="835" t="s">
        <v>2822</v>
      </c>
      <c r="F288" s="863" t="s">
        <v>2823</v>
      </c>
      <c r="G288" s="835" t="s">
        <v>3119</v>
      </c>
      <c r="H288" s="835" t="s">
        <v>3120</v>
      </c>
      <c r="I288" s="849">
        <v>375.10000610351562</v>
      </c>
      <c r="J288" s="849">
        <v>3</v>
      </c>
      <c r="K288" s="850">
        <v>1125.300048828125</v>
      </c>
    </row>
    <row r="289" spans="1:11" ht="14.4" customHeight="1" x14ac:dyDescent="0.3">
      <c r="A289" s="831" t="s">
        <v>579</v>
      </c>
      <c r="B289" s="832" t="s">
        <v>580</v>
      </c>
      <c r="C289" s="835" t="s">
        <v>600</v>
      </c>
      <c r="D289" s="863" t="s">
        <v>601</v>
      </c>
      <c r="E289" s="835" t="s">
        <v>2822</v>
      </c>
      <c r="F289" s="863" t="s">
        <v>2823</v>
      </c>
      <c r="G289" s="835" t="s">
        <v>3121</v>
      </c>
      <c r="H289" s="835" t="s">
        <v>3122</v>
      </c>
      <c r="I289" s="849">
        <v>508.20001220703125</v>
      </c>
      <c r="J289" s="849">
        <v>1</v>
      </c>
      <c r="K289" s="850">
        <v>508.20001220703125</v>
      </c>
    </row>
    <row r="290" spans="1:11" ht="14.4" customHeight="1" x14ac:dyDescent="0.3">
      <c r="A290" s="831" t="s">
        <v>579</v>
      </c>
      <c r="B290" s="832" t="s">
        <v>580</v>
      </c>
      <c r="C290" s="835" t="s">
        <v>600</v>
      </c>
      <c r="D290" s="863" t="s">
        <v>601</v>
      </c>
      <c r="E290" s="835" t="s">
        <v>2822</v>
      </c>
      <c r="F290" s="863" t="s">
        <v>2823</v>
      </c>
      <c r="G290" s="835" t="s">
        <v>3123</v>
      </c>
      <c r="H290" s="835" t="s">
        <v>3124</v>
      </c>
      <c r="I290" s="849">
        <v>38.728572300502229</v>
      </c>
      <c r="J290" s="849">
        <v>200</v>
      </c>
      <c r="K290" s="850">
        <v>7745.1299743652344</v>
      </c>
    </row>
    <row r="291" spans="1:11" ht="14.4" customHeight="1" x14ac:dyDescent="0.3">
      <c r="A291" s="831" t="s">
        <v>579</v>
      </c>
      <c r="B291" s="832" t="s">
        <v>580</v>
      </c>
      <c r="C291" s="835" t="s">
        <v>600</v>
      </c>
      <c r="D291" s="863" t="s">
        <v>601</v>
      </c>
      <c r="E291" s="835" t="s">
        <v>2822</v>
      </c>
      <c r="F291" s="863" t="s">
        <v>2823</v>
      </c>
      <c r="G291" s="835" t="s">
        <v>2862</v>
      </c>
      <c r="H291" s="835" t="s">
        <v>2863</v>
      </c>
      <c r="I291" s="849">
        <v>11.737999725341798</v>
      </c>
      <c r="J291" s="849">
        <v>120</v>
      </c>
      <c r="K291" s="850">
        <v>1408.5000152587891</v>
      </c>
    </row>
    <row r="292" spans="1:11" ht="14.4" customHeight="1" x14ac:dyDescent="0.3">
      <c r="A292" s="831" t="s">
        <v>579</v>
      </c>
      <c r="B292" s="832" t="s">
        <v>580</v>
      </c>
      <c r="C292" s="835" t="s">
        <v>600</v>
      </c>
      <c r="D292" s="863" t="s">
        <v>601</v>
      </c>
      <c r="E292" s="835" t="s">
        <v>2822</v>
      </c>
      <c r="F292" s="863" t="s">
        <v>2823</v>
      </c>
      <c r="G292" s="835" t="s">
        <v>2870</v>
      </c>
      <c r="H292" s="835" t="s">
        <v>2871</v>
      </c>
      <c r="I292" s="849">
        <v>9.1999998092651367</v>
      </c>
      <c r="J292" s="849">
        <v>400</v>
      </c>
      <c r="K292" s="850">
        <v>3680</v>
      </c>
    </row>
    <row r="293" spans="1:11" ht="14.4" customHeight="1" x14ac:dyDescent="0.3">
      <c r="A293" s="831" t="s">
        <v>579</v>
      </c>
      <c r="B293" s="832" t="s">
        <v>580</v>
      </c>
      <c r="C293" s="835" t="s">
        <v>600</v>
      </c>
      <c r="D293" s="863" t="s">
        <v>601</v>
      </c>
      <c r="E293" s="835" t="s">
        <v>2822</v>
      </c>
      <c r="F293" s="863" t="s">
        <v>2823</v>
      </c>
      <c r="G293" s="835" t="s">
        <v>3125</v>
      </c>
      <c r="H293" s="835" t="s">
        <v>3126</v>
      </c>
      <c r="I293" s="849">
        <v>58.369998931884766</v>
      </c>
      <c r="J293" s="849">
        <v>20</v>
      </c>
      <c r="K293" s="850">
        <v>1167.4000244140625</v>
      </c>
    </row>
    <row r="294" spans="1:11" ht="14.4" customHeight="1" x14ac:dyDescent="0.3">
      <c r="A294" s="831" t="s">
        <v>579</v>
      </c>
      <c r="B294" s="832" t="s">
        <v>580</v>
      </c>
      <c r="C294" s="835" t="s">
        <v>600</v>
      </c>
      <c r="D294" s="863" t="s">
        <v>601</v>
      </c>
      <c r="E294" s="835" t="s">
        <v>2822</v>
      </c>
      <c r="F294" s="863" t="s">
        <v>2823</v>
      </c>
      <c r="G294" s="835" t="s">
        <v>3127</v>
      </c>
      <c r="H294" s="835" t="s">
        <v>3128</v>
      </c>
      <c r="I294" s="849">
        <v>260.14999389648437</v>
      </c>
      <c r="J294" s="849">
        <v>4</v>
      </c>
      <c r="K294" s="850">
        <v>1040.5999755859375</v>
      </c>
    </row>
    <row r="295" spans="1:11" ht="14.4" customHeight="1" x14ac:dyDescent="0.3">
      <c r="A295" s="831" t="s">
        <v>579</v>
      </c>
      <c r="B295" s="832" t="s">
        <v>580</v>
      </c>
      <c r="C295" s="835" t="s">
        <v>600</v>
      </c>
      <c r="D295" s="863" t="s">
        <v>601</v>
      </c>
      <c r="E295" s="835" t="s">
        <v>2822</v>
      </c>
      <c r="F295" s="863" t="s">
        <v>2823</v>
      </c>
      <c r="G295" s="835" t="s">
        <v>3129</v>
      </c>
      <c r="H295" s="835" t="s">
        <v>3130</v>
      </c>
      <c r="I295" s="849">
        <v>268.6199951171875</v>
      </c>
      <c r="J295" s="849">
        <v>9</v>
      </c>
      <c r="K295" s="850">
        <v>2417.5799560546875</v>
      </c>
    </row>
    <row r="296" spans="1:11" ht="14.4" customHeight="1" x14ac:dyDescent="0.3">
      <c r="A296" s="831" t="s">
        <v>579</v>
      </c>
      <c r="B296" s="832" t="s">
        <v>580</v>
      </c>
      <c r="C296" s="835" t="s">
        <v>600</v>
      </c>
      <c r="D296" s="863" t="s">
        <v>601</v>
      </c>
      <c r="E296" s="835" t="s">
        <v>2822</v>
      </c>
      <c r="F296" s="863" t="s">
        <v>2823</v>
      </c>
      <c r="G296" s="835" t="s">
        <v>2876</v>
      </c>
      <c r="H296" s="835" t="s">
        <v>3131</v>
      </c>
      <c r="I296" s="849">
        <v>6.1700000762939453</v>
      </c>
      <c r="J296" s="849">
        <v>50</v>
      </c>
      <c r="K296" s="850">
        <v>308.5</v>
      </c>
    </row>
    <row r="297" spans="1:11" ht="14.4" customHeight="1" x14ac:dyDescent="0.3">
      <c r="A297" s="831" t="s">
        <v>579</v>
      </c>
      <c r="B297" s="832" t="s">
        <v>580</v>
      </c>
      <c r="C297" s="835" t="s">
        <v>600</v>
      </c>
      <c r="D297" s="863" t="s">
        <v>601</v>
      </c>
      <c r="E297" s="835" t="s">
        <v>2822</v>
      </c>
      <c r="F297" s="863" t="s">
        <v>2823</v>
      </c>
      <c r="G297" s="835" t="s">
        <v>3132</v>
      </c>
      <c r="H297" s="835" t="s">
        <v>3133</v>
      </c>
      <c r="I297" s="849">
        <v>447.94000244140625</v>
      </c>
      <c r="J297" s="849">
        <v>10</v>
      </c>
      <c r="K297" s="850">
        <v>4479.419921875</v>
      </c>
    </row>
    <row r="298" spans="1:11" ht="14.4" customHeight="1" x14ac:dyDescent="0.3">
      <c r="A298" s="831" t="s">
        <v>579</v>
      </c>
      <c r="B298" s="832" t="s">
        <v>580</v>
      </c>
      <c r="C298" s="835" t="s">
        <v>600</v>
      </c>
      <c r="D298" s="863" t="s">
        <v>601</v>
      </c>
      <c r="E298" s="835" t="s">
        <v>2822</v>
      </c>
      <c r="F298" s="863" t="s">
        <v>2823</v>
      </c>
      <c r="G298" s="835" t="s">
        <v>3132</v>
      </c>
      <c r="H298" s="835" t="s">
        <v>3134</v>
      </c>
      <c r="I298" s="849">
        <v>447.95001220703125</v>
      </c>
      <c r="J298" s="849">
        <v>10</v>
      </c>
      <c r="K298" s="850">
        <v>4479.4501953125</v>
      </c>
    </row>
    <row r="299" spans="1:11" ht="14.4" customHeight="1" x14ac:dyDescent="0.3">
      <c r="A299" s="831" t="s">
        <v>579</v>
      </c>
      <c r="B299" s="832" t="s">
        <v>580</v>
      </c>
      <c r="C299" s="835" t="s">
        <v>600</v>
      </c>
      <c r="D299" s="863" t="s">
        <v>601</v>
      </c>
      <c r="E299" s="835" t="s">
        <v>2822</v>
      </c>
      <c r="F299" s="863" t="s">
        <v>2823</v>
      </c>
      <c r="G299" s="835" t="s">
        <v>3135</v>
      </c>
      <c r="H299" s="835" t="s">
        <v>3136</v>
      </c>
      <c r="I299" s="849">
        <v>16.450000762939453</v>
      </c>
      <c r="J299" s="849">
        <v>5</v>
      </c>
      <c r="K299" s="850">
        <v>82.25</v>
      </c>
    </row>
    <row r="300" spans="1:11" ht="14.4" customHeight="1" x14ac:dyDescent="0.3">
      <c r="A300" s="831" t="s">
        <v>579</v>
      </c>
      <c r="B300" s="832" t="s">
        <v>580</v>
      </c>
      <c r="C300" s="835" t="s">
        <v>600</v>
      </c>
      <c r="D300" s="863" t="s">
        <v>601</v>
      </c>
      <c r="E300" s="835" t="s">
        <v>2822</v>
      </c>
      <c r="F300" s="863" t="s">
        <v>2823</v>
      </c>
      <c r="G300" s="835" t="s">
        <v>2878</v>
      </c>
      <c r="H300" s="835" t="s">
        <v>2879</v>
      </c>
      <c r="I300" s="849">
        <v>5.8400001525878906</v>
      </c>
      <c r="J300" s="849">
        <v>20</v>
      </c>
      <c r="K300" s="850">
        <v>116.80000305175781</v>
      </c>
    </row>
    <row r="301" spans="1:11" ht="14.4" customHeight="1" x14ac:dyDescent="0.3">
      <c r="A301" s="831" t="s">
        <v>579</v>
      </c>
      <c r="B301" s="832" t="s">
        <v>580</v>
      </c>
      <c r="C301" s="835" t="s">
        <v>600</v>
      </c>
      <c r="D301" s="863" t="s">
        <v>601</v>
      </c>
      <c r="E301" s="835" t="s">
        <v>2822</v>
      </c>
      <c r="F301" s="863" t="s">
        <v>2823</v>
      </c>
      <c r="G301" s="835" t="s">
        <v>2882</v>
      </c>
      <c r="H301" s="835" t="s">
        <v>2883</v>
      </c>
      <c r="I301" s="849">
        <v>1.0883333683013916</v>
      </c>
      <c r="J301" s="849">
        <v>2000</v>
      </c>
      <c r="K301" s="850">
        <v>2177</v>
      </c>
    </row>
    <row r="302" spans="1:11" ht="14.4" customHeight="1" x14ac:dyDescent="0.3">
      <c r="A302" s="831" t="s">
        <v>579</v>
      </c>
      <c r="B302" s="832" t="s">
        <v>580</v>
      </c>
      <c r="C302" s="835" t="s">
        <v>600</v>
      </c>
      <c r="D302" s="863" t="s">
        <v>601</v>
      </c>
      <c r="E302" s="835" t="s">
        <v>2822</v>
      </c>
      <c r="F302" s="863" t="s">
        <v>2823</v>
      </c>
      <c r="G302" s="835" t="s">
        <v>2884</v>
      </c>
      <c r="H302" s="835" t="s">
        <v>2885</v>
      </c>
      <c r="I302" s="849">
        <v>0.47749999165534973</v>
      </c>
      <c r="J302" s="849">
        <v>800</v>
      </c>
      <c r="K302" s="850">
        <v>382</v>
      </c>
    </row>
    <row r="303" spans="1:11" ht="14.4" customHeight="1" x14ac:dyDescent="0.3">
      <c r="A303" s="831" t="s">
        <v>579</v>
      </c>
      <c r="B303" s="832" t="s">
        <v>580</v>
      </c>
      <c r="C303" s="835" t="s">
        <v>600</v>
      </c>
      <c r="D303" s="863" t="s">
        <v>601</v>
      </c>
      <c r="E303" s="835" t="s">
        <v>2822</v>
      </c>
      <c r="F303" s="863" t="s">
        <v>2823</v>
      </c>
      <c r="G303" s="835" t="s">
        <v>2886</v>
      </c>
      <c r="H303" s="835" t="s">
        <v>2887</v>
      </c>
      <c r="I303" s="849">
        <v>1.6759999513626098</v>
      </c>
      <c r="J303" s="849">
        <v>1300</v>
      </c>
      <c r="K303" s="850">
        <v>2180</v>
      </c>
    </row>
    <row r="304" spans="1:11" ht="14.4" customHeight="1" x14ac:dyDescent="0.3">
      <c r="A304" s="831" t="s">
        <v>579</v>
      </c>
      <c r="B304" s="832" t="s">
        <v>580</v>
      </c>
      <c r="C304" s="835" t="s">
        <v>600</v>
      </c>
      <c r="D304" s="863" t="s">
        <v>601</v>
      </c>
      <c r="E304" s="835" t="s">
        <v>2822</v>
      </c>
      <c r="F304" s="863" t="s">
        <v>2823</v>
      </c>
      <c r="G304" s="835" t="s">
        <v>2888</v>
      </c>
      <c r="H304" s="835" t="s">
        <v>2889</v>
      </c>
      <c r="I304" s="849">
        <v>0.67000001668930054</v>
      </c>
      <c r="J304" s="849">
        <v>2000</v>
      </c>
      <c r="K304" s="850">
        <v>1340</v>
      </c>
    </row>
    <row r="305" spans="1:11" ht="14.4" customHeight="1" x14ac:dyDescent="0.3">
      <c r="A305" s="831" t="s">
        <v>579</v>
      </c>
      <c r="B305" s="832" t="s">
        <v>580</v>
      </c>
      <c r="C305" s="835" t="s">
        <v>600</v>
      </c>
      <c r="D305" s="863" t="s">
        <v>601</v>
      </c>
      <c r="E305" s="835" t="s">
        <v>2822</v>
      </c>
      <c r="F305" s="863" t="s">
        <v>2823</v>
      </c>
      <c r="G305" s="835" t="s">
        <v>2890</v>
      </c>
      <c r="H305" s="835" t="s">
        <v>2891</v>
      </c>
      <c r="I305" s="849">
        <v>2.75</v>
      </c>
      <c r="J305" s="849">
        <v>700</v>
      </c>
      <c r="K305" s="850">
        <v>1925</v>
      </c>
    </row>
    <row r="306" spans="1:11" ht="14.4" customHeight="1" x14ac:dyDescent="0.3">
      <c r="A306" s="831" t="s">
        <v>579</v>
      </c>
      <c r="B306" s="832" t="s">
        <v>580</v>
      </c>
      <c r="C306" s="835" t="s">
        <v>600</v>
      </c>
      <c r="D306" s="863" t="s">
        <v>601</v>
      </c>
      <c r="E306" s="835" t="s">
        <v>2822</v>
      </c>
      <c r="F306" s="863" t="s">
        <v>2823</v>
      </c>
      <c r="G306" s="835" t="s">
        <v>2892</v>
      </c>
      <c r="H306" s="835" t="s">
        <v>2893</v>
      </c>
      <c r="I306" s="849">
        <v>5.2100000381469727</v>
      </c>
      <c r="J306" s="849">
        <v>200</v>
      </c>
      <c r="K306" s="850">
        <v>1042</v>
      </c>
    </row>
    <row r="307" spans="1:11" ht="14.4" customHeight="1" x14ac:dyDescent="0.3">
      <c r="A307" s="831" t="s">
        <v>579</v>
      </c>
      <c r="B307" s="832" t="s">
        <v>580</v>
      </c>
      <c r="C307" s="835" t="s">
        <v>600</v>
      </c>
      <c r="D307" s="863" t="s">
        <v>601</v>
      </c>
      <c r="E307" s="835" t="s">
        <v>2822</v>
      </c>
      <c r="F307" s="863" t="s">
        <v>2823</v>
      </c>
      <c r="G307" s="835" t="s">
        <v>3137</v>
      </c>
      <c r="H307" s="835" t="s">
        <v>3138</v>
      </c>
      <c r="I307" s="849">
        <v>8.8299999237060547</v>
      </c>
      <c r="J307" s="849">
        <v>5</v>
      </c>
      <c r="K307" s="850">
        <v>44.150001525878906</v>
      </c>
    </row>
    <row r="308" spans="1:11" ht="14.4" customHeight="1" x14ac:dyDescent="0.3">
      <c r="A308" s="831" t="s">
        <v>579</v>
      </c>
      <c r="B308" s="832" t="s">
        <v>580</v>
      </c>
      <c r="C308" s="835" t="s">
        <v>600</v>
      </c>
      <c r="D308" s="863" t="s">
        <v>601</v>
      </c>
      <c r="E308" s="835" t="s">
        <v>2822</v>
      </c>
      <c r="F308" s="863" t="s">
        <v>2823</v>
      </c>
      <c r="G308" s="835" t="s">
        <v>2894</v>
      </c>
      <c r="H308" s="835" t="s">
        <v>2895</v>
      </c>
      <c r="I308" s="849">
        <v>8.4700002670288086</v>
      </c>
      <c r="J308" s="849">
        <v>150</v>
      </c>
      <c r="K308" s="850">
        <v>1270.5000305175781</v>
      </c>
    </row>
    <row r="309" spans="1:11" ht="14.4" customHeight="1" x14ac:dyDescent="0.3">
      <c r="A309" s="831" t="s">
        <v>579</v>
      </c>
      <c r="B309" s="832" t="s">
        <v>580</v>
      </c>
      <c r="C309" s="835" t="s">
        <v>600</v>
      </c>
      <c r="D309" s="863" t="s">
        <v>601</v>
      </c>
      <c r="E309" s="835" t="s">
        <v>2822</v>
      </c>
      <c r="F309" s="863" t="s">
        <v>2823</v>
      </c>
      <c r="G309" s="835" t="s">
        <v>2896</v>
      </c>
      <c r="H309" s="835" t="s">
        <v>2897</v>
      </c>
      <c r="I309" s="849">
        <v>2.1800000667572021</v>
      </c>
      <c r="J309" s="849">
        <v>50</v>
      </c>
      <c r="K309" s="850">
        <v>109</v>
      </c>
    </row>
    <row r="310" spans="1:11" ht="14.4" customHeight="1" x14ac:dyDescent="0.3">
      <c r="A310" s="831" t="s">
        <v>579</v>
      </c>
      <c r="B310" s="832" t="s">
        <v>580</v>
      </c>
      <c r="C310" s="835" t="s">
        <v>600</v>
      </c>
      <c r="D310" s="863" t="s">
        <v>601</v>
      </c>
      <c r="E310" s="835" t="s">
        <v>2822</v>
      </c>
      <c r="F310" s="863" t="s">
        <v>2823</v>
      </c>
      <c r="G310" s="835" t="s">
        <v>2898</v>
      </c>
      <c r="H310" s="835" t="s">
        <v>2899</v>
      </c>
      <c r="I310" s="849">
        <v>6.2333332697550459</v>
      </c>
      <c r="J310" s="849">
        <v>140</v>
      </c>
      <c r="K310" s="850">
        <v>872.79998779296875</v>
      </c>
    </row>
    <row r="311" spans="1:11" ht="14.4" customHeight="1" x14ac:dyDescent="0.3">
      <c r="A311" s="831" t="s">
        <v>579</v>
      </c>
      <c r="B311" s="832" t="s">
        <v>580</v>
      </c>
      <c r="C311" s="835" t="s">
        <v>600</v>
      </c>
      <c r="D311" s="863" t="s">
        <v>601</v>
      </c>
      <c r="E311" s="835" t="s">
        <v>2822</v>
      </c>
      <c r="F311" s="863" t="s">
        <v>2823</v>
      </c>
      <c r="G311" s="835" t="s">
        <v>3139</v>
      </c>
      <c r="H311" s="835" t="s">
        <v>3140</v>
      </c>
      <c r="I311" s="849">
        <v>1140.4249877929687</v>
      </c>
      <c r="J311" s="849">
        <v>3</v>
      </c>
      <c r="K311" s="850">
        <v>3421.2999267578125</v>
      </c>
    </row>
    <row r="312" spans="1:11" ht="14.4" customHeight="1" x14ac:dyDescent="0.3">
      <c r="A312" s="831" t="s">
        <v>579</v>
      </c>
      <c r="B312" s="832" t="s">
        <v>580</v>
      </c>
      <c r="C312" s="835" t="s">
        <v>600</v>
      </c>
      <c r="D312" s="863" t="s">
        <v>601</v>
      </c>
      <c r="E312" s="835" t="s">
        <v>2822</v>
      </c>
      <c r="F312" s="863" t="s">
        <v>2823</v>
      </c>
      <c r="G312" s="835" t="s">
        <v>2900</v>
      </c>
      <c r="H312" s="835" t="s">
        <v>2901</v>
      </c>
      <c r="I312" s="849">
        <v>471.89999389648437</v>
      </c>
      <c r="J312" s="849">
        <v>8</v>
      </c>
      <c r="K312" s="850">
        <v>3775.199951171875</v>
      </c>
    </row>
    <row r="313" spans="1:11" ht="14.4" customHeight="1" x14ac:dyDescent="0.3">
      <c r="A313" s="831" t="s">
        <v>579</v>
      </c>
      <c r="B313" s="832" t="s">
        <v>580</v>
      </c>
      <c r="C313" s="835" t="s">
        <v>600</v>
      </c>
      <c r="D313" s="863" t="s">
        <v>601</v>
      </c>
      <c r="E313" s="835" t="s">
        <v>2822</v>
      </c>
      <c r="F313" s="863" t="s">
        <v>2823</v>
      </c>
      <c r="G313" s="835" t="s">
        <v>2902</v>
      </c>
      <c r="H313" s="835" t="s">
        <v>2903</v>
      </c>
      <c r="I313" s="849">
        <v>150.00499725341797</v>
      </c>
      <c r="J313" s="849">
        <v>8</v>
      </c>
      <c r="K313" s="850">
        <v>1200.0399780273437</v>
      </c>
    </row>
    <row r="314" spans="1:11" ht="14.4" customHeight="1" x14ac:dyDescent="0.3">
      <c r="A314" s="831" t="s">
        <v>579</v>
      </c>
      <c r="B314" s="832" t="s">
        <v>580</v>
      </c>
      <c r="C314" s="835" t="s">
        <v>600</v>
      </c>
      <c r="D314" s="863" t="s">
        <v>601</v>
      </c>
      <c r="E314" s="835" t="s">
        <v>2822</v>
      </c>
      <c r="F314" s="863" t="s">
        <v>2823</v>
      </c>
      <c r="G314" s="835" t="s">
        <v>2904</v>
      </c>
      <c r="H314" s="835" t="s">
        <v>2905</v>
      </c>
      <c r="I314" s="849">
        <v>1.0299999713897705</v>
      </c>
      <c r="J314" s="849">
        <v>300</v>
      </c>
      <c r="K314" s="850">
        <v>309</v>
      </c>
    </row>
    <row r="315" spans="1:11" ht="14.4" customHeight="1" x14ac:dyDescent="0.3">
      <c r="A315" s="831" t="s">
        <v>579</v>
      </c>
      <c r="B315" s="832" t="s">
        <v>580</v>
      </c>
      <c r="C315" s="835" t="s">
        <v>600</v>
      </c>
      <c r="D315" s="863" t="s">
        <v>601</v>
      </c>
      <c r="E315" s="835" t="s">
        <v>2822</v>
      </c>
      <c r="F315" s="863" t="s">
        <v>2823</v>
      </c>
      <c r="G315" s="835" t="s">
        <v>2906</v>
      </c>
      <c r="H315" s="835" t="s">
        <v>2907</v>
      </c>
      <c r="I315" s="849">
        <v>3.1350001096725464</v>
      </c>
      <c r="J315" s="849">
        <v>200</v>
      </c>
      <c r="K315" s="850">
        <v>627</v>
      </c>
    </row>
    <row r="316" spans="1:11" ht="14.4" customHeight="1" x14ac:dyDescent="0.3">
      <c r="A316" s="831" t="s">
        <v>579</v>
      </c>
      <c r="B316" s="832" t="s">
        <v>580</v>
      </c>
      <c r="C316" s="835" t="s">
        <v>600</v>
      </c>
      <c r="D316" s="863" t="s">
        <v>601</v>
      </c>
      <c r="E316" s="835" t="s">
        <v>2822</v>
      </c>
      <c r="F316" s="863" t="s">
        <v>2823</v>
      </c>
      <c r="G316" s="835" t="s">
        <v>3141</v>
      </c>
      <c r="H316" s="835" t="s">
        <v>3142</v>
      </c>
      <c r="I316" s="849">
        <v>0.4699999988079071</v>
      </c>
      <c r="J316" s="849">
        <v>100</v>
      </c>
      <c r="K316" s="850">
        <v>47</v>
      </c>
    </row>
    <row r="317" spans="1:11" ht="14.4" customHeight="1" x14ac:dyDescent="0.3">
      <c r="A317" s="831" t="s">
        <v>579</v>
      </c>
      <c r="B317" s="832" t="s">
        <v>580</v>
      </c>
      <c r="C317" s="835" t="s">
        <v>600</v>
      </c>
      <c r="D317" s="863" t="s">
        <v>601</v>
      </c>
      <c r="E317" s="835" t="s">
        <v>2822</v>
      </c>
      <c r="F317" s="863" t="s">
        <v>2823</v>
      </c>
      <c r="G317" s="835" t="s">
        <v>2916</v>
      </c>
      <c r="H317" s="835" t="s">
        <v>2917</v>
      </c>
      <c r="I317" s="849">
        <v>0.47249999642372131</v>
      </c>
      <c r="J317" s="849">
        <v>800</v>
      </c>
      <c r="K317" s="850">
        <v>379</v>
      </c>
    </row>
    <row r="318" spans="1:11" ht="14.4" customHeight="1" x14ac:dyDescent="0.3">
      <c r="A318" s="831" t="s">
        <v>579</v>
      </c>
      <c r="B318" s="832" t="s">
        <v>580</v>
      </c>
      <c r="C318" s="835" t="s">
        <v>600</v>
      </c>
      <c r="D318" s="863" t="s">
        <v>601</v>
      </c>
      <c r="E318" s="835" t="s">
        <v>2822</v>
      </c>
      <c r="F318" s="863" t="s">
        <v>2823</v>
      </c>
      <c r="G318" s="835" t="s">
        <v>2918</v>
      </c>
      <c r="H318" s="835" t="s">
        <v>2919</v>
      </c>
      <c r="I318" s="849">
        <v>0.55000001192092896</v>
      </c>
      <c r="J318" s="849">
        <v>450</v>
      </c>
      <c r="K318" s="850">
        <v>247.5</v>
      </c>
    </row>
    <row r="319" spans="1:11" ht="14.4" customHeight="1" x14ac:dyDescent="0.3">
      <c r="A319" s="831" t="s">
        <v>579</v>
      </c>
      <c r="B319" s="832" t="s">
        <v>580</v>
      </c>
      <c r="C319" s="835" t="s">
        <v>600</v>
      </c>
      <c r="D319" s="863" t="s">
        <v>601</v>
      </c>
      <c r="E319" s="835" t="s">
        <v>2822</v>
      </c>
      <c r="F319" s="863" t="s">
        <v>2823</v>
      </c>
      <c r="G319" s="835" t="s">
        <v>2920</v>
      </c>
      <c r="H319" s="835" t="s">
        <v>2921</v>
      </c>
      <c r="I319" s="849">
        <v>1.9840000152587891</v>
      </c>
      <c r="J319" s="849">
        <v>700</v>
      </c>
      <c r="K319" s="850">
        <v>1390</v>
      </c>
    </row>
    <row r="320" spans="1:11" ht="14.4" customHeight="1" x14ac:dyDescent="0.3">
      <c r="A320" s="831" t="s">
        <v>579</v>
      </c>
      <c r="B320" s="832" t="s">
        <v>580</v>
      </c>
      <c r="C320" s="835" t="s">
        <v>600</v>
      </c>
      <c r="D320" s="863" t="s">
        <v>601</v>
      </c>
      <c r="E320" s="835" t="s">
        <v>2822</v>
      </c>
      <c r="F320" s="863" t="s">
        <v>2823</v>
      </c>
      <c r="G320" s="835" t="s">
        <v>2922</v>
      </c>
      <c r="H320" s="835" t="s">
        <v>2923</v>
      </c>
      <c r="I320" s="849">
        <v>2.0499999523162842</v>
      </c>
      <c r="J320" s="849">
        <v>50</v>
      </c>
      <c r="K320" s="850">
        <v>102.5</v>
      </c>
    </row>
    <row r="321" spans="1:11" ht="14.4" customHeight="1" x14ac:dyDescent="0.3">
      <c r="A321" s="831" t="s">
        <v>579</v>
      </c>
      <c r="B321" s="832" t="s">
        <v>580</v>
      </c>
      <c r="C321" s="835" t="s">
        <v>600</v>
      </c>
      <c r="D321" s="863" t="s">
        <v>601</v>
      </c>
      <c r="E321" s="835" t="s">
        <v>2822</v>
      </c>
      <c r="F321" s="863" t="s">
        <v>2823</v>
      </c>
      <c r="G321" s="835" t="s">
        <v>3143</v>
      </c>
      <c r="H321" s="835" t="s">
        <v>3144</v>
      </c>
      <c r="I321" s="849">
        <v>2.7000000476837158</v>
      </c>
      <c r="J321" s="849">
        <v>150</v>
      </c>
      <c r="K321" s="850">
        <v>405</v>
      </c>
    </row>
    <row r="322" spans="1:11" ht="14.4" customHeight="1" x14ac:dyDescent="0.3">
      <c r="A322" s="831" t="s">
        <v>579</v>
      </c>
      <c r="B322" s="832" t="s">
        <v>580</v>
      </c>
      <c r="C322" s="835" t="s">
        <v>600</v>
      </c>
      <c r="D322" s="863" t="s">
        <v>601</v>
      </c>
      <c r="E322" s="835" t="s">
        <v>2822</v>
      </c>
      <c r="F322" s="863" t="s">
        <v>2823</v>
      </c>
      <c r="G322" s="835" t="s">
        <v>2924</v>
      </c>
      <c r="H322" s="835" t="s">
        <v>2925</v>
      </c>
      <c r="I322" s="849">
        <v>3.0699999332427979</v>
      </c>
      <c r="J322" s="849">
        <v>600</v>
      </c>
      <c r="K322" s="850">
        <v>1842</v>
      </c>
    </row>
    <row r="323" spans="1:11" ht="14.4" customHeight="1" x14ac:dyDescent="0.3">
      <c r="A323" s="831" t="s">
        <v>579</v>
      </c>
      <c r="B323" s="832" t="s">
        <v>580</v>
      </c>
      <c r="C323" s="835" t="s">
        <v>600</v>
      </c>
      <c r="D323" s="863" t="s">
        <v>601</v>
      </c>
      <c r="E323" s="835" t="s">
        <v>2822</v>
      </c>
      <c r="F323" s="863" t="s">
        <v>2823</v>
      </c>
      <c r="G323" s="835" t="s">
        <v>2926</v>
      </c>
      <c r="H323" s="835" t="s">
        <v>2927</v>
      </c>
      <c r="I323" s="849">
        <v>3.0999999046325684</v>
      </c>
      <c r="J323" s="849">
        <v>50</v>
      </c>
      <c r="K323" s="850">
        <v>155</v>
      </c>
    </row>
    <row r="324" spans="1:11" ht="14.4" customHeight="1" x14ac:dyDescent="0.3">
      <c r="A324" s="831" t="s">
        <v>579</v>
      </c>
      <c r="B324" s="832" t="s">
        <v>580</v>
      </c>
      <c r="C324" s="835" t="s">
        <v>600</v>
      </c>
      <c r="D324" s="863" t="s">
        <v>601</v>
      </c>
      <c r="E324" s="835" t="s">
        <v>2822</v>
      </c>
      <c r="F324" s="863" t="s">
        <v>2823</v>
      </c>
      <c r="G324" s="835" t="s">
        <v>2930</v>
      </c>
      <c r="H324" s="835" t="s">
        <v>2931</v>
      </c>
      <c r="I324" s="849">
        <v>2.1666667461395264</v>
      </c>
      <c r="J324" s="849">
        <v>150</v>
      </c>
      <c r="K324" s="850">
        <v>325</v>
      </c>
    </row>
    <row r="325" spans="1:11" ht="14.4" customHeight="1" x14ac:dyDescent="0.3">
      <c r="A325" s="831" t="s">
        <v>579</v>
      </c>
      <c r="B325" s="832" t="s">
        <v>580</v>
      </c>
      <c r="C325" s="835" t="s">
        <v>600</v>
      </c>
      <c r="D325" s="863" t="s">
        <v>601</v>
      </c>
      <c r="E325" s="835" t="s">
        <v>2822</v>
      </c>
      <c r="F325" s="863" t="s">
        <v>2823</v>
      </c>
      <c r="G325" s="835" t="s">
        <v>2932</v>
      </c>
      <c r="H325" s="835" t="s">
        <v>2933</v>
      </c>
      <c r="I325" s="849">
        <v>21.229999542236328</v>
      </c>
      <c r="J325" s="849">
        <v>10</v>
      </c>
      <c r="K325" s="850">
        <v>212.30000305175781</v>
      </c>
    </row>
    <row r="326" spans="1:11" ht="14.4" customHeight="1" x14ac:dyDescent="0.3">
      <c r="A326" s="831" t="s">
        <v>579</v>
      </c>
      <c r="B326" s="832" t="s">
        <v>580</v>
      </c>
      <c r="C326" s="835" t="s">
        <v>600</v>
      </c>
      <c r="D326" s="863" t="s">
        <v>601</v>
      </c>
      <c r="E326" s="835" t="s">
        <v>2822</v>
      </c>
      <c r="F326" s="863" t="s">
        <v>2823</v>
      </c>
      <c r="G326" s="835" t="s">
        <v>2934</v>
      </c>
      <c r="H326" s="835" t="s">
        <v>2935</v>
      </c>
      <c r="I326" s="849">
        <v>5.0100002288818359</v>
      </c>
      <c r="J326" s="849">
        <v>50</v>
      </c>
      <c r="K326" s="850">
        <v>250.5</v>
      </c>
    </row>
    <row r="327" spans="1:11" ht="14.4" customHeight="1" x14ac:dyDescent="0.3">
      <c r="A327" s="831" t="s">
        <v>579</v>
      </c>
      <c r="B327" s="832" t="s">
        <v>580</v>
      </c>
      <c r="C327" s="835" t="s">
        <v>600</v>
      </c>
      <c r="D327" s="863" t="s">
        <v>601</v>
      </c>
      <c r="E327" s="835" t="s">
        <v>2822</v>
      </c>
      <c r="F327" s="863" t="s">
        <v>2823</v>
      </c>
      <c r="G327" s="835" t="s">
        <v>2936</v>
      </c>
      <c r="H327" s="835" t="s">
        <v>2937</v>
      </c>
      <c r="I327" s="849">
        <v>21.239999771118164</v>
      </c>
      <c r="J327" s="849">
        <v>30</v>
      </c>
      <c r="K327" s="850">
        <v>637.20001220703125</v>
      </c>
    </row>
    <row r="328" spans="1:11" ht="14.4" customHeight="1" x14ac:dyDescent="0.3">
      <c r="A328" s="831" t="s">
        <v>579</v>
      </c>
      <c r="B328" s="832" t="s">
        <v>580</v>
      </c>
      <c r="C328" s="835" t="s">
        <v>600</v>
      </c>
      <c r="D328" s="863" t="s">
        <v>601</v>
      </c>
      <c r="E328" s="835" t="s">
        <v>2938</v>
      </c>
      <c r="F328" s="863" t="s">
        <v>2939</v>
      </c>
      <c r="G328" s="835" t="s">
        <v>2940</v>
      </c>
      <c r="H328" s="835" t="s">
        <v>2941</v>
      </c>
      <c r="I328" s="849">
        <v>10.161999893188476</v>
      </c>
      <c r="J328" s="849">
        <v>500</v>
      </c>
      <c r="K328" s="850">
        <v>5081</v>
      </c>
    </row>
    <row r="329" spans="1:11" ht="14.4" customHeight="1" x14ac:dyDescent="0.3">
      <c r="A329" s="831" t="s">
        <v>579</v>
      </c>
      <c r="B329" s="832" t="s">
        <v>580</v>
      </c>
      <c r="C329" s="835" t="s">
        <v>600</v>
      </c>
      <c r="D329" s="863" t="s">
        <v>601</v>
      </c>
      <c r="E329" s="835" t="s">
        <v>2938</v>
      </c>
      <c r="F329" s="863" t="s">
        <v>2939</v>
      </c>
      <c r="G329" s="835" t="s">
        <v>3145</v>
      </c>
      <c r="H329" s="835" t="s">
        <v>3146</v>
      </c>
      <c r="I329" s="849">
        <v>36.299999237060547</v>
      </c>
      <c r="J329" s="849">
        <v>420</v>
      </c>
      <c r="K329" s="850">
        <v>15246</v>
      </c>
    </row>
    <row r="330" spans="1:11" ht="14.4" customHeight="1" x14ac:dyDescent="0.3">
      <c r="A330" s="831" t="s">
        <v>579</v>
      </c>
      <c r="B330" s="832" t="s">
        <v>580</v>
      </c>
      <c r="C330" s="835" t="s">
        <v>600</v>
      </c>
      <c r="D330" s="863" t="s">
        <v>601</v>
      </c>
      <c r="E330" s="835" t="s">
        <v>2938</v>
      </c>
      <c r="F330" s="863" t="s">
        <v>2939</v>
      </c>
      <c r="G330" s="835" t="s">
        <v>2942</v>
      </c>
      <c r="H330" s="835" t="s">
        <v>2943</v>
      </c>
      <c r="I330" s="849">
        <v>7.005000114440918</v>
      </c>
      <c r="J330" s="849">
        <v>300</v>
      </c>
      <c r="K330" s="850">
        <v>2101.5</v>
      </c>
    </row>
    <row r="331" spans="1:11" ht="14.4" customHeight="1" x14ac:dyDescent="0.3">
      <c r="A331" s="831" t="s">
        <v>579</v>
      </c>
      <c r="B331" s="832" t="s">
        <v>580</v>
      </c>
      <c r="C331" s="835" t="s">
        <v>600</v>
      </c>
      <c r="D331" s="863" t="s">
        <v>601</v>
      </c>
      <c r="E331" s="835" t="s">
        <v>2944</v>
      </c>
      <c r="F331" s="863" t="s">
        <v>2945</v>
      </c>
      <c r="G331" s="835" t="s">
        <v>2946</v>
      </c>
      <c r="H331" s="835" t="s">
        <v>2947</v>
      </c>
      <c r="I331" s="849">
        <v>0.476666659116745</v>
      </c>
      <c r="J331" s="849">
        <v>1000</v>
      </c>
      <c r="K331" s="850">
        <v>478</v>
      </c>
    </row>
    <row r="332" spans="1:11" ht="14.4" customHeight="1" x14ac:dyDescent="0.3">
      <c r="A332" s="831" t="s">
        <v>579</v>
      </c>
      <c r="B332" s="832" t="s">
        <v>580</v>
      </c>
      <c r="C332" s="835" t="s">
        <v>600</v>
      </c>
      <c r="D332" s="863" t="s">
        <v>601</v>
      </c>
      <c r="E332" s="835" t="s">
        <v>2944</v>
      </c>
      <c r="F332" s="863" t="s">
        <v>2945</v>
      </c>
      <c r="G332" s="835" t="s">
        <v>3147</v>
      </c>
      <c r="H332" s="835" t="s">
        <v>3148</v>
      </c>
      <c r="I332" s="849">
        <v>0.30000001192092896</v>
      </c>
      <c r="J332" s="849">
        <v>400</v>
      </c>
      <c r="K332" s="850">
        <v>120</v>
      </c>
    </row>
    <row r="333" spans="1:11" ht="14.4" customHeight="1" x14ac:dyDescent="0.3">
      <c r="A333" s="831" t="s">
        <v>579</v>
      </c>
      <c r="B333" s="832" t="s">
        <v>580</v>
      </c>
      <c r="C333" s="835" t="s">
        <v>600</v>
      </c>
      <c r="D333" s="863" t="s">
        <v>601</v>
      </c>
      <c r="E333" s="835" t="s">
        <v>2944</v>
      </c>
      <c r="F333" s="863" t="s">
        <v>2945</v>
      </c>
      <c r="G333" s="835" t="s">
        <v>2950</v>
      </c>
      <c r="H333" s="835" t="s">
        <v>2951</v>
      </c>
      <c r="I333" s="849">
        <v>0.30000001192092896</v>
      </c>
      <c r="J333" s="849">
        <v>400</v>
      </c>
      <c r="K333" s="850">
        <v>120</v>
      </c>
    </row>
    <row r="334" spans="1:11" ht="14.4" customHeight="1" x14ac:dyDescent="0.3">
      <c r="A334" s="831" t="s">
        <v>579</v>
      </c>
      <c r="B334" s="832" t="s">
        <v>580</v>
      </c>
      <c r="C334" s="835" t="s">
        <v>600</v>
      </c>
      <c r="D334" s="863" t="s">
        <v>601</v>
      </c>
      <c r="E334" s="835" t="s">
        <v>2944</v>
      </c>
      <c r="F334" s="863" t="s">
        <v>2945</v>
      </c>
      <c r="G334" s="835" t="s">
        <v>2952</v>
      </c>
      <c r="H334" s="835" t="s">
        <v>2953</v>
      </c>
      <c r="I334" s="849">
        <v>0.54428573165621075</v>
      </c>
      <c r="J334" s="849">
        <v>2700</v>
      </c>
      <c r="K334" s="850">
        <v>1471</v>
      </c>
    </row>
    <row r="335" spans="1:11" ht="14.4" customHeight="1" x14ac:dyDescent="0.3">
      <c r="A335" s="831" t="s">
        <v>579</v>
      </c>
      <c r="B335" s="832" t="s">
        <v>580</v>
      </c>
      <c r="C335" s="835" t="s">
        <v>600</v>
      </c>
      <c r="D335" s="863" t="s">
        <v>601</v>
      </c>
      <c r="E335" s="835" t="s">
        <v>2944</v>
      </c>
      <c r="F335" s="863" t="s">
        <v>2945</v>
      </c>
      <c r="G335" s="835" t="s">
        <v>3149</v>
      </c>
      <c r="H335" s="835" t="s">
        <v>3150</v>
      </c>
      <c r="I335" s="849">
        <v>1.8049999475479126</v>
      </c>
      <c r="J335" s="849">
        <v>200</v>
      </c>
      <c r="K335" s="850">
        <v>361</v>
      </c>
    </row>
    <row r="336" spans="1:11" ht="14.4" customHeight="1" x14ac:dyDescent="0.3">
      <c r="A336" s="831" t="s">
        <v>579</v>
      </c>
      <c r="B336" s="832" t="s">
        <v>580</v>
      </c>
      <c r="C336" s="835" t="s">
        <v>600</v>
      </c>
      <c r="D336" s="863" t="s">
        <v>601</v>
      </c>
      <c r="E336" s="835" t="s">
        <v>2956</v>
      </c>
      <c r="F336" s="863" t="s">
        <v>2957</v>
      </c>
      <c r="G336" s="835" t="s">
        <v>3073</v>
      </c>
      <c r="H336" s="835" t="s">
        <v>3074</v>
      </c>
      <c r="I336" s="849">
        <v>0.62999999523162842</v>
      </c>
      <c r="J336" s="849">
        <v>800</v>
      </c>
      <c r="K336" s="850">
        <v>504</v>
      </c>
    </row>
    <row r="337" spans="1:11" ht="14.4" customHeight="1" x14ac:dyDescent="0.3">
      <c r="A337" s="831" t="s">
        <v>579</v>
      </c>
      <c r="B337" s="832" t="s">
        <v>580</v>
      </c>
      <c r="C337" s="835" t="s">
        <v>600</v>
      </c>
      <c r="D337" s="863" t="s">
        <v>601</v>
      </c>
      <c r="E337" s="835" t="s">
        <v>2956</v>
      </c>
      <c r="F337" s="863" t="s">
        <v>2957</v>
      </c>
      <c r="G337" s="835" t="s">
        <v>2958</v>
      </c>
      <c r="H337" s="835" t="s">
        <v>2959</v>
      </c>
      <c r="I337" s="849">
        <v>0.62999999523162842</v>
      </c>
      <c r="J337" s="849">
        <v>10000</v>
      </c>
      <c r="K337" s="850">
        <v>6300</v>
      </c>
    </row>
    <row r="338" spans="1:11" ht="14.4" customHeight="1" x14ac:dyDescent="0.3">
      <c r="A338" s="831" t="s">
        <v>579</v>
      </c>
      <c r="B338" s="832" t="s">
        <v>580</v>
      </c>
      <c r="C338" s="835" t="s">
        <v>600</v>
      </c>
      <c r="D338" s="863" t="s">
        <v>601</v>
      </c>
      <c r="E338" s="835" t="s">
        <v>2956</v>
      </c>
      <c r="F338" s="863" t="s">
        <v>2957</v>
      </c>
      <c r="G338" s="835" t="s">
        <v>3075</v>
      </c>
      <c r="H338" s="835" t="s">
        <v>3076</v>
      </c>
      <c r="I338" s="849">
        <v>0.62999999523162842</v>
      </c>
      <c r="J338" s="849">
        <v>1400</v>
      </c>
      <c r="K338" s="850">
        <v>882</v>
      </c>
    </row>
    <row r="339" spans="1:11" ht="14.4" customHeight="1" x14ac:dyDescent="0.3">
      <c r="A339" s="831" t="s">
        <v>579</v>
      </c>
      <c r="B339" s="832" t="s">
        <v>580</v>
      </c>
      <c r="C339" s="835" t="s">
        <v>600</v>
      </c>
      <c r="D339" s="863" t="s">
        <v>601</v>
      </c>
      <c r="E339" s="835" t="s">
        <v>2956</v>
      </c>
      <c r="F339" s="863" t="s">
        <v>2957</v>
      </c>
      <c r="G339" s="835" t="s">
        <v>3073</v>
      </c>
      <c r="H339" s="835" t="s">
        <v>3087</v>
      </c>
      <c r="I339" s="849">
        <v>0.62999999523162842</v>
      </c>
      <c r="J339" s="849">
        <v>1200</v>
      </c>
      <c r="K339" s="850">
        <v>756</v>
      </c>
    </row>
    <row r="340" spans="1:11" ht="14.4" customHeight="1" x14ac:dyDescent="0.3">
      <c r="A340" s="831" t="s">
        <v>579</v>
      </c>
      <c r="B340" s="832" t="s">
        <v>580</v>
      </c>
      <c r="C340" s="835" t="s">
        <v>600</v>
      </c>
      <c r="D340" s="863" t="s">
        <v>601</v>
      </c>
      <c r="E340" s="835" t="s">
        <v>2956</v>
      </c>
      <c r="F340" s="863" t="s">
        <v>2957</v>
      </c>
      <c r="G340" s="835" t="s">
        <v>2958</v>
      </c>
      <c r="H340" s="835" t="s">
        <v>2960</v>
      </c>
      <c r="I340" s="849">
        <v>0.62999999523162842</v>
      </c>
      <c r="J340" s="849">
        <v>8000</v>
      </c>
      <c r="K340" s="850">
        <v>5040</v>
      </c>
    </row>
    <row r="341" spans="1:11" ht="14.4" customHeight="1" x14ac:dyDescent="0.3">
      <c r="A341" s="831" t="s">
        <v>579</v>
      </c>
      <c r="B341" s="832" t="s">
        <v>580</v>
      </c>
      <c r="C341" s="835" t="s">
        <v>600</v>
      </c>
      <c r="D341" s="863" t="s">
        <v>601</v>
      </c>
      <c r="E341" s="835" t="s">
        <v>2956</v>
      </c>
      <c r="F341" s="863" t="s">
        <v>2957</v>
      </c>
      <c r="G341" s="835" t="s">
        <v>3075</v>
      </c>
      <c r="H341" s="835" t="s">
        <v>3088</v>
      </c>
      <c r="I341" s="849">
        <v>0.62999999523162842</v>
      </c>
      <c r="J341" s="849">
        <v>1000</v>
      </c>
      <c r="K341" s="850">
        <v>630</v>
      </c>
    </row>
    <row r="342" spans="1:11" ht="14.4" customHeight="1" x14ac:dyDescent="0.3">
      <c r="A342" s="831" t="s">
        <v>579</v>
      </c>
      <c r="B342" s="832" t="s">
        <v>580</v>
      </c>
      <c r="C342" s="835" t="s">
        <v>600</v>
      </c>
      <c r="D342" s="863" t="s">
        <v>601</v>
      </c>
      <c r="E342" s="835" t="s">
        <v>2962</v>
      </c>
      <c r="F342" s="863" t="s">
        <v>2963</v>
      </c>
      <c r="G342" s="835" t="s">
        <v>3151</v>
      </c>
      <c r="H342" s="835" t="s">
        <v>3152</v>
      </c>
      <c r="I342" s="849">
        <v>267.78500366210937</v>
      </c>
      <c r="J342" s="849">
        <v>20</v>
      </c>
      <c r="K342" s="850">
        <v>5355.699951171875</v>
      </c>
    </row>
    <row r="343" spans="1:11" ht="14.4" customHeight="1" x14ac:dyDescent="0.3">
      <c r="A343" s="831" t="s">
        <v>579</v>
      </c>
      <c r="B343" s="832" t="s">
        <v>580</v>
      </c>
      <c r="C343" s="835" t="s">
        <v>600</v>
      </c>
      <c r="D343" s="863" t="s">
        <v>601</v>
      </c>
      <c r="E343" s="835" t="s">
        <v>2962</v>
      </c>
      <c r="F343" s="863" t="s">
        <v>2963</v>
      </c>
      <c r="G343" s="835" t="s">
        <v>3153</v>
      </c>
      <c r="H343" s="835" t="s">
        <v>3154</v>
      </c>
      <c r="I343" s="849">
        <v>432.94500732421875</v>
      </c>
      <c r="J343" s="849">
        <v>20</v>
      </c>
      <c r="K343" s="850">
        <v>8658.8798828125</v>
      </c>
    </row>
    <row r="344" spans="1:11" ht="14.4" customHeight="1" x14ac:dyDescent="0.3">
      <c r="A344" s="831" t="s">
        <v>579</v>
      </c>
      <c r="B344" s="832" t="s">
        <v>580</v>
      </c>
      <c r="C344" s="835" t="s">
        <v>600</v>
      </c>
      <c r="D344" s="863" t="s">
        <v>601</v>
      </c>
      <c r="E344" s="835" t="s">
        <v>2966</v>
      </c>
      <c r="F344" s="863" t="s">
        <v>2967</v>
      </c>
      <c r="G344" s="835" t="s">
        <v>2968</v>
      </c>
      <c r="H344" s="835" t="s">
        <v>2969</v>
      </c>
      <c r="I344" s="849">
        <v>23.47499942779541</v>
      </c>
      <c r="J344" s="849">
        <v>60</v>
      </c>
      <c r="K344" s="850">
        <v>1408.5</v>
      </c>
    </row>
    <row r="345" spans="1:11" ht="14.4" customHeight="1" x14ac:dyDescent="0.3">
      <c r="A345" s="831" t="s">
        <v>579</v>
      </c>
      <c r="B345" s="832" t="s">
        <v>580</v>
      </c>
      <c r="C345" s="835" t="s">
        <v>600</v>
      </c>
      <c r="D345" s="863" t="s">
        <v>601</v>
      </c>
      <c r="E345" s="835" t="s">
        <v>2966</v>
      </c>
      <c r="F345" s="863" t="s">
        <v>2967</v>
      </c>
      <c r="G345" s="835" t="s">
        <v>3155</v>
      </c>
      <c r="H345" s="835" t="s">
        <v>3156</v>
      </c>
      <c r="I345" s="849">
        <v>19.959999084472656</v>
      </c>
      <c r="J345" s="849">
        <v>20</v>
      </c>
      <c r="K345" s="850">
        <v>399.20001220703125</v>
      </c>
    </row>
    <row r="346" spans="1:11" ht="14.4" customHeight="1" x14ac:dyDescent="0.3">
      <c r="A346" s="831" t="s">
        <v>579</v>
      </c>
      <c r="B346" s="832" t="s">
        <v>580</v>
      </c>
      <c r="C346" s="835" t="s">
        <v>600</v>
      </c>
      <c r="D346" s="863" t="s">
        <v>601</v>
      </c>
      <c r="E346" s="835" t="s">
        <v>2966</v>
      </c>
      <c r="F346" s="863" t="s">
        <v>2967</v>
      </c>
      <c r="G346" s="835" t="s">
        <v>3157</v>
      </c>
      <c r="H346" s="835" t="s">
        <v>3158</v>
      </c>
      <c r="I346" s="849">
        <v>15.609999656677246</v>
      </c>
      <c r="J346" s="849">
        <v>40</v>
      </c>
      <c r="K346" s="850">
        <v>624.4000244140625</v>
      </c>
    </row>
    <row r="347" spans="1:11" ht="14.4" customHeight="1" x14ac:dyDescent="0.3">
      <c r="A347" s="831" t="s">
        <v>579</v>
      </c>
      <c r="B347" s="832" t="s">
        <v>580</v>
      </c>
      <c r="C347" s="835" t="s">
        <v>2713</v>
      </c>
      <c r="D347" s="863" t="s">
        <v>2714</v>
      </c>
      <c r="E347" s="835" t="s">
        <v>3159</v>
      </c>
      <c r="F347" s="863" t="s">
        <v>3160</v>
      </c>
      <c r="G347" s="835" t="s">
        <v>3161</v>
      </c>
      <c r="H347" s="835" t="s">
        <v>3162</v>
      </c>
      <c r="I347" s="849">
        <v>16999.5</v>
      </c>
      <c r="J347" s="849">
        <v>1</v>
      </c>
      <c r="K347" s="850">
        <v>16999.5</v>
      </c>
    </row>
    <row r="348" spans="1:11" ht="14.4" customHeight="1" x14ac:dyDescent="0.3">
      <c r="A348" s="831" t="s">
        <v>579</v>
      </c>
      <c r="B348" s="832" t="s">
        <v>580</v>
      </c>
      <c r="C348" s="835" t="s">
        <v>2713</v>
      </c>
      <c r="D348" s="863" t="s">
        <v>2714</v>
      </c>
      <c r="E348" s="835" t="s">
        <v>3159</v>
      </c>
      <c r="F348" s="863" t="s">
        <v>3160</v>
      </c>
      <c r="G348" s="835" t="s">
        <v>3163</v>
      </c>
      <c r="H348" s="835" t="s">
        <v>3164</v>
      </c>
      <c r="I348" s="849">
        <v>16999.5</v>
      </c>
      <c r="J348" s="849">
        <v>1</v>
      </c>
      <c r="K348" s="850">
        <v>16999.5</v>
      </c>
    </row>
    <row r="349" spans="1:11" ht="14.4" customHeight="1" x14ac:dyDescent="0.3">
      <c r="A349" s="831" t="s">
        <v>579</v>
      </c>
      <c r="B349" s="832" t="s">
        <v>580</v>
      </c>
      <c r="C349" s="835" t="s">
        <v>2713</v>
      </c>
      <c r="D349" s="863" t="s">
        <v>2714</v>
      </c>
      <c r="E349" s="835" t="s">
        <v>3159</v>
      </c>
      <c r="F349" s="863" t="s">
        <v>3160</v>
      </c>
      <c r="G349" s="835" t="s">
        <v>3165</v>
      </c>
      <c r="H349" s="835" t="s">
        <v>3166</v>
      </c>
      <c r="I349" s="849">
        <v>16999.509765625</v>
      </c>
      <c r="J349" s="849">
        <v>1</v>
      </c>
      <c r="K349" s="850">
        <v>16999.509765625</v>
      </c>
    </row>
    <row r="350" spans="1:11" ht="14.4" customHeight="1" x14ac:dyDescent="0.3">
      <c r="A350" s="831" t="s">
        <v>579</v>
      </c>
      <c r="B350" s="832" t="s">
        <v>580</v>
      </c>
      <c r="C350" s="835" t="s">
        <v>2713</v>
      </c>
      <c r="D350" s="863" t="s">
        <v>2714</v>
      </c>
      <c r="E350" s="835" t="s">
        <v>3159</v>
      </c>
      <c r="F350" s="863" t="s">
        <v>3160</v>
      </c>
      <c r="G350" s="835" t="s">
        <v>3167</v>
      </c>
      <c r="H350" s="835" t="s">
        <v>3168</v>
      </c>
      <c r="I350" s="849">
        <v>16999.509765625</v>
      </c>
      <c r="J350" s="849">
        <v>1</v>
      </c>
      <c r="K350" s="850">
        <v>16999.509765625</v>
      </c>
    </row>
    <row r="351" spans="1:11" ht="14.4" customHeight="1" x14ac:dyDescent="0.3">
      <c r="A351" s="831" t="s">
        <v>579</v>
      </c>
      <c r="B351" s="832" t="s">
        <v>580</v>
      </c>
      <c r="C351" s="835" t="s">
        <v>2713</v>
      </c>
      <c r="D351" s="863" t="s">
        <v>2714</v>
      </c>
      <c r="E351" s="835" t="s">
        <v>3159</v>
      </c>
      <c r="F351" s="863" t="s">
        <v>3160</v>
      </c>
      <c r="G351" s="835" t="s">
        <v>3169</v>
      </c>
      <c r="H351" s="835" t="s">
        <v>3170</v>
      </c>
      <c r="I351" s="849">
        <v>8865.349609375</v>
      </c>
      <c r="J351" s="849">
        <v>3</v>
      </c>
      <c r="K351" s="850">
        <v>26596.048828125</v>
      </c>
    </row>
    <row r="352" spans="1:11" ht="14.4" customHeight="1" x14ac:dyDescent="0.3">
      <c r="A352" s="831" t="s">
        <v>579</v>
      </c>
      <c r="B352" s="832" t="s">
        <v>580</v>
      </c>
      <c r="C352" s="835" t="s">
        <v>2713</v>
      </c>
      <c r="D352" s="863" t="s">
        <v>2714</v>
      </c>
      <c r="E352" s="835" t="s">
        <v>3159</v>
      </c>
      <c r="F352" s="863" t="s">
        <v>3160</v>
      </c>
      <c r="G352" s="835" t="s">
        <v>3171</v>
      </c>
      <c r="H352" s="835" t="s">
        <v>3172</v>
      </c>
      <c r="I352" s="849">
        <v>3855.949951171875</v>
      </c>
      <c r="J352" s="849">
        <v>1</v>
      </c>
      <c r="K352" s="850">
        <v>3855.949951171875</v>
      </c>
    </row>
    <row r="353" spans="1:11" ht="14.4" customHeight="1" x14ac:dyDescent="0.3">
      <c r="A353" s="831" t="s">
        <v>579</v>
      </c>
      <c r="B353" s="832" t="s">
        <v>580</v>
      </c>
      <c r="C353" s="835" t="s">
        <v>2713</v>
      </c>
      <c r="D353" s="863" t="s">
        <v>2714</v>
      </c>
      <c r="E353" s="835" t="s">
        <v>3159</v>
      </c>
      <c r="F353" s="863" t="s">
        <v>3160</v>
      </c>
      <c r="G353" s="835" t="s">
        <v>3173</v>
      </c>
      <c r="H353" s="835" t="s">
        <v>3174</v>
      </c>
      <c r="I353" s="849">
        <v>2082.64990234375</v>
      </c>
      <c r="J353" s="849">
        <v>4</v>
      </c>
      <c r="K353" s="850">
        <v>8330.599609375</v>
      </c>
    </row>
    <row r="354" spans="1:11" ht="14.4" customHeight="1" x14ac:dyDescent="0.3">
      <c r="A354" s="831" t="s">
        <v>579</v>
      </c>
      <c r="B354" s="832" t="s">
        <v>580</v>
      </c>
      <c r="C354" s="835" t="s">
        <v>2713</v>
      </c>
      <c r="D354" s="863" t="s">
        <v>2714</v>
      </c>
      <c r="E354" s="835" t="s">
        <v>3159</v>
      </c>
      <c r="F354" s="863" t="s">
        <v>3160</v>
      </c>
      <c r="G354" s="835" t="s">
        <v>3175</v>
      </c>
      <c r="H354" s="835" t="s">
        <v>3176</v>
      </c>
      <c r="I354" s="849">
        <v>8865.349609375</v>
      </c>
      <c r="J354" s="849">
        <v>2</v>
      </c>
      <c r="K354" s="850">
        <v>17730.69921875</v>
      </c>
    </row>
    <row r="355" spans="1:11" ht="14.4" customHeight="1" x14ac:dyDescent="0.3">
      <c r="A355" s="831" t="s">
        <v>579</v>
      </c>
      <c r="B355" s="832" t="s">
        <v>580</v>
      </c>
      <c r="C355" s="835" t="s">
        <v>2713</v>
      </c>
      <c r="D355" s="863" t="s">
        <v>2714</v>
      </c>
      <c r="E355" s="835" t="s">
        <v>3159</v>
      </c>
      <c r="F355" s="863" t="s">
        <v>3160</v>
      </c>
      <c r="G355" s="835" t="s">
        <v>3177</v>
      </c>
      <c r="H355" s="835" t="s">
        <v>3178</v>
      </c>
      <c r="I355" s="849">
        <v>8865.349609375</v>
      </c>
      <c r="J355" s="849">
        <v>1</v>
      </c>
      <c r="K355" s="850">
        <v>8865.349609375</v>
      </c>
    </row>
    <row r="356" spans="1:11" ht="14.4" customHeight="1" x14ac:dyDescent="0.3">
      <c r="A356" s="831" t="s">
        <v>579</v>
      </c>
      <c r="B356" s="832" t="s">
        <v>580</v>
      </c>
      <c r="C356" s="835" t="s">
        <v>2713</v>
      </c>
      <c r="D356" s="863" t="s">
        <v>2714</v>
      </c>
      <c r="E356" s="835" t="s">
        <v>3159</v>
      </c>
      <c r="F356" s="863" t="s">
        <v>3160</v>
      </c>
      <c r="G356" s="835" t="s">
        <v>3179</v>
      </c>
      <c r="H356" s="835" t="s">
        <v>3180</v>
      </c>
      <c r="I356" s="849">
        <v>11274.599609375</v>
      </c>
      <c r="J356" s="849">
        <v>2</v>
      </c>
      <c r="K356" s="850">
        <v>22549.19921875</v>
      </c>
    </row>
    <row r="357" spans="1:11" ht="14.4" customHeight="1" x14ac:dyDescent="0.3">
      <c r="A357" s="831" t="s">
        <v>579</v>
      </c>
      <c r="B357" s="832" t="s">
        <v>580</v>
      </c>
      <c r="C357" s="835" t="s">
        <v>2713</v>
      </c>
      <c r="D357" s="863" t="s">
        <v>2714</v>
      </c>
      <c r="E357" s="835" t="s">
        <v>3159</v>
      </c>
      <c r="F357" s="863" t="s">
        <v>3160</v>
      </c>
      <c r="G357" s="835" t="s">
        <v>3181</v>
      </c>
      <c r="H357" s="835" t="s">
        <v>3182</v>
      </c>
      <c r="I357" s="849">
        <v>11274.599609375</v>
      </c>
      <c r="J357" s="849">
        <v>2</v>
      </c>
      <c r="K357" s="850">
        <v>22549.19921875</v>
      </c>
    </row>
    <row r="358" spans="1:11" ht="14.4" customHeight="1" x14ac:dyDescent="0.3">
      <c r="A358" s="831" t="s">
        <v>579</v>
      </c>
      <c r="B358" s="832" t="s">
        <v>580</v>
      </c>
      <c r="C358" s="835" t="s">
        <v>2713</v>
      </c>
      <c r="D358" s="863" t="s">
        <v>2714</v>
      </c>
      <c r="E358" s="835" t="s">
        <v>3159</v>
      </c>
      <c r="F358" s="863" t="s">
        <v>3160</v>
      </c>
      <c r="G358" s="835" t="s">
        <v>3183</v>
      </c>
      <c r="H358" s="835" t="s">
        <v>3184</v>
      </c>
      <c r="I358" s="849">
        <v>11274.599609375</v>
      </c>
      <c r="J358" s="849">
        <v>1</v>
      </c>
      <c r="K358" s="850">
        <v>11274.599609375</v>
      </c>
    </row>
    <row r="359" spans="1:11" ht="14.4" customHeight="1" x14ac:dyDescent="0.3">
      <c r="A359" s="831" t="s">
        <v>579</v>
      </c>
      <c r="B359" s="832" t="s">
        <v>580</v>
      </c>
      <c r="C359" s="835" t="s">
        <v>2713</v>
      </c>
      <c r="D359" s="863" t="s">
        <v>2714</v>
      </c>
      <c r="E359" s="835" t="s">
        <v>3159</v>
      </c>
      <c r="F359" s="863" t="s">
        <v>3160</v>
      </c>
      <c r="G359" s="835" t="s">
        <v>3185</v>
      </c>
      <c r="H359" s="835" t="s">
        <v>3186</v>
      </c>
      <c r="I359" s="849">
        <v>11274.599609375</v>
      </c>
      <c r="J359" s="849">
        <v>1</v>
      </c>
      <c r="K359" s="850">
        <v>11274.599609375</v>
      </c>
    </row>
    <row r="360" spans="1:11" ht="14.4" customHeight="1" x14ac:dyDescent="0.3">
      <c r="A360" s="831" t="s">
        <v>579</v>
      </c>
      <c r="B360" s="832" t="s">
        <v>580</v>
      </c>
      <c r="C360" s="835" t="s">
        <v>2713</v>
      </c>
      <c r="D360" s="863" t="s">
        <v>2714</v>
      </c>
      <c r="E360" s="835" t="s">
        <v>3159</v>
      </c>
      <c r="F360" s="863" t="s">
        <v>3160</v>
      </c>
      <c r="G360" s="835" t="s">
        <v>3187</v>
      </c>
      <c r="H360" s="835" t="s">
        <v>3188</v>
      </c>
      <c r="I360" s="849">
        <v>2082.64990234375</v>
      </c>
      <c r="J360" s="849">
        <v>1</v>
      </c>
      <c r="K360" s="850">
        <v>2082.64990234375</v>
      </c>
    </row>
    <row r="361" spans="1:11" ht="14.4" customHeight="1" x14ac:dyDescent="0.3">
      <c r="A361" s="831" t="s">
        <v>579</v>
      </c>
      <c r="B361" s="832" t="s">
        <v>580</v>
      </c>
      <c r="C361" s="835" t="s">
        <v>2713</v>
      </c>
      <c r="D361" s="863" t="s">
        <v>2714</v>
      </c>
      <c r="E361" s="835" t="s">
        <v>3159</v>
      </c>
      <c r="F361" s="863" t="s">
        <v>3160</v>
      </c>
      <c r="G361" s="835" t="s">
        <v>3189</v>
      </c>
      <c r="H361" s="835" t="s">
        <v>3190</v>
      </c>
      <c r="I361" s="849">
        <v>26406.30078125</v>
      </c>
      <c r="J361" s="849">
        <v>1</v>
      </c>
      <c r="K361" s="850">
        <v>26406.30078125</v>
      </c>
    </row>
    <row r="362" spans="1:11" ht="14.4" customHeight="1" x14ac:dyDescent="0.3">
      <c r="A362" s="831" t="s">
        <v>579</v>
      </c>
      <c r="B362" s="832" t="s">
        <v>580</v>
      </c>
      <c r="C362" s="835" t="s">
        <v>2713</v>
      </c>
      <c r="D362" s="863" t="s">
        <v>2714</v>
      </c>
      <c r="E362" s="835" t="s">
        <v>3159</v>
      </c>
      <c r="F362" s="863" t="s">
        <v>3160</v>
      </c>
      <c r="G362" s="835" t="s">
        <v>3191</v>
      </c>
      <c r="H362" s="835" t="s">
        <v>3192</v>
      </c>
      <c r="I362" s="849">
        <v>26406.30078125</v>
      </c>
      <c r="J362" s="849">
        <v>5</v>
      </c>
      <c r="K362" s="850">
        <v>132031.50390625</v>
      </c>
    </row>
    <row r="363" spans="1:11" ht="14.4" customHeight="1" x14ac:dyDescent="0.3">
      <c r="A363" s="831" t="s">
        <v>579</v>
      </c>
      <c r="B363" s="832" t="s">
        <v>580</v>
      </c>
      <c r="C363" s="835" t="s">
        <v>2713</v>
      </c>
      <c r="D363" s="863" t="s">
        <v>2714</v>
      </c>
      <c r="E363" s="835" t="s">
        <v>3193</v>
      </c>
      <c r="F363" s="863" t="s">
        <v>3194</v>
      </c>
      <c r="G363" s="835" t="s">
        <v>3195</v>
      </c>
      <c r="H363" s="835" t="s">
        <v>3196</v>
      </c>
      <c r="I363" s="849">
        <v>728.0999755859375</v>
      </c>
      <c r="J363" s="849">
        <v>1</v>
      </c>
      <c r="K363" s="850">
        <v>728.0999755859375</v>
      </c>
    </row>
    <row r="364" spans="1:11" ht="14.4" customHeight="1" x14ac:dyDescent="0.3">
      <c r="A364" s="831" t="s">
        <v>579</v>
      </c>
      <c r="B364" s="832" t="s">
        <v>580</v>
      </c>
      <c r="C364" s="835" t="s">
        <v>2713</v>
      </c>
      <c r="D364" s="863" t="s">
        <v>2714</v>
      </c>
      <c r="E364" s="835" t="s">
        <v>3193</v>
      </c>
      <c r="F364" s="863" t="s">
        <v>3194</v>
      </c>
      <c r="G364" s="835" t="s">
        <v>3197</v>
      </c>
      <c r="H364" s="835" t="s">
        <v>3198</v>
      </c>
      <c r="I364" s="849">
        <v>728.0999755859375</v>
      </c>
      <c r="J364" s="849">
        <v>1</v>
      </c>
      <c r="K364" s="850">
        <v>728.0999755859375</v>
      </c>
    </row>
    <row r="365" spans="1:11" ht="14.4" customHeight="1" x14ac:dyDescent="0.3">
      <c r="A365" s="831" t="s">
        <v>579</v>
      </c>
      <c r="B365" s="832" t="s">
        <v>580</v>
      </c>
      <c r="C365" s="835" t="s">
        <v>2713</v>
      </c>
      <c r="D365" s="863" t="s">
        <v>2714</v>
      </c>
      <c r="E365" s="835" t="s">
        <v>3193</v>
      </c>
      <c r="F365" s="863" t="s">
        <v>3194</v>
      </c>
      <c r="G365" s="835" t="s">
        <v>3199</v>
      </c>
      <c r="H365" s="835" t="s">
        <v>3200</v>
      </c>
      <c r="I365" s="849">
        <v>728.0999755859375</v>
      </c>
      <c r="J365" s="849">
        <v>1</v>
      </c>
      <c r="K365" s="850">
        <v>728.0999755859375</v>
      </c>
    </row>
    <row r="366" spans="1:11" ht="14.4" customHeight="1" x14ac:dyDescent="0.3">
      <c r="A366" s="831" t="s">
        <v>579</v>
      </c>
      <c r="B366" s="832" t="s">
        <v>580</v>
      </c>
      <c r="C366" s="835" t="s">
        <v>2713</v>
      </c>
      <c r="D366" s="863" t="s">
        <v>2714</v>
      </c>
      <c r="E366" s="835" t="s">
        <v>3193</v>
      </c>
      <c r="F366" s="863" t="s">
        <v>3194</v>
      </c>
      <c r="G366" s="835" t="s">
        <v>3201</v>
      </c>
      <c r="H366" s="835" t="s">
        <v>3202</v>
      </c>
      <c r="I366" s="849">
        <v>728.0999755859375</v>
      </c>
      <c r="J366" s="849">
        <v>1</v>
      </c>
      <c r="K366" s="850">
        <v>728.0999755859375</v>
      </c>
    </row>
    <row r="367" spans="1:11" ht="14.4" customHeight="1" x14ac:dyDescent="0.3">
      <c r="A367" s="831" t="s">
        <v>579</v>
      </c>
      <c r="B367" s="832" t="s">
        <v>580</v>
      </c>
      <c r="C367" s="835" t="s">
        <v>2713</v>
      </c>
      <c r="D367" s="863" t="s">
        <v>2714</v>
      </c>
      <c r="E367" s="835" t="s">
        <v>3193</v>
      </c>
      <c r="F367" s="863" t="s">
        <v>3194</v>
      </c>
      <c r="G367" s="835" t="s">
        <v>3203</v>
      </c>
      <c r="H367" s="835" t="s">
        <v>3204</v>
      </c>
      <c r="I367" s="849">
        <v>728.0999755859375</v>
      </c>
      <c r="J367" s="849">
        <v>1</v>
      </c>
      <c r="K367" s="850">
        <v>728.0999755859375</v>
      </c>
    </row>
    <row r="368" spans="1:11" ht="14.4" customHeight="1" x14ac:dyDescent="0.3">
      <c r="A368" s="831" t="s">
        <v>579</v>
      </c>
      <c r="B368" s="832" t="s">
        <v>580</v>
      </c>
      <c r="C368" s="835" t="s">
        <v>2713</v>
      </c>
      <c r="D368" s="863" t="s">
        <v>2714</v>
      </c>
      <c r="E368" s="835" t="s">
        <v>3193</v>
      </c>
      <c r="F368" s="863" t="s">
        <v>3194</v>
      </c>
      <c r="G368" s="835" t="s">
        <v>3205</v>
      </c>
      <c r="H368" s="835" t="s">
        <v>3206</v>
      </c>
      <c r="I368" s="849">
        <v>426.91000366210937</v>
      </c>
      <c r="J368" s="849">
        <v>1</v>
      </c>
      <c r="K368" s="850">
        <v>426.91000366210937</v>
      </c>
    </row>
    <row r="369" spans="1:11" ht="14.4" customHeight="1" x14ac:dyDescent="0.3">
      <c r="A369" s="831" t="s">
        <v>579</v>
      </c>
      <c r="B369" s="832" t="s">
        <v>580</v>
      </c>
      <c r="C369" s="835" t="s">
        <v>2713</v>
      </c>
      <c r="D369" s="863" t="s">
        <v>2714</v>
      </c>
      <c r="E369" s="835" t="s">
        <v>3193</v>
      </c>
      <c r="F369" s="863" t="s">
        <v>3194</v>
      </c>
      <c r="G369" s="835" t="s">
        <v>3207</v>
      </c>
      <c r="H369" s="835" t="s">
        <v>3208</v>
      </c>
      <c r="I369" s="849">
        <v>426.94000244140625</v>
      </c>
      <c r="J369" s="849">
        <v>2</v>
      </c>
      <c r="K369" s="850">
        <v>853.8800048828125</v>
      </c>
    </row>
    <row r="370" spans="1:11" ht="14.4" customHeight="1" x14ac:dyDescent="0.3">
      <c r="A370" s="831" t="s">
        <v>579</v>
      </c>
      <c r="B370" s="832" t="s">
        <v>580</v>
      </c>
      <c r="C370" s="835" t="s">
        <v>2713</v>
      </c>
      <c r="D370" s="863" t="s">
        <v>2714</v>
      </c>
      <c r="E370" s="835" t="s">
        <v>3193</v>
      </c>
      <c r="F370" s="863" t="s">
        <v>3194</v>
      </c>
      <c r="G370" s="835" t="s">
        <v>3209</v>
      </c>
      <c r="H370" s="835" t="s">
        <v>3210</v>
      </c>
      <c r="I370" s="849">
        <v>426.91000366210937</v>
      </c>
      <c r="J370" s="849">
        <v>1</v>
      </c>
      <c r="K370" s="850">
        <v>426.91000366210937</v>
      </c>
    </row>
    <row r="371" spans="1:11" ht="14.4" customHeight="1" x14ac:dyDescent="0.3">
      <c r="A371" s="831" t="s">
        <v>579</v>
      </c>
      <c r="B371" s="832" t="s">
        <v>580</v>
      </c>
      <c r="C371" s="835" t="s">
        <v>2713</v>
      </c>
      <c r="D371" s="863" t="s">
        <v>2714</v>
      </c>
      <c r="E371" s="835" t="s">
        <v>3193</v>
      </c>
      <c r="F371" s="863" t="s">
        <v>3194</v>
      </c>
      <c r="G371" s="835" t="s">
        <v>3211</v>
      </c>
      <c r="H371" s="835" t="s">
        <v>3212</v>
      </c>
      <c r="I371" s="849">
        <v>728.0999755859375</v>
      </c>
      <c r="J371" s="849">
        <v>1</v>
      </c>
      <c r="K371" s="850">
        <v>728.0999755859375</v>
      </c>
    </row>
    <row r="372" spans="1:11" ht="14.4" customHeight="1" x14ac:dyDescent="0.3">
      <c r="A372" s="831" t="s">
        <v>579</v>
      </c>
      <c r="B372" s="832" t="s">
        <v>580</v>
      </c>
      <c r="C372" s="835" t="s">
        <v>2713</v>
      </c>
      <c r="D372" s="863" t="s">
        <v>2714</v>
      </c>
      <c r="E372" s="835" t="s">
        <v>3193</v>
      </c>
      <c r="F372" s="863" t="s">
        <v>3194</v>
      </c>
      <c r="G372" s="835" t="s">
        <v>3213</v>
      </c>
      <c r="H372" s="835" t="s">
        <v>3214</v>
      </c>
      <c r="I372" s="849">
        <v>728.0999755859375</v>
      </c>
      <c r="J372" s="849">
        <v>2</v>
      </c>
      <c r="K372" s="850">
        <v>1456.199951171875</v>
      </c>
    </row>
    <row r="373" spans="1:11" ht="14.4" customHeight="1" x14ac:dyDescent="0.3">
      <c r="A373" s="831" t="s">
        <v>579</v>
      </c>
      <c r="B373" s="832" t="s">
        <v>580</v>
      </c>
      <c r="C373" s="835" t="s">
        <v>2713</v>
      </c>
      <c r="D373" s="863" t="s">
        <v>2714</v>
      </c>
      <c r="E373" s="835" t="s">
        <v>3193</v>
      </c>
      <c r="F373" s="863" t="s">
        <v>3194</v>
      </c>
      <c r="G373" s="835" t="s">
        <v>3215</v>
      </c>
      <c r="H373" s="835" t="s">
        <v>3216</v>
      </c>
      <c r="I373" s="849">
        <v>728.0999755859375</v>
      </c>
      <c r="J373" s="849">
        <v>1</v>
      </c>
      <c r="K373" s="850">
        <v>728.0999755859375</v>
      </c>
    </row>
    <row r="374" spans="1:11" ht="14.4" customHeight="1" x14ac:dyDescent="0.3">
      <c r="A374" s="831" t="s">
        <v>579</v>
      </c>
      <c r="B374" s="832" t="s">
        <v>580</v>
      </c>
      <c r="C374" s="835" t="s">
        <v>2713</v>
      </c>
      <c r="D374" s="863" t="s">
        <v>2714</v>
      </c>
      <c r="E374" s="835" t="s">
        <v>3193</v>
      </c>
      <c r="F374" s="863" t="s">
        <v>3194</v>
      </c>
      <c r="G374" s="835" t="s">
        <v>3217</v>
      </c>
      <c r="H374" s="835" t="s">
        <v>3218</v>
      </c>
      <c r="I374" s="849">
        <v>728.0999755859375</v>
      </c>
      <c r="J374" s="849">
        <v>1</v>
      </c>
      <c r="K374" s="850">
        <v>728.0999755859375</v>
      </c>
    </row>
    <row r="375" spans="1:11" ht="14.4" customHeight="1" x14ac:dyDescent="0.3">
      <c r="A375" s="831" t="s">
        <v>579</v>
      </c>
      <c r="B375" s="832" t="s">
        <v>580</v>
      </c>
      <c r="C375" s="835" t="s">
        <v>2713</v>
      </c>
      <c r="D375" s="863" t="s">
        <v>2714</v>
      </c>
      <c r="E375" s="835" t="s">
        <v>3193</v>
      </c>
      <c r="F375" s="863" t="s">
        <v>3194</v>
      </c>
      <c r="G375" s="835" t="s">
        <v>3219</v>
      </c>
      <c r="H375" s="835" t="s">
        <v>3220</v>
      </c>
      <c r="I375" s="849">
        <v>728.0999755859375</v>
      </c>
      <c r="J375" s="849">
        <v>4</v>
      </c>
      <c r="K375" s="850">
        <v>2912.39990234375</v>
      </c>
    </row>
    <row r="376" spans="1:11" ht="14.4" customHeight="1" x14ac:dyDescent="0.3">
      <c r="A376" s="831" t="s">
        <v>579</v>
      </c>
      <c r="B376" s="832" t="s">
        <v>580</v>
      </c>
      <c r="C376" s="835" t="s">
        <v>2713</v>
      </c>
      <c r="D376" s="863" t="s">
        <v>2714</v>
      </c>
      <c r="E376" s="835" t="s">
        <v>3193</v>
      </c>
      <c r="F376" s="863" t="s">
        <v>3194</v>
      </c>
      <c r="G376" s="835" t="s">
        <v>3221</v>
      </c>
      <c r="H376" s="835" t="s">
        <v>3222</v>
      </c>
      <c r="I376" s="849">
        <v>728.0999755859375</v>
      </c>
      <c r="J376" s="849">
        <v>1</v>
      </c>
      <c r="K376" s="850">
        <v>728.0999755859375</v>
      </c>
    </row>
    <row r="377" spans="1:11" ht="14.4" customHeight="1" x14ac:dyDescent="0.3">
      <c r="A377" s="831" t="s">
        <v>579</v>
      </c>
      <c r="B377" s="832" t="s">
        <v>580</v>
      </c>
      <c r="C377" s="835" t="s">
        <v>2713</v>
      </c>
      <c r="D377" s="863" t="s">
        <v>2714</v>
      </c>
      <c r="E377" s="835" t="s">
        <v>3193</v>
      </c>
      <c r="F377" s="863" t="s">
        <v>3194</v>
      </c>
      <c r="G377" s="835" t="s">
        <v>3223</v>
      </c>
      <c r="H377" s="835" t="s">
        <v>3224</v>
      </c>
      <c r="I377" s="849">
        <v>728.0999755859375</v>
      </c>
      <c r="J377" s="849">
        <v>1</v>
      </c>
      <c r="K377" s="850">
        <v>728.0999755859375</v>
      </c>
    </row>
    <row r="378" spans="1:11" ht="14.4" customHeight="1" x14ac:dyDescent="0.3">
      <c r="A378" s="831" t="s">
        <v>579</v>
      </c>
      <c r="B378" s="832" t="s">
        <v>580</v>
      </c>
      <c r="C378" s="835" t="s">
        <v>2713</v>
      </c>
      <c r="D378" s="863" t="s">
        <v>2714</v>
      </c>
      <c r="E378" s="835" t="s">
        <v>3193</v>
      </c>
      <c r="F378" s="863" t="s">
        <v>3194</v>
      </c>
      <c r="G378" s="835" t="s">
        <v>3225</v>
      </c>
      <c r="H378" s="835" t="s">
        <v>3226</v>
      </c>
      <c r="I378" s="849">
        <v>728.0999755859375</v>
      </c>
      <c r="J378" s="849">
        <v>2</v>
      </c>
      <c r="K378" s="850">
        <v>1456.199951171875</v>
      </c>
    </row>
    <row r="379" spans="1:11" ht="14.4" customHeight="1" x14ac:dyDescent="0.3">
      <c r="A379" s="831" t="s">
        <v>579</v>
      </c>
      <c r="B379" s="832" t="s">
        <v>580</v>
      </c>
      <c r="C379" s="835" t="s">
        <v>2713</v>
      </c>
      <c r="D379" s="863" t="s">
        <v>2714</v>
      </c>
      <c r="E379" s="835" t="s">
        <v>3193</v>
      </c>
      <c r="F379" s="863" t="s">
        <v>3194</v>
      </c>
      <c r="G379" s="835" t="s">
        <v>3227</v>
      </c>
      <c r="H379" s="835" t="s">
        <v>3228</v>
      </c>
      <c r="I379" s="849">
        <v>728.0999755859375</v>
      </c>
      <c r="J379" s="849">
        <v>2</v>
      </c>
      <c r="K379" s="850">
        <v>1456.199951171875</v>
      </c>
    </row>
    <row r="380" spans="1:11" ht="14.4" customHeight="1" x14ac:dyDescent="0.3">
      <c r="A380" s="831" t="s">
        <v>579</v>
      </c>
      <c r="B380" s="832" t="s">
        <v>580</v>
      </c>
      <c r="C380" s="835" t="s">
        <v>2713</v>
      </c>
      <c r="D380" s="863" t="s">
        <v>2714</v>
      </c>
      <c r="E380" s="835" t="s">
        <v>3193</v>
      </c>
      <c r="F380" s="863" t="s">
        <v>3194</v>
      </c>
      <c r="G380" s="835" t="s">
        <v>3229</v>
      </c>
      <c r="H380" s="835" t="s">
        <v>3230</v>
      </c>
      <c r="I380" s="849">
        <v>728.0999755859375</v>
      </c>
      <c r="J380" s="849">
        <v>1</v>
      </c>
      <c r="K380" s="850">
        <v>728.0999755859375</v>
      </c>
    </row>
    <row r="381" spans="1:11" ht="14.4" customHeight="1" x14ac:dyDescent="0.3">
      <c r="A381" s="831" t="s">
        <v>579</v>
      </c>
      <c r="B381" s="832" t="s">
        <v>580</v>
      </c>
      <c r="C381" s="835" t="s">
        <v>2713</v>
      </c>
      <c r="D381" s="863" t="s">
        <v>2714</v>
      </c>
      <c r="E381" s="835" t="s">
        <v>3193</v>
      </c>
      <c r="F381" s="863" t="s">
        <v>3194</v>
      </c>
      <c r="G381" s="835" t="s">
        <v>3231</v>
      </c>
      <c r="H381" s="835" t="s">
        <v>3232</v>
      </c>
      <c r="I381" s="849">
        <v>364.52999877929687</v>
      </c>
      <c r="J381" s="849">
        <v>1</v>
      </c>
      <c r="K381" s="850">
        <v>364.52999877929687</v>
      </c>
    </row>
    <row r="382" spans="1:11" ht="14.4" customHeight="1" x14ac:dyDescent="0.3">
      <c r="A382" s="831" t="s">
        <v>579</v>
      </c>
      <c r="B382" s="832" t="s">
        <v>580</v>
      </c>
      <c r="C382" s="835" t="s">
        <v>2713</v>
      </c>
      <c r="D382" s="863" t="s">
        <v>2714</v>
      </c>
      <c r="E382" s="835" t="s">
        <v>3193</v>
      </c>
      <c r="F382" s="863" t="s">
        <v>3194</v>
      </c>
      <c r="G382" s="835" t="s">
        <v>3233</v>
      </c>
      <c r="H382" s="835" t="s">
        <v>3234</v>
      </c>
      <c r="I382" s="849">
        <v>3526.4566243489585</v>
      </c>
      <c r="J382" s="849">
        <v>6</v>
      </c>
      <c r="K382" s="850">
        <v>21158.73974609375</v>
      </c>
    </row>
    <row r="383" spans="1:11" ht="14.4" customHeight="1" x14ac:dyDescent="0.3">
      <c r="A383" s="831" t="s">
        <v>579</v>
      </c>
      <c r="B383" s="832" t="s">
        <v>580</v>
      </c>
      <c r="C383" s="835" t="s">
        <v>2713</v>
      </c>
      <c r="D383" s="863" t="s">
        <v>2714</v>
      </c>
      <c r="E383" s="835" t="s">
        <v>3193</v>
      </c>
      <c r="F383" s="863" t="s">
        <v>3194</v>
      </c>
      <c r="G383" s="835" t="s">
        <v>3235</v>
      </c>
      <c r="H383" s="835" t="s">
        <v>3236</v>
      </c>
      <c r="I383" s="849">
        <v>3453.360107421875</v>
      </c>
      <c r="J383" s="849">
        <v>1</v>
      </c>
      <c r="K383" s="850">
        <v>3453.360107421875</v>
      </c>
    </row>
    <row r="384" spans="1:11" ht="14.4" customHeight="1" x14ac:dyDescent="0.3">
      <c r="A384" s="831" t="s">
        <v>579</v>
      </c>
      <c r="B384" s="832" t="s">
        <v>580</v>
      </c>
      <c r="C384" s="835" t="s">
        <v>2713</v>
      </c>
      <c r="D384" s="863" t="s">
        <v>2714</v>
      </c>
      <c r="E384" s="835" t="s">
        <v>3193</v>
      </c>
      <c r="F384" s="863" t="s">
        <v>3194</v>
      </c>
      <c r="G384" s="835" t="s">
        <v>3237</v>
      </c>
      <c r="H384" s="835" t="s">
        <v>3238</v>
      </c>
      <c r="I384" s="849">
        <v>3686.31005859375</v>
      </c>
      <c r="J384" s="849">
        <v>1</v>
      </c>
      <c r="K384" s="850">
        <v>3686.31005859375</v>
      </c>
    </row>
    <row r="385" spans="1:11" ht="14.4" customHeight="1" x14ac:dyDescent="0.3">
      <c r="A385" s="831" t="s">
        <v>579</v>
      </c>
      <c r="B385" s="832" t="s">
        <v>580</v>
      </c>
      <c r="C385" s="835" t="s">
        <v>2713</v>
      </c>
      <c r="D385" s="863" t="s">
        <v>2714</v>
      </c>
      <c r="E385" s="835" t="s">
        <v>3193</v>
      </c>
      <c r="F385" s="863" t="s">
        <v>3194</v>
      </c>
      <c r="G385" s="835" t="s">
        <v>3239</v>
      </c>
      <c r="H385" s="835" t="s">
        <v>3240</v>
      </c>
      <c r="I385" s="849">
        <v>3686.31005859375</v>
      </c>
      <c r="J385" s="849">
        <v>4</v>
      </c>
      <c r="K385" s="850">
        <v>14745.240234375</v>
      </c>
    </row>
    <row r="386" spans="1:11" ht="14.4" customHeight="1" x14ac:dyDescent="0.3">
      <c r="A386" s="831" t="s">
        <v>579</v>
      </c>
      <c r="B386" s="832" t="s">
        <v>580</v>
      </c>
      <c r="C386" s="835" t="s">
        <v>2713</v>
      </c>
      <c r="D386" s="863" t="s">
        <v>2714</v>
      </c>
      <c r="E386" s="835" t="s">
        <v>3193</v>
      </c>
      <c r="F386" s="863" t="s">
        <v>3194</v>
      </c>
      <c r="G386" s="835" t="s">
        <v>3241</v>
      </c>
      <c r="H386" s="835" t="s">
        <v>3242</v>
      </c>
      <c r="I386" s="849">
        <v>3686.31005859375</v>
      </c>
      <c r="J386" s="849">
        <v>1</v>
      </c>
      <c r="K386" s="850">
        <v>3686.31005859375</v>
      </c>
    </row>
    <row r="387" spans="1:11" ht="14.4" customHeight="1" x14ac:dyDescent="0.3">
      <c r="A387" s="831" t="s">
        <v>579</v>
      </c>
      <c r="B387" s="832" t="s">
        <v>580</v>
      </c>
      <c r="C387" s="835" t="s">
        <v>2713</v>
      </c>
      <c r="D387" s="863" t="s">
        <v>2714</v>
      </c>
      <c r="E387" s="835" t="s">
        <v>3193</v>
      </c>
      <c r="F387" s="863" t="s">
        <v>3194</v>
      </c>
      <c r="G387" s="835" t="s">
        <v>3243</v>
      </c>
      <c r="H387" s="835" t="s">
        <v>3244</v>
      </c>
      <c r="I387" s="849">
        <v>3263.2980468750002</v>
      </c>
      <c r="J387" s="849">
        <v>5</v>
      </c>
      <c r="K387" s="850">
        <v>16316.490234375</v>
      </c>
    </row>
    <row r="388" spans="1:11" ht="14.4" customHeight="1" x14ac:dyDescent="0.3">
      <c r="A388" s="831" t="s">
        <v>579</v>
      </c>
      <c r="B388" s="832" t="s">
        <v>580</v>
      </c>
      <c r="C388" s="835" t="s">
        <v>2713</v>
      </c>
      <c r="D388" s="863" t="s">
        <v>2714</v>
      </c>
      <c r="E388" s="835" t="s">
        <v>3193</v>
      </c>
      <c r="F388" s="863" t="s">
        <v>3194</v>
      </c>
      <c r="G388" s="835" t="s">
        <v>3245</v>
      </c>
      <c r="H388" s="835" t="s">
        <v>3246</v>
      </c>
      <c r="I388" s="849">
        <v>5175</v>
      </c>
      <c r="J388" s="849">
        <v>1</v>
      </c>
      <c r="K388" s="850">
        <v>5175</v>
      </c>
    </row>
    <row r="389" spans="1:11" ht="14.4" customHeight="1" x14ac:dyDescent="0.3">
      <c r="A389" s="831" t="s">
        <v>579</v>
      </c>
      <c r="B389" s="832" t="s">
        <v>580</v>
      </c>
      <c r="C389" s="835" t="s">
        <v>2713</v>
      </c>
      <c r="D389" s="863" t="s">
        <v>2714</v>
      </c>
      <c r="E389" s="835" t="s">
        <v>3193</v>
      </c>
      <c r="F389" s="863" t="s">
        <v>3194</v>
      </c>
      <c r="G389" s="835" t="s">
        <v>3247</v>
      </c>
      <c r="H389" s="835" t="s">
        <v>3248</v>
      </c>
      <c r="I389" s="849">
        <v>3795</v>
      </c>
      <c r="J389" s="849">
        <v>1</v>
      </c>
      <c r="K389" s="850">
        <v>3795</v>
      </c>
    </row>
    <row r="390" spans="1:11" ht="14.4" customHeight="1" x14ac:dyDescent="0.3">
      <c r="A390" s="831" t="s">
        <v>579</v>
      </c>
      <c r="B390" s="832" t="s">
        <v>580</v>
      </c>
      <c r="C390" s="835" t="s">
        <v>2713</v>
      </c>
      <c r="D390" s="863" t="s">
        <v>2714</v>
      </c>
      <c r="E390" s="835" t="s">
        <v>3193</v>
      </c>
      <c r="F390" s="863" t="s">
        <v>3194</v>
      </c>
      <c r="G390" s="835" t="s">
        <v>3249</v>
      </c>
      <c r="H390" s="835" t="s">
        <v>3250</v>
      </c>
      <c r="I390" s="849">
        <v>3795</v>
      </c>
      <c r="J390" s="849">
        <v>7</v>
      </c>
      <c r="K390" s="850">
        <v>26565</v>
      </c>
    </row>
    <row r="391" spans="1:11" ht="14.4" customHeight="1" x14ac:dyDescent="0.3">
      <c r="A391" s="831" t="s">
        <v>579</v>
      </c>
      <c r="B391" s="832" t="s">
        <v>580</v>
      </c>
      <c r="C391" s="835" t="s">
        <v>2713</v>
      </c>
      <c r="D391" s="863" t="s">
        <v>2714</v>
      </c>
      <c r="E391" s="835" t="s">
        <v>3193</v>
      </c>
      <c r="F391" s="863" t="s">
        <v>3194</v>
      </c>
      <c r="G391" s="835" t="s">
        <v>3251</v>
      </c>
      <c r="H391" s="835" t="s">
        <v>3252</v>
      </c>
      <c r="I391" s="849">
        <v>3795</v>
      </c>
      <c r="J391" s="849">
        <v>5</v>
      </c>
      <c r="K391" s="850">
        <v>18975</v>
      </c>
    </row>
    <row r="392" spans="1:11" ht="14.4" customHeight="1" x14ac:dyDescent="0.3">
      <c r="A392" s="831" t="s">
        <v>579</v>
      </c>
      <c r="B392" s="832" t="s">
        <v>580</v>
      </c>
      <c r="C392" s="835" t="s">
        <v>2713</v>
      </c>
      <c r="D392" s="863" t="s">
        <v>2714</v>
      </c>
      <c r="E392" s="835" t="s">
        <v>3193</v>
      </c>
      <c r="F392" s="863" t="s">
        <v>3194</v>
      </c>
      <c r="G392" s="835" t="s">
        <v>3253</v>
      </c>
      <c r="H392" s="835" t="s">
        <v>3254</v>
      </c>
      <c r="I392" s="849">
        <v>3795</v>
      </c>
      <c r="J392" s="849">
        <v>4</v>
      </c>
      <c r="K392" s="850">
        <v>15180</v>
      </c>
    </row>
    <row r="393" spans="1:11" ht="14.4" customHeight="1" x14ac:dyDescent="0.3">
      <c r="A393" s="831" t="s">
        <v>579</v>
      </c>
      <c r="B393" s="832" t="s">
        <v>580</v>
      </c>
      <c r="C393" s="835" t="s">
        <v>2713</v>
      </c>
      <c r="D393" s="863" t="s">
        <v>2714</v>
      </c>
      <c r="E393" s="835" t="s">
        <v>3193</v>
      </c>
      <c r="F393" s="863" t="s">
        <v>3194</v>
      </c>
      <c r="G393" s="835" t="s">
        <v>3255</v>
      </c>
      <c r="H393" s="835" t="s">
        <v>3256</v>
      </c>
      <c r="I393" s="849">
        <v>3795</v>
      </c>
      <c r="J393" s="849">
        <v>1</v>
      </c>
      <c r="K393" s="850">
        <v>3795</v>
      </c>
    </row>
    <row r="394" spans="1:11" ht="14.4" customHeight="1" x14ac:dyDescent="0.3">
      <c r="A394" s="831" t="s">
        <v>579</v>
      </c>
      <c r="B394" s="832" t="s">
        <v>580</v>
      </c>
      <c r="C394" s="835" t="s">
        <v>2713</v>
      </c>
      <c r="D394" s="863" t="s">
        <v>2714</v>
      </c>
      <c r="E394" s="835" t="s">
        <v>3193</v>
      </c>
      <c r="F394" s="863" t="s">
        <v>3194</v>
      </c>
      <c r="G394" s="835" t="s">
        <v>3257</v>
      </c>
      <c r="H394" s="835" t="s">
        <v>3258</v>
      </c>
      <c r="I394" s="849">
        <v>5175</v>
      </c>
      <c r="J394" s="849">
        <v>5</v>
      </c>
      <c r="K394" s="850">
        <v>25875</v>
      </c>
    </row>
    <row r="395" spans="1:11" ht="14.4" customHeight="1" x14ac:dyDescent="0.3">
      <c r="A395" s="831" t="s">
        <v>579</v>
      </c>
      <c r="B395" s="832" t="s">
        <v>580</v>
      </c>
      <c r="C395" s="835" t="s">
        <v>2713</v>
      </c>
      <c r="D395" s="863" t="s">
        <v>2714</v>
      </c>
      <c r="E395" s="835" t="s">
        <v>3193</v>
      </c>
      <c r="F395" s="863" t="s">
        <v>3194</v>
      </c>
      <c r="G395" s="835" t="s">
        <v>3259</v>
      </c>
      <c r="H395" s="835" t="s">
        <v>3260</v>
      </c>
      <c r="I395" s="849">
        <v>5175</v>
      </c>
      <c r="J395" s="849">
        <v>5</v>
      </c>
      <c r="K395" s="850">
        <v>25875</v>
      </c>
    </row>
    <row r="396" spans="1:11" ht="14.4" customHeight="1" x14ac:dyDescent="0.3">
      <c r="A396" s="831" t="s">
        <v>579</v>
      </c>
      <c r="B396" s="832" t="s">
        <v>580</v>
      </c>
      <c r="C396" s="835" t="s">
        <v>2713</v>
      </c>
      <c r="D396" s="863" t="s">
        <v>2714</v>
      </c>
      <c r="E396" s="835" t="s">
        <v>3193</v>
      </c>
      <c r="F396" s="863" t="s">
        <v>3194</v>
      </c>
      <c r="G396" s="835" t="s">
        <v>3261</v>
      </c>
      <c r="H396" s="835" t="s">
        <v>3262</v>
      </c>
      <c r="I396" s="849">
        <v>10807.4697265625</v>
      </c>
      <c r="J396" s="849">
        <v>1</v>
      </c>
      <c r="K396" s="850">
        <v>10807.4697265625</v>
      </c>
    </row>
    <row r="397" spans="1:11" ht="14.4" customHeight="1" x14ac:dyDescent="0.3">
      <c r="A397" s="831" t="s">
        <v>579</v>
      </c>
      <c r="B397" s="832" t="s">
        <v>580</v>
      </c>
      <c r="C397" s="835" t="s">
        <v>2713</v>
      </c>
      <c r="D397" s="863" t="s">
        <v>2714</v>
      </c>
      <c r="E397" s="835" t="s">
        <v>3193</v>
      </c>
      <c r="F397" s="863" t="s">
        <v>3194</v>
      </c>
      <c r="G397" s="835" t="s">
        <v>3263</v>
      </c>
      <c r="H397" s="835" t="s">
        <v>3264</v>
      </c>
      <c r="I397" s="849">
        <v>10807.4697265625</v>
      </c>
      <c r="J397" s="849">
        <v>2</v>
      </c>
      <c r="K397" s="850">
        <v>21614.939453125</v>
      </c>
    </row>
    <row r="398" spans="1:11" ht="14.4" customHeight="1" x14ac:dyDescent="0.3">
      <c r="A398" s="831" t="s">
        <v>579</v>
      </c>
      <c r="B398" s="832" t="s">
        <v>580</v>
      </c>
      <c r="C398" s="835" t="s">
        <v>2713</v>
      </c>
      <c r="D398" s="863" t="s">
        <v>2714</v>
      </c>
      <c r="E398" s="835" t="s">
        <v>3193</v>
      </c>
      <c r="F398" s="863" t="s">
        <v>3194</v>
      </c>
      <c r="G398" s="835" t="s">
        <v>3265</v>
      </c>
      <c r="H398" s="835" t="s">
        <v>3266</v>
      </c>
      <c r="I398" s="849">
        <v>10807.4697265625</v>
      </c>
      <c r="J398" s="849">
        <v>2</v>
      </c>
      <c r="K398" s="850">
        <v>21614.939453125</v>
      </c>
    </row>
    <row r="399" spans="1:11" ht="14.4" customHeight="1" x14ac:dyDescent="0.3">
      <c r="A399" s="831" t="s">
        <v>579</v>
      </c>
      <c r="B399" s="832" t="s">
        <v>580</v>
      </c>
      <c r="C399" s="835" t="s">
        <v>2713</v>
      </c>
      <c r="D399" s="863" t="s">
        <v>2714</v>
      </c>
      <c r="E399" s="835" t="s">
        <v>3193</v>
      </c>
      <c r="F399" s="863" t="s">
        <v>3194</v>
      </c>
      <c r="G399" s="835" t="s">
        <v>3267</v>
      </c>
      <c r="H399" s="835" t="s">
        <v>3268</v>
      </c>
      <c r="I399" s="849">
        <v>10807.4697265625</v>
      </c>
      <c r="J399" s="849">
        <v>2</v>
      </c>
      <c r="K399" s="850">
        <v>21614.939453125</v>
      </c>
    </row>
    <row r="400" spans="1:11" ht="14.4" customHeight="1" x14ac:dyDescent="0.3">
      <c r="A400" s="831" t="s">
        <v>579</v>
      </c>
      <c r="B400" s="832" t="s">
        <v>580</v>
      </c>
      <c r="C400" s="835" t="s">
        <v>2713</v>
      </c>
      <c r="D400" s="863" t="s">
        <v>2714</v>
      </c>
      <c r="E400" s="835" t="s">
        <v>3193</v>
      </c>
      <c r="F400" s="863" t="s">
        <v>3194</v>
      </c>
      <c r="G400" s="835" t="s">
        <v>3269</v>
      </c>
      <c r="H400" s="835" t="s">
        <v>3270</v>
      </c>
      <c r="I400" s="849">
        <v>10807.4697265625</v>
      </c>
      <c r="J400" s="849">
        <v>2</v>
      </c>
      <c r="K400" s="850">
        <v>21614.939453125</v>
      </c>
    </row>
    <row r="401" spans="1:11" ht="14.4" customHeight="1" x14ac:dyDescent="0.3">
      <c r="A401" s="831" t="s">
        <v>579</v>
      </c>
      <c r="B401" s="832" t="s">
        <v>580</v>
      </c>
      <c r="C401" s="835" t="s">
        <v>2713</v>
      </c>
      <c r="D401" s="863" t="s">
        <v>2714</v>
      </c>
      <c r="E401" s="835" t="s">
        <v>3193</v>
      </c>
      <c r="F401" s="863" t="s">
        <v>3194</v>
      </c>
      <c r="G401" s="835" t="s">
        <v>3271</v>
      </c>
      <c r="H401" s="835" t="s">
        <v>3272</v>
      </c>
      <c r="I401" s="849">
        <v>10807.4697265625</v>
      </c>
      <c r="J401" s="849">
        <v>1</v>
      </c>
      <c r="K401" s="850">
        <v>10807.4697265625</v>
      </c>
    </row>
    <row r="402" spans="1:11" ht="14.4" customHeight="1" x14ac:dyDescent="0.3">
      <c r="A402" s="831" t="s">
        <v>579</v>
      </c>
      <c r="B402" s="832" t="s">
        <v>580</v>
      </c>
      <c r="C402" s="835" t="s">
        <v>2713</v>
      </c>
      <c r="D402" s="863" t="s">
        <v>2714</v>
      </c>
      <c r="E402" s="835" t="s">
        <v>3193</v>
      </c>
      <c r="F402" s="863" t="s">
        <v>3194</v>
      </c>
      <c r="G402" s="835" t="s">
        <v>3273</v>
      </c>
      <c r="H402" s="835" t="s">
        <v>3274</v>
      </c>
      <c r="I402" s="849">
        <v>10807.4697265625</v>
      </c>
      <c r="J402" s="849">
        <v>1</v>
      </c>
      <c r="K402" s="850">
        <v>10807.4697265625</v>
      </c>
    </row>
    <row r="403" spans="1:11" ht="14.4" customHeight="1" x14ac:dyDescent="0.3">
      <c r="A403" s="831" t="s">
        <v>579</v>
      </c>
      <c r="B403" s="832" t="s">
        <v>580</v>
      </c>
      <c r="C403" s="835" t="s">
        <v>2713</v>
      </c>
      <c r="D403" s="863" t="s">
        <v>2714</v>
      </c>
      <c r="E403" s="835" t="s">
        <v>3193</v>
      </c>
      <c r="F403" s="863" t="s">
        <v>3194</v>
      </c>
      <c r="G403" s="835" t="s">
        <v>3275</v>
      </c>
      <c r="H403" s="835" t="s">
        <v>3276</v>
      </c>
      <c r="I403" s="849">
        <v>8244.3416341145839</v>
      </c>
      <c r="J403" s="849">
        <v>5</v>
      </c>
      <c r="K403" s="850">
        <v>49466.039804687724</v>
      </c>
    </row>
    <row r="404" spans="1:11" ht="14.4" customHeight="1" x14ac:dyDescent="0.3">
      <c r="A404" s="831" t="s">
        <v>579</v>
      </c>
      <c r="B404" s="832" t="s">
        <v>580</v>
      </c>
      <c r="C404" s="835" t="s">
        <v>2713</v>
      </c>
      <c r="D404" s="863" t="s">
        <v>2714</v>
      </c>
      <c r="E404" s="835" t="s">
        <v>3193</v>
      </c>
      <c r="F404" s="863" t="s">
        <v>3194</v>
      </c>
      <c r="G404" s="835" t="s">
        <v>3277</v>
      </c>
      <c r="H404" s="835" t="s">
        <v>3278</v>
      </c>
      <c r="I404" s="849">
        <v>9893.2099609375</v>
      </c>
      <c r="J404" s="849">
        <v>1</v>
      </c>
      <c r="K404" s="850">
        <v>9893.2099609375</v>
      </c>
    </row>
    <row r="405" spans="1:11" ht="14.4" customHeight="1" x14ac:dyDescent="0.3">
      <c r="A405" s="831" t="s">
        <v>579</v>
      </c>
      <c r="B405" s="832" t="s">
        <v>580</v>
      </c>
      <c r="C405" s="835" t="s">
        <v>2713</v>
      </c>
      <c r="D405" s="863" t="s">
        <v>2714</v>
      </c>
      <c r="E405" s="835" t="s">
        <v>3193</v>
      </c>
      <c r="F405" s="863" t="s">
        <v>3194</v>
      </c>
      <c r="G405" s="835" t="s">
        <v>3279</v>
      </c>
      <c r="H405" s="835" t="s">
        <v>3280</v>
      </c>
      <c r="I405" s="849">
        <v>8244.3416341145839</v>
      </c>
      <c r="J405" s="849">
        <v>5</v>
      </c>
      <c r="K405" s="850">
        <v>49466.009804688394</v>
      </c>
    </row>
    <row r="406" spans="1:11" ht="14.4" customHeight="1" x14ac:dyDescent="0.3">
      <c r="A406" s="831" t="s">
        <v>579</v>
      </c>
      <c r="B406" s="832" t="s">
        <v>580</v>
      </c>
      <c r="C406" s="835" t="s">
        <v>2713</v>
      </c>
      <c r="D406" s="863" t="s">
        <v>2714</v>
      </c>
      <c r="E406" s="835" t="s">
        <v>3193</v>
      </c>
      <c r="F406" s="863" t="s">
        <v>3194</v>
      </c>
      <c r="G406" s="835" t="s">
        <v>3281</v>
      </c>
      <c r="H406" s="835" t="s">
        <v>3282</v>
      </c>
      <c r="I406" s="849">
        <v>5196.1298828125</v>
      </c>
      <c r="J406" s="849">
        <v>1</v>
      </c>
      <c r="K406" s="850">
        <v>5196.1298828125</v>
      </c>
    </row>
    <row r="407" spans="1:11" ht="14.4" customHeight="1" x14ac:dyDescent="0.3">
      <c r="A407" s="831" t="s">
        <v>579</v>
      </c>
      <c r="B407" s="832" t="s">
        <v>580</v>
      </c>
      <c r="C407" s="835" t="s">
        <v>2713</v>
      </c>
      <c r="D407" s="863" t="s">
        <v>2714</v>
      </c>
      <c r="E407" s="835" t="s">
        <v>3193</v>
      </c>
      <c r="F407" s="863" t="s">
        <v>3194</v>
      </c>
      <c r="G407" s="835" t="s">
        <v>3283</v>
      </c>
      <c r="H407" s="835" t="s">
        <v>3284</v>
      </c>
      <c r="I407" s="849">
        <v>9028.650390625</v>
      </c>
      <c r="J407" s="849">
        <v>2</v>
      </c>
      <c r="K407" s="850">
        <v>18057.30078125</v>
      </c>
    </row>
    <row r="408" spans="1:11" ht="14.4" customHeight="1" x14ac:dyDescent="0.3">
      <c r="A408" s="831" t="s">
        <v>579</v>
      </c>
      <c r="B408" s="832" t="s">
        <v>580</v>
      </c>
      <c r="C408" s="835" t="s">
        <v>2713</v>
      </c>
      <c r="D408" s="863" t="s">
        <v>2714</v>
      </c>
      <c r="E408" s="835" t="s">
        <v>3193</v>
      </c>
      <c r="F408" s="863" t="s">
        <v>3194</v>
      </c>
      <c r="G408" s="835" t="s">
        <v>3285</v>
      </c>
      <c r="H408" s="835" t="s">
        <v>3286</v>
      </c>
      <c r="I408" s="849">
        <v>9154.39013671875</v>
      </c>
      <c r="J408" s="849">
        <v>2</v>
      </c>
      <c r="K408" s="850">
        <v>18308.7802734375</v>
      </c>
    </row>
    <row r="409" spans="1:11" ht="14.4" customHeight="1" x14ac:dyDescent="0.3">
      <c r="A409" s="831" t="s">
        <v>579</v>
      </c>
      <c r="B409" s="832" t="s">
        <v>580</v>
      </c>
      <c r="C409" s="835" t="s">
        <v>2713</v>
      </c>
      <c r="D409" s="863" t="s">
        <v>2714</v>
      </c>
      <c r="E409" s="835" t="s">
        <v>3193</v>
      </c>
      <c r="F409" s="863" t="s">
        <v>3194</v>
      </c>
      <c r="G409" s="835" t="s">
        <v>3287</v>
      </c>
      <c r="H409" s="835" t="s">
        <v>3288</v>
      </c>
      <c r="I409" s="849">
        <v>9154.3896484375</v>
      </c>
      <c r="J409" s="849">
        <v>1</v>
      </c>
      <c r="K409" s="850">
        <v>9154.3896484375</v>
      </c>
    </row>
    <row r="410" spans="1:11" ht="14.4" customHeight="1" x14ac:dyDescent="0.3">
      <c r="A410" s="831" t="s">
        <v>579</v>
      </c>
      <c r="B410" s="832" t="s">
        <v>580</v>
      </c>
      <c r="C410" s="835" t="s">
        <v>2713</v>
      </c>
      <c r="D410" s="863" t="s">
        <v>2714</v>
      </c>
      <c r="E410" s="835" t="s">
        <v>3193</v>
      </c>
      <c r="F410" s="863" t="s">
        <v>3194</v>
      </c>
      <c r="G410" s="835" t="s">
        <v>3289</v>
      </c>
      <c r="H410" s="835" t="s">
        <v>3290</v>
      </c>
      <c r="I410" s="849">
        <v>10609.6201171875</v>
      </c>
      <c r="J410" s="849">
        <v>2</v>
      </c>
      <c r="K410" s="850">
        <v>21219.240234375</v>
      </c>
    </row>
    <row r="411" spans="1:11" ht="14.4" customHeight="1" x14ac:dyDescent="0.3">
      <c r="A411" s="831" t="s">
        <v>579</v>
      </c>
      <c r="B411" s="832" t="s">
        <v>580</v>
      </c>
      <c r="C411" s="835" t="s">
        <v>2713</v>
      </c>
      <c r="D411" s="863" t="s">
        <v>2714</v>
      </c>
      <c r="E411" s="835" t="s">
        <v>3193</v>
      </c>
      <c r="F411" s="863" t="s">
        <v>3194</v>
      </c>
      <c r="G411" s="835" t="s">
        <v>3291</v>
      </c>
      <c r="H411" s="835" t="s">
        <v>3292</v>
      </c>
      <c r="I411" s="849">
        <v>3792.56005859375</v>
      </c>
      <c r="J411" s="849">
        <v>1</v>
      </c>
      <c r="K411" s="850">
        <v>3792.56005859375</v>
      </c>
    </row>
    <row r="412" spans="1:11" ht="14.4" customHeight="1" x14ac:dyDescent="0.3">
      <c r="A412" s="831" t="s">
        <v>579</v>
      </c>
      <c r="B412" s="832" t="s">
        <v>580</v>
      </c>
      <c r="C412" s="835" t="s">
        <v>2713</v>
      </c>
      <c r="D412" s="863" t="s">
        <v>2714</v>
      </c>
      <c r="E412" s="835" t="s">
        <v>3193</v>
      </c>
      <c r="F412" s="863" t="s">
        <v>3194</v>
      </c>
      <c r="G412" s="835" t="s">
        <v>3293</v>
      </c>
      <c r="H412" s="835" t="s">
        <v>3294</v>
      </c>
      <c r="I412" s="849">
        <v>7424.2998046875</v>
      </c>
      <c r="J412" s="849">
        <v>1</v>
      </c>
      <c r="K412" s="850">
        <v>7424.2998046875</v>
      </c>
    </row>
    <row r="413" spans="1:11" ht="14.4" customHeight="1" x14ac:dyDescent="0.3">
      <c r="A413" s="831" t="s">
        <v>579</v>
      </c>
      <c r="B413" s="832" t="s">
        <v>580</v>
      </c>
      <c r="C413" s="835" t="s">
        <v>2713</v>
      </c>
      <c r="D413" s="863" t="s">
        <v>2714</v>
      </c>
      <c r="E413" s="835" t="s">
        <v>3193</v>
      </c>
      <c r="F413" s="863" t="s">
        <v>3194</v>
      </c>
      <c r="G413" s="835" t="s">
        <v>3295</v>
      </c>
      <c r="H413" s="835" t="s">
        <v>3296</v>
      </c>
      <c r="I413" s="849">
        <v>7424.31005859375</v>
      </c>
      <c r="J413" s="849">
        <v>1</v>
      </c>
      <c r="K413" s="850">
        <v>7424.31005859375</v>
      </c>
    </row>
    <row r="414" spans="1:11" ht="14.4" customHeight="1" x14ac:dyDescent="0.3">
      <c r="A414" s="831" t="s">
        <v>579</v>
      </c>
      <c r="B414" s="832" t="s">
        <v>580</v>
      </c>
      <c r="C414" s="835" t="s">
        <v>2713</v>
      </c>
      <c r="D414" s="863" t="s">
        <v>2714</v>
      </c>
      <c r="E414" s="835" t="s">
        <v>3193</v>
      </c>
      <c r="F414" s="863" t="s">
        <v>3194</v>
      </c>
      <c r="G414" s="835" t="s">
        <v>3297</v>
      </c>
      <c r="H414" s="835" t="s">
        <v>3298</v>
      </c>
      <c r="I414" s="849">
        <v>7329.7998046875</v>
      </c>
      <c r="J414" s="849">
        <v>1</v>
      </c>
      <c r="K414" s="850">
        <v>7329.7998046875</v>
      </c>
    </row>
    <row r="415" spans="1:11" ht="14.4" customHeight="1" x14ac:dyDescent="0.3">
      <c r="A415" s="831" t="s">
        <v>579</v>
      </c>
      <c r="B415" s="832" t="s">
        <v>580</v>
      </c>
      <c r="C415" s="835" t="s">
        <v>2713</v>
      </c>
      <c r="D415" s="863" t="s">
        <v>2714</v>
      </c>
      <c r="E415" s="835" t="s">
        <v>3193</v>
      </c>
      <c r="F415" s="863" t="s">
        <v>3194</v>
      </c>
      <c r="G415" s="835" t="s">
        <v>3299</v>
      </c>
      <c r="H415" s="835" t="s">
        <v>3300</v>
      </c>
      <c r="I415" s="849">
        <v>7329.740234375</v>
      </c>
      <c r="J415" s="849">
        <v>4</v>
      </c>
      <c r="K415" s="850">
        <v>29318.9609375</v>
      </c>
    </row>
    <row r="416" spans="1:11" ht="14.4" customHeight="1" x14ac:dyDescent="0.3">
      <c r="A416" s="831" t="s">
        <v>579</v>
      </c>
      <c r="B416" s="832" t="s">
        <v>580</v>
      </c>
      <c r="C416" s="835" t="s">
        <v>2713</v>
      </c>
      <c r="D416" s="863" t="s">
        <v>2714</v>
      </c>
      <c r="E416" s="835" t="s">
        <v>3193</v>
      </c>
      <c r="F416" s="863" t="s">
        <v>3194</v>
      </c>
      <c r="G416" s="835" t="s">
        <v>3301</v>
      </c>
      <c r="H416" s="835" t="s">
        <v>3302</v>
      </c>
      <c r="I416" s="849">
        <v>7329.740234375</v>
      </c>
      <c r="J416" s="849">
        <v>2</v>
      </c>
      <c r="K416" s="850">
        <v>14659.48046875</v>
      </c>
    </row>
    <row r="417" spans="1:11" ht="14.4" customHeight="1" x14ac:dyDescent="0.3">
      <c r="A417" s="831" t="s">
        <v>579</v>
      </c>
      <c r="B417" s="832" t="s">
        <v>580</v>
      </c>
      <c r="C417" s="835" t="s">
        <v>2713</v>
      </c>
      <c r="D417" s="863" t="s">
        <v>2714</v>
      </c>
      <c r="E417" s="835" t="s">
        <v>3193</v>
      </c>
      <c r="F417" s="863" t="s">
        <v>3194</v>
      </c>
      <c r="G417" s="835" t="s">
        <v>3303</v>
      </c>
      <c r="H417" s="835" t="s">
        <v>3304</v>
      </c>
      <c r="I417" s="849">
        <v>7329.740234375</v>
      </c>
      <c r="J417" s="849">
        <v>1</v>
      </c>
      <c r="K417" s="850">
        <v>7329.740234375</v>
      </c>
    </row>
    <row r="418" spans="1:11" ht="14.4" customHeight="1" x14ac:dyDescent="0.3">
      <c r="A418" s="831" t="s">
        <v>579</v>
      </c>
      <c r="B418" s="832" t="s">
        <v>580</v>
      </c>
      <c r="C418" s="835" t="s">
        <v>2713</v>
      </c>
      <c r="D418" s="863" t="s">
        <v>2714</v>
      </c>
      <c r="E418" s="835" t="s">
        <v>3193</v>
      </c>
      <c r="F418" s="863" t="s">
        <v>3194</v>
      </c>
      <c r="G418" s="835" t="s">
        <v>3305</v>
      </c>
      <c r="H418" s="835" t="s">
        <v>3306</v>
      </c>
      <c r="I418" s="849">
        <v>7424.2998046875</v>
      </c>
      <c r="J418" s="849">
        <v>1</v>
      </c>
      <c r="K418" s="850">
        <v>7424.2998046875</v>
      </c>
    </row>
    <row r="419" spans="1:11" ht="14.4" customHeight="1" x14ac:dyDescent="0.3">
      <c r="A419" s="831" t="s">
        <v>579</v>
      </c>
      <c r="B419" s="832" t="s">
        <v>580</v>
      </c>
      <c r="C419" s="835" t="s">
        <v>2713</v>
      </c>
      <c r="D419" s="863" t="s">
        <v>2714</v>
      </c>
      <c r="E419" s="835" t="s">
        <v>3193</v>
      </c>
      <c r="F419" s="863" t="s">
        <v>3194</v>
      </c>
      <c r="G419" s="835" t="s">
        <v>3307</v>
      </c>
      <c r="H419" s="835" t="s">
        <v>3308</v>
      </c>
      <c r="I419" s="849">
        <v>8323.91015625</v>
      </c>
      <c r="J419" s="849">
        <v>1</v>
      </c>
      <c r="K419" s="850">
        <v>8323.91015625</v>
      </c>
    </row>
    <row r="420" spans="1:11" ht="14.4" customHeight="1" x14ac:dyDescent="0.3">
      <c r="A420" s="831" t="s">
        <v>579</v>
      </c>
      <c r="B420" s="832" t="s">
        <v>580</v>
      </c>
      <c r="C420" s="835" t="s">
        <v>2713</v>
      </c>
      <c r="D420" s="863" t="s">
        <v>2714</v>
      </c>
      <c r="E420" s="835" t="s">
        <v>3193</v>
      </c>
      <c r="F420" s="863" t="s">
        <v>3194</v>
      </c>
      <c r="G420" s="835" t="s">
        <v>3309</v>
      </c>
      <c r="H420" s="835" t="s">
        <v>3310</v>
      </c>
      <c r="I420" s="849">
        <v>8770.349609375</v>
      </c>
      <c r="J420" s="849">
        <v>2</v>
      </c>
      <c r="K420" s="850">
        <v>17540.69921875</v>
      </c>
    </row>
    <row r="421" spans="1:11" ht="14.4" customHeight="1" x14ac:dyDescent="0.3">
      <c r="A421" s="831" t="s">
        <v>579</v>
      </c>
      <c r="B421" s="832" t="s">
        <v>580</v>
      </c>
      <c r="C421" s="835" t="s">
        <v>2713</v>
      </c>
      <c r="D421" s="863" t="s">
        <v>2714</v>
      </c>
      <c r="E421" s="835" t="s">
        <v>3193</v>
      </c>
      <c r="F421" s="863" t="s">
        <v>3194</v>
      </c>
      <c r="G421" s="835" t="s">
        <v>3311</v>
      </c>
      <c r="H421" s="835" t="s">
        <v>3312</v>
      </c>
      <c r="I421" s="849">
        <v>3541.090087890625</v>
      </c>
      <c r="J421" s="849">
        <v>1</v>
      </c>
      <c r="K421" s="850">
        <v>3541.090087890625</v>
      </c>
    </row>
    <row r="422" spans="1:11" ht="14.4" customHeight="1" x14ac:dyDescent="0.3">
      <c r="A422" s="831" t="s">
        <v>579</v>
      </c>
      <c r="B422" s="832" t="s">
        <v>580</v>
      </c>
      <c r="C422" s="835" t="s">
        <v>2713</v>
      </c>
      <c r="D422" s="863" t="s">
        <v>2714</v>
      </c>
      <c r="E422" s="835" t="s">
        <v>3193</v>
      </c>
      <c r="F422" s="863" t="s">
        <v>3194</v>
      </c>
      <c r="G422" s="835" t="s">
        <v>3313</v>
      </c>
      <c r="H422" s="835" t="s">
        <v>3314</v>
      </c>
      <c r="I422" s="849">
        <v>8622.1904296875</v>
      </c>
      <c r="J422" s="849">
        <v>2</v>
      </c>
      <c r="K422" s="850">
        <v>17244.380859375</v>
      </c>
    </row>
    <row r="423" spans="1:11" ht="14.4" customHeight="1" x14ac:dyDescent="0.3">
      <c r="A423" s="831" t="s">
        <v>579</v>
      </c>
      <c r="B423" s="832" t="s">
        <v>580</v>
      </c>
      <c r="C423" s="835" t="s">
        <v>2713</v>
      </c>
      <c r="D423" s="863" t="s">
        <v>2714</v>
      </c>
      <c r="E423" s="835" t="s">
        <v>3193</v>
      </c>
      <c r="F423" s="863" t="s">
        <v>3194</v>
      </c>
      <c r="G423" s="835" t="s">
        <v>3315</v>
      </c>
      <c r="H423" s="835" t="s">
        <v>3316</v>
      </c>
      <c r="I423" s="849">
        <v>7886.2998046875</v>
      </c>
      <c r="J423" s="849">
        <v>1</v>
      </c>
      <c r="K423" s="850">
        <v>7886.2998046875</v>
      </c>
    </row>
    <row r="424" spans="1:11" ht="14.4" customHeight="1" x14ac:dyDescent="0.3">
      <c r="A424" s="831" t="s">
        <v>579</v>
      </c>
      <c r="B424" s="832" t="s">
        <v>580</v>
      </c>
      <c r="C424" s="835" t="s">
        <v>2713</v>
      </c>
      <c r="D424" s="863" t="s">
        <v>2714</v>
      </c>
      <c r="E424" s="835" t="s">
        <v>3193</v>
      </c>
      <c r="F424" s="863" t="s">
        <v>3194</v>
      </c>
      <c r="G424" s="835" t="s">
        <v>3317</v>
      </c>
      <c r="H424" s="835" t="s">
        <v>3318</v>
      </c>
      <c r="I424" s="849">
        <v>7886.2998046875</v>
      </c>
      <c r="J424" s="849">
        <v>1</v>
      </c>
      <c r="K424" s="850">
        <v>7886.2998046875</v>
      </c>
    </row>
    <row r="425" spans="1:11" ht="14.4" customHeight="1" x14ac:dyDescent="0.3">
      <c r="A425" s="831" t="s">
        <v>579</v>
      </c>
      <c r="B425" s="832" t="s">
        <v>580</v>
      </c>
      <c r="C425" s="835" t="s">
        <v>2713</v>
      </c>
      <c r="D425" s="863" t="s">
        <v>2714</v>
      </c>
      <c r="E425" s="835" t="s">
        <v>3193</v>
      </c>
      <c r="F425" s="863" t="s">
        <v>3194</v>
      </c>
      <c r="G425" s="835" t="s">
        <v>3319</v>
      </c>
      <c r="H425" s="835" t="s">
        <v>3320</v>
      </c>
      <c r="I425" s="849">
        <v>8822.98046875</v>
      </c>
      <c r="J425" s="849">
        <v>1</v>
      </c>
      <c r="K425" s="850">
        <v>8822.98046875</v>
      </c>
    </row>
    <row r="426" spans="1:11" ht="14.4" customHeight="1" x14ac:dyDescent="0.3">
      <c r="A426" s="831" t="s">
        <v>579</v>
      </c>
      <c r="B426" s="832" t="s">
        <v>580</v>
      </c>
      <c r="C426" s="835" t="s">
        <v>2713</v>
      </c>
      <c r="D426" s="863" t="s">
        <v>2714</v>
      </c>
      <c r="E426" s="835" t="s">
        <v>3193</v>
      </c>
      <c r="F426" s="863" t="s">
        <v>3194</v>
      </c>
      <c r="G426" s="835" t="s">
        <v>3321</v>
      </c>
      <c r="H426" s="835" t="s">
        <v>3322</v>
      </c>
      <c r="I426" s="849">
        <v>8822.98046875</v>
      </c>
      <c r="J426" s="849">
        <v>1</v>
      </c>
      <c r="K426" s="850">
        <v>8822.98046875</v>
      </c>
    </row>
    <row r="427" spans="1:11" ht="14.4" customHeight="1" x14ac:dyDescent="0.3">
      <c r="A427" s="831" t="s">
        <v>579</v>
      </c>
      <c r="B427" s="832" t="s">
        <v>580</v>
      </c>
      <c r="C427" s="835" t="s">
        <v>2713</v>
      </c>
      <c r="D427" s="863" t="s">
        <v>2714</v>
      </c>
      <c r="E427" s="835" t="s">
        <v>3193</v>
      </c>
      <c r="F427" s="863" t="s">
        <v>3194</v>
      </c>
      <c r="G427" s="835" t="s">
        <v>3323</v>
      </c>
      <c r="H427" s="835" t="s">
        <v>3324</v>
      </c>
      <c r="I427" s="849">
        <v>8822.98046875</v>
      </c>
      <c r="J427" s="849">
        <v>4</v>
      </c>
      <c r="K427" s="850">
        <v>35291.921875</v>
      </c>
    </row>
    <row r="428" spans="1:11" ht="14.4" customHeight="1" x14ac:dyDescent="0.3">
      <c r="A428" s="831" t="s">
        <v>579</v>
      </c>
      <c r="B428" s="832" t="s">
        <v>580</v>
      </c>
      <c r="C428" s="835" t="s">
        <v>2713</v>
      </c>
      <c r="D428" s="863" t="s">
        <v>2714</v>
      </c>
      <c r="E428" s="835" t="s">
        <v>3193</v>
      </c>
      <c r="F428" s="863" t="s">
        <v>3194</v>
      </c>
      <c r="G428" s="835" t="s">
        <v>3325</v>
      </c>
      <c r="H428" s="835" t="s">
        <v>3326</v>
      </c>
      <c r="I428" s="849">
        <v>9733.349609375</v>
      </c>
      <c r="J428" s="849">
        <v>2</v>
      </c>
      <c r="K428" s="850">
        <v>19466.69921875</v>
      </c>
    </row>
    <row r="429" spans="1:11" ht="14.4" customHeight="1" x14ac:dyDescent="0.3">
      <c r="A429" s="831" t="s">
        <v>579</v>
      </c>
      <c r="B429" s="832" t="s">
        <v>580</v>
      </c>
      <c r="C429" s="835" t="s">
        <v>2713</v>
      </c>
      <c r="D429" s="863" t="s">
        <v>2714</v>
      </c>
      <c r="E429" s="835" t="s">
        <v>3193</v>
      </c>
      <c r="F429" s="863" t="s">
        <v>3194</v>
      </c>
      <c r="G429" s="835" t="s">
        <v>3327</v>
      </c>
      <c r="H429" s="835" t="s">
        <v>3328</v>
      </c>
      <c r="I429" s="849">
        <v>9733.3603515625</v>
      </c>
      <c r="J429" s="849">
        <v>2</v>
      </c>
      <c r="K429" s="850">
        <v>19466.720703125</v>
      </c>
    </row>
    <row r="430" spans="1:11" ht="14.4" customHeight="1" x14ac:dyDescent="0.3">
      <c r="A430" s="831" t="s">
        <v>579</v>
      </c>
      <c r="B430" s="832" t="s">
        <v>580</v>
      </c>
      <c r="C430" s="835" t="s">
        <v>2713</v>
      </c>
      <c r="D430" s="863" t="s">
        <v>2714</v>
      </c>
      <c r="E430" s="835" t="s">
        <v>3193</v>
      </c>
      <c r="F430" s="863" t="s">
        <v>3194</v>
      </c>
      <c r="G430" s="835" t="s">
        <v>3329</v>
      </c>
      <c r="H430" s="835" t="s">
        <v>3330</v>
      </c>
      <c r="I430" s="849">
        <v>8294.6796875</v>
      </c>
      <c r="J430" s="849">
        <v>1</v>
      </c>
      <c r="K430" s="850">
        <v>8294.6796875</v>
      </c>
    </row>
    <row r="431" spans="1:11" ht="14.4" customHeight="1" x14ac:dyDescent="0.3">
      <c r="A431" s="831" t="s">
        <v>579</v>
      </c>
      <c r="B431" s="832" t="s">
        <v>580</v>
      </c>
      <c r="C431" s="835" t="s">
        <v>2713</v>
      </c>
      <c r="D431" s="863" t="s">
        <v>2714</v>
      </c>
      <c r="E431" s="835" t="s">
        <v>3193</v>
      </c>
      <c r="F431" s="863" t="s">
        <v>3194</v>
      </c>
      <c r="G431" s="835" t="s">
        <v>3331</v>
      </c>
      <c r="H431" s="835" t="s">
        <v>3332</v>
      </c>
      <c r="I431" s="849">
        <v>8294.7001953125</v>
      </c>
      <c r="J431" s="849">
        <v>1</v>
      </c>
      <c r="K431" s="850">
        <v>8294.7001953125</v>
      </c>
    </row>
    <row r="432" spans="1:11" ht="14.4" customHeight="1" x14ac:dyDescent="0.3">
      <c r="A432" s="831" t="s">
        <v>579</v>
      </c>
      <c r="B432" s="832" t="s">
        <v>580</v>
      </c>
      <c r="C432" s="835" t="s">
        <v>2713</v>
      </c>
      <c r="D432" s="863" t="s">
        <v>2714</v>
      </c>
      <c r="E432" s="835" t="s">
        <v>3193</v>
      </c>
      <c r="F432" s="863" t="s">
        <v>3194</v>
      </c>
      <c r="G432" s="835" t="s">
        <v>3333</v>
      </c>
      <c r="H432" s="835" t="s">
        <v>3334</v>
      </c>
      <c r="I432" s="849">
        <v>8294.7001953125</v>
      </c>
      <c r="J432" s="849">
        <v>2</v>
      </c>
      <c r="K432" s="850">
        <v>16589.400390625</v>
      </c>
    </row>
    <row r="433" spans="1:11" ht="14.4" customHeight="1" x14ac:dyDescent="0.3">
      <c r="A433" s="831" t="s">
        <v>579</v>
      </c>
      <c r="B433" s="832" t="s">
        <v>580</v>
      </c>
      <c r="C433" s="835" t="s">
        <v>2713</v>
      </c>
      <c r="D433" s="863" t="s">
        <v>2714</v>
      </c>
      <c r="E433" s="835" t="s">
        <v>3193</v>
      </c>
      <c r="F433" s="863" t="s">
        <v>3194</v>
      </c>
      <c r="G433" s="835" t="s">
        <v>3335</v>
      </c>
      <c r="H433" s="835" t="s">
        <v>3336</v>
      </c>
      <c r="I433" s="849">
        <v>9517.9501953125</v>
      </c>
      <c r="J433" s="849">
        <v>3</v>
      </c>
      <c r="K433" s="850">
        <v>28553.8505859375</v>
      </c>
    </row>
    <row r="434" spans="1:11" ht="14.4" customHeight="1" x14ac:dyDescent="0.3">
      <c r="A434" s="831" t="s">
        <v>579</v>
      </c>
      <c r="B434" s="832" t="s">
        <v>580</v>
      </c>
      <c r="C434" s="835" t="s">
        <v>2713</v>
      </c>
      <c r="D434" s="863" t="s">
        <v>2714</v>
      </c>
      <c r="E434" s="835" t="s">
        <v>3193</v>
      </c>
      <c r="F434" s="863" t="s">
        <v>3194</v>
      </c>
      <c r="G434" s="835" t="s">
        <v>3337</v>
      </c>
      <c r="H434" s="835" t="s">
        <v>3338</v>
      </c>
      <c r="I434" s="849">
        <v>9517.9501953125</v>
      </c>
      <c r="J434" s="849">
        <v>1</v>
      </c>
      <c r="K434" s="850">
        <v>9517.9501953125</v>
      </c>
    </row>
    <row r="435" spans="1:11" ht="14.4" customHeight="1" x14ac:dyDescent="0.3">
      <c r="A435" s="831" t="s">
        <v>579</v>
      </c>
      <c r="B435" s="832" t="s">
        <v>580</v>
      </c>
      <c r="C435" s="835" t="s">
        <v>2713</v>
      </c>
      <c r="D435" s="863" t="s">
        <v>2714</v>
      </c>
      <c r="E435" s="835" t="s">
        <v>3193</v>
      </c>
      <c r="F435" s="863" t="s">
        <v>3194</v>
      </c>
      <c r="G435" s="835" t="s">
        <v>3339</v>
      </c>
      <c r="H435" s="835" t="s">
        <v>3340</v>
      </c>
      <c r="I435" s="849">
        <v>6938.89013671875</v>
      </c>
      <c r="J435" s="849">
        <v>1</v>
      </c>
      <c r="K435" s="850">
        <v>6938.89013671875</v>
      </c>
    </row>
    <row r="436" spans="1:11" ht="14.4" customHeight="1" x14ac:dyDescent="0.3">
      <c r="A436" s="831" t="s">
        <v>579</v>
      </c>
      <c r="B436" s="832" t="s">
        <v>580</v>
      </c>
      <c r="C436" s="835" t="s">
        <v>2713</v>
      </c>
      <c r="D436" s="863" t="s">
        <v>2714</v>
      </c>
      <c r="E436" s="835" t="s">
        <v>3193</v>
      </c>
      <c r="F436" s="863" t="s">
        <v>3194</v>
      </c>
      <c r="G436" s="835" t="s">
        <v>3341</v>
      </c>
      <c r="H436" s="835" t="s">
        <v>3342</v>
      </c>
      <c r="I436" s="849">
        <v>6938.89013671875</v>
      </c>
      <c r="J436" s="849">
        <v>1</v>
      </c>
      <c r="K436" s="850">
        <v>6938.89013671875</v>
      </c>
    </row>
    <row r="437" spans="1:11" ht="14.4" customHeight="1" x14ac:dyDescent="0.3">
      <c r="A437" s="831" t="s">
        <v>579</v>
      </c>
      <c r="B437" s="832" t="s">
        <v>580</v>
      </c>
      <c r="C437" s="835" t="s">
        <v>2713</v>
      </c>
      <c r="D437" s="863" t="s">
        <v>2714</v>
      </c>
      <c r="E437" s="835" t="s">
        <v>3193</v>
      </c>
      <c r="F437" s="863" t="s">
        <v>3194</v>
      </c>
      <c r="G437" s="835" t="s">
        <v>3343</v>
      </c>
      <c r="H437" s="835" t="s">
        <v>3344</v>
      </c>
      <c r="I437" s="849">
        <v>6938.919921875</v>
      </c>
      <c r="J437" s="849">
        <v>1</v>
      </c>
      <c r="K437" s="850">
        <v>6938.919921875</v>
      </c>
    </row>
    <row r="438" spans="1:11" ht="14.4" customHeight="1" x14ac:dyDescent="0.3">
      <c r="A438" s="831" t="s">
        <v>579</v>
      </c>
      <c r="B438" s="832" t="s">
        <v>580</v>
      </c>
      <c r="C438" s="835" t="s">
        <v>2713</v>
      </c>
      <c r="D438" s="863" t="s">
        <v>2714</v>
      </c>
      <c r="E438" s="835" t="s">
        <v>3193</v>
      </c>
      <c r="F438" s="863" t="s">
        <v>3194</v>
      </c>
      <c r="G438" s="835" t="s">
        <v>3345</v>
      </c>
      <c r="H438" s="835" t="s">
        <v>3346</v>
      </c>
      <c r="I438" s="849">
        <v>7424.2998046875</v>
      </c>
      <c r="J438" s="849">
        <v>1</v>
      </c>
      <c r="K438" s="850">
        <v>7424.2998046875</v>
      </c>
    </row>
    <row r="439" spans="1:11" ht="14.4" customHeight="1" x14ac:dyDescent="0.3">
      <c r="A439" s="831" t="s">
        <v>579</v>
      </c>
      <c r="B439" s="832" t="s">
        <v>580</v>
      </c>
      <c r="C439" s="835" t="s">
        <v>2713</v>
      </c>
      <c r="D439" s="863" t="s">
        <v>2714</v>
      </c>
      <c r="E439" s="835" t="s">
        <v>3193</v>
      </c>
      <c r="F439" s="863" t="s">
        <v>3194</v>
      </c>
      <c r="G439" s="835" t="s">
        <v>3347</v>
      </c>
      <c r="H439" s="835" t="s">
        <v>3348</v>
      </c>
      <c r="I439" s="849">
        <v>10144.6796875</v>
      </c>
      <c r="J439" s="849">
        <v>1</v>
      </c>
      <c r="K439" s="850">
        <v>10144.6796875</v>
      </c>
    </row>
    <row r="440" spans="1:11" ht="14.4" customHeight="1" x14ac:dyDescent="0.3">
      <c r="A440" s="831" t="s">
        <v>579</v>
      </c>
      <c r="B440" s="832" t="s">
        <v>580</v>
      </c>
      <c r="C440" s="835" t="s">
        <v>2713</v>
      </c>
      <c r="D440" s="863" t="s">
        <v>2714</v>
      </c>
      <c r="E440" s="835" t="s">
        <v>3193</v>
      </c>
      <c r="F440" s="863" t="s">
        <v>3194</v>
      </c>
      <c r="G440" s="835" t="s">
        <v>3349</v>
      </c>
      <c r="H440" s="835" t="s">
        <v>3350</v>
      </c>
      <c r="I440" s="849">
        <v>11172.990234375</v>
      </c>
      <c r="J440" s="849">
        <v>1</v>
      </c>
      <c r="K440" s="850">
        <v>11172.990234375</v>
      </c>
    </row>
    <row r="441" spans="1:11" ht="14.4" customHeight="1" x14ac:dyDescent="0.3">
      <c r="A441" s="831" t="s">
        <v>579</v>
      </c>
      <c r="B441" s="832" t="s">
        <v>580</v>
      </c>
      <c r="C441" s="835" t="s">
        <v>2713</v>
      </c>
      <c r="D441" s="863" t="s">
        <v>2714</v>
      </c>
      <c r="E441" s="835" t="s">
        <v>3193</v>
      </c>
      <c r="F441" s="863" t="s">
        <v>3194</v>
      </c>
      <c r="G441" s="835" t="s">
        <v>3351</v>
      </c>
      <c r="H441" s="835" t="s">
        <v>3352</v>
      </c>
      <c r="I441" s="849">
        <v>11172.990234375</v>
      </c>
      <c r="J441" s="849">
        <v>1</v>
      </c>
      <c r="K441" s="850">
        <v>11172.990234375</v>
      </c>
    </row>
    <row r="442" spans="1:11" ht="14.4" customHeight="1" x14ac:dyDescent="0.3">
      <c r="A442" s="831" t="s">
        <v>579</v>
      </c>
      <c r="B442" s="832" t="s">
        <v>580</v>
      </c>
      <c r="C442" s="835" t="s">
        <v>2713</v>
      </c>
      <c r="D442" s="863" t="s">
        <v>2714</v>
      </c>
      <c r="E442" s="835" t="s">
        <v>3193</v>
      </c>
      <c r="F442" s="863" t="s">
        <v>3194</v>
      </c>
      <c r="G442" s="835" t="s">
        <v>3353</v>
      </c>
      <c r="H442" s="835" t="s">
        <v>3354</v>
      </c>
      <c r="I442" s="849">
        <v>9848.3701171875</v>
      </c>
      <c r="J442" s="849">
        <v>1</v>
      </c>
      <c r="K442" s="850">
        <v>9848.3701171875</v>
      </c>
    </row>
    <row r="443" spans="1:11" ht="14.4" customHeight="1" x14ac:dyDescent="0.3">
      <c r="A443" s="831" t="s">
        <v>579</v>
      </c>
      <c r="B443" s="832" t="s">
        <v>580</v>
      </c>
      <c r="C443" s="835" t="s">
        <v>2713</v>
      </c>
      <c r="D443" s="863" t="s">
        <v>2714</v>
      </c>
      <c r="E443" s="835" t="s">
        <v>3193</v>
      </c>
      <c r="F443" s="863" t="s">
        <v>3194</v>
      </c>
      <c r="G443" s="835" t="s">
        <v>3355</v>
      </c>
      <c r="H443" s="835" t="s">
        <v>3356</v>
      </c>
      <c r="I443" s="849">
        <v>8830.740234375</v>
      </c>
      <c r="J443" s="849">
        <v>1</v>
      </c>
      <c r="K443" s="850">
        <v>8830.740234375</v>
      </c>
    </row>
    <row r="444" spans="1:11" ht="14.4" customHeight="1" x14ac:dyDescent="0.3">
      <c r="A444" s="831" t="s">
        <v>579</v>
      </c>
      <c r="B444" s="832" t="s">
        <v>580</v>
      </c>
      <c r="C444" s="835" t="s">
        <v>2713</v>
      </c>
      <c r="D444" s="863" t="s">
        <v>2714</v>
      </c>
      <c r="E444" s="835" t="s">
        <v>3193</v>
      </c>
      <c r="F444" s="863" t="s">
        <v>3194</v>
      </c>
      <c r="G444" s="835" t="s">
        <v>3357</v>
      </c>
      <c r="H444" s="835" t="s">
        <v>3358</v>
      </c>
      <c r="I444" s="849">
        <v>12135.01953125</v>
      </c>
      <c r="J444" s="849">
        <v>1</v>
      </c>
      <c r="K444" s="850">
        <v>12135.01953125</v>
      </c>
    </row>
    <row r="445" spans="1:11" ht="14.4" customHeight="1" x14ac:dyDescent="0.3">
      <c r="A445" s="831" t="s">
        <v>579</v>
      </c>
      <c r="B445" s="832" t="s">
        <v>580</v>
      </c>
      <c r="C445" s="835" t="s">
        <v>2713</v>
      </c>
      <c r="D445" s="863" t="s">
        <v>2714</v>
      </c>
      <c r="E445" s="835" t="s">
        <v>3193</v>
      </c>
      <c r="F445" s="863" t="s">
        <v>3194</v>
      </c>
      <c r="G445" s="835" t="s">
        <v>3359</v>
      </c>
      <c r="H445" s="835" t="s">
        <v>3360</v>
      </c>
      <c r="I445" s="849">
        <v>10500.4404296875</v>
      </c>
      <c r="J445" s="849">
        <v>1</v>
      </c>
      <c r="K445" s="850">
        <v>10500.4404296875</v>
      </c>
    </row>
    <row r="446" spans="1:11" ht="14.4" customHeight="1" x14ac:dyDescent="0.3">
      <c r="A446" s="831" t="s">
        <v>579</v>
      </c>
      <c r="B446" s="832" t="s">
        <v>580</v>
      </c>
      <c r="C446" s="835" t="s">
        <v>2713</v>
      </c>
      <c r="D446" s="863" t="s">
        <v>2714</v>
      </c>
      <c r="E446" s="835" t="s">
        <v>3193</v>
      </c>
      <c r="F446" s="863" t="s">
        <v>3194</v>
      </c>
      <c r="G446" s="835" t="s">
        <v>3361</v>
      </c>
      <c r="H446" s="835" t="s">
        <v>3362</v>
      </c>
      <c r="I446" s="849">
        <v>10645.6796875</v>
      </c>
      <c r="J446" s="849">
        <v>3</v>
      </c>
      <c r="K446" s="850">
        <v>31937.0390625</v>
      </c>
    </row>
    <row r="447" spans="1:11" ht="14.4" customHeight="1" x14ac:dyDescent="0.3">
      <c r="A447" s="831" t="s">
        <v>579</v>
      </c>
      <c r="B447" s="832" t="s">
        <v>580</v>
      </c>
      <c r="C447" s="835" t="s">
        <v>2713</v>
      </c>
      <c r="D447" s="863" t="s">
        <v>2714</v>
      </c>
      <c r="E447" s="835" t="s">
        <v>3193</v>
      </c>
      <c r="F447" s="863" t="s">
        <v>3194</v>
      </c>
      <c r="G447" s="835" t="s">
        <v>3363</v>
      </c>
      <c r="H447" s="835" t="s">
        <v>3364</v>
      </c>
      <c r="I447" s="849">
        <v>8695.2998046875</v>
      </c>
      <c r="J447" s="849">
        <v>1</v>
      </c>
      <c r="K447" s="850">
        <v>8695.2998046875</v>
      </c>
    </row>
    <row r="448" spans="1:11" ht="14.4" customHeight="1" x14ac:dyDescent="0.3">
      <c r="A448" s="831" t="s">
        <v>579</v>
      </c>
      <c r="B448" s="832" t="s">
        <v>580</v>
      </c>
      <c r="C448" s="835" t="s">
        <v>2713</v>
      </c>
      <c r="D448" s="863" t="s">
        <v>2714</v>
      </c>
      <c r="E448" s="835" t="s">
        <v>3193</v>
      </c>
      <c r="F448" s="863" t="s">
        <v>3194</v>
      </c>
      <c r="G448" s="835" t="s">
        <v>3365</v>
      </c>
      <c r="H448" s="835" t="s">
        <v>3366</v>
      </c>
      <c r="I448" s="849">
        <v>8695.2998046875</v>
      </c>
      <c r="J448" s="849">
        <v>1</v>
      </c>
      <c r="K448" s="850">
        <v>8695.2998046875</v>
      </c>
    </row>
    <row r="449" spans="1:11" ht="14.4" customHeight="1" x14ac:dyDescent="0.3">
      <c r="A449" s="831" t="s">
        <v>579</v>
      </c>
      <c r="B449" s="832" t="s">
        <v>580</v>
      </c>
      <c r="C449" s="835" t="s">
        <v>2713</v>
      </c>
      <c r="D449" s="863" t="s">
        <v>2714</v>
      </c>
      <c r="E449" s="835" t="s">
        <v>3193</v>
      </c>
      <c r="F449" s="863" t="s">
        <v>3194</v>
      </c>
      <c r="G449" s="835" t="s">
        <v>3367</v>
      </c>
      <c r="H449" s="835" t="s">
        <v>3368</v>
      </c>
      <c r="I449" s="849">
        <v>597.489990234375</v>
      </c>
      <c r="J449" s="849">
        <v>11</v>
      </c>
      <c r="K449" s="850">
        <v>6572.39990234375</v>
      </c>
    </row>
    <row r="450" spans="1:11" ht="14.4" customHeight="1" x14ac:dyDescent="0.3">
      <c r="A450" s="831" t="s">
        <v>579</v>
      </c>
      <c r="B450" s="832" t="s">
        <v>580</v>
      </c>
      <c r="C450" s="835" t="s">
        <v>2713</v>
      </c>
      <c r="D450" s="863" t="s">
        <v>2714</v>
      </c>
      <c r="E450" s="835" t="s">
        <v>3193</v>
      </c>
      <c r="F450" s="863" t="s">
        <v>3194</v>
      </c>
      <c r="G450" s="835" t="s">
        <v>3369</v>
      </c>
      <c r="H450" s="835" t="s">
        <v>3370</v>
      </c>
      <c r="I450" s="849">
        <v>597.49153019831726</v>
      </c>
      <c r="J450" s="849">
        <v>32</v>
      </c>
      <c r="K450" s="850">
        <v>19119.729736328125</v>
      </c>
    </row>
    <row r="451" spans="1:11" ht="14.4" customHeight="1" x14ac:dyDescent="0.3">
      <c r="A451" s="831" t="s">
        <v>579</v>
      </c>
      <c r="B451" s="832" t="s">
        <v>580</v>
      </c>
      <c r="C451" s="835" t="s">
        <v>2713</v>
      </c>
      <c r="D451" s="863" t="s">
        <v>2714</v>
      </c>
      <c r="E451" s="835" t="s">
        <v>3193</v>
      </c>
      <c r="F451" s="863" t="s">
        <v>3194</v>
      </c>
      <c r="G451" s="835" t="s">
        <v>3371</v>
      </c>
      <c r="H451" s="835" t="s">
        <v>3372</v>
      </c>
      <c r="I451" s="849">
        <v>597.49599609375002</v>
      </c>
      <c r="J451" s="849">
        <v>16</v>
      </c>
      <c r="K451" s="850">
        <v>9559.929931640625</v>
      </c>
    </row>
    <row r="452" spans="1:11" ht="14.4" customHeight="1" x14ac:dyDescent="0.3">
      <c r="A452" s="831" t="s">
        <v>579</v>
      </c>
      <c r="B452" s="832" t="s">
        <v>580</v>
      </c>
      <c r="C452" s="835" t="s">
        <v>2713</v>
      </c>
      <c r="D452" s="863" t="s">
        <v>2714</v>
      </c>
      <c r="E452" s="835" t="s">
        <v>3193</v>
      </c>
      <c r="F452" s="863" t="s">
        <v>3194</v>
      </c>
      <c r="G452" s="835" t="s">
        <v>3373</v>
      </c>
      <c r="H452" s="835" t="s">
        <v>3374</v>
      </c>
      <c r="I452" s="849">
        <v>597.489990234375</v>
      </c>
      <c r="J452" s="849">
        <v>2</v>
      </c>
      <c r="K452" s="850">
        <v>1194.97998046875</v>
      </c>
    </row>
    <row r="453" spans="1:11" ht="14.4" customHeight="1" x14ac:dyDescent="0.3">
      <c r="A453" s="831" t="s">
        <v>579</v>
      </c>
      <c r="B453" s="832" t="s">
        <v>580</v>
      </c>
      <c r="C453" s="835" t="s">
        <v>2713</v>
      </c>
      <c r="D453" s="863" t="s">
        <v>2714</v>
      </c>
      <c r="E453" s="835" t="s">
        <v>3193</v>
      </c>
      <c r="F453" s="863" t="s">
        <v>3194</v>
      </c>
      <c r="G453" s="835" t="s">
        <v>3375</v>
      </c>
      <c r="H453" s="835" t="s">
        <v>3376</v>
      </c>
      <c r="I453" s="849">
        <v>9087.1298828125</v>
      </c>
      <c r="J453" s="849">
        <v>2</v>
      </c>
      <c r="K453" s="850">
        <v>18174.259765625</v>
      </c>
    </row>
    <row r="454" spans="1:11" ht="14.4" customHeight="1" x14ac:dyDescent="0.3">
      <c r="A454" s="831" t="s">
        <v>579</v>
      </c>
      <c r="B454" s="832" t="s">
        <v>580</v>
      </c>
      <c r="C454" s="835" t="s">
        <v>2713</v>
      </c>
      <c r="D454" s="863" t="s">
        <v>2714</v>
      </c>
      <c r="E454" s="835" t="s">
        <v>3193</v>
      </c>
      <c r="F454" s="863" t="s">
        <v>3194</v>
      </c>
      <c r="G454" s="835" t="s">
        <v>3377</v>
      </c>
      <c r="H454" s="835" t="s">
        <v>3378</v>
      </c>
      <c r="I454" s="849">
        <v>9087.1298828125</v>
      </c>
      <c r="J454" s="849">
        <v>1</v>
      </c>
      <c r="K454" s="850">
        <v>9087.1298828125</v>
      </c>
    </row>
    <row r="455" spans="1:11" ht="14.4" customHeight="1" x14ac:dyDescent="0.3">
      <c r="A455" s="831" t="s">
        <v>579</v>
      </c>
      <c r="B455" s="832" t="s">
        <v>580</v>
      </c>
      <c r="C455" s="835" t="s">
        <v>2713</v>
      </c>
      <c r="D455" s="863" t="s">
        <v>2714</v>
      </c>
      <c r="E455" s="835" t="s">
        <v>3193</v>
      </c>
      <c r="F455" s="863" t="s">
        <v>3194</v>
      </c>
      <c r="G455" s="835" t="s">
        <v>3379</v>
      </c>
      <c r="H455" s="835" t="s">
        <v>3380</v>
      </c>
      <c r="I455" s="849">
        <v>9087.1298828125</v>
      </c>
      <c r="J455" s="849">
        <v>1</v>
      </c>
      <c r="K455" s="850">
        <v>9087.1298828125</v>
      </c>
    </row>
    <row r="456" spans="1:11" ht="14.4" customHeight="1" x14ac:dyDescent="0.3">
      <c r="A456" s="831" t="s">
        <v>579</v>
      </c>
      <c r="B456" s="832" t="s">
        <v>580</v>
      </c>
      <c r="C456" s="835" t="s">
        <v>2713</v>
      </c>
      <c r="D456" s="863" t="s">
        <v>2714</v>
      </c>
      <c r="E456" s="835" t="s">
        <v>3193</v>
      </c>
      <c r="F456" s="863" t="s">
        <v>3194</v>
      </c>
      <c r="G456" s="835" t="s">
        <v>3381</v>
      </c>
      <c r="H456" s="835" t="s">
        <v>3382</v>
      </c>
      <c r="I456" s="849">
        <v>9087.1298828125</v>
      </c>
      <c r="J456" s="849">
        <v>1</v>
      </c>
      <c r="K456" s="850">
        <v>9087.1298828125</v>
      </c>
    </row>
    <row r="457" spans="1:11" ht="14.4" customHeight="1" x14ac:dyDescent="0.3">
      <c r="A457" s="831" t="s">
        <v>579</v>
      </c>
      <c r="B457" s="832" t="s">
        <v>580</v>
      </c>
      <c r="C457" s="835" t="s">
        <v>2713</v>
      </c>
      <c r="D457" s="863" t="s">
        <v>2714</v>
      </c>
      <c r="E457" s="835" t="s">
        <v>3193</v>
      </c>
      <c r="F457" s="863" t="s">
        <v>3194</v>
      </c>
      <c r="G457" s="835" t="s">
        <v>3383</v>
      </c>
      <c r="H457" s="835" t="s">
        <v>3384</v>
      </c>
      <c r="I457" s="849">
        <v>8710.8798828125</v>
      </c>
      <c r="J457" s="849">
        <v>1</v>
      </c>
      <c r="K457" s="850">
        <v>8710.8798828125</v>
      </c>
    </row>
    <row r="458" spans="1:11" ht="14.4" customHeight="1" x14ac:dyDescent="0.3">
      <c r="A458" s="831" t="s">
        <v>579</v>
      </c>
      <c r="B458" s="832" t="s">
        <v>580</v>
      </c>
      <c r="C458" s="835" t="s">
        <v>2713</v>
      </c>
      <c r="D458" s="863" t="s">
        <v>2714</v>
      </c>
      <c r="E458" s="835" t="s">
        <v>3193</v>
      </c>
      <c r="F458" s="863" t="s">
        <v>3194</v>
      </c>
      <c r="G458" s="835" t="s">
        <v>3385</v>
      </c>
      <c r="H458" s="835" t="s">
        <v>3386</v>
      </c>
      <c r="I458" s="849">
        <v>1238.8499755859375</v>
      </c>
      <c r="J458" s="849">
        <v>2</v>
      </c>
      <c r="K458" s="850">
        <v>2477.699951171875</v>
      </c>
    </row>
    <row r="459" spans="1:11" ht="14.4" customHeight="1" x14ac:dyDescent="0.3">
      <c r="A459" s="831" t="s">
        <v>579</v>
      </c>
      <c r="B459" s="832" t="s">
        <v>580</v>
      </c>
      <c r="C459" s="835" t="s">
        <v>2713</v>
      </c>
      <c r="D459" s="863" t="s">
        <v>2714</v>
      </c>
      <c r="E459" s="835" t="s">
        <v>3193</v>
      </c>
      <c r="F459" s="863" t="s">
        <v>3194</v>
      </c>
      <c r="G459" s="835" t="s">
        <v>3387</v>
      </c>
      <c r="H459" s="835" t="s">
        <v>3388</v>
      </c>
      <c r="I459" s="849">
        <v>6290.68994140625</v>
      </c>
      <c r="J459" s="849">
        <v>1</v>
      </c>
      <c r="K459" s="850">
        <v>6290.68994140625</v>
      </c>
    </row>
    <row r="460" spans="1:11" ht="14.4" customHeight="1" x14ac:dyDescent="0.3">
      <c r="A460" s="831" t="s">
        <v>579</v>
      </c>
      <c r="B460" s="832" t="s">
        <v>580</v>
      </c>
      <c r="C460" s="835" t="s">
        <v>2713</v>
      </c>
      <c r="D460" s="863" t="s">
        <v>2714</v>
      </c>
      <c r="E460" s="835" t="s">
        <v>3193</v>
      </c>
      <c r="F460" s="863" t="s">
        <v>3194</v>
      </c>
      <c r="G460" s="835" t="s">
        <v>3389</v>
      </c>
      <c r="H460" s="835" t="s">
        <v>3390</v>
      </c>
      <c r="I460" s="849">
        <v>7179.33984375</v>
      </c>
      <c r="J460" s="849">
        <v>1</v>
      </c>
      <c r="K460" s="850">
        <v>7179.33984375</v>
      </c>
    </row>
    <row r="461" spans="1:11" ht="14.4" customHeight="1" x14ac:dyDescent="0.3">
      <c r="A461" s="831" t="s">
        <v>579</v>
      </c>
      <c r="B461" s="832" t="s">
        <v>580</v>
      </c>
      <c r="C461" s="835" t="s">
        <v>2713</v>
      </c>
      <c r="D461" s="863" t="s">
        <v>2714</v>
      </c>
      <c r="E461" s="835" t="s">
        <v>3193</v>
      </c>
      <c r="F461" s="863" t="s">
        <v>3194</v>
      </c>
      <c r="G461" s="835" t="s">
        <v>3391</v>
      </c>
      <c r="H461" s="835" t="s">
        <v>3392</v>
      </c>
      <c r="I461" s="849">
        <v>5704.4599609375</v>
      </c>
      <c r="J461" s="849">
        <v>1</v>
      </c>
      <c r="K461" s="850">
        <v>5704.4599609375</v>
      </c>
    </row>
    <row r="462" spans="1:11" ht="14.4" customHeight="1" x14ac:dyDescent="0.3">
      <c r="A462" s="831" t="s">
        <v>579</v>
      </c>
      <c r="B462" s="832" t="s">
        <v>580</v>
      </c>
      <c r="C462" s="835" t="s">
        <v>2713</v>
      </c>
      <c r="D462" s="863" t="s">
        <v>2714</v>
      </c>
      <c r="E462" s="835" t="s">
        <v>3193</v>
      </c>
      <c r="F462" s="863" t="s">
        <v>3194</v>
      </c>
      <c r="G462" s="835" t="s">
        <v>3393</v>
      </c>
      <c r="H462" s="835" t="s">
        <v>3394</v>
      </c>
      <c r="I462" s="849">
        <v>5822.68017578125</v>
      </c>
      <c r="J462" s="849">
        <v>1</v>
      </c>
      <c r="K462" s="850">
        <v>5822.68017578125</v>
      </c>
    </row>
    <row r="463" spans="1:11" ht="14.4" customHeight="1" x14ac:dyDescent="0.3">
      <c r="A463" s="831" t="s">
        <v>579</v>
      </c>
      <c r="B463" s="832" t="s">
        <v>580</v>
      </c>
      <c r="C463" s="835" t="s">
        <v>2713</v>
      </c>
      <c r="D463" s="863" t="s">
        <v>2714</v>
      </c>
      <c r="E463" s="835" t="s">
        <v>3193</v>
      </c>
      <c r="F463" s="863" t="s">
        <v>3194</v>
      </c>
      <c r="G463" s="835" t="s">
        <v>3395</v>
      </c>
      <c r="H463" s="835" t="s">
        <v>3396</v>
      </c>
      <c r="I463" s="849">
        <v>7179.33984375</v>
      </c>
      <c r="J463" s="849">
        <v>2</v>
      </c>
      <c r="K463" s="850">
        <v>14358.6796875</v>
      </c>
    </row>
    <row r="464" spans="1:11" ht="14.4" customHeight="1" x14ac:dyDescent="0.3">
      <c r="A464" s="831" t="s">
        <v>579</v>
      </c>
      <c r="B464" s="832" t="s">
        <v>580</v>
      </c>
      <c r="C464" s="835" t="s">
        <v>2713</v>
      </c>
      <c r="D464" s="863" t="s">
        <v>2714</v>
      </c>
      <c r="E464" s="835" t="s">
        <v>3193</v>
      </c>
      <c r="F464" s="863" t="s">
        <v>3194</v>
      </c>
      <c r="G464" s="835" t="s">
        <v>3397</v>
      </c>
      <c r="H464" s="835" t="s">
        <v>3398</v>
      </c>
      <c r="I464" s="849">
        <v>3138.239990234375</v>
      </c>
      <c r="J464" s="849">
        <v>1</v>
      </c>
      <c r="K464" s="850">
        <v>3138.239990234375</v>
      </c>
    </row>
    <row r="465" spans="1:11" ht="14.4" customHeight="1" x14ac:dyDescent="0.3">
      <c r="A465" s="831" t="s">
        <v>579</v>
      </c>
      <c r="B465" s="832" t="s">
        <v>580</v>
      </c>
      <c r="C465" s="835" t="s">
        <v>2713</v>
      </c>
      <c r="D465" s="863" t="s">
        <v>2714</v>
      </c>
      <c r="E465" s="835" t="s">
        <v>3193</v>
      </c>
      <c r="F465" s="863" t="s">
        <v>3194</v>
      </c>
      <c r="G465" s="835" t="s">
        <v>3399</v>
      </c>
      <c r="H465" s="835" t="s">
        <v>3400</v>
      </c>
      <c r="I465" s="849">
        <v>2319.780029296875</v>
      </c>
      <c r="J465" s="849">
        <v>1</v>
      </c>
      <c r="K465" s="850">
        <v>2319.780029296875</v>
      </c>
    </row>
    <row r="466" spans="1:11" ht="14.4" customHeight="1" x14ac:dyDescent="0.3">
      <c r="A466" s="831" t="s">
        <v>579</v>
      </c>
      <c r="B466" s="832" t="s">
        <v>580</v>
      </c>
      <c r="C466" s="835" t="s">
        <v>2713</v>
      </c>
      <c r="D466" s="863" t="s">
        <v>2714</v>
      </c>
      <c r="E466" s="835" t="s">
        <v>3193</v>
      </c>
      <c r="F466" s="863" t="s">
        <v>3194</v>
      </c>
      <c r="G466" s="835" t="s">
        <v>3401</v>
      </c>
      <c r="H466" s="835" t="s">
        <v>3402</v>
      </c>
      <c r="I466" s="849">
        <v>4729.25</v>
      </c>
      <c r="J466" s="849">
        <v>1</v>
      </c>
      <c r="K466" s="850">
        <v>4729.25</v>
      </c>
    </row>
    <row r="467" spans="1:11" ht="14.4" customHeight="1" x14ac:dyDescent="0.3">
      <c r="A467" s="831" t="s">
        <v>579</v>
      </c>
      <c r="B467" s="832" t="s">
        <v>580</v>
      </c>
      <c r="C467" s="835" t="s">
        <v>2713</v>
      </c>
      <c r="D467" s="863" t="s">
        <v>2714</v>
      </c>
      <c r="E467" s="835" t="s">
        <v>3193</v>
      </c>
      <c r="F467" s="863" t="s">
        <v>3194</v>
      </c>
      <c r="G467" s="835" t="s">
        <v>3403</v>
      </c>
      <c r="H467" s="835" t="s">
        <v>3404</v>
      </c>
      <c r="I467" s="849">
        <v>4729.25</v>
      </c>
      <c r="J467" s="849">
        <v>2</v>
      </c>
      <c r="K467" s="850">
        <v>9458.5</v>
      </c>
    </row>
    <row r="468" spans="1:11" ht="14.4" customHeight="1" x14ac:dyDescent="0.3">
      <c r="A468" s="831" t="s">
        <v>579</v>
      </c>
      <c r="B468" s="832" t="s">
        <v>580</v>
      </c>
      <c r="C468" s="835" t="s">
        <v>2713</v>
      </c>
      <c r="D468" s="863" t="s">
        <v>2714</v>
      </c>
      <c r="E468" s="835" t="s">
        <v>3193</v>
      </c>
      <c r="F468" s="863" t="s">
        <v>3194</v>
      </c>
      <c r="G468" s="835" t="s">
        <v>3405</v>
      </c>
      <c r="H468" s="835" t="s">
        <v>3406</v>
      </c>
      <c r="I468" s="849">
        <v>17478.849609375</v>
      </c>
      <c r="J468" s="849">
        <v>1</v>
      </c>
      <c r="K468" s="850">
        <v>17478.849609375</v>
      </c>
    </row>
    <row r="469" spans="1:11" ht="14.4" customHeight="1" x14ac:dyDescent="0.3">
      <c r="A469" s="831" t="s">
        <v>579</v>
      </c>
      <c r="B469" s="832" t="s">
        <v>580</v>
      </c>
      <c r="C469" s="835" t="s">
        <v>2713</v>
      </c>
      <c r="D469" s="863" t="s">
        <v>2714</v>
      </c>
      <c r="E469" s="835" t="s">
        <v>3193</v>
      </c>
      <c r="F469" s="863" t="s">
        <v>3194</v>
      </c>
      <c r="G469" s="835" t="s">
        <v>3407</v>
      </c>
      <c r="H469" s="835" t="s">
        <v>3408</v>
      </c>
      <c r="I469" s="849">
        <v>17117.75</v>
      </c>
      <c r="J469" s="849">
        <v>1</v>
      </c>
      <c r="K469" s="850">
        <v>17117.75</v>
      </c>
    </row>
    <row r="470" spans="1:11" ht="14.4" customHeight="1" x14ac:dyDescent="0.3">
      <c r="A470" s="831" t="s">
        <v>579</v>
      </c>
      <c r="B470" s="832" t="s">
        <v>580</v>
      </c>
      <c r="C470" s="835" t="s">
        <v>2713</v>
      </c>
      <c r="D470" s="863" t="s">
        <v>2714</v>
      </c>
      <c r="E470" s="835" t="s">
        <v>3193</v>
      </c>
      <c r="F470" s="863" t="s">
        <v>3194</v>
      </c>
      <c r="G470" s="835" t="s">
        <v>3409</v>
      </c>
      <c r="H470" s="835" t="s">
        <v>3410</v>
      </c>
      <c r="I470" s="849">
        <v>7266.85009765625</v>
      </c>
      <c r="J470" s="849">
        <v>2</v>
      </c>
      <c r="K470" s="850">
        <v>14533.7001953125</v>
      </c>
    </row>
    <row r="471" spans="1:11" ht="14.4" customHeight="1" x14ac:dyDescent="0.3">
      <c r="A471" s="831" t="s">
        <v>579</v>
      </c>
      <c r="B471" s="832" t="s">
        <v>580</v>
      </c>
      <c r="C471" s="835" t="s">
        <v>2713</v>
      </c>
      <c r="D471" s="863" t="s">
        <v>2714</v>
      </c>
      <c r="E471" s="835" t="s">
        <v>3193</v>
      </c>
      <c r="F471" s="863" t="s">
        <v>3194</v>
      </c>
      <c r="G471" s="835" t="s">
        <v>3411</v>
      </c>
      <c r="H471" s="835" t="s">
        <v>3412</v>
      </c>
      <c r="I471" s="849">
        <v>8489.2998046875</v>
      </c>
      <c r="J471" s="849">
        <v>1</v>
      </c>
      <c r="K471" s="850">
        <v>8489.2998046875</v>
      </c>
    </row>
    <row r="472" spans="1:11" ht="14.4" customHeight="1" x14ac:dyDescent="0.3">
      <c r="A472" s="831" t="s">
        <v>579</v>
      </c>
      <c r="B472" s="832" t="s">
        <v>580</v>
      </c>
      <c r="C472" s="835" t="s">
        <v>2713</v>
      </c>
      <c r="D472" s="863" t="s">
        <v>2714</v>
      </c>
      <c r="E472" s="835" t="s">
        <v>3193</v>
      </c>
      <c r="F472" s="863" t="s">
        <v>3194</v>
      </c>
      <c r="G472" s="835" t="s">
        <v>3413</v>
      </c>
      <c r="H472" s="835" t="s">
        <v>3414</v>
      </c>
      <c r="I472" s="849">
        <v>5051</v>
      </c>
      <c r="J472" s="849">
        <v>1</v>
      </c>
      <c r="K472" s="850">
        <v>5051</v>
      </c>
    </row>
    <row r="473" spans="1:11" ht="14.4" customHeight="1" x14ac:dyDescent="0.3">
      <c r="A473" s="831" t="s">
        <v>579</v>
      </c>
      <c r="B473" s="832" t="s">
        <v>580</v>
      </c>
      <c r="C473" s="835" t="s">
        <v>2713</v>
      </c>
      <c r="D473" s="863" t="s">
        <v>2714</v>
      </c>
      <c r="E473" s="835" t="s">
        <v>3193</v>
      </c>
      <c r="F473" s="863" t="s">
        <v>3194</v>
      </c>
      <c r="G473" s="835" t="s">
        <v>3415</v>
      </c>
      <c r="H473" s="835" t="s">
        <v>3416</v>
      </c>
      <c r="I473" s="849">
        <v>2802.260009765625</v>
      </c>
      <c r="J473" s="849">
        <v>4</v>
      </c>
      <c r="K473" s="850">
        <v>11209.0400390625</v>
      </c>
    </row>
    <row r="474" spans="1:11" ht="14.4" customHeight="1" x14ac:dyDescent="0.3">
      <c r="A474" s="831" t="s">
        <v>579</v>
      </c>
      <c r="B474" s="832" t="s">
        <v>580</v>
      </c>
      <c r="C474" s="835" t="s">
        <v>2713</v>
      </c>
      <c r="D474" s="863" t="s">
        <v>2714</v>
      </c>
      <c r="E474" s="835" t="s">
        <v>3193</v>
      </c>
      <c r="F474" s="863" t="s">
        <v>3194</v>
      </c>
      <c r="G474" s="835" t="s">
        <v>3417</v>
      </c>
      <c r="H474" s="835" t="s">
        <v>3418</v>
      </c>
      <c r="I474" s="849">
        <v>4717.52978515625</v>
      </c>
      <c r="J474" s="849">
        <v>1</v>
      </c>
      <c r="K474" s="850">
        <v>4717.52978515625</v>
      </c>
    </row>
    <row r="475" spans="1:11" ht="14.4" customHeight="1" x14ac:dyDescent="0.3">
      <c r="A475" s="831" t="s">
        <v>579</v>
      </c>
      <c r="B475" s="832" t="s">
        <v>580</v>
      </c>
      <c r="C475" s="835" t="s">
        <v>2713</v>
      </c>
      <c r="D475" s="863" t="s">
        <v>2714</v>
      </c>
      <c r="E475" s="835" t="s">
        <v>3193</v>
      </c>
      <c r="F475" s="863" t="s">
        <v>3194</v>
      </c>
      <c r="G475" s="835" t="s">
        <v>3419</v>
      </c>
      <c r="H475" s="835" t="s">
        <v>3420</v>
      </c>
      <c r="I475" s="849">
        <v>3031.39990234375</v>
      </c>
      <c r="J475" s="849">
        <v>2</v>
      </c>
      <c r="K475" s="850">
        <v>6062.7998046875</v>
      </c>
    </row>
    <row r="476" spans="1:11" ht="14.4" customHeight="1" x14ac:dyDescent="0.3">
      <c r="A476" s="831" t="s">
        <v>579</v>
      </c>
      <c r="B476" s="832" t="s">
        <v>580</v>
      </c>
      <c r="C476" s="835" t="s">
        <v>2713</v>
      </c>
      <c r="D476" s="863" t="s">
        <v>2714</v>
      </c>
      <c r="E476" s="835" t="s">
        <v>3193</v>
      </c>
      <c r="F476" s="863" t="s">
        <v>3194</v>
      </c>
      <c r="G476" s="835" t="s">
        <v>3421</v>
      </c>
      <c r="H476" s="835" t="s">
        <v>3422</v>
      </c>
      <c r="I476" s="849">
        <v>1646.27001953125</v>
      </c>
      <c r="J476" s="849">
        <v>2</v>
      </c>
      <c r="K476" s="850">
        <v>3292.5400390625</v>
      </c>
    </row>
    <row r="477" spans="1:11" ht="14.4" customHeight="1" x14ac:dyDescent="0.3">
      <c r="A477" s="831" t="s">
        <v>579</v>
      </c>
      <c r="B477" s="832" t="s">
        <v>580</v>
      </c>
      <c r="C477" s="835" t="s">
        <v>2713</v>
      </c>
      <c r="D477" s="863" t="s">
        <v>2714</v>
      </c>
      <c r="E477" s="835" t="s">
        <v>3193</v>
      </c>
      <c r="F477" s="863" t="s">
        <v>3194</v>
      </c>
      <c r="G477" s="835" t="s">
        <v>3423</v>
      </c>
      <c r="H477" s="835" t="s">
        <v>3424</v>
      </c>
      <c r="I477" s="849">
        <v>1646.280029296875</v>
      </c>
      <c r="J477" s="849">
        <v>4</v>
      </c>
      <c r="K477" s="850">
        <v>6585.10009765625</v>
      </c>
    </row>
    <row r="478" spans="1:11" ht="14.4" customHeight="1" x14ac:dyDescent="0.3">
      <c r="A478" s="831" t="s">
        <v>579</v>
      </c>
      <c r="B478" s="832" t="s">
        <v>580</v>
      </c>
      <c r="C478" s="835" t="s">
        <v>2713</v>
      </c>
      <c r="D478" s="863" t="s">
        <v>2714</v>
      </c>
      <c r="E478" s="835" t="s">
        <v>3193</v>
      </c>
      <c r="F478" s="863" t="s">
        <v>3194</v>
      </c>
      <c r="G478" s="835" t="s">
        <v>3425</v>
      </c>
      <c r="H478" s="835" t="s">
        <v>3426</v>
      </c>
      <c r="I478" s="849">
        <v>9084.2099609375</v>
      </c>
      <c r="J478" s="849">
        <v>9</v>
      </c>
      <c r="K478" s="850">
        <v>81757.8896484375</v>
      </c>
    </row>
    <row r="479" spans="1:11" ht="14.4" customHeight="1" x14ac:dyDescent="0.3">
      <c r="A479" s="831" t="s">
        <v>579</v>
      </c>
      <c r="B479" s="832" t="s">
        <v>580</v>
      </c>
      <c r="C479" s="835" t="s">
        <v>2713</v>
      </c>
      <c r="D479" s="863" t="s">
        <v>2714</v>
      </c>
      <c r="E479" s="835" t="s">
        <v>3193</v>
      </c>
      <c r="F479" s="863" t="s">
        <v>3194</v>
      </c>
      <c r="G479" s="835" t="s">
        <v>3427</v>
      </c>
      <c r="H479" s="835" t="s">
        <v>3428</v>
      </c>
      <c r="I479" s="849">
        <v>9084.2099609375</v>
      </c>
      <c r="J479" s="849">
        <v>2</v>
      </c>
      <c r="K479" s="850">
        <v>18168.419921875</v>
      </c>
    </row>
    <row r="480" spans="1:11" ht="14.4" customHeight="1" x14ac:dyDescent="0.3">
      <c r="A480" s="831" t="s">
        <v>579</v>
      </c>
      <c r="B480" s="832" t="s">
        <v>580</v>
      </c>
      <c r="C480" s="835" t="s">
        <v>2713</v>
      </c>
      <c r="D480" s="863" t="s">
        <v>2714</v>
      </c>
      <c r="E480" s="835" t="s">
        <v>3193</v>
      </c>
      <c r="F480" s="863" t="s">
        <v>3194</v>
      </c>
      <c r="G480" s="835" t="s">
        <v>3429</v>
      </c>
      <c r="H480" s="835" t="s">
        <v>3430</v>
      </c>
      <c r="I480" s="849">
        <v>6263.990234375</v>
      </c>
      <c r="J480" s="849">
        <v>1</v>
      </c>
      <c r="K480" s="850">
        <v>6263.990234375</v>
      </c>
    </row>
    <row r="481" spans="1:11" ht="14.4" customHeight="1" x14ac:dyDescent="0.3">
      <c r="A481" s="831" t="s">
        <v>579</v>
      </c>
      <c r="B481" s="832" t="s">
        <v>580</v>
      </c>
      <c r="C481" s="835" t="s">
        <v>2713</v>
      </c>
      <c r="D481" s="863" t="s">
        <v>2714</v>
      </c>
      <c r="E481" s="835" t="s">
        <v>3193</v>
      </c>
      <c r="F481" s="863" t="s">
        <v>3194</v>
      </c>
      <c r="G481" s="835" t="s">
        <v>3431</v>
      </c>
      <c r="H481" s="835" t="s">
        <v>3432</v>
      </c>
      <c r="I481" s="849">
        <v>6525.4599609375</v>
      </c>
      <c r="J481" s="849">
        <v>1</v>
      </c>
      <c r="K481" s="850">
        <v>6525.4599609375</v>
      </c>
    </row>
    <row r="482" spans="1:11" ht="14.4" customHeight="1" x14ac:dyDescent="0.3">
      <c r="A482" s="831" t="s">
        <v>579</v>
      </c>
      <c r="B482" s="832" t="s">
        <v>580</v>
      </c>
      <c r="C482" s="835" t="s">
        <v>2713</v>
      </c>
      <c r="D482" s="863" t="s">
        <v>2714</v>
      </c>
      <c r="E482" s="835" t="s">
        <v>3193</v>
      </c>
      <c r="F482" s="863" t="s">
        <v>3194</v>
      </c>
      <c r="G482" s="835" t="s">
        <v>3433</v>
      </c>
      <c r="H482" s="835" t="s">
        <v>3434</v>
      </c>
      <c r="I482" s="849">
        <v>7728</v>
      </c>
      <c r="J482" s="849">
        <v>2</v>
      </c>
      <c r="K482" s="850">
        <v>15456</v>
      </c>
    </row>
    <row r="483" spans="1:11" ht="14.4" customHeight="1" x14ac:dyDescent="0.3">
      <c r="A483" s="831" t="s">
        <v>579</v>
      </c>
      <c r="B483" s="832" t="s">
        <v>580</v>
      </c>
      <c r="C483" s="835" t="s">
        <v>2713</v>
      </c>
      <c r="D483" s="863" t="s">
        <v>2714</v>
      </c>
      <c r="E483" s="835" t="s">
        <v>3193</v>
      </c>
      <c r="F483" s="863" t="s">
        <v>3194</v>
      </c>
      <c r="G483" s="835" t="s">
        <v>3435</v>
      </c>
      <c r="H483" s="835" t="s">
        <v>3436</v>
      </c>
      <c r="I483" s="849">
        <v>3864</v>
      </c>
      <c r="J483" s="849">
        <v>1</v>
      </c>
      <c r="K483" s="850">
        <v>7727.9900000002235</v>
      </c>
    </row>
    <row r="484" spans="1:11" ht="14.4" customHeight="1" x14ac:dyDescent="0.3">
      <c r="A484" s="831" t="s">
        <v>579</v>
      </c>
      <c r="B484" s="832" t="s">
        <v>580</v>
      </c>
      <c r="C484" s="835" t="s">
        <v>2713</v>
      </c>
      <c r="D484" s="863" t="s">
        <v>2714</v>
      </c>
      <c r="E484" s="835" t="s">
        <v>3193</v>
      </c>
      <c r="F484" s="863" t="s">
        <v>3194</v>
      </c>
      <c r="G484" s="835" t="s">
        <v>3437</v>
      </c>
      <c r="H484" s="835" t="s">
        <v>3438</v>
      </c>
      <c r="I484" s="849">
        <v>1270.0471714564733</v>
      </c>
      <c r="J484" s="849">
        <v>7</v>
      </c>
      <c r="K484" s="850">
        <v>8890.3302001953125</v>
      </c>
    </row>
    <row r="485" spans="1:11" ht="14.4" customHeight="1" x14ac:dyDescent="0.3">
      <c r="A485" s="831" t="s">
        <v>579</v>
      </c>
      <c r="B485" s="832" t="s">
        <v>580</v>
      </c>
      <c r="C485" s="835" t="s">
        <v>2713</v>
      </c>
      <c r="D485" s="863" t="s">
        <v>2714</v>
      </c>
      <c r="E485" s="835" t="s">
        <v>3193</v>
      </c>
      <c r="F485" s="863" t="s">
        <v>3194</v>
      </c>
      <c r="G485" s="835" t="s">
        <v>3439</v>
      </c>
      <c r="H485" s="835" t="s">
        <v>3440</v>
      </c>
      <c r="I485" s="849">
        <v>1270.0433756510417</v>
      </c>
      <c r="J485" s="849">
        <v>3</v>
      </c>
      <c r="K485" s="850">
        <v>3810.130126953125</v>
      </c>
    </row>
    <row r="486" spans="1:11" ht="14.4" customHeight="1" x14ac:dyDescent="0.3">
      <c r="A486" s="831" t="s">
        <v>579</v>
      </c>
      <c r="B486" s="832" t="s">
        <v>580</v>
      </c>
      <c r="C486" s="835" t="s">
        <v>2713</v>
      </c>
      <c r="D486" s="863" t="s">
        <v>2714</v>
      </c>
      <c r="E486" s="835" t="s">
        <v>3193</v>
      </c>
      <c r="F486" s="863" t="s">
        <v>3194</v>
      </c>
      <c r="G486" s="835" t="s">
        <v>3441</v>
      </c>
      <c r="H486" s="835" t="s">
        <v>3442</v>
      </c>
      <c r="I486" s="849">
        <v>1270.0400390625</v>
      </c>
      <c r="J486" s="849">
        <v>5</v>
      </c>
      <c r="K486" s="850">
        <v>6350.190185546875</v>
      </c>
    </row>
    <row r="487" spans="1:11" ht="14.4" customHeight="1" x14ac:dyDescent="0.3">
      <c r="A487" s="831" t="s">
        <v>579</v>
      </c>
      <c r="B487" s="832" t="s">
        <v>580</v>
      </c>
      <c r="C487" s="835" t="s">
        <v>2713</v>
      </c>
      <c r="D487" s="863" t="s">
        <v>2714</v>
      </c>
      <c r="E487" s="835" t="s">
        <v>3193</v>
      </c>
      <c r="F487" s="863" t="s">
        <v>3194</v>
      </c>
      <c r="G487" s="835" t="s">
        <v>3443</v>
      </c>
      <c r="H487" s="835" t="s">
        <v>3444</v>
      </c>
      <c r="I487" s="849">
        <v>1270.0400390625</v>
      </c>
      <c r="J487" s="849">
        <v>16</v>
      </c>
      <c r="K487" s="850">
        <v>20320.640625</v>
      </c>
    </row>
    <row r="488" spans="1:11" ht="14.4" customHeight="1" x14ac:dyDescent="0.3">
      <c r="A488" s="831" t="s">
        <v>579</v>
      </c>
      <c r="B488" s="832" t="s">
        <v>580</v>
      </c>
      <c r="C488" s="835" t="s">
        <v>2713</v>
      </c>
      <c r="D488" s="863" t="s">
        <v>2714</v>
      </c>
      <c r="E488" s="835" t="s">
        <v>3193</v>
      </c>
      <c r="F488" s="863" t="s">
        <v>3194</v>
      </c>
      <c r="G488" s="835" t="s">
        <v>3445</v>
      </c>
      <c r="H488" s="835" t="s">
        <v>3446</v>
      </c>
      <c r="I488" s="849">
        <v>1270.030029296875</v>
      </c>
      <c r="J488" s="849">
        <v>24</v>
      </c>
      <c r="K488" s="850">
        <v>30480.690673828125</v>
      </c>
    </row>
    <row r="489" spans="1:11" ht="14.4" customHeight="1" x14ac:dyDescent="0.3">
      <c r="A489" s="831" t="s">
        <v>579</v>
      </c>
      <c r="B489" s="832" t="s">
        <v>580</v>
      </c>
      <c r="C489" s="835" t="s">
        <v>2713</v>
      </c>
      <c r="D489" s="863" t="s">
        <v>2714</v>
      </c>
      <c r="E489" s="835" t="s">
        <v>3193</v>
      </c>
      <c r="F489" s="863" t="s">
        <v>3194</v>
      </c>
      <c r="G489" s="835" t="s">
        <v>3447</v>
      </c>
      <c r="H489" s="835" t="s">
        <v>3448</v>
      </c>
      <c r="I489" s="849">
        <v>1270.0543038504463</v>
      </c>
      <c r="J489" s="849">
        <v>7</v>
      </c>
      <c r="K489" s="850">
        <v>8890.380126953125</v>
      </c>
    </row>
    <row r="490" spans="1:11" ht="14.4" customHeight="1" x14ac:dyDescent="0.3">
      <c r="A490" s="831" t="s">
        <v>579</v>
      </c>
      <c r="B490" s="832" t="s">
        <v>580</v>
      </c>
      <c r="C490" s="835" t="s">
        <v>2713</v>
      </c>
      <c r="D490" s="863" t="s">
        <v>2714</v>
      </c>
      <c r="E490" s="835" t="s">
        <v>3193</v>
      </c>
      <c r="F490" s="863" t="s">
        <v>3194</v>
      </c>
      <c r="G490" s="835" t="s">
        <v>3447</v>
      </c>
      <c r="H490" s="835" t="s">
        <v>3449</v>
      </c>
      <c r="I490" s="849">
        <v>1270.0400390625</v>
      </c>
      <c r="J490" s="849">
        <v>3</v>
      </c>
      <c r="K490" s="850">
        <v>3810.1201171875</v>
      </c>
    </row>
    <row r="491" spans="1:11" ht="14.4" customHeight="1" x14ac:dyDescent="0.3">
      <c r="A491" s="831" t="s">
        <v>579</v>
      </c>
      <c r="B491" s="832" t="s">
        <v>580</v>
      </c>
      <c r="C491" s="835" t="s">
        <v>2713</v>
      </c>
      <c r="D491" s="863" t="s">
        <v>2714</v>
      </c>
      <c r="E491" s="835" t="s">
        <v>3193</v>
      </c>
      <c r="F491" s="863" t="s">
        <v>3194</v>
      </c>
      <c r="G491" s="835" t="s">
        <v>3450</v>
      </c>
      <c r="H491" s="835" t="s">
        <v>3451</v>
      </c>
      <c r="I491" s="849">
        <v>2052</v>
      </c>
      <c r="J491" s="849">
        <v>2</v>
      </c>
      <c r="K491" s="850">
        <v>4104</v>
      </c>
    </row>
    <row r="492" spans="1:11" ht="14.4" customHeight="1" x14ac:dyDescent="0.3">
      <c r="A492" s="831" t="s">
        <v>579</v>
      </c>
      <c r="B492" s="832" t="s">
        <v>580</v>
      </c>
      <c r="C492" s="835" t="s">
        <v>2713</v>
      </c>
      <c r="D492" s="863" t="s">
        <v>2714</v>
      </c>
      <c r="E492" s="835" t="s">
        <v>3193</v>
      </c>
      <c r="F492" s="863" t="s">
        <v>3194</v>
      </c>
      <c r="G492" s="835" t="s">
        <v>3452</v>
      </c>
      <c r="H492" s="835" t="s">
        <v>3453</v>
      </c>
      <c r="I492" s="849">
        <v>2051.9949951171875</v>
      </c>
      <c r="J492" s="849">
        <v>2</v>
      </c>
      <c r="K492" s="850">
        <v>4103.989990234375</v>
      </c>
    </row>
    <row r="493" spans="1:11" ht="14.4" customHeight="1" x14ac:dyDescent="0.3">
      <c r="A493" s="831" t="s">
        <v>579</v>
      </c>
      <c r="B493" s="832" t="s">
        <v>580</v>
      </c>
      <c r="C493" s="835" t="s">
        <v>2713</v>
      </c>
      <c r="D493" s="863" t="s">
        <v>2714</v>
      </c>
      <c r="E493" s="835" t="s">
        <v>3193</v>
      </c>
      <c r="F493" s="863" t="s">
        <v>3194</v>
      </c>
      <c r="G493" s="835" t="s">
        <v>3454</v>
      </c>
      <c r="H493" s="835" t="s">
        <v>3455</v>
      </c>
      <c r="I493" s="849">
        <v>2052</v>
      </c>
      <c r="J493" s="849">
        <v>1</v>
      </c>
      <c r="K493" s="850">
        <v>2052</v>
      </c>
    </row>
    <row r="494" spans="1:11" ht="14.4" customHeight="1" x14ac:dyDescent="0.3">
      <c r="A494" s="831" t="s">
        <v>579</v>
      </c>
      <c r="B494" s="832" t="s">
        <v>580</v>
      </c>
      <c r="C494" s="835" t="s">
        <v>2713</v>
      </c>
      <c r="D494" s="863" t="s">
        <v>2714</v>
      </c>
      <c r="E494" s="835" t="s">
        <v>3193</v>
      </c>
      <c r="F494" s="863" t="s">
        <v>3194</v>
      </c>
      <c r="G494" s="835" t="s">
        <v>3456</v>
      </c>
      <c r="H494" s="835" t="s">
        <v>3457</v>
      </c>
      <c r="I494" s="849">
        <v>2052</v>
      </c>
      <c r="J494" s="849">
        <v>3</v>
      </c>
      <c r="K494" s="850">
        <v>6156</v>
      </c>
    </row>
    <row r="495" spans="1:11" ht="14.4" customHeight="1" x14ac:dyDescent="0.3">
      <c r="A495" s="831" t="s">
        <v>579</v>
      </c>
      <c r="B495" s="832" t="s">
        <v>580</v>
      </c>
      <c r="C495" s="835" t="s">
        <v>2713</v>
      </c>
      <c r="D495" s="863" t="s">
        <v>2714</v>
      </c>
      <c r="E495" s="835" t="s">
        <v>3193</v>
      </c>
      <c r="F495" s="863" t="s">
        <v>3194</v>
      </c>
      <c r="G495" s="835" t="s">
        <v>3458</v>
      </c>
      <c r="H495" s="835" t="s">
        <v>3459</v>
      </c>
      <c r="I495" s="849">
        <v>2051.989990234375</v>
      </c>
      <c r="J495" s="849">
        <v>1</v>
      </c>
      <c r="K495" s="850">
        <v>2051.989990234375</v>
      </c>
    </row>
    <row r="496" spans="1:11" ht="14.4" customHeight="1" x14ac:dyDescent="0.3">
      <c r="A496" s="831" t="s">
        <v>579</v>
      </c>
      <c r="B496" s="832" t="s">
        <v>580</v>
      </c>
      <c r="C496" s="835" t="s">
        <v>2713</v>
      </c>
      <c r="D496" s="863" t="s">
        <v>2714</v>
      </c>
      <c r="E496" s="835" t="s">
        <v>3193</v>
      </c>
      <c r="F496" s="863" t="s">
        <v>3194</v>
      </c>
      <c r="G496" s="835" t="s">
        <v>3460</v>
      </c>
      <c r="H496" s="835" t="s">
        <v>3461</v>
      </c>
      <c r="I496" s="849">
        <v>4781.7001953125</v>
      </c>
      <c r="J496" s="849">
        <v>2</v>
      </c>
      <c r="K496" s="850">
        <v>9563.400390625</v>
      </c>
    </row>
    <row r="497" spans="1:11" ht="14.4" customHeight="1" x14ac:dyDescent="0.3">
      <c r="A497" s="831" t="s">
        <v>579</v>
      </c>
      <c r="B497" s="832" t="s">
        <v>580</v>
      </c>
      <c r="C497" s="835" t="s">
        <v>2713</v>
      </c>
      <c r="D497" s="863" t="s">
        <v>2714</v>
      </c>
      <c r="E497" s="835" t="s">
        <v>3193</v>
      </c>
      <c r="F497" s="863" t="s">
        <v>3194</v>
      </c>
      <c r="G497" s="835" t="s">
        <v>3462</v>
      </c>
      <c r="H497" s="835" t="s">
        <v>3463</v>
      </c>
      <c r="I497" s="849">
        <v>5192.25</v>
      </c>
      <c r="J497" s="849">
        <v>1</v>
      </c>
      <c r="K497" s="850">
        <v>5192.25</v>
      </c>
    </row>
    <row r="498" spans="1:11" ht="14.4" customHeight="1" x14ac:dyDescent="0.3">
      <c r="A498" s="831" t="s">
        <v>579</v>
      </c>
      <c r="B498" s="832" t="s">
        <v>580</v>
      </c>
      <c r="C498" s="835" t="s">
        <v>2713</v>
      </c>
      <c r="D498" s="863" t="s">
        <v>2714</v>
      </c>
      <c r="E498" s="835" t="s">
        <v>3193</v>
      </c>
      <c r="F498" s="863" t="s">
        <v>3194</v>
      </c>
      <c r="G498" s="835" t="s">
        <v>3464</v>
      </c>
      <c r="H498" s="835" t="s">
        <v>3465</v>
      </c>
      <c r="I498" s="849">
        <v>5192.25</v>
      </c>
      <c r="J498" s="849">
        <v>1</v>
      </c>
      <c r="K498" s="850">
        <v>5192.25</v>
      </c>
    </row>
    <row r="499" spans="1:11" ht="14.4" customHeight="1" x14ac:dyDescent="0.3">
      <c r="A499" s="831" t="s">
        <v>579</v>
      </c>
      <c r="B499" s="832" t="s">
        <v>580</v>
      </c>
      <c r="C499" s="835" t="s">
        <v>2713</v>
      </c>
      <c r="D499" s="863" t="s">
        <v>2714</v>
      </c>
      <c r="E499" s="835" t="s">
        <v>3193</v>
      </c>
      <c r="F499" s="863" t="s">
        <v>3194</v>
      </c>
      <c r="G499" s="835" t="s">
        <v>3466</v>
      </c>
      <c r="H499" s="835" t="s">
        <v>3467</v>
      </c>
      <c r="I499" s="849">
        <v>8283.6796875</v>
      </c>
      <c r="J499" s="849">
        <v>1</v>
      </c>
      <c r="K499" s="850">
        <v>8283.6796875</v>
      </c>
    </row>
    <row r="500" spans="1:11" ht="14.4" customHeight="1" x14ac:dyDescent="0.3">
      <c r="A500" s="831" t="s">
        <v>579</v>
      </c>
      <c r="B500" s="832" t="s">
        <v>580</v>
      </c>
      <c r="C500" s="835" t="s">
        <v>2713</v>
      </c>
      <c r="D500" s="863" t="s">
        <v>2714</v>
      </c>
      <c r="E500" s="835" t="s">
        <v>3193</v>
      </c>
      <c r="F500" s="863" t="s">
        <v>3194</v>
      </c>
      <c r="G500" s="835" t="s">
        <v>3468</v>
      </c>
      <c r="H500" s="835" t="s">
        <v>3469</v>
      </c>
      <c r="I500" s="849">
        <v>8766.4404296875</v>
      </c>
      <c r="J500" s="849">
        <v>1</v>
      </c>
      <c r="K500" s="850">
        <v>8766.4404296875</v>
      </c>
    </row>
    <row r="501" spans="1:11" ht="14.4" customHeight="1" x14ac:dyDescent="0.3">
      <c r="A501" s="831" t="s">
        <v>579</v>
      </c>
      <c r="B501" s="832" t="s">
        <v>580</v>
      </c>
      <c r="C501" s="835" t="s">
        <v>2713</v>
      </c>
      <c r="D501" s="863" t="s">
        <v>2714</v>
      </c>
      <c r="E501" s="835" t="s">
        <v>3193</v>
      </c>
      <c r="F501" s="863" t="s">
        <v>3194</v>
      </c>
      <c r="G501" s="835" t="s">
        <v>3470</v>
      </c>
      <c r="H501" s="835" t="s">
        <v>3471</v>
      </c>
      <c r="I501" s="849">
        <v>8283.6796875</v>
      </c>
      <c r="J501" s="849">
        <v>1</v>
      </c>
      <c r="K501" s="850">
        <v>8283.6796875</v>
      </c>
    </row>
    <row r="502" spans="1:11" ht="14.4" customHeight="1" x14ac:dyDescent="0.3">
      <c r="A502" s="831" t="s">
        <v>579</v>
      </c>
      <c r="B502" s="832" t="s">
        <v>580</v>
      </c>
      <c r="C502" s="835" t="s">
        <v>2713</v>
      </c>
      <c r="D502" s="863" t="s">
        <v>2714</v>
      </c>
      <c r="E502" s="835" t="s">
        <v>3193</v>
      </c>
      <c r="F502" s="863" t="s">
        <v>3194</v>
      </c>
      <c r="G502" s="835" t="s">
        <v>3472</v>
      </c>
      <c r="H502" s="835" t="s">
        <v>3473</v>
      </c>
      <c r="I502" s="849">
        <v>8283.6796875</v>
      </c>
      <c r="J502" s="849">
        <v>1</v>
      </c>
      <c r="K502" s="850">
        <v>8283.6796875</v>
      </c>
    </row>
    <row r="503" spans="1:11" ht="14.4" customHeight="1" x14ac:dyDescent="0.3">
      <c r="A503" s="831" t="s">
        <v>579</v>
      </c>
      <c r="B503" s="832" t="s">
        <v>580</v>
      </c>
      <c r="C503" s="835" t="s">
        <v>2713</v>
      </c>
      <c r="D503" s="863" t="s">
        <v>2714</v>
      </c>
      <c r="E503" s="835" t="s">
        <v>3193</v>
      </c>
      <c r="F503" s="863" t="s">
        <v>3194</v>
      </c>
      <c r="G503" s="835" t="s">
        <v>3474</v>
      </c>
      <c r="H503" s="835" t="s">
        <v>3475</v>
      </c>
      <c r="I503" s="849">
        <v>7445.4501953125</v>
      </c>
      <c r="J503" s="849">
        <v>1</v>
      </c>
      <c r="K503" s="850">
        <v>7445.4501953125</v>
      </c>
    </row>
    <row r="504" spans="1:11" ht="14.4" customHeight="1" x14ac:dyDescent="0.3">
      <c r="A504" s="831" t="s">
        <v>579</v>
      </c>
      <c r="B504" s="832" t="s">
        <v>580</v>
      </c>
      <c r="C504" s="835" t="s">
        <v>2713</v>
      </c>
      <c r="D504" s="863" t="s">
        <v>2714</v>
      </c>
      <c r="E504" s="835" t="s">
        <v>3193</v>
      </c>
      <c r="F504" s="863" t="s">
        <v>3194</v>
      </c>
      <c r="G504" s="835" t="s">
        <v>3476</v>
      </c>
      <c r="H504" s="835" t="s">
        <v>3477</v>
      </c>
      <c r="I504" s="849">
        <v>7211.25</v>
      </c>
      <c r="J504" s="849">
        <v>2</v>
      </c>
      <c r="K504" s="850">
        <v>14422.5</v>
      </c>
    </row>
    <row r="505" spans="1:11" ht="14.4" customHeight="1" x14ac:dyDescent="0.3">
      <c r="A505" s="831" t="s">
        <v>579</v>
      </c>
      <c r="B505" s="832" t="s">
        <v>580</v>
      </c>
      <c r="C505" s="835" t="s">
        <v>2713</v>
      </c>
      <c r="D505" s="863" t="s">
        <v>2714</v>
      </c>
      <c r="E505" s="835" t="s">
        <v>3193</v>
      </c>
      <c r="F505" s="863" t="s">
        <v>3194</v>
      </c>
      <c r="G505" s="835" t="s">
        <v>3478</v>
      </c>
      <c r="H505" s="835" t="s">
        <v>3479</v>
      </c>
      <c r="I505" s="849">
        <v>5957.3701171875</v>
      </c>
      <c r="J505" s="849">
        <v>2</v>
      </c>
      <c r="K505" s="850">
        <v>11914.740234375</v>
      </c>
    </row>
    <row r="506" spans="1:11" ht="14.4" customHeight="1" x14ac:dyDescent="0.3">
      <c r="A506" s="831" t="s">
        <v>579</v>
      </c>
      <c r="B506" s="832" t="s">
        <v>580</v>
      </c>
      <c r="C506" s="835" t="s">
        <v>2713</v>
      </c>
      <c r="D506" s="863" t="s">
        <v>2714</v>
      </c>
      <c r="E506" s="835" t="s">
        <v>3193</v>
      </c>
      <c r="F506" s="863" t="s">
        <v>3194</v>
      </c>
      <c r="G506" s="835" t="s">
        <v>3480</v>
      </c>
      <c r="H506" s="835" t="s">
        <v>3481</v>
      </c>
      <c r="I506" s="849">
        <v>5957.3701171875</v>
      </c>
      <c r="J506" s="849">
        <v>1</v>
      </c>
      <c r="K506" s="850">
        <v>5957.3701171875</v>
      </c>
    </row>
    <row r="507" spans="1:11" ht="14.4" customHeight="1" x14ac:dyDescent="0.3">
      <c r="A507" s="831" t="s">
        <v>579</v>
      </c>
      <c r="B507" s="832" t="s">
        <v>580</v>
      </c>
      <c r="C507" s="835" t="s">
        <v>2713</v>
      </c>
      <c r="D507" s="863" t="s">
        <v>2714</v>
      </c>
      <c r="E507" s="835" t="s">
        <v>3193</v>
      </c>
      <c r="F507" s="863" t="s">
        <v>3194</v>
      </c>
      <c r="G507" s="835" t="s">
        <v>3482</v>
      </c>
      <c r="H507" s="835" t="s">
        <v>3483</v>
      </c>
      <c r="I507" s="849">
        <v>2257.39990234375</v>
      </c>
      <c r="J507" s="849">
        <v>1</v>
      </c>
      <c r="K507" s="850">
        <v>2257.39990234375</v>
      </c>
    </row>
    <row r="508" spans="1:11" ht="14.4" customHeight="1" x14ac:dyDescent="0.3">
      <c r="A508" s="831" t="s">
        <v>579</v>
      </c>
      <c r="B508" s="832" t="s">
        <v>580</v>
      </c>
      <c r="C508" s="835" t="s">
        <v>2713</v>
      </c>
      <c r="D508" s="863" t="s">
        <v>2714</v>
      </c>
      <c r="E508" s="835" t="s">
        <v>3193</v>
      </c>
      <c r="F508" s="863" t="s">
        <v>3194</v>
      </c>
      <c r="G508" s="835" t="s">
        <v>3484</v>
      </c>
      <c r="H508" s="835" t="s">
        <v>3485</v>
      </c>
      <c r="I508" s="849">
        <v>7132.85986328125</v>
      </c>
      <c r="J508" s="849">
        <v>1</v>
      </c>
      <c r="K508" s="850">
        <v>7132.85986328125</v>
      </c>
    </row>
    <row r="509" spans="1:11" ht="14.4" customHeight="1" x14ac:dyDescent="0.3">
      <c r="A509" s="831" t="s">
        <v>579</v>
      </c>
      <c r="B509" s="832" t="s">
        <v>580</v>
      </c>
      <c r="C509" s="835" t="s">
        <v>2713</v>
      </c>
      <c r="D509" s="863" t="s">
        <v>2714</v>
      </c>
      <c r="E509" s="835" t="s">
        <v>3193</v>
      </c>
      <c r="F509" s="863" t="s">
        <v>3194</v>
      </c>
      <c r="G509" s="835" t="s">
        <v>3486</v>
      </c>
      <c r="H509" s="835" t="s">
        <v>3487</v>
      </c>
      <c r="I509" s="849">
        <v>2423.10009765625</v>
      </c>
      <c r="J509" s="849">
        <v>2</v>
      </c>
      <c r="K509" s="850">
        <v>4846.2001953125</v>
      </c>
    </row>
    <row r="510" spans="1:11" ht="14.4" customHeight="1" x14ac:dyDescent="0.3">
      <c r="A510" s="831" t="s">
        <v>579</v>
      </c>
      <c r="B510" s="832" t="s">
        <v>580</v>
      </c>
      <c r="C510" s="835" t="s">
        <v>2713</v>
      </c>
      <c r="D510" s="863" t="s">
        <v>2714</v>
      </c>
      <c r="E510" s="835" t="s">
        <v>3193</v>
      </c>
      <c r="F510" s="863" t="s">
        <v>3194</v>
      </c>
      <c r="G510" s="835" t="s">
        <v>3488</v>
      </c>
      <c r="H510" s="835" t="s">
        <v>3489</v>
      </c>
      <c r="I510" s="849">
        <v>3677.5400390625</v>
      </c>
      <c r="J510" s="849">
        <v>2</v>
      </c>
      <c r="K510" s="850">
        <v>7355.080078125</v>
      </c>
    </row>
    <row r="511" spans="1:11" ht="14.4" customHeight="1" x14ac:dyDescent="0.3">
      <c r="A511" s="831" t="s">
        <v>579</v>
      </c>
      <c r="B511" s="832" t="s">
        <v>580</v>
      </c>
      <c r="C511" s="835" t="s">
        <v>2713</v>
      </c>
      <c r="D511" s="863" t="s">
        <v>2714</v>
      </c>
      <c r="E511" s="835" t="s">
        <v>3193</v>
      </c>
      <c r="F511" s="863" t="s">
        <v>3194</v>
      </c>
      <c r="G511" s="835" t="s">
        <v>3490</v>
      </c>
      <c r="H511" s="835" t="s">
        <v>3491</v>
      </c>
      <c r="I511" s="849">
        <v>3677.550048828125</v>
      </c>
      <c r="J511" s="849">
        <v>2</v>
      </c>
      <c r="K511" s="850">
        <v>7355.10009765625</v>
      </c>
    </row>
    <row r="512" spans="1:11" ht="14.4" customHeight="1" x14ac:dyDescent="0.3">
      <c r="A512" s="831" t="s">
        <v>579</v>
      </c>
      <c r="B512" s="832" t="s">
        <v>580</v>
      </c>
      <c r="C512" s="835" t="s">
        <v>2713</v>
      </c>
      <c r="D512" s="863" t="s">
        <v>2714</v>
      </c>
      <c r="E512" s="835" t="s">
        <v>3193</v>
      </c>
      <c r="F512" s="863" t="s">
        <v>3194</v>
      </c>
      <c r="G512" s="835" t="s">
        <v>3492</v>
      </c>
      <c r="H512" s="835" t="s">
        <v>3493</v>
      </c>
      <c r="I512" s="849">
        <v>2423.1051025390625</v>
      </c>
      <c r="J512" s="849">
        <v>2</v>
      </c>
      <c r="K512" s="850">
        <v>4846.210205078125</v>
      </c>
    </row>
    <row r="513" spans="1:11" ht="14.4" customHeight="1" x14ac:dyDescent="0.3">
      <c r="A513" s="831" t="s">
        <v>579</v>
      </c>
      <c r="B513" s="832" t="s">
        <v>580</v>
      </c>
      <c r="C513" s="835" t="s">
        <v>2713</v>
      </c>
      <c r="D513" s="863" t="s">
        <v>2714</v>
      </c>
      <c r="E513" s="835" t="s">
        <v>3193</v>
      </c>
      <c r="F513" s="863" t="s">
        <v>3194</v>
      </c>
      <c r="G513" s="835" t="s">
        <v>3494</v>
      </c>
      <c r="H513" s="835" t="s">
        <v>3495</v>
      </c>
      <c r="I513" s="849">
        <v>2423.10009765625</v>
      </c>
      <c r="J513" s="849">
        <v>1</v>
      </c>
      <c r="K513" s="850">
        <v>2423.10009765625</v>
      </c>
    </row>
    <row r="514" spans="1:11" ht="14.4" customHeight="1" x14ac:dyDescent="0.3">
      <c r="A514" s="831" t="s">
        <v>579</v>
      </c>
      <c r="B514" s="832" t="s">
        <v>580</v>
      </c>
      <c r="C514" s="835" t="s">
        <v>2713</v>
      </c>
      <c r="D514" s="863" t="s">
        <v>2714</v>
      </c>
      <c r="E514" s="835" t="s">
        <v>3193</v>
      </c>
      <c r="F514" s="863" t="s">
        <v>3194</v>
      </c>
      <c r="G514" s="835" t="s">
        <v>3496</v>
      </c>
      <c r="H514" s="835" t="s">
        <v>3497</v>
      </c>
      <c r="I514" s="849">
        <v>2423.10009765625</v>
      </c>
      <c r="J514" s="849">
        <v>1</v>
      </c>
      <c r="K514" s="850">
        <v>2423.10009765625</v>
      </c>
    </row>
    <row r="515" spans="1:11" ht="14.4" customHeight="1" x14ac:dyDescent="0.3">
      <c r="A515" s="831" t="s">
        <v>579</v>
      </c>
      <c r="B515" s="832" t="s">
        <v>580</v>
      </c>
      <c r="C515" s="835" t="s">
        <v>2713</v>
      </c>
      <c r="D515" s="863" t="s">
        <v>2714</v>
      </c>
      <c r="E515" s="835" t="s">
        <v>3193</v>
      </c>
      <c r="F515" s="863" t="s">
        <v>3194</v>
      </c>
      <c r="G515" s="835" t="s">
        <v>3498</v>
      </c>
      <c r="H515" s="835" t="s">
        <v>3499</v>
      </c>
      <c r="I515" s="849">
        <v>2423.10009765625</v>
      </c>
      <c r="J515" s="849">
        <v>5</v>
      </c>
      <c r="K515" s="850">
        <v>12115.50048828125</v>
      </c>
    </row>
    <row r="516" spans="1:11" ht="14.4" customHeight="1" x14ac:dyDescent="0.3">
      <c r="A516" s="831" t="s">
        <v>579</v>
      </c>
      <c r="B516" s="832" t="s">
        <v>580</v>
      </c>
      <c r="C516" s="835" t="s">
        <v>2713</v>
      </c>
      <c r="D516" s="863" t="s">
        <v>2714</v>
      </c>
      <c r="E516" s="835" t="s">
        <v>3193</v>
      </c>
      <c r="F516" s="863" t="s">
        <v>3194</v>
      </c>
      <c r="G516" s="835" t="s">
        <v>3500</v>
      </c>
      <c r="H516" s="835" t="s">
        <v>3501</v>
      </c>
      <c r="I516" s="849">
        <v>5957.3701171875</v>
      </c>
      <c r="J516" s="849">
        <v>1</v>
      </c>
      <c r="K516" s="850">
        <v>5957.3701171875</v>
      </c>
    </row>
    <row r="517" spans="1:11" ht="14.4" customHeight="1" x14ac:dyDescent="0.3">
      <c r="A517" s="831" t="s">
        <v>579</v>
      </c>
      <c r="B517" s="832" t="s">
        <v>580</v>
      </c>
      <c r="C517" s="835" t="s">
        <v>2713</v>
      </c>
      <c r="D517" s="863" t="s">
        <v>2714</v>
      </c>
      <c r="E517" s="835" t="s">
        <v>3193</v>
      </c>
      <c r="F517" s="863" t="s">
        <v>3194</v>
      </c>
      <c r="G517" s="835" t="s">
        <v>3502</v>
      </c>
      <c r="H517" s="835" t="s">
        <v>3503</v>
      </c>
      <c r="I517" s="849">
        <v>6555</v>
      </c>
      <c r="J517" s="849">
        <v>2</v>
      </c>
      <c r="K517" s="850">
        <v>13110</v>
      </c>
    </row>
    <row r="518" spans="1:11" ht="14.4" customHeight="1" x14ac:dyDescent="0.3">
      <c r="A518" s="831" t="s">
        <v>579</v>
      </c>
      <c r="B518" s="832" t="s">
        <v>580</v>
      </c>
      <c r="C518" s="835" t="s">
        <v>2713</v>
      </c>
      <c r="D518" s="863" t="s">
        <v>2714</v>
      </c>
      <c r="E518" s="835" t="s">
        <v>3193</v>
      </c>
      <c r="F518" s="863" t="s">
        <v>3194</v>
      </c>
      <c r="G518" s="835" t="s">
        <v>3504</v>
      </c>
      <c r="H518" s="835" t="s">
        <v>3505</v>
      </c>
      <c r="I518" s="849">
        <v>9400.0302734375</v>
      </c>
      <c r="J518" s="849">
        <v>1</v>
      </c>
      <c r="K518" s="850">
        <v>9400.0302734375</v>
      </c>
    </row>
    <row r="519" spans="1:11" ht="14.4" customHeight="1" x14ac:dyDescent="0.3">
      <c r="A519" s="831" t="s">
        <v>579</v>
      </c>
      <c r="B519" s="832" t="s">
        <v>580</v>
      </c>
      <c r="C519" s="835" t="s">
        <v>2713</v>
      </c>
      <c r="D519" s="863" t="s">
        <v>2714</v>
      </c>
      <c r="E519" s="835" t="s">
        <v>3193</v>
      </c>
      <c r="F519" s="863" t="s">
        <v>3194</v>
      </c>
      <c r="G519" s="835" t="s">
        <v>3506</v>
      </c>
      <c r="H519" s="835" t="s">
        <v>3507</v>
      </c>
      <c r="I519" s="849">
        <v>10645.669921875</v>
      </c>
      <c r="J519" s="849">
        <v>1</v>
      </c>
      <c r="K519" s="850">
        <v>10645.669921875</v>
      </c>
    </row>
    <row r="520" spans="1:11" ht="14.4" customHeight="1" x14ac:dyDescent="0.3">
      <c r="A520" s="831" t="s">
        <v>579</v>
      </c>
      <c r="B520" s="832" t="s">
        <v>580</v>
      </c>
      <c r="C520" s="835" t="s">
        <v>2713</v>
      </c>
      <c r="D520" s="863" t="s">
        <v>2714</v>
      </c>
      <c r="E520" s="835" t="s">
        <v>3193</v>
      </c>
      <c r="F520" s="863" t="s">
        <v>3194</v>
      </c>
      <c r="G520" s="835" t="s">
        <v>3508</v>
      </c>
      <c r="H520" s="835" t="s">
        <v>3509</v>
      </c>
      <c r="I520" s="849">
        <v>9400.009765625</v>
      </c>
      <c r="J520" s="849">
        <v>1</v>
      </c>
      <c r="K520" s="850">
        <v>9400.009765625</v>
      </c>
    </row>
    <row r="521" spans="1:11" ht="14.4" customHeight="1" x14ac:dyDescent="0.3">
      <c r="A521" s="831" t="s">
        <v>579</v>
      </c>
      <c r="B521" s="832" t="s">
        <v>580</v>
      </c>
      <c r="C521" s="835" t="s">
        <v>2713</v>
      </c>
      <c r="D521" s="863" t="s">
        <v>2714</v>
      </c>
      <c r="E521" s="835" t="s">
        <v>3193</v>
      </c>
      <c r="F521" s="863" t="s">
        <v>3194</v>
      </c>
      <c r="G521" s="835" t="s">
        <v>3510</v>
      </c>
      <c r="H521" s="835" t="s">
        <v>3511</v>
      </c>
      <c r="I521" s="849">
        <v>8616.349609375</v>
      </c>
      <c r="J521" s="849">
        <v>1</v>
      </c>
      <c r="K521" s="850">
        <v>8616.349609375</v>
      </c>
    </row>
    <row r="522" spans="1:11" ht="14.4" customHeight="1" x14ac:dyDescent="0.3">
      <c r="A522" s="831" t="s">
        <v>579</v>
      </c>
      <c r="B522" s="832" t="s">
        <v>580</v>
      </c>
      <c r="C522" s="835" t="s">
        <v>2713</v>
      </c>
      <c r="D522" s="863" t="s">
        <v>2714</v>
      </c>
      <c r="E522" s="835" t="s">
        <v>3193</v>
      </c>
      <c r="F522" s="863" t="s">
        <v>3194</v>
      </c>
      <c r="G522" s="835" t="s">
        <v>3512</v>
      </c>
      <c r="H522" s="835" t="s">
        <v>3513</v>
      </c>
      <c r="I522" s="849">
        <v>8616.349609375</v>
      </c>
      <c r="J522" s="849">
        <v>1</v>
      </c>
      <c r="K522" s="850">
        <v>8616.349609375</v>
      </c>
    </row>
    <row r="523" spans="1:11" ht="14.4" customHeight="1" x14ac:dyDescent="0.3">
      <c r="A523" s="831" t="s">
        <v>579</v>
      </c>
      <c r="B523" s="832" t="s">
        <v>580</v>
      </c>
      <c r="C523" s="835" t="s">
        <v>2713</v>
      </c>
      <c r="D523" s="863" t="s">
        <v>2714</v>
      </c>
      <c r="E523" s="835" t="s">
        <v>3193</v>
      </c>
      <c r="F523" s="863" t="s">
        <v>3194</v>
      </c>
      <c r="G523" s="835" t="s">
        <v>3514</v>
      </c>
      <c r="H523" s="835" t="s">
        <v>3515</v>
      </c>
      <c r="I523" s="849">
        <v>8616.3597005208339</v>
      </c>
      <c r="J523" s="849">
        <v>3</v>
      </c>
      <c r="K523" s="850">
        <v>25849.0791015625</v>
      </c>
    </row>
    <row r="524" spans="1:11" ht="14.4" customHeight="1" x14ac:dyDescent="0.3">
      <c r="A524" s="831" t="s">
        <v>579</v>
      </c>
      <c r="B524" s="832" t="s">
        <v>580</v>
      </c>
      <c r="C524" s="835" t="s">
        <v>2713</v>
      </c>
      <c r="D524" s="863" t="s">
        <v>2714</v>
      </c>
      <c r="E524" s="835" t="s">
        <v>3193</v>
      </c>
      <c r="F524" s="863" t="s">
        <v>3194</v>
      </c>
      <c r="G524" s="835" t="s">
        <v>3516</v>
      </c>
      <c r="H524" s="835" t="s">
        <v>3517</v>
      </c>
      <c r="I524" s="849">
        <v>11355.259765625</v>
      </c>
      <c r="J524" s="849">
        <v>1</v>
      </c>
      <c r="K524" s="850">
        <v>11355.259765625</v>
      </c>
    </row>
    <row r="525" spans="1:11" ht="14.4" customHeight="1" x14ac:dyDescent="0.3">
      <c r="A525" s="831" t="s">
        <v>579</v>
      </c>
      <c r="B525" s="832" t="s">
        <v>580</v>
      </c>
      <c r="C525" s="835" t="s">
        <v>2713</v>
      </c>
      <c r="D525" s="863" t="s">
        <v>2714</v>
      </c>
      <c r="E525" s="835" t="s">
        <v>3193</v>
      </c>
      <c r="F525" s="863" t="s">
        <v>3194</v>
      </c>
      <c r="G525" s="835" t="s">
        <v>3518</v>
      </c>
      <c r="H525" s="835" t="s">
        <v>3519</v>
      </c>
      <c r="I525" s="849">
        <v>11355.259765625</v>
      </c>
      <c r="J525" s="849">
        <v>1</v>
      </c>
      <c r="K525" s="850">
        <v>11355.259765625</v>
      </c>
    </row>
    <row r="526" spans="1:11" ht="14.4" customHeight="1" x14ac:dyDescent="0.3">
      <c r="A526" s="831" t="s">
        <v>579</v>
      </c>
      <c r="B526" s="832" t="s">
        <v>580</v>
      </c>
      <c r="C526" s="835" t="s">
        <v>2713</v>
      </c>
      <c r="D526" s="863" t="s">
        <v>2714</v>
      </c>
      <c r="E526" s="835" t="s">
        <v>3193</v>
      </c>
      <c r="F526" s="863" t="s">
        <v>3194</v>
      </c>
      <c r="G526" s="835" t="s">
        <v>3520</v>
      </c>
      <c r="H526" s="835" t="s">
        <v>3521</v>
      </c>
      <c r="I526" s="849">
        <v>11355.259765625</v>
      </c>
      <c r="J526" s="849">
        <v>1</v>
      </c>
      <c r="K526" s="850">
        <v>11355.259765625</v>
      </c>
    </row>
    <row r="527" spans="1:11" ht="14.4" customHeight="1" x14ac:dyDescent="0.3">
      <c r="A527" s="831" t="s">
        <v>579</v>
      </c>
      <c r="B527" s="832" t="s">
        <v>580</v>
      </c>
      <c r="C527" s="835" t="s">
        <v>2713</v>
      </c>
      <c r="D527" s="863" t="s">
        <v>2714</v>
      </c>
      <c r="E527" s="835" t="s">
        <v>3193</v>
      </c>
      <c r="F527" s="863" t="s">
        <v>3194</v>
      </c>
      <c r="G527" s="835" t="s">
        <v>3522</v>
      </c>
      <c r="H527" s="835" t="s">
        <v>3523</v>
      </c>
      <c r="I527" s="849">
        <v>4473.8798828125</v>
      </c>
      <c r="J527" s="849">
        <v>1</v>
      </c>
      <c r="K527" s="850">
        <v>4473.8798828125</v>
      </c>
    </row>
    <row r="528" spans="1:11" ht="14.4" customHeight="1" x14ac:dyDescent="0.3">
      <c r="A528" s="831" t="s">
        <v>579</v>
      </c>
      <c r="B528" s="832" t="s">
        <v>580</v>
      </c>
      <c r="C528" s="835" t="s">
        <v>2713</v>
      </c>
      <c r="D528" s="863" t="s">
        <v>2714</v>
      </c>
      <c r="E528" s="835" t="s">
        <v>3193</v>
      </c>
      <c r="F528" s="863" t="s">
        <v>3194</v>
      </c>
      <c r="G528" s="835" t="s">
        <v>3524</v>
      </c>
      <c r="H528" s="835" t="s">
        <v>3525</v>
      </c>
      <c r="I528" s="849">
        <v>4473.8798828125</v>
      </c>
      <c r="J528" s="849">
        <v>1</v>
      </c>
      <c r="K528" s="850">
        <v>4473.8798828125</v>
      </c>
    </row>
    <row r="529" spans="1:11" ht="14.4" customHeight="1" x14ac:dyDescent="0.3">
      <c r="A529" s="831" t="s">
        <v>579</v>
      </c>
      <c r="B529" s="832" t="s">
        <v>580</v>
      </c>
      <c r="C529" s="835" t="s">
        <v>2713</v>
      </c>
      <c r="D529" s="863" t="s">
        <v>2714</v>
      </c>
      <c r="E529" s="835" t="s">
        <v>3193</v>
      </c>
      <c r="F529" s="863" t="s">
        <v>3194</v>
      </c>
      <c r="G529" s="835" t="s">
        <v>3526</v>
      </c>
      <c r="H529" s="835" t="s">
        <v>3527</v>
      </c>
      <c r="I529" s="849">
        <v>7029.5428292410716</v>
      </c>
      <c r="J529" s="849">
        <v>7</v>
      </c>
      <c r="K529" s="850">
        <v>49206.7998046875</v>
      </c>
    </row>
    <row r="530" spans="1:11" ht="14.4" customHeight="1" x14ac:dyDescent="0.3">
      <c r="A530" s="831" t="s">
        <v>579</v>
      </c>
      <c r="B530" s="832" t="s">
        <v>580</v>
      </c>
      <c r="C530" s="835" t="s">
        <v>2713</v>
      </c>
      <c r="D530" s="863" t="s">
        <v>2714</v>
      </c>
      <c r="E530" s="835" t="s">
        <v>3193</v>
      </c>
      <c r="F530" s="863" t="s">
        <v>3194</v>
      </c>
      <c r="G530" s="835" t="s">
        <v>3528</v>
      </c>
      <c r="H530" s="835" t="s">
        <v>3529</v>
      </c>
      <c r="I530" s="849">
        <v>7029.5400390625</v>
      </c>
      <c r="J530" s="849">
        <v>1</v>
      </c>
      <c r="K530" s="850">
        <v>7029.5400390625</v>
      </c>
    </row>
    <row r="531" spans="1:11" ht="14.4" customHeight="1" x14ac:dyDescent="0.3">
      <c r="A531" s="831" t="s">
        <v>579</v>
      </c>
      <c r="B531" s="832" t="s">
        <v>580</v>
      </c>
      <c r="C531" s="835" t="s">
        <v>2713</v>
      </c>
      <c r="D531" s="863" t="s">
        <v>2714</v>
      </c>
      <c r="E531" s="835" t="s">
        <v>3193</v>
      </c>
      <c r="F531" s="863" t="s">
        <v>3194</v>
      </c>
      <c r="G531" s="835" t="s">
        <v>3530</v>
      </c>
      <c r="H531" s="835" t="s">
        <v>3531</v>
      </c>
      <c r="I531" s="849">
        <v>9399.8701171875</v>
      </c>
      <c r="J531" s="849">
        <v>1</v>
      </c>
      <c r="K531" s="850">
        <v>9399.8701171875</v>
      </c>
    </row>
    <row r="532" spans="1:11" ht="14.4" customHeight="1" x14ac:dyDescent="0.3">
      <c r="A532" s="831" t="s">
        <v>579</v>
      </c>
      <c r="B532" s="832" t="s">
        <v>580</v>
      </c>
      <c r="C532" s="835" t="s">
        <v>2713</v>
      </c>
      <c r="D532" s="863" t="s">
        <v>2714</v>
      </c>
      <c r="E532" s="835" t="s">
        <v>3193</v>
      </c>
      <c r="F532" s="863" t="s">
        <v>3194</v>
      </c>
      <c r="G532" s="835" t="s">
        <v>3532</v>
      </c>
      <c r="H532" s="835" t="s">
        <v>3533</v>
      </c>
      <c r="I532" s="849">
        <v>9399.8701171875</v>
      </c>
      <c r="J532" s="849">
        <v>1</v>
      </c>
      <c r="K532" s="850">
        <v>9399.8701171875</v>
      </c>
    </row>
    <row r="533" spans="1:11" ht="14.4" customHeight="1" x14ac:dyDescent="0.3">
      <c r="A533" s="831" t="s">
        <v>579</v>
      </c>
      <c r="B533" s="832" t="s">
        <v>580</v>
      </c>
      <c r="C533" s="835" t="s">
        <v>2713</v>
      </c>
      <c r="D533" s="863" t="s">
        <v>2714</v>
      </c>
      <c r="E533" s="835" t="s">
        <v>3193</v>
      </c>
      <c r="F533" s="863" t="s">
        <v>3194</v>
      </c>
      <c r="G533" s="835" t="s">
        <v>3534</v>
      </c>
      <c r="H533" s="835" t="s">
        <v>3535</v>
      </c>
      <c r="I533" s="849">
        <v>8920.42236328125</v>
      </c>
      <c r="J533" s="849">
        <v>4</v>
      </c>
      <c r="K533" s="850">
        <v>35681.689453125</v>
      </c>
    </row>
    <row r="534" spans="1:11" ht="14.4" customHeight="1" x14ac:dyDescent="0.3">
      <c r="A534" s="831" t="s">
        <v>579</v>
      </c>
      <c r="B534" s="832" t="s">
        <v>580</v>
      </c>
      <c r="C534" s="835" t="s">
        <v>2713</v>
      </c>
      <c r="D534" s="863" t="s">
        <v>2714</v>
      </c>
      <c r="E534" s="835" t="s">
        <v>3193</v>
      </c>
      <c r="F534" s="863" t="s">
        <v>3194</v>
      </c>
      <c r="G534" s="835" t="s">
        <v>3536</v>
      </c>
      <c r="H534" s="835" t="s">
        <v>3537</v>
      </c>
      <c r="I534" s="849">
        <v>8920.4478515624996</v>
      </c>
      <c r="J534" s="849">
        <v>5</v>
      </c>
      <c r="K534" s="850">
        <v>44602.2392578125</v>
      </c>
    </row>
    <row r="535" spans="1:11" ht="14.4" customHeight="1" x14ac:dyDescent="0.3">
      <c r="A535" s="831" t="s">
        <v>579</v>
      </c>
      <c r="B535" s="832" t="s">
        <v>580</v>
      </c>
      <c r="C535" s="835" t="s">
        <v>2713</v>
      </c>
      <c r="D535" s="863" t="s">
        <v>2714</v>
      </c>
      <c r="E535" s="835" t="s">
        <v>3193</v>
      </c>
      <c r="F535" s="863" t="s">
        <v>3194</v>
      </c>
      <c r="G535" s="835" t="s">
        <v>3538</v>
      </c>
      <c r="H535" s="835" t="s">
        <v>3539</v>
      </c>
      <c r="I535" s="849">
        <v>9168.9501953125</v>
      </c>
      <c r="J535" s="849">
        <v>1</v>
      </c>
      <c r="K535" s="850">
        <v>9168.9501953125</v>
      </c>
    </row>
    <row r="536" spans="1:11" ht="14.4" customHeight="1" x14ac:dyDescent="0.3">
      <c r="A536" s="831" t="s">
        <v>579</v>
      </c>
      <c r="B536" s="832" t="s">
        <v>580</v>
      </c>
      <c r="C536" s="835" t="s">
        <v>2713</v>
      </c>
      <c r="D536" s="863" t="s">
        <v>2714</v>
      </c>
      <c r="E536" s="835" t="s">
        <v>3193</v>
      </c>
      <c r="F536" s="863" t="s">
        <v>3194</v>
      </c>
      <c r="G536" s="835" t="s">
        <v>3540</v>
      </c>
      <c r="H536" s="835" t="s">
        <v>3541</v>
      </c>
      <c r="I536" s="849">
        <v>8757.25</v>
      </c>
      <c r="J536" s="849">
        <v>1</v>
      </c>
      <c r="K536" s="850">
        <v>8757.25</v>
      </c>
    </row>
    <row r="537" spans="1:11" ht="14.4" customHeight="1" x14ac:dyDescent="0.3">
      <c r="A537" s="831" t="s">
        <v>579</v>
      </c>
      <c r="B537" s="832" t="s">
        <v>580</v>
      </c>
      <c r="C537" s="835" t="s">
        <v>2713</v>
      </c>
      <c r="D537" s="863" t="s">
        <v>2714</v>
      </c>
      <c r="E537" s="835" t="s">
        <v>3193</v>
      </c>
      <c r="F537" s="863" t="s">
        <v>3194</v>
      </c>
      <c r="G537" s="835" t="s">
        <v>3542</v>
      </c>
      <c r="H537" s="835" t="s">
        <v>3543</v>
      </c>
      <c r="I537" s="849">
        <v>9168.9501953125</v>
      </c>
      <c r="J537" s="849">
        <v>1</v>
      </c>
      <c r="K537" s="850">
        <v>9168.9501953125</v>
      </c>
    </row>
    <row r="538" spans="1:11" ht="14.4" customHeight="1" x14ac:dyDescent="0.3">
      <c r="A538" s="831" t="s">
        <v>579</v>
      </c>
      <c r="B538" s="832" t="s">
        <v>580</v>
      </c>
      <c r="C538" s="835" t="s">
        <v>2713</v>
      </c>
      <c r="D538" s="863" t="s">
        <v>2714</v>
      </c>
      <c r="E538" s="835" t="s">
        <v>3193</v>
      </c>
      <c r="F538" s="863" t="s">
        <v>3194</v>
      </c>
      <c r="G538" s="835" t="s">
        <v>3544</v>
      </c>
      <c r="H538" s="835" t="s">
        <v>3545</v>
      </c>
      <c r="I538" s="849">
        <v>8757.25</v>
      </c>
      <c r="J538" s="849">
        <v>1</v>
      </c>
      <c r="K538" s="850">
        <v>8757.25</v>
      </c>
    </row>
    <row r="539" spans="1:11" ht="14.4" customHeight="1" x14ac:dyDescent="0.3">
      <c r="A539" s="831" t="s">
        <v>579</v>
      </c>
      <c r="B539" s="832" t="s">
        <v>580</v>
      </c>
      <c r="C539" s="835" t="s">
        <v>2713</v>
      </c>
      <c r="D539" s="863" t="s">
        <v>2714</v>
      </c>
      <c r="E539" s="835" t="s">
        <v>3193</v>
      </c>
      <c r="F539" s="863" t="s">
        <v>3194</v>
      </c>
      <c r="G539" s="835" t="s">
        <v>3546</v>
      </c>
      <c r="H539" s="835" t="s">
        <v>3547</v>
      </c>
      <c r="I539" s="849">
        <v>9295.4501953125</v>
      </c>
      <c r="J539" s="849">
        <v>1</v>
      </c>
      <c r="K539" s="850">
        <v>9295.4501953125</v>
      </c>
    </row>
    <row r="540" spans="1:11" ht="14.4" customHeight="1" x14ac:dyDescent="0.3">
      <c r="A540" s="831" t="s">
        <v>579</v>
      </c>
      <c r="B540" s="832" t="s">
        <v>580</v>
      </c>
      <c r="C540" s="835" t="s">
        <v>2713</v>
      </c>
      <c r="D540" s="863" t="s">
        <v>2714</v>
      </c>
      <c r="E540" s="835" t="s">
        <v>3193</v>
      </c>
      <c r="F540" s="863" t="s">
        <v>3194</v>
      </c>
      <c r="G540" s="835" t="s">
        <v>3548</v>
      </c>
      <c r="H540" s="835" t="s">
        <v>3549</v>
      </c>
      <c r="I540" s="849">
        <v>8757.25</v>
      </c>
      <c r="J540" s="849">
        <v>1</v>
      </c>
      <c r="K540" s="850">
        <v>8757.25</v>
      </c>
    </row>
    <row r="541" spans="1:11" ht="14.4" customHeight="1" x14ac:dyDescent="0.3">
      <c r="A541" s="831" t="s">
        <v>579</v>
      </c>
      <c r="B541" s="832" t="s">
        <v>580</v>
      </c>
      <c r="C541" s="835" t="s">
        <v>2713</v>
      </c>
      <c r="D541" s="863" t="s">
        <v>2714</v>
      </c>
      <c r="E541" s="835" t="s">
        <v>3193</v>
      </c>
      <c r="F541" s="863" t="s">
        <v>3194</v>
      </c>
      <c r="G541" s="835" t="s">
        <v>3550</v>
      </c>
      <c r="H541" s="835" t="s">
        <v>3551</v>
      </c>
      <c r="I541" s="849">
        <v>8757.25</v>
      </c>
      <c r="J541" s="849">
        <v>1</v>
      </c>
      <c r="K541" s="850">
        <v>8757.25</v>
      </c>
    </row>
    <row r="542" spans="1:11" ht="14.4" customHeight="1" x14ac:dyDescent="0.3">
      <c r="A542" s="831" t="s">
        <v>579</v>
      </c>
      <c r="B542" s="832" t="s">
        <v>580</v>
      </c>
      <c r="C542" s="835" t="s">
        <v>2713</v>
      </c>
      <c r="D542" s="863" t="s">
        <v>2714</v>
      </c>
      <c r="E542" s="835" t="s">
        <v>3193</v>
      </c>
      <c r="F542" s="863" t="s">
        <v>3194</v>
      </c>
      <c r="G542" s="835" t="s">
        <v>3552</v>
      </c>
      <c r="H542" s="835" t="s">
        <v>3553</v>
      </c>
      <c r="I542" s="849">
        <v>6693.3798828125</v>
      </c>
      <c r="J542" s="849">
        <v>1</v>
      </c>
      <c r="K542" s="850">
        <v>6693.3798828125</v>
      </c>
    </row>
    <row r="543" spans="1:11" ht="14.4" customHeight="1" x14ac:dyDescent="0.3">
      <c r="A543" s="831" t="s">
        <v>579</v>
      </c>
      <c r="B543" s="832" t="s">
        <v>580</v>
      </c>
      <c r="C543" s="835" t="s">
        <v>2713</v>
      </c>
      <c r="D543" s="863" t="s">
        <v>2714</v>
      </c>
      <c r="E543" s="835" t="s">
        <v>3193</v>
      </c>
      <c r="F543" s="863" t="s">
        <v>3194</v>
      </c>
      <c r="G543" s="835" t="s">
        <v>3554</v>
      </c>
      <c r="H543" s="835" t="s">
        <v>3555</v>
      </c>
      <c r="I543" s="849">
        <v>6693.3798828125</v>
      </c>
      <c r="J543" s="849">
        <v>1</v>
      </c>
      <c r="K543" s="850">
        <v>6693.3798828125</v>
      </c>
    </row>
    <row r="544" spans="1:11" ht="14.4" customHeight="1" x14ac:dyDescent="0.3">
      <c r="A544" s="831" t="s">
        <v>579</v>
      </c>
      <c r="B544" s="832" t="s">
        <v>580</v>
      </c>
      <c r="C544" s="835" t="s">
        <v>2713</v>
      </c>
      <c r="D544" s="863" t="s">
        <v>2714</v>
      </c>
      <c r="E544" s="835" t="s">
        <v>3193</v>
      </c>
      <c r="F544" s="863" t="s">
        <v>3194</v>
      </c>
      <c r="G544" s="835" t="s">
        <v>3556</v>
      </c>
      <c r="H544" s="835" t="s">
        <v>3557</v>
      </c>
      <c r="I544" s="849">
        <v>6693.3798828125</v>
      </c>
      <c r="J544" s="849">
        <v>1</v>
      </c>
      <c r="K544" s="850">
        <v>6693.3798828125</v>
      </c>
    </row>
    <row r="545" spans="1:11" ht="14.4" customHeight="1" x14ac:dyDescent="0.3">
      <c r="A545" s="831" t="s">
        <v>579</v>
      </c>
      <c r="B545" s="832" t="s">
        <v>580</v>
      </c>
      <c r="C545" s="835" t="s">
        <v>2713</v>
      </c>
      <c r="D545" s="863" t="s">
        <v>2714</v>
      </c>
      <c r="E545" s="835" t="s">
        <v>3193</v>
      </c>
      <c r="F545" s="863" t="s">
        <v>3194</v>
      </c>
      <c r="G545" s="835" t="s">
        <v>3558</v>
      </c>
      <c r="H545" s="835" t="s">
        <v>3559</v>
      </c>
      <c r="I545" s="849">
        <v>322</v>
      </c>
      <c r="J545" s="849">
        <v>5</v>
      </c>
      <c r="K545" s="850">
        <v>1610</v>
      </c>
    </row>
    <row r="546" spans="1:11" ht="14.4" customHeight="1" x14ac:dyDescent="0.3">
      <c r="A546" s="831" t="s">
        <v>579</v>
      </c>
      <c r="B546" s="832" t="s">
        <v>580</v>
      </c>
      <c r="C546" s="835" t="s">
        <v>2713</v>
      </c>
      <c r="D546" s="863" t="s">
        <v>2714</v>
      </c>
      <c r="E546" s="835" t="s">
        <v>3193</v>
      </c>
      <c r="F546" s="863" t="s">
        <v>3194</v>
      </c>
      <c r="G546" s="835" t="s">
        <v>3560</v>
      </c>
      <c r="H546" s="835" t="s">
        <v>3561</v>
      </c>
      <c r="I546" s="849">
        <v>88.900001525878906</v>
      </c>
      <c r="J546" s="849">
        <v>90</v>
      </c>
      <c r="K546" s="850">
        <v>8000.55029296875</v>
      </c>
    </row>
    <row r="547" spans="1:11" ht="14.4" customHeight="1" x14ac:dyDescent="0.3">
      <c r="A547" s="831" t="s">
        <v>579</v>
      </c>
      <c r="B547" s="832" t="s">
        <v>580</v>
      </c>
      <c r="C547" s="835" t="s">
        <v>2713</v>
      </c>
      <c r="D547" s="863" t="s">
        <v>2714</v>
      </c>
      <c r="E547" s="835" t="s">
        <v>3193</v>
      </c>
      <c r="F547" s="863" t="s">
        <v>3194</v>
      </c>
      <c r="G547" s="835" t="s">
        <v>3562</v>
      </c>
      <c r="H547" s="835" t="s">
        <v>3563</v>
      </c>
      <c r="I547" s="849">
        <v>88.900001525878906</v>
      </c>
      <c r="J547" s="849">
        <v>110</v>
      </c>
      <c r="K547" s="850">
        <v>9778.4501953125</v>
      </c>
    </row>
    <row r="548" spans="1:11" ht="14.4" customHeight="1" x14ac:dyDescent="0.3">
      <c r="A548" s="831" t="s">
        <v>579</v>
      </c>
      <c r="B548" s="832" t="s">
        <v>580</v>
      </c>
      <c r="C548" s="835" t="s">
        <v>2713</v>
      </c>
      <c r="D548" s="863" t="s">
        <v>2714</v>
      </c>
      <c r="E548" s="835" t="s">
        <v>3193</v>
      </c>
      <c r="F548" s="863" t="s">
        <v>3194</v>
      </c>
      <c r="G548" s="835" t="s">
        <v>3564</v>
      </c>
      <c r="H548" s="835" t="s">
        <v>3565</v>
      </c>
      <c r="I548" s="849">
        <v>88.900001525878906</v>
      </c>
      <c r="J548" s="849">
        <v>100</v>
      </c>
      <c r="K548" s="850">
        <v>8889.5</v>
      </c>
    </row>
    <row r="549" spans="1:11" ht="14.4" customHeight="1" x14ac:dyDescent="0.3">
      <c r="A549" s="831" t="s">
        <v>579</v>
      </c>
      <c r="B549" s="832" t="s">
        <v>580</v>
      </c>
      <c r="C549" s="835" t="s">
        <v>2713</v>
      </c>
      <c r="D549" s="863" t="s">
        <v>2714</v>
      </c>
      <c r="E549" s="835" t="s">
        <v>3193</v>
      </c>
      <c r="F549" s="863" t="s">
        <v>3194</v>
      </c>
      <c r="G549" s="835" t="s">
        <v>3566</v>
      </c>
      <c r="H549" s="835" t="s">
        <v>3567</v>
      </c>
      <c r="I549" s="849">
        <v>88.900001525878906</v>
      </c>
      <c r="J549" s="849">
        <v>60</v>
      </c>
      <c r="K549" s="850">
        <v>5333.7001953125</v>
      </c>
    </row>
    <row r="550" spans="1:11" ht="14.4" customHeight="1" x14ac:dyDescent="0.3">
      <c r="A550" s="831" t="s">
        <v>579</v>
      </c>
      <c r="B550" s="832" t="s">
        <v>580</v>
      </c>
      <c r="C550" s="835" t="s">
        <v>2713</v>
      </c>
      <c r="D550" s="863" t="s">
        <v>2714</v>
      </c>
      <c r="E550" s="835" t="s">
        <v>3193</v>
      </c>
      <c r="F550" s="863" t="s">
        <v>3194</v>
      </c>
      <c r="G550" s="835" t="s">
        <v>3568</v>
      </c>
      <c r="H550" s="835" t="s">
        <v>3569</v>
      </c>
      <c r="I550" s="849">
        <v>471.5</v>
      </c>
      <c r="J550" s="849">
        <v>7</v>
      </c>
      <c r="K550" s="850">
        <v>3300.510009765625</v>
      </c>
    </row>
    <row r="551" spans="1:11" ht="14.4" customHeight="1" x14ac:dyDescent="0.3">
      <c r="A551" s="831" t="s">
        <v>579</v>
      </c>
      <c r="B551" s="832" t="s">
        <v>580</v>
      </c>
      <c r="C551" s="835" t="s">
        <v>2713</v>
      </c>
      <c r="D551" s="863" t="s">
        <v>2714</v>
      </c>
      <c r="E551" s="835" t="s">
        <v>3193</v>
      </c>
      <c r="F551" s="863" t="s">
        <v>3194</v>
      </c>
      <c r="G551" s="835" t="s">
        <v>3570</v>
      </c>
      <c r="H551" s="835" t="s">
        <v>3571</v>
      </c>
      <c r="I551" s="849">
        <v>508.80999755859375</v>
      </c>
      <c r="J551" s="849">
        <v>2</v>
      </c>
      <c r="K551" s="850">
        <v>1017.6099853515625</v>
      </c>
    </row>
    <row r="552" spans="1:11" ht="14.4" customHeight="1" x14ac:dyDescent="0.3">
      <c r="A552" s="831" t="s">
        <v>579</v>
      </c>
      <c r="B552" s="832" t="s">
        <v>580</v>
      </c>
      <c r="C552" s="835" t="s">
        <v>2713</v>
      </c>
      <c r="D552" s="863" t="s">
        <v>2714</v>
      </c>
      <c r="E552" s="835" t="s">
        <v>3193</v>
      </c>
      <c r="F552" s="863" t="s">
        <v>3194</v>
      </c>
      <c r="G552" s="835" t="s">
        <v>3572</v>
      </c>
      <c r="H552" s="835" t="s">
        <v>3573</v>
      </c>
      <c r="I552" s="849">
        <v>77</v>
      </c>
      <c r="J552" s="849">
        <v>20</v>
      </c>
      <c r="K552" s="850">
        <v>1540.02001953125</v>
      </c>
    </row>
    <row r="553" spans="1:11" ht="14.4" customHeight="1" x14ac:dyDescent="0.3">
      <c r="A553" s="831" t="s">
        <v>579</v>
      </c>
      <c r="B553" s="832" t="s">
        <v>580</v>
      </c>
      <c r="C553" s="835" t="s">
        <v>2713</v>
      </c>
      <c r="D553" s="863" t="s">
        <v>2714</v>
      </c>
      <c r="E553" s="835" t="s">
        <v>3193</v>
      </c>
      <c r="F553" s="863" t="s">
        <v>3194</v>
      </c>
      <c r="G553" s="835" t="s">
        <v>3574</v>
      </c>
      <c r="H553" s="835" t="s">
        <v>3575</v>
      </c>
      <c r="I553" s="849">
        <v>77</v>
      </c>
      <c r="J553" s="849">
        <v>100</v>
      </c>
      <c r="K553" s="850">
        <v>7700.169921875</v>
      </c>
    </row>
    <row r="554" spans="1:11" ht="14.4" customHeight="1" x14ac:dyDescent="0.3">
      <c r="A554" s="831" t="s">
        <v>579</v>
      </c>
      <c r="B554" s="832" t="s">
        <v>580</v>
      </c>
      <c r="C554" s="835" t="s">
        <v>2713</v>
      </c>
      <c r="D554" s="863" t="s">
        <v>2714</v>
      </c>
      <c r="E554" s="835" t="s">
        <v>3193</v>
      </c>
      <c r="F554" s="863" t="s">
        <v>3194</v>
      </c>
      <c r="G554" s="835" t="s">
        <v>3576</v>
      </c>
      <c r="H554" s="835" t="s">
        <v>3577</v>
      </c>
      <c r="I554" s="849">
        <v>58.970001220703125</v>
      </c>
      <c r="J554" s="849">
        <v>250</v>
      </c>
      <c r="K554" s="850">
        <v>14742.4501953125</v>
      </c>
    </row>
    <row r="555" spans="1:11" ht="14.4" customHeight="1" x14ac:dyDescent="0.3">
      <c r="A555" s="831" t="s">
        <v>579</v>
      </c>
      <c r="B555" s="832" t="s">
        <v>580</v>
      </c>
      <c r="C555" s="835" t="s">
        <v>2713</v>
      </c>
      <c r="D555" s="863" t="s">
        <v>2714</v>
      </c>
      <c r="E555" s="835" t="s">
        <v>3193</v>
      </c>
      <c r="F555" s="863" t="s">
        <v>3194</v>
      </c>
      <c r="G555" s="835" t="s">
        <v>3578</v>
      </c>
      <c r="H555" s="835" t="s">
        <v>3579</v>
      </c>
      <c r="I555" s="849">
        <v>72.610000610351562</v>
      </c>
      <c r="J555" s="849">
        <v>50</v>
      </c>
      <c r="K555" s="850">
        <v>3630.719970703125</v>
      </c>
    </row>
    <row r="556" spans="1:11" ht="14.4" customHeight="1" x14ac:dyDescent="0.3">
      <c r="A556" s="831" t="s">
        <v>579</v>
      </c>
      <c r="B556" s="832" t="s">
        <v>580</v>
      </c>
      <c r="C556" s="835" t="s">
        <v>2713</v>
      </c>
      <c r="D556" s="863" t="s">
        <v>2714</v>
      </c>
      <c r="E556" s="835" t="s">
        <v>3193</v>
      </c>
      <c r="F556" s="863" t="s">
        <v>3194</v>
      </c>
      <c r="G556" s="835" t="s">
        <v>3580</v>
      </c>
      <c r="H556" s="835" t="s">
        <v>3581</v>
      </c>
      <c r="I556" s="849">
        <v>103.61000061035156</v>
      </c>
      <c r="J556" s="849">
        <v>40</v>
      </c>
      <c r="K556" s="850">
        <v>4144.4599609375</v>
      </c>
    </row>
    <row r="557" spans="1:11" ht="14.4" customHeight="1" x14ac:dyDescent="0.3">
      <c r="A557" s="831" t="s">
        <v>579</v>
      </c>
      <c r="B557" s="832" t="s">
        <v>580</v>
      </c>
      <c r="C557" s="835" t="s">
        <v>2713</v>
      </c>
      <c r="D557" s="863" t="s">
        <v>2714</v>
      </c>
      <c r="E557" s="835" t="s">
        <v>3193</v>
      </c>
      <c r="F557" s="863" t="s">
        <v>3194</v>
      </c>
      <c r="G557" s="835" t="s">
        <v>3582</v>
      </c>
      <c r="H557" s="835" t="s">
        <v>3583</v>
      </c>
      <c r="I557" s="849">
        <v>82.360000610351563</v>
      </c>
      <c r="J557" s="849">
        <v>200</v>
      </c>
      <c r="K557" s="850">
        <v>16472.359619140625</v>
      </c>
    </row>
    <row r="558" spans="1:11" ht="14.4" customHeight="1" x14ac:dyDescent="0.3">
      <c r="A558" s="831" t="s">
        <v>579</v>
      </c>
      <c r="B558" s="832" t="s">
        <v>580</v>
      </c>
      <c r="C558" s="835" t="s">
        <v>2713</v>
      </c>
      <c r="D558" s="863" t="s">
        <v>2714</v>
      </c>
      <c r="E558" s="835" t="s">
        <v>3193</v>
      </c>
      <c r="F558" s="863" t="s">
        <v>3194</v>
      </c>
      <c r="G558" s="835" t="s">
        <v>3584</v>
      </c>
      <c r="H558" s="835" t="s">
        <v>3585</v>
      </c>
      <c r="I558" s="849">
        <v>74.370002746582031</v>
      </c>
      <c r="J558" s="849">
        <v>130</v>
      </c>
      <c r="K558" s="850">
        <v>9668.14990234375</v>
      </c>
    </row>
    <row r="559" spans="1:11" ht="14.4" customHeight="1" x14ac:dyDescent="0.3">
      <c r="A559" s="831" t="s">
        <v>579</v>
      </c>
      <c r="B559" s="832" t="s">
        <v>580</v>
      </c>
      <c r="C559" s="835" t="s">
        <v>2713</v>
      </c>
      <c r="D559" s="863" t="s">
        <v>2714</v>
      </c>
      <c r="E559" s="835" t="s">
        <v>3193</v>
      </c>
      <c r="F559" s="863" t="s">
        <v>3194</v>
      </c>
      <c r="G559" s="835" t="s">
        <v>3586</v>
      </c>
      <c r="H559" s="835" t="s">
        <v>3587</v>
      </c>
      <c r="I559" s="849">
        <v>2097.5533854166665</v>
      </c>
      <c r="J559" s="849">
        <v>8</v>
      </c>
      <c r="K559" s="850">
        <v>16780.40966796875</v>
      </c>
    </row>
    <row r="560" spans="1:11" ht="14.4" customHeight="1" x14ac:dyDescent="0.3">
      <c r="A560" s="831" t="s">
        <v>579</v>
      </c>
      <c r="B560" s="832" t="s">
        <v>580</v>
      </c>
      <c r="C560" s="835" t="s">
        <v>2713</v>
      </c>
      <c r="D560" s="863" t="s">
        <v>2714</v>
      </c>
      <c r="E560" s="835" t="s">
        <v>3193</v>
      </c>
      <c r="F560" s="863" t="s">
        <v>3194</v>
      </c>
      <c r="G560" s="835" t="s">
        <v>3588</v>
      </c>
      <c r="H560" s="835" t="s">
        <v>3589</v>
      </c>
      <c r="I560" s="849">
        <v>454.16000366210937</v>
      </c>
      <c r="J560" s="849">
        <v>10</v>
      </c>
      <c r="K560" s="850">
        <v>4541.60986328125</v>
      </c>
    </row>
    <row r="561" spans="1:11" ht="14.4" customHeight="1" x14ac:dyDescent="0.3">
      <c r="A561" s="831" t="s">
        <v>579</v>
      </c>
      <c r="B561" s="832" t="s">
        <v>580</v>
      </c>
      <c r="C561" s="835" t="s">
        <v>2713</v>
      </c>
      <c r="D561" s="863" t="s">
        <v>2714</v>
      </c>
      <c r="E561" s="835" t="s">
        <v>3193</v>
      </c>
      <c r="F561" s="863" t="s">
        <v>3194</v>
      </c>
      <c r="G561" s="835" t="s">
        <v>3590</v>
      </c>
      <c r="H561" s="835" t="s">
        <v>3591</v>
      </c>
      <c r="I561" s="849">
        <v>530.53997802734375</v>
      </c>
      <c r="J561" s="849">
        <v>2</v>
      </c>
      <c r="K561" s="850">
        <v>1061.0799560546875</v>
      </c>
    </row>
    <row r="562" spans="1:11" ht="14.4" customHeight="1" x14ac:dyDescent="0.3">
      <c r="A562" s="831" t="s">
        <v>579</v>
      </c>
      <c r="B562" s="832" t="s">
        <v>580</v>
      </c>
      <c r="C562" s="835" t="s">
        <v>2713</v>
      </c>
      <c r="D562" s="863" t="s">
        <v>2714</v>
      </c>
      <c r="E562" s="835" t="s">
        <v>3193</v>
      </c>
      <c r="F562" s="863" t="s">
        <v>3194</v>
      </c>
      <c r="G562" s="835" t="s">
        <v>3592</v>
      </c>
      <c r="H562" s="835" t="s">
        <v>3593</v>
      </c>
      <c r="I562" s="849">
        <v>525.37142508370539</v>
      </c>
      <c r="J562" s="849">
        <v>11</v>
      </c>
      <c r="K562" s="850">
        <v>5779.0699462890625</v>
      </c>
    </row>
    <row r="563" spans="1:11" ht="14.4" customHeight="1" x14ac:dyDescent="0.3">
      <c r="A563" s="831" t="s">
        <v>579</v>
      </c>
      <c r="B563" s="832" t="s">
        <v>580</v>
      </c>
      <c r="C563" s="835" t="s">
        <v>2713</v>
      </c>
      <c r="D563" s="863" t="s">
        <v>2714</v>
      </c>
      <c r="E563" s="835" t="s">
        <v>3193</v>
      </c>
      <c r="F563" s="863" t="s">
        <v>3194</v>
      </c>
      <c r="G563" s="835" t="s">
        <v>3594</v>
      </c>
      <c r="H563" s="835" t="s">
        <v>3595</v>
      </c>
      <c r="I563" s="849">
        <v>1368.5</v>
      </c>
      <c r="J563" s="849">
        <v>3</v>
      </c>
      <c r="K563" s="850">
        <v>4105.5</v>
      </c>
    </row>
    <row r="564" spans="1:11" ht="14.4" customHeight="1" x14ac:dyDescent="0.3">
      <c r="A564" s="831" t="s">
        <v>579</v>
      </c>
      <c r="B564" s="832" t="s">
        <v>580</v>
      </c>
      <c r="C564" s="835" t="s">
        <v>2713</v>
      </c>
      <c r="D564" s="863" t="s">
        <v>2714</v>
      </c>
      <c r="E564" s="835" t="s">
        <v>3193</v>
      </c>
      <c r="F564" s="863" t="s">
        <v>3194</v>
      </c>
      <c r="G564" s="835" t="s">
        <v>3596</v>
      </c>
      <c r="H564" s="835" t="s">
        <v>3597</v>
      </c>
      <c r="I564" s="849">
        <v>3027.050048828125</v>
      </c>
      <c r="J564" s="849">
        <v>2</v>
      </c>
      <c r="K564" s="850">
        <v>6054.08984375</v>
      </c>
    </row>
    <row r="565" spans="1:11" ht="14.4" customHeight="1" x14ac:dyDescent="0.3">
      <c r="A565" s="831" t="s">
        <v>579</v>
      </c>
      <c r="B565" s="832" t="s">
        <v>580</v>
      </c>
      <c r="C565" s="835" t="s">
        <v>2713</v>
      </c>
      <c r="D565" s="863" t="s">
        <v>2714</v>
      </c>
      <c r="E565" s="835" t="s">
        <v>3193</v>
      </c>
      <c r="F565" s="863" t="s">
        <v>3194</v>
      </c>
      <c r="G565" s="835" t="s">
        <v>3598</v>
      </c>
      <c r="H565" s="835" t="s">
        <v>3599</v>
      </c>
      <c r="I565" s="849">
        <v>635.25</v>
      </c>
      <c r="J565" s="849">
        <v>4</v>
      </c>
      <c r="K565" s="850">
        <v>2541</v>
      </c>
    </row>
    <row r="566" spans="1:11" ht="14.4" customHeight="1" x14ac:dyDescent="0.3">
      <c r="A566" s="831" t="s">
        <v>579</v>
      </c>
      <c r="B566" s="832" t="s">
        <v>580</v>
      </c>
      <c r="C566" s="835" t="s">
        <v>2713</v>
      </c>
      <c r="D566" s="863" t="s">
        <v>2714</v>
      </c>
      <c r="E566" s="835" t="s">
        <v>3193</v>
      </c>
      <c r="F566" s="863" t="s">
        <v>3194</v>
      </c>
      <c r="G566" s="835" t="s">
        <v>3600</v>
      </c>
      <c r="H566" s="835" t="s">
        <v>3601</v>
      </c>
      <c r="I566" s="849">
        <v>1185.239990234375</v>
      </c>
      <c r="J566" s="849">
        <v>4</v>
      </c>
      <c r="K566" s="850">
        <v>4740.9599609375</v>
      </c>
    </row>
    <row r="567" spans="1:11" ht="14.4" customHeight="1" x14ac:dyDescent="0.3">
      <c r="A567" s="831" t="s">
        <v>579</v>
      </c>
      <c r="B567" s="832" t="s">
        <v>580</v>
      </c>
      <c r="C567" s="835" t="s">
        <v>2713</v>
      </c>
      <c r="D567" s="863" t="s">
        <v>2714</v>
      </c>
      <c r="E567" s="835" t="s">
        <v>3193</v>
      </c>
      <c r="F567" s="863" t="s">
        <v>3194</v>
      </c>
      <c r="G567" s="835" t="s">
        <v>3602</v>
      </c>
      <c r="H567" s="835" t="s">
        <v>3603</v>
      </c>
      <c r="I567" s="849">
        <v>1185.239990234375</v>
      </c>
      <c r="J567" s="849">
        <v>4</v>
      </c>
      <c r="K567" s="850">
        <v>4740.9599609375</v>
      </c>
    </row>
    <row r="568" spans="1:11" ht="14.4" customHeight="1" x14ac:dyDescent="0.3">
      <c r="A568" s="831" t="s">
        <v>579</v>
      </c>
      <c r="B568" s="832" t="s">
        <v>580</v>
      </c>
      <c r="C568" s="835" t="s">
        <v>2713</v>
      </c>
      <c r="D568" s="863" t="s">
        <v>2714</v>
      </c>
      <c r="E568" s="835" t="s">
        <v>3193</v>
      </c>
      <c r="F568" s="863" t="s">
        <v>3194</v>
      </c>
      <c r="G568" s="835" t="s">
        <v>3604</v>
      </c>
      <c r="H568" s="835" t="s">
        <v>3605</v>
      </c>
      <c r="I568" s="849">
        <v>1185.2424926757812</v>
      </c>
      <c r="J568" s="849">
        <v>4</v>
      </c>
      <c r="K568" s="850">
        <v>4740.969970703125</v>
      </c>
    </row>
    <row r="569" spans="1:11" ht="14.4" customHeight="1" x14ac:dyDescent="0.3">
      <c r="A569" s="831" t="s">
        <v>579</v>
      </c>
      <c r="B569" s="832" t="s">
        <v>580</v>
      </c>
      <c r="C569" s="835" t="s">
        <v>2713</v>
      </c>
      <c r="D569" s="863" t="s">
        <v>2714</v>
      </c>
      <c r="E569" s="835" t="s">
        <v>3193</v>
      </c>
      <c r="F569" s="863" t="s">
        <v>3194</v>
      </c>
      <c r="G569" s="835" t="s">
        <v>3606</v>
      </c>
      <c r="H569" s="835" t="s">
        <v>3607</v>
      </c>
      <c r="I569" s="849">
        <v>1185.239990234375</v>
      </c>
      <c r="J569" s="849">
        <v>3</v>
      </c>
      <c r="K569" s="850">
        <v>3555.719970703125</v>
      </c>
    </row>
    <row r="570" spans="1:11" ht="14.4" customHeight="1" x14ac:dyDescent="0.3">
      <c r="A570" s="831" t="s">
        <v>579</v>
      </c>
      <c r="B570" s="832" t="s">
        <v>580</v>
      </c>
      <c r="C570" s="835" t="s">
        <v>2713</v>
      </c>
      <c r="D570" s="863" t="s">
        <v>2714</v>
      </c>
      <c r="E570" s="835" t="s">
        <v>3193</v>
      </c>
      <c r="F570" s="863" t="s">
        <v>3194</v>
      </c>
      <c r="G570" s="835" t="s">
        <v>3608</v>
      </c>
      <c r="H570" s="835" t="s">
        <v>3609</v>
      </c>
      <c r="I570" s="849">
        <v>1185.2433268229167</v>
      </c>
      <c r="J570" s="849">
        <v>3</v>
      </c>
      <c r="K570" s="850">
        <v>3555.72998046875</v>
      </c>
    </row>
    <row r="571" spans="1:11" ht="14.4" customHeight="1" x14ac:dyDescent="0.3">
      <c r="A571" s="831" t="s">
        <v>579</v>
      </c>
      <c r="B571" s="832" t="s">
        <v>580</v>
      </c>
      <c r="C571" s="835" t="s">
        <v>2713</v>
      </c>
      <c r="D571" s="863" t="s">
        <v>2714</v>
      </c>
      <c r="E571" s="835" t="s">
        <v>3193</v>
      </c>
      <c r="F571" s="863" t="s">
        <v>3194</v>
      </c>
      <c r="G571" s="835" t="s">
        <v>3610</v>
      </c>
      <c r="H571" s="835" t="s">
        <v>3611</v>
      </c>
      <c r="I571" s="849">
        <v>1423.06005859375</v>
      </c>
      <c r="J571" s="849">
        <v>1</v>
      </c>
      <c r="K571" s="850">
        <v>1423.06005859375</v>
      </c>
    </row>
    <row r="572" spans="1:11" ht="14.4" customHeight="1" x14ac:dyDescent="0.3">
      <c r="A572" s="831" t="s">
        <v>579</v>
      </c>
      <c r="B572" s="832" t="s">
        <v>580</v>
      </c>
      <c r="C572" s="835" t="s">
        <v>2713</v>
      </c>
      <c r="D572" s="863" t="s">
        <v>2714</v>
      </c>
      <c r="E572" s="835" t="s">
        <v>3193</v>
      </c>
      <c r="F572" s="863" t="s">
        <v>3194</v>
      </c>
      <c r="G572" s="835" t="s">
        <v>3612</v>
      </c>
      <c r="H572" s="835" t="s">
        <v>3613</v>
      </c>
      <c r="I572" s="849">
        <v>935.71002197265625</v>
      </c>
      <c r="J572" s="849">
        <v>10</v>
      </c>
      <c r="K572" s="850">
        <v>9357.1000366210937</v>
      </c>
    </row>
    <row r="573" spans="1:11" ht="14.4" customHeight="1" x14ac:dyDescent="0.3">
      <c r="A573" s="831" t="s">
        <v>579</v>
      </c>
      <c r="B573" s="832" t="s">
        <v>580</v>
      </c>
      <c r="C573" s="835" t="s">
        <v>2713</v>
      </c>
      <c r="D573" s="863" t="s">
        <v>2714</v>
      </c>
      <c r="E573" s="835" t="s">
        <v>3193</v>
      </c>
      <c r="F573" s="863" t="s">
        <v>3194</v>
      </c>
      <c r="G573" s="835" t="s">
        <v>3614</v>
      </c>
      <c r="H573" s="835" t="s">
        <v>3615</v>
      </c>
      <c r="I573" s="849">
        <v>935.70501708984375</v>
      </c>
      <c r="J573" s="849">
        <v>2</v>
      </c>
      <c r="K573" s="850">
        <v>1871.4100341796875</v>
      </c>
    </row>
    <row r="574" spans="1:11" ht="14.4" customHeight="1" x14ac:dyDescent="0.3">
      <c r="A574" s="831" t="s">
        <v>579</v>
      </c>
      <c r="B574" s="832" t="s">
        <v>580</v>
      </c>
      <c r="C574" s="835" t="s">
        <v>2713</v>
      </c>
      <c r="D574" s="863" t="s">
        <v>2714</v>
      </c>
      <c r="E574" s="835" t="s">
        <v>3193</v>
      </c>
      <c r="F574" s="863" t="s">
        <v>3194</v>
      </c>
      <c r="G574" s="835" t="s">
        <v>3616</v>
      </c>
      <c r="H574" s="835" t="s">
        <v>3617</v>
      </c>
      <c r="I574" s="849">
        <v>935.71002197265625</v>
      </c>
      <c r="J574" s="849">
        <v>3</v>
      </c>
      <c r="K574" s="850">
        <v>2807.1300659179687</v>
      </c>
    </row>
    <row r="575" spans="1:11" ht="14.4" customHeight="1" x14ac:dyDescent="0.3">
      <c r="A575" s="831" t="s">
        <v>579</v>
      </c>
      <c r="B575" s="832" t="s">
        <v>580</v>
      </c>
      <c r="C575" s="835" t="s">
        <v>2713</v>
      </c>
      <c r="D575" s="863" t="s">
        <v>2714</v>
      </c>
      <c r="E575" s="835" t="s">
        <v>3193</v>
      </c>
      <c r="F575" s="863" t="s">
        <v>3194</v>
      </c>
      <c r="G575" s="835" t="s">
        <v>3618</v>
      </c>
      <c r="H575" s="835" t="s">
        <v>3619</v>
      </c>
      <c r="I575" s="849">
        <v>935.71499633789062</v>
      </c>
      <c r="J575" s="849">
        <v>2</v>
      </c>
      <c r="K575" s="850">
        <v>1871.4299926757812</v>
      </c>
    </row>
    <row r="576" spans="1:11" ht="14.4" customHeight="1" x14ac:dyDescent="0.3">
      <c r="A576" s="831" t="s">
        <v>579</v>
      </c>
      <c r="B576" s="832" t="s">
        <v>580</v>
      </c>
      <c r="C576" s="835" t="s">
        <v>2713</v>
      </c>
      <c r="D576" s="863" t="s">
        <v>2714</v>
      </c>
      <c r="E576" s="835" t="s">
        <v>3193</v>
      </c>
      <c r="F576" s="863" t="s">
        <v>3194</v>
      </c>
      <c r="G576" s="835" t="s">
        <v>3620</v>
      </c>
      <c r="H576" s="835" t="s">
        <v>3621</v>
      </c>
      <c r="I576" s="849">
        <v>935.71002197265625</v>
      </c>
      <c r="J576" s="849">
        <v>1</v>
      </c>
      <c r="K576" s="850">
        <v>935.71002197265625</v>
      </c>
    </row>
    <row r="577" spans="1:11" ht="14.4" customHeight="1" x14ac:dyDescent="0.3">
      <c r="A577" s="831" t="s">
        <v>579</v>
      </c>
      <c r="B577" s="832" t="s">
        <v>580</v>
      </c>
      <c r="C577" s="835" t="s">
        <v>2713</v>
      </c>
      <c r="D577" s="863" t="s">
        <v>2714</v>
      </c>
      <c r="E577" s="835" t="s">
        <v>3193</v>
      </c>
      <c r="F577" s="863" t="s">
        <v>3194</v>
      </c>
      <c r="G577" s="835" t="s">
        <v>3622</v>
      </c>
      <c r="H577" s="835" t="s">
        <v>3623</v>
      </c>
      <c r="I577" s="849">
        <v>2162</v>
      </c>
      <c r="J577" s="849">
        <v>2</v>
      </c>
      <c r="K577" s="850">
        <v>4324</v>
      </c>
    </row>
    <row r="578" spans="1:11" ht="14.4" customHeight="1" x14ac:dyDescent="0.3">
      <c r="A578" s="831" t="s">
        <v>579</v>
      </c>
      <c r="B578" s="832" t="s">
        <v>580</v>
      </c>
      <c r="C578" s="835" t="s">
        <v>2713</v>
      </c>
      <c r="D578" s="863" t="s">
        <v>2714</v>
      </c>
      <c r="E578" s="835" t="s">
        <v>3193</v>
      </c>
      <c r="F578" s="863" t="s">
        <v>3194</v>
      </c>
      <c r="G578" s="835" t="s">
        <v>3624</v>
      </c>
      <c r="H578" s="835" t="s">
        <v>3625</v>
      </c>
      <c r="I578" s="849">
        <v>1888</v>
      </c>
      <c r="J578" s="849">
        <v>6</v>
      </c>
      <c r="K578" s="850">
        <v>11328</v>
      </c>
    </row>
    <row r="579" spans="1:11" ht="14.4" customHeight="1" x14ac:dyDescent="0.3">
      <c r="A579" s="831" t="s">
        <v>579</v>
      </c>
      <c r="B579" s="832" t="s">
        <v>580</v>
      </c>
      <c r="C579" s="835" t="s">
        <v>2713</v>
      </c>
      <c r="D579" s="863" t="s">
        <v>2714</v>
      </c>
      <c r="E579" s="835" t="s">
        <v>3193</v>
      </c>
      <c r="F579" s="863" t="s">
        <v>3194</v>
      </c>
      <c r="G579" s="835" t="s">
        <v>3626</v>
      </c>
      <c r="H579" s="835" t="s">
        <v>3627</v>
      </c>
      <c r="I579" s="849">
        <v>943</v>
      </c>
      <c r="J579" s="849">
        <v>5</v>
      </c>
      <c r="K579" s="850">
        <v>4715</v>
      </c>
    </row>
    <row r="580" spans="1:11" ht="14.4" customHeight="1" x14ac:dyDescent="0.3">
      <c r="A580" s="831" t="s">
        <v>579</v>
      </c>
      <c r="B580" s="832" t="s">
        <v>580</v>
      </c>
      <c r="C580" s="835" t="s">
        <v>2713</v>
      </c>
      <c r="D580" s="863" t="s">
        <v>2714</v>
      </c>
      <c r="E580" s="835" t="s">
        <v>3193</v>
      </c>
      <c r="F580" s="863" t="s">
        <v>3194</v>
      </c>
      <c r="G580" s="835" t="s">
        <v>3628</v>
      </c>
      <c r="H580" s="835" t="s">
        <v>3629</v>
      </c>
      <c r="I580" s="849">
        <v>1565.4200439453125</v>
      </c>
      <c r="J580" s="849">
        <v>1</v>
      </c>
      <c r="K580" s="850">
        <v>1565.4200439453125</v>
      </c>
    </row>
    <row r="581" spans="1:11" ht="14.4" customHeight="1" x14ac:dyDescent="0.3">
      <c r="A581" s="831" t="s">
        <v>579</v>
      </c>
      <c r="B581" s="832" t="s">
        <v>580</v>
      </c>
      <c r="C581" s="835" t="s">
        <v>2713</v>
      </c>
      <c r="D581" s="863" t="s">
        <v>2714</v>
      </c>
      <c r="E581" s="835" t="s">
        <v>3193</v>
      </c>
      <c r="F581" s="863" t="s">
        <v>3194</v>
      </c>
      <c r="G581" s="835" t="s">
        <v>3630</v>
      </c>
      <c r="H581" s="835" t="s">
        <v>3631</v>
      </c>
      <c r="I581" s="849">
        <v>641.3599853515625</v>
      </c>
      <c r="J581" s="849">
        <v>1</v>
      </c>
      <c r="K581" s="850">
        <v>641.3599853515625</v>
      </c>
    </row>
    <row r="582" spans="1:11" ht="14.4" customHeight="1" x14ac:dyDescent="0.3">
      <c r="A582" s="831" t="s">
        <v>579</v>
      </c>
      <c r="B582" s="832" t="s">
        <v>580</v>
      </c>
      <c r="C582" s="835" t="s">
        <v>2713</v>
      </c>
      <c r="D582" s="863" t="s">
        <v>2714</v>
      </c>
      <c r="E582" s="835" t="s">
        <v>3193</v>
      </c>
      <c r="F582" s="863" t="s">
        <v>3194</v>
      </c>
      <c r="G582" s="835" t="s">
        <v>3632</v>
      </c>
      <c r="H582" s="835" t="s">
        <v>3633</v>
      </c>
      <c r="I582" s="849">
        <v>8034.4501953125</v>
      </c>
      <c r="J582" s="849">
        <v>1</v>
      </c>
      <c r="K582" s="850">
        <v>8034.4501953125</v>
      </c>
    </row>
    <row r="583" spans="1:11" ht="14.4" customHeight="1" x14ac:dyDescent="0.3">
      <c r="A583" s="831" t="s">
        <v>579</v>
      </c>
      <c r="B583" s="832" t="s">
        <v>580</v>
      </c>
      <c r="C583" s="835" t="s">
        <v>2713</v>
      </c>
      <c r="D583" s="863" t="s">
        <v>2714</v>
      </c>
      <c r="E583" s="835" t="s">
        <v>3193</v>
      </c>
      <c r="F583" s="863" t="s">
        <v>3194</v>
      </c>
      <c r="G583" s="835" t="s">
        <v>3634</v>
      </c>
      <c r="H583" s="835" t="s">
        <v>3635</v>
      </c>
      <c r="I583" s="849">
        <v>8034.4501953125</v>
      </c>
      <c r="J583" s="849">
        <v>1</v>
      </c>
      <c r="K583" s="850">
        <v>8034.4501953125</v>
      </c>
    </row>
    <row r="584" spans="1:11" ht="14.4" customHeight="1" x14ac:dyDescent="0.3">
      <c r="A584" s="831" t="s">
        <v>579</v>
      </c>
      <c r="B584" s="832" t="s">
        <v>580</v>
      </c>
      <c r="C584" s="835" t="s">
        <v>2713</v>
      </c>
      <c r="D584" s="863" t="s">
        <v>2714</v>
      </c>
      <c r="E584" s="835" t="s">
        <v>3193</v>
      </c>
      <c r="F584" s="863" t="s">
        <v>3194</v>
      </c>
      <c r="G584" s="835" t="s">
        <v>3636</v>
      </c>
      <c r="H584" s="835" t="s">
        <v>3637</v>
      </c>
      <c r="I584" s="849">
        <v>19678.80078125</v>
      </c>
      <c r="J584" s="849">
        <v>1</v>
      </c>
      <c r="K584" s="850">
        <v>19678.80078125</v>
      </c>
    </row>
    <row r="585" spans="1:11" ht="14.4" customHeight="1" x14ac:dyDescent="0.3">
      <c r="A585" s="831" t="s">
        <v>579</v>
      </c>
      <c r="B585" s="832" t="s">
        <v>580</v>
      </c>
      <c r="C585" s="835" t="s">
        <v>2713</v>
      </c>
      <c r="D585" s="863" t="s">
        <v>2714</v>
      </c>
      <c r="E585" s="835" t="s">
        <v>3193</v>
      </c>
      <c r="F585" s="863" t="s">
        <v>3194</v>
      </c>
      <c r="G585" s="835" t="s">
        <v>3638</v>
      </c>
      <c r="H585" s="835" t="s">
        <v>3639</v>
      </c>
      <c r="I585" s="849">
        <v>8790.2001953125</v>
      </c>
      <c r="J585" s="849">
        <v>1</v>
      </c>
      <c r="K585" s="850">
        <v>8790.2001953125</v>
      </c>
    </row>
    <row r="586" spans="1:11" ht="14.4" customHeight="1" x14ac:dyDescent="0.3">
      <c r="A586" s="831" t="s">
        <v>579</v>
      </c>
      <c r="B586" s="832" t="s">
        <v>580</v>
      </c>
      <c r="C586" s="835" t="s">
        <v>2713</v>
      </c>
      <c r="D586" s="863" t="s">
        <v>2714</v>
      </c>
      <c r="E586" s="835" t="s">
        <v>3193</v>
      </c>
      <c r="F586" s="863" t="s">
        <v>3194</v>
      </c>
      <c r="G586" s="835" t="s">
        <v>3640</v>
      </c>
      <c r="H586" s="835" t="s">
        <v>3641</v>
      </c>
      <c r="I586" s="849">
        <v>7814.169921875</v>
      </c>
      <c r="J586" s="849">
        <v>1</v>
      </c>
      <c r="K586" s="850">
        <v>7814.169921875</v>
      </c>
    </row>
    <row r="587" spans="1:11" ht="14.4" customHeight="1" x14ac:dyDescent="0.3">
      <c r="A587" s="831" t="s">
        <v>579</v>
      </c>
      <c r="B587" s="832" t="s">
        <v>580</v>
      </c>
      <c r="C587" s="835" t="s">
        <v>2713</v>
      </c>
      <c r="D587" s="863" t="s">
        <v>2714</v>
      </c>
      <c r="E587" s="835" t="s">
        <v>3193</v>
      </c>
      <c r="F587" s="863" t="s">
        <v>3194</v>
      </c>
      <c r="G587" s="835" t="s">
        <v>3642</v>
      </c>
      <c r="H587" s="835" t="s">
        <v>3643</v>
      </c>
      <c r="I587" s="849">
        <v>7814.1298828125</v>
      </c>
      <c r="J587" s="849">
        <v>1</v>
      </c>
      <c r="K587" s="850">
        <v>7814.1298828125</v>
      </c>
    </row>
    <row r="588" spans="1:11" ht="14.4" customHeight="1" x14ac:dyDescent="0.3">
      <c r="A588" s="831" t="s">
        <v>579</v>
      </c>
      <c r="B588" s="832" t="s">
        <v>580</v>
      </c>
      <c r="C588" s="835" t="s">
        <v>2713</v>
      </c>
      <c r="D588" s="863" t="s">
        <v>2714</v>
      </c>
      <c r="E588" s="835" t="s">
        <v>3193</v>
      </c>
      <c r="F588" s="863" t="s">
        <v>3194</v>
      </c>
      <c r="G588" s="835" t="s">
        <v>3644</v>
      </c>
      <c r="H588" s="835" t="s">
        <v>3645</v>
      </c>
      <c r="I588" s="849">
        <v>7814.14990234375</v>
      </c>
      <c r="J588" s="849">
        <v>2</v>
      </c>
      <c r="K588" s="850">
        <v>15628.2998046875</v>
      </c>
    </row>
    <row r="589" spans="1:11" ht="14.4" customHeight="1" x14ac:dyDescent="0.3">
      <c r="A589" s="831" t="s">
        <v>579</v>
      </c>
      <c r="B589" s="832" t="s">
        <v>580</v>
      </c>
      <c r="C589" s="835" t="s">
        <v>2713</v>
      </c>
      <c r="D589" s="863" t="s">
        <v>2714</v>
      </c>
      <c r="E589" s="835" t="s">
        <v>3193</v>
      </c>
      <c r="F589" s="863" t="s">
        <v>3194</v>
      </c>
      <c r="G589" s="835" t="s">
        <v>3646</v>
      </c>
      <c r="H589" s="835" t="s">
        <v>3647</v>
      </c>
      <c r="I589" s="849">
        <v>7814.169921875</v>
      </c>
      <c r="J589" s="849">
        <v>1</v>
      </c>
      <c r="K589" s="850">
        <v>7814.169921875</v>
      </c>
    </row>
    <row r="590" spans="1:11" ht="14.4" customHeight="1" x14ac:dyDescent="0.3">
      <c r="A590" s="831" t="s">
        <v>579</v>
      </c>
      <c r="B590" s="832" t="s">
        <v>580</v>
      </c>
      <c r="C590" s="835" t="s">
        <v>2713</v>
      </c>
      <c r="D590" s="863" t="s">
        <v>2714</v>
      </c>
      <c r="E590" s="835" t="s">
        <v>3193</v>
      </c>
      <c r="F590" s="863" t="s">
        <v>3194</v>
      </c>
      <c r="G590" s="835" t="s">
        <v>3648</v>
      </c>
      <c r="H590" s="835" t="s">
        <v>3649</v>
      </c>
      <c r="I590" s="849">
        <v>7814.14990234375</v>
      </c>
      <c r="J590" s="849">
        <v>2</v>
      </c>
      <c r="K590" s="850">
        <v>15628.2998046875</v>
      </c>
    </row>
    <row r="591" spans="1:11" ht="14.4" customHeight="1" x14ac:dyDescent="0.3">
      <c r="A591" s="831" t="s">
        <v>579</v>
      </c>
      <c r="B591" s="832" t="s">
        <v>580</v>
      </c>
      <c r="C591" s="835" t="s">
        <v>2713</v>
      </c>
      <c r="D591" s="863" t="s">
        <v>2714</v>
      </c>
      <c r="E591" s="835" t="s">
        <v>3193</v>
      </c>
      <c r="F591" s="863" t="s">
        <v>3194</v>
      </c>
      <c r="G591" s="835" t="s">
        <v>3650</v>
      </c>
      <c r="H591" s="835" t="s">
        <v>3651</v>
      </c>
      <c r="I591" s="849">
        <v>7814.1298828125</v>
      </c>
      <c r="J591" s="849">
        <v>1</v>
      </c>
      <c r="K591" s="850">
        <v>7814.1298828125</v>
      </c>
    </row>
    <row r="592" spans="1:11" ht="14.4" customHeight="1" x14ac:dyDescent="0.3">
      <c r="A592" s="831" t="s">
        <v>579</v>
      </c>
      <c r="B592" s="832" t="s">
        <v>580</v>
      </c>
      <c r="C592" s="835" t="s">
        <v>2713</v>
      </c>
      <c r="D592" s="863" t="s">
        <v>2714</v>
      </c>
      <c r="E592" s="835" t="s">
        <v>3193</v>
      </c>
      <c r="F592" s="863" t="s">
        <v>3194</v>
      </c>
      <c r="G592" s="835" t="s">
        <v>3652</v>
      </c>
      <c r="H592" s="835" t="s">
        <v>3653</v>
      </c>
      <c r="I592" s="849">
        <v>7814.169921875</v>
      </c>
      <c r="J592" s="849">
        <v>1</v>
      </c>
      <c r="K592" s="850">
        <v>7814.169921875</v>
      </c>
    </row>
    <row r="593" spans="1:11" ht="14.4" customHeight="1" x14ac:dyDescent="0.3">
      <c r="A593" s="831" t="s">
        <v>579</v>
      </c>
      <c r="B593" s="832" t="s">
        <v>580</v>
      </c>
      <c r="C593" s="835" t="s">
        <v>2713</v>
      </c>
      <c r="D593" s="863" t="s">
        <v>2714</v>
      </c>
      <c r="E593" s="835" t="s">
        <v>3193</v>
      </c>
      <c r="F593" s="863" t="s">
        <v>3194</v>
      </c>
      <c r="G593" s="835" t="s">
        <v>3654</v>
      </c>
      <c r="H593" s="835" t="s">
        <v>3655</v>
      </c>
      <c r="I593" s="849">
        <v>7814.169921875</v>
      </c>
      <c r="J593" s="849">
        <v>1</v>
      </c>
      <c r="K593" s="850">
        <v>7814.169921875</v>
      </c>
    </row>
    <row r="594" spans="1:11" ht="14.4" customHeight="1" x14ac:dyDescent="0.3">
      <c r="A594" s="831" t="s">
        <v>579</v>
      </c>
      <c r="B594" s="832" t="s">
        <v>580</v>
      </c>
      <c r="C594" s="835" t="s">
        <v>2713</v>
      </c>
      <c r="D594" s="863" t="s">
        <v>2714</v>
      </c>
      <c r="E594" s="835" t="s">
        <v>3193</v>
      </c>
      <c r="F594" s="863" t="s">
        <v>3194</v>
      </c>
      <c r="G594" s="835" t="s">
        <v>3656</v>
      </c>
      <c r="H594" s="835" t="s">
        <v>3657</v>
      </c>
      <c r="I594" s="849">
        <v>7814.14990234375</v>
      </c>
      <c r="J594" s="849">
        <v>2</v>
      </c>
      <c r="K594" s="850">
        <v>15628.2998046875</v>
      </c>
    </row>
    <row r="595" spans="1:11" ht="14.4" customHeight="1" x14ac:dyDescent="0.3">
      <c r="A595" s="831" t="s">
        <v>579</v>
      </c>
      <c r="B595" s="832" t="s">
        <v>580</v>
      </c>
      <c r="C595" s="835" t="s">
        <v>2713</v>
      </c>
      <c r="D595" s="863" t="s">
        <v>2714</v>
      </c>
      <c r="E595" s="835" t="s">
        <v>3193</v>
      </c>
      <c r="F595" s="863" t="s">
        <v>3194</v>
      </c>
      <c r="G595" s="835" t="s">
        <v>3658</v>
      </c>
      <c r="H595" s="835" t="s">
        <v>3659</v>
      </c>
      <c r="I595" s="849">
        <v>7814.169921875</v>
      </c>
      <c r="J595" s="849">
        <v>1</v>
      </c>
      <c r="K595" s="850">
        <v>7814.169921875</v>
      </c>
    </row>
    <row r="596" spans="1:11" ht="14.4" customHeight="1" x14ac:dyDescent="0.3">
      <c r="A596" s="831" t="s">
        <v>579</v>
      </c>
      <c r="B596" s="832" t="s">
        <v>580</v>
      </c>
      <c r="C596" s="835" t="s">
        <v>2713</v>
      </c>
      <c r="D596" s="863" t="s">
        <v>2714</v>
      </c>
      <c r="E596" s="835" t="s">
        <v>3193</v>
      </c>
      <c r="F596" s="863" t="s">
        <v>3194</v>
      </c>
      <c r="G596" s="835" t="s">
        <v>3660</v>
      </c>
      <c r="H596" s="835" t="s">
        <v>3661</v>
      </c>
      <c r="I596" s="849">
        <v>7814.169921875</v>
      </c>
      <c r="J596" s="849">
        <v>1</v>
      </c>
      <c r="K596" s="850">
        <v>7814.169921875</v>
      </c>
    </row>
    <row r="597" spans="1:11" ht="14.4" customHeight="1" x14ac:dyDescent="0.3">
      <c r="A597" s="831" t="s">
        <v>579</v>
      </c>
      <c r="B597" s="832" t="s">
        <v>580</v>
      </c>
      <c r="C597" s="835" t="s">
        <v>2713</v>
      </c>
      <c r="D597" s="863" t="s">
        <v>2714</v>
      </c>
      <c r="E597" s="835" t="s">
        <v>3193</v>
      </c>
      <c r="F597" s="863" t="s">
        <v>3194</v>
      </c>
      <c r="G597" s="835" t="s">
        <v>3662</v>
      </c>
      <c r="H597" s="835" t="s">
        <v>3663</v>
      </c>
      <c r="I597" s="849">
        <v>7814.169921875</v>
      </c>
      <c r="J597" s="849">
        <v>1</v>
      </c>
      <c r="K597" s="850">
        <v>7814.169921875</v>
      </c>
    </row>
    <row r="598" spans="1:11" ht="14.4" customHeight="1" x14ac:dyDescent="0.3">
      <c r="A598" s="831" t="s">
        <v>579</v>
      </c>
      <c r="B598" s="832" t="s">
        <v>580</v>
      </c>
      <c r="C598" s="835" t="s">
        <v>2713</v>
      </c>
      <c r="D598" s="863" t="s">
        <v>2714</v>
      </c>
      <c r="E598" s="835" t="s">
        <v>3193</v>
      </c>
      <c r="F598" s="863" t="s">
        <v>3194</v>
      </c>
      <c r="G598" s="835" t="s">
        <v>3664</v>
      </c>
      <c r="H598" s="835" t="s">
        <v>3665</v>
      </c>
      <c r="I598" s="849">
        <v>7814.1298828125</v>
      </c>
      <c r="J598" s="849">
        <v>1</v>
      </c>
      <c r="K598" s="850">
        <v>7814.1298828125</v>
      </c>
    </row>
    <row r="599" spans="1:11" ht="14.4" customHeight="1" x14ac:dyDescent="0.3">
      <c r="A599" s="831" t="s">
        <v>579</v>
      </c>
      <c r="B599" s="832" t="s">
        <v>580</v>
      </c>
      <c r="C599" s="835" t="s">
        <v>2713</v>
      </c>
      <c r="D599" s="863" t="s">
        <v>2714</v>
      </c>
      <c r="E599" s="835" t="s">
        <v>3193</v>
      </c>
      <c r="F599" s="863" t="s">
        <v>3194</v>
      </c>
      <c r="G599" s="835" t="s">
        <v>3666</v>
      </c>
      <c r="H599" s="835" t="s">
        <v>3667</v>
      </c>
      <c r="I599" s="849">
        <v>8126.08984375</v>
      </c>
      <c r="J599" s="849">
        <v>1</v>
      </c>
      <c r="K599" s="850">
        <v>8126.08984375</v>
      </c>
    </row>
    <row r="600" spans="1:11" ht="14.4" customHeight="1" x14ac:dyDescent="0.3">
      <c r="A600" s="831" t="s">
        <v>579</v>
      </c>
      <c r="B600" s="832" t="s">
        <v>580</v>
      </c>
      <c r="C600" s="835" t="s">
        <v>2713</v>
      </c>
      <c r="D600" s="863" t="s">
        <v>2714</v>
      </c>
      <c r="E600" s="835" t="s">
        <v>3193</v>
      </c>
      <c r="F600" s="863" t="s">
        <v>3194</v>
      </c>
      <c r="G600" s="835" t="s">
        <v>3668</v>
      </c>
      <c r="H600" s="835" t="s">
        <v>3669</v>
      </c>
      <c r="I600" s="849">
        <v>8126.07666015625</v>
      </c>
      <c r="J600" s="849">
        <v>3</v>
      </c>
      <c r="K600" s="850">
        <v>24378.22998046875</v>
      </c>
    </row>
    <row r="601" spans="1:11" ht="14.4" customHeight="1" x14ac:dyDescent="0.3">
      <c r="A601" s="831" t="s">
        <v>579</v>
      </c>
      <c r="B601" s="832" t="s">
        <v>580</v>
      </c>
      <c r="C601" s="835" t="s">
        <v>2713</v>
      </c>
      <c r="D601" s="863" t="s">
        <v>2714</v>
      </c>
      <c r="E601" s="835" t="s">
        <v>3193</v>
      </c>
      <c r="F601" s="863" t="s">
        <v>3194</v>
      </c>
      <c r="G601" s="835" t="s">
        <v>3670</v>
      </c>
      <c r="H601" s="835" t="s">
        <v>3671</v>
      </c>
      <c r="I601" s="849">
        <v>8126.06982421875</v>
      </c>
      <c r="J601" s="849">
        <v>3</v>
      </c>
      <c r="K601" s="850">
        <v>24378.20947265625</v>
      </c>
    </row>
    <row r="602" spans="1:11" ht="14.4" customHeight="1" x14ac:dyDescent="0.3">
      <c r="A602" s="831" t="s">
        <v>579</v>
      </c>
      <c r="B602" s="832" t="s">
        <v>580</v>
      </c>
      <c r="C602" s="835" t="s">
        <v>2713</v>
      </c>
      <c r="D602" s="863" t="s">
        <v>2714</v>
      </c>
      <c r="E602" s="835" t="s">
        <v>3193</v>
      </c>
      <c r="F602" s="863" t="s">
        <v>3194</v>
      </c>
      <c r="G602" s="835" t="s">
        <v>3672</v>
      </c>
      <c r="H602" s="835" t="s">
        <v>3673</v>
      </c>
      <c r="I602" s="849">
        <v>8126.06982421875</v>
      </c>
      <c r="J602" s="849">
        <v>2</v>
      </c>
      <c r="K602" s="850">
        <v>16252.1396484375</v>
      </c>
    </row>
    <row r="603" spans="1:11" ht="14.4" customHeight="1" x14ac:dyDescent="0.3">
      <c r="A603" s="831" t="s">
        <v>579</v>
      </c>
      <c r="B603" s="832" t="s">
        <v>580</v>
      </c>
      <c r="C603" s="835" t="s">
        <v>2713</v>
      </c>
      <c r="D603" s="863" t="s">
        <v>2714</v>
      </c>
      <c r="E603" s="835" t="s">
        <v>3193</v>
      </c>
      <c r="F603" s="863" t="s">
        <v>3194</v>
      </c>
      <c r="G603" s="835" t="s">
        <v>3674</v>
      </c>
      <c r="H603" s="835" t="s">
        <v>3675</v>
      </c>
      <c r="I603" s="849">
        <v>8126.06982421875</v>
      </c>
      <c r="J603" s="849">
        <v>1</v>
      </c>
      <c r="K603" s="850">
        <v>8126.06982421875</v>
      </c>
    </row>
    <row r="604" spans="1:11" ht="14.4" customHeight="1" x14ac:dyDescent="0.3">
      <c r="A604" s="831" t="s">
        <v>579</v>
      </c>
      <c r="B604" s="832" t="s">
        <v>580</v>
      </c>
      <c r="C604" s="835" t="s">
        <v>2713</v>
      </c>
      <c r="D604" s="863" t="s">
        <v>2714</v>
      </c>
      <c r="E604" s="835" t="s">
        <v>3193</v>
      </c>
      <c r="F604" s="863" t="s">
        <v>3194</v>
      </c>
      <c r="G604" s="835" t="s">
        <v>3676</v>
      </c>
      <c r="H604" s="835" t="s">
        <v>3677</v>
      </c>
      <c r="I604" s="849">
        <v>8126.06982421875</v>
      </c>
      <c r="J604" s="849">
        <v>2</v>
      </c>
      <c r="K604" s="850">
        <v>16252.1396484375</v>
      </c>
    </row>
    <row r="605" spans="1:11" ht="14.4" customHeight="1" x14ac:dyDescent="0.3">
      <c r="A605" s="831" t="s">
        <v>579</v>
      </c>
      <c r="B605" s="832" t="s">
        <v>580</v>
      </c>
      <c r="C605" s="835" t="s">
        <v>2713</v>
      </c>
      <c r="D605" s="863" t="s">
        <v>2714</v>
      </c>
      <c r="E605" s="835" t="s">
        <v>3193</v>
      </c>
      <c r="F605" s="863" t="s">
        <v>3194</v>
      </c>
      <c r="G605" s="835" t="s">
        <v>3678</v>
      </c>
      <c r="H605" s="835" t="s">
        <v>3679</v>
      </c>
      <c r="I605" s="849">
        <v>8126.06982421875</v>
      </c>
      <c r="J605" s="849">
        <v>1</v>
      </c>
      <c r="K605" s="850">
        <v>8126.06982421875</v>
      </c>
    </row>
    <row r="606" spans="1:11" ht="14.4" customHeight="1" x14ac:dyDescent="0.3">
      <c r="A606" s="831" t="s">
        <v>579</v>
      </c>
      <c r="B606" s="832" t="s">
        <v>580</v>
      </c>
      <c r="C606" s="835" t="s">
        <v>2713</v>
      </c>
      <c r="D606" s="863" t="s">
        <v>2714</v>
      </c>
      <c r="E606" s="835" t="s">
        <v>3193</v>
      </c>
      <c r="F606" s="863" t="s">
        <v>3194</v>
      </c>
      <c r="G606" s="835" t="s">
        <v>3680</v>
      </c>
      <c r="H606" s="835" t="s">
        <v>3681</v>
      </c>
      <c r="I606" s="849">
        <v>7814.2099609375</v>
      </c>
      <c r="J606" s="849">
        <v>1</v>
      </c>
      <c r="K606" s="850">
        <v>7814.2099609375</v>
      </c>
    </row>
    <row r="607" spans="1:11" ht="14.4" customHeight="1" x14ac:dyDescent="0.3">
      <c r="A607" s="831" t="s">
        <v>579</v>
      </c>
      <c r="B607" s="832" t="s">
        <v>580</v>
      </c>
      <c r="C607" s="835" t="s">
        <v>2713</v>
      </c>
      <c r="D607" s="863" t="s">
        <v>2714</v>
      </c>
      <c r="E607" s="835" t="s">
        <v>3193</v>
      </c>
      <c r="F607" s="863" t="s">
        <v>3194</v>
      </c>
      <c r="G607" s="835" t="s">
        <v>3682</v>
      </c>
      <c r="H607" s="835" t="s">
        <v>3683</v>
      </c>
      <c r="I607" s="849">
        <v>7814.169921875</v>
      </c>
      <c r="J607" s="849">
        <v>2</v>
      </c>
      <c r="K607" s="850">
        <v>15628.33984375</v>
      </c>
    </row>
    <row r="608" spans="1:11" ht="14.4" customHeight="1" x14ac:dyDescent="0.3">
      <c r="A608" s="831" t="s">
        <v>579</v>
      </c>
      <c r="B608" s="832" t="s">
        <v>580</v>
      </c>
      <c r="C608" s="835" t="s">
        <v>2713</v>
      </c>
      <c r="D608" s="863" t="s">
        <v>2714</v>
      </c>
      <c r="E608" s="835" t="s">
        <v>3193</v>
      </c>
      <c r="F608" s="863" t="s">
        <v>3194</v>
      </c>
      <c r="G608" s="835" t="s">
        <v>3684</v>
      </c>
      <c r="H608" s="835" t="s">
        <v>3685</v>
      </c>
      <c r="I608" s="849">
        <v>9019.900390625</v>
      </c>
      <c r="J608" s="849">
        <v>1</v>
      </c>
      <c r="K608" s="850">
        <v>9019.900390625</v>
      </c>
    </row>
    <row r="609" spans="1:11" ht="14.4" customHeight="1" x14ac:dyDescent="0.3">
      <c r="A609" s="831" t="s">
        <v>579</v>
      </c>
      <c r="B609" s="832" t="s">
        <v>580</v>
      </c>
      <c r="C609" s="835" t="s">
        <v>2713</v>
      </c>
      <c r="D609" s="863" t="s">
        <v>2714</v>
      </c>
      <c r="E609" s="835" t="s">
        <v>3193</v>
      </c>
      <c r="F609" s="863" t="s">
        <v>3194</v>
      </c>
      <c r="G609" s="835" t="s">
        <v>3686</v>
      </c>
      <c r="H609" s="835" t="s">
        <v>3687</v>
      </c>
      <c r="I609" s="849">
        <v>9019.8798828125</v>
      </c>
      <c r="J609" s="849">
        <v>1</v>
      </c>
      <c r="K609" s="850">
        <v>9019.8798828125</v>
      </c>
    </row>
    <row r="610" spans="1:11" ht="14.4" customHeight="1" x14ac:dyDescent="0.3">
      <c r="A610" s="831" t="s">
        <v>579</v>
      </c>
      <c r="B610" s="832" t="s">
        <v>580</v>
      </c>
      <c r="C610" s="835" t="s">
        <v>2713</v>
      </c>
      <c r="D610" s="863" t="s">
        <v>2714</v>
      </c>
      <c r="E610" s="835" t="s">
        <v>3193</v>
      </c>
      <c r="F610" s="863" t="s">
        <v>3194</v>
      </c>
      <c r="G610" s="835" t="s">
        <v>3688</v>
      </c>
      <c r="H610" s="835" t="s">
        <v>3689</v>
      </c>
      <c r="I610" s="849">
        <v>9019.8798828125</v>
      </c>
      <c r="J610" s="849">
        <v>1</v>
      </c>
      <c r="K610" s="850">
        <v>9019.8798828125</v>
      </c>
    </row>
    <row r="611" spans="1:11" ht="14.4" customHeight="1" x14ac:dyDescent="0.3">
      <c r="A611" s="831" t="s">
        <v>579</v>
      </c>
      <c r="B611" s="832" t="s">
        <v>580</v>
      </c>
      <c r="C611" s="835" t="s">
        <v>2713</v>
      </c>
      <c r="D611" s="863" t="s">
        <v>2714</v>
      </c>
      <c r="E611" s="835" t="s">
        <v>3193</v>
      </c>
      <c r="F611" s="863" t="s">
        <v>3194</v>
      </c>
      <c r="G611" s="835" t="s">
        <v>3690</v>
      </c>
      <c r="H611" s="835" t="s">
        <v>3691</v>
      </c>
      <c r="I611" s="849">
        <v>9019.8798828125</v>
      </c>
      <c r="J611" s="849">
        <v>1</v>
      </c>
      <c r="K611" s="850">
        <v>9019.8798828125</v>
      </c>
    </row>
    <row r="612" spans="1:11" ht="14.4" customHeight="1" x14ac:dyDescent="0.3">
      <c r="A612" s="831" t="s">
        <v>579</v>
      </c>
      <c r="B612" s="832" t="s">
        <v>580</v>
      </c>
      <c r="C612" s="835" t="s">
        <v>2713</v>
      </c>
      <c r="D612" s="863" t="s">
        <v>2714</v>
      </c>
      <c r="E612" s="835" t="s">
        <v>3193</v>
      </c>
      <c r="F612" s="863" t="s">
        <v>3194</v>
      </c>
      <c r="G612" s="835" t="s">
        <v>3692</v>
      </c>
      <c r="H612" s="835" t="s">
        <v>3693</v>
      </c>
      <c r="I612" s="849">
        <v>8454.5498046875</v>
      </c>
      <c r="J612" s="849">
        <v>1</v>
      </c>
      <c r="K612" s="850">
        <v>8454.5498046875</v>
      </c>
    </row>
    <row r="613" spans="1:11" ht="14.4" customHeight="1" x14ac:dyDescent="0.3">
      <c r="A613" s="831" t="s">
        <v>579</v>
      </c>
      <c r="B613" s="832" t="s">
        <v>580</v>
      </c>
      <c r="C613" s="835" t="s">
        <v>2713</v>
      </c>
      <c r="D613" s="863" t="s">
        <v>2714</v>
      </c>
      <c r="E613" s="835" t="s">
        <v>3193</v>
      </c>
      <c r="F613" s="863" t="s">
        <v>3194</v>
      </c>
      <c r="G613" s="835" t="s">
        <v>3694</v>
      </c>
      <c r="H613" s="835" t="s">
        <v>3695</v>
      </c>
      <c r="I613" s="849">
        <v>527.8499755859375</v>
      </c>
      <c r="J613" s="849">
        <v>1</v>
      </c>
      <c r="K613" s="850">
        <v>527.8499755859375</v>
      </c>
    </row>
    <row r="614" spans="1:11" ht="14.4" customHeight="1" x14ac:dyDescent="0.3">
      <c r="A614" s="831" t="s">
        <v>579</v>
      </c>
      <c r="B614" s="832" t="s">
        <v>580</v>
      </c>
      <c r="C614" s="835" t="s">
        <v>2713</v>
      </c>
      <c r="D614" s="863" t="s">
        <v>2714</v>
      </c>
      <c r="E614" s="835" t="s">
        <v>3193</v>
      </c>
      <c r="F614" s="863" t="s">
        <v>3194</v>
      </c>
      <c r="G614" s="835" t="s">
        <v>3696</v>
      </c>
      <c r="H614" s="835" t="s">
        <v>3697</v>
      </c>
      <c r="I614" s="849">
        <v>527.8499755859375</v>
      </c>
      <c r="J614" s="849">
        <v>1</v>
      </c>
      <c r="K614" s="850">
        <v>527.8499755859375</v>
      </c>
    </row>
    <row r="615" spans="1:11" ht="14.4" customHeight="1" x14ac:dyDescent="0.3">
      <c r="A615" s="831" t="s">
        <v>579</v>
      </c>
      <c r="B615" s="832" t="s">
        <v>580</v>
      </c>
      <c r="C615" s="835" t="s">
        <v>2713</v>
      </c>
      <c r="D615" s="863" t="s">
        <v>2714</v>
      </c>
      <c r="E615" s="835" t="s">
        <v>3193</v>
      </c>
      <c r="F615" s="863" t="s">
        <v>3194</v>
      </c>
      <c r="G615" s="835" t="s">
        <v>3698</v>
      </c>
      <c r="H615" s="835" t="s">
        <v>3699</v>
      </c>
      <c r="I615" s="849">
        <v>527.8499755859375</v>
      </c>
      <c r="J615" s="849">
        <v>2</v>
      </c>
      <c r="K615" s="850">
        <v>1055.699951171875</v>
      </c>
    </row>
    <row r="616" spans="1:11" ht="14.4" customHeight="1" x14ac:dyDescent="0.3">
      <c r="A616" s="831" t="s">
        <v>579</v>
      </c>
      <c r="B616" s="832" t="s">
        <v>580</v>
      </c>
      <c r="C616" s="835" t="s">
        <v>2713</v>
      </c>
      <c r="D616" s="863" t="s">
        <v>2714</v>
      </c>
      <c r="E616" s="835" t="s">
        <v>3193</v>
      </c>
      <c r="F616" s="863" t="s">
        <v>3194</v>
      </c>
      <c r="G616" s="835" t="s">
        <v>3700</v>
      </c>
      <c r="H616" s="835" t="s">
        <v>3701</v>
      </c>
      <c r="I616" s="849">
        <v>527.8499755859375</v>
      </c>
      <c r="J616" s="849">
        <v>3</v>
      </c>
      <c r="K616" s="850">
        <v>1583.550048828125</v>
      </c>
    </row>
    <row r="617" spans="1:11" ht="14.4" customHeight="1" x14ac:dyDescent="0.3">
      <c r="A617" s="831" t="s">
        <v>579</v>
      </c>
      <c r="B617" s="832" t="s">
        <v>580</v>
      </c>
      <c r="C617" s="835" t="s">
        <v>2713</v>
      </c>
      <c r="D617" s="863" t="s">
        <v>2714</v>
      </c>
      <c r="E617" s="835" t="s">
        <v>3193</v>
      </c>
      <c r="F617" s="863" t="s">
        <v>3194</v>
      </c>
      <c r="G617" s="835" t="s">
        <v>3702</v>
      </c>
      <c r="H617" s="835" t="s">
        <v>3703</v>
      </c>
      <c r="I617" s="849">
        <v>7820</v>
      </c>
      <c r="J617" s="849">
        <v>1</v>
      </c>
      <c r="K617" s="850">
        <v>7820</v>
      </c>
    </row>
    <row r="618" spans="1:11" ht="14.4" customHeight="1" x14ac:dyDescent="0.3">
      <c r="A618" s="831" t="s">
        <v>579</v>
      </c>
      <c r="B618" s="832" t="s">
        <v>580</v>
      </c>
      <c r="C618" s="835" t="s">
        <v>2713</v>
      </c>
      <c r="D618" s="863" t="s">
        <v>2714</v>
      </c>
      <c r="E618" s="835" t="s">
        <v>3193</v>
      </c>
      <c r="F618" s="863" t="s">
        <v>3194</v>
      </c>
      <c r="G618" s="835" t="s">
        <v>3704</v>
      </c>
      <c r="H618" s="835" t="s">
        <v>3705</v>
      </c>
      <c r="I618" s="849">
        <v>8314.5</v>
      </c>
      <c r="J618" s="849">
        <v>2</v>
      </c>
      <c r="K618" s="850">
        <v>16629</v>
      </c>
    </row>
    <row r="619" spans="1:11" ht="14.4" customHeight="1" x14ac:dyDescent="0.3">
      <c r="A619" s="831" t="s">
        <v>579</v>
      </c>
      <c r="B619" s="832" t="s">
        <v>580</v>
      </c>
      <c r="C619" s="835" t="s">
        <v>2713</v>
      </c>
      <c r="D619" s="863" t="s">
        <v>2714</v>
      </c>
      <c r="E619" s="835" t="s">
        <v>3193</v>
      </c>
      <c r="F619" s="863" t="s">
        <v>3194</v>
      </c>
      <c r="G619" s="835" t="s">
        <v>3706</v>
      </c>
      <c r="H619" s="835" t="s">
        <v>3707</v>
      </c>
      <c r="I619" s="849">
        <v>7820</v>
      </c>
      <c r="J619" s="849">
        <v>1</v>
      </c>
      <c r="K619" s="850">
        <v>7820</v>
      </c>
    </row>
    <row r="620" spans="1:11" ht="14.4" customHeight="1" x14ac:dyDescent="0.3">
      <c r="A620" s="831" t="s">
        <v>579</v>
      </c>
      <c r="B620" s="832" t="s">
        <v>580</v>
      </c>
      <c r="C620" s="835" t="s">
        <v>2713</v>
      </c>
      <c r="D620" s="863" t="s">
        <v>2714</v>
      </c>
      <c r="E620" s="835" t="s">
        <v>3193</v>
      </c>
      <c r="F620" s="863" t="s">
        <v>3194</v>
      </c>
      <c r="G620" s="835" t="s">
        <v>3708</v>
      </c>
      <c r="H620" s="835" t="s">
        <v>3709</v>
      </c>
      <c r="I620" s="849">
        <v>7820</v>
      </c>
      <c r="J620" s="849">
        <v>3</v>
      </c>
      <c r="K620" s="850">
        <v>23460</v>
      </c>
    </row>
    <row r="621" spans="1:11" ht="14.4" customHeight="1" x14ac:dyDescent="0.3">
      <c r="A621" s="831" t="s">
        <v>579</v>
      </c>
      <c r="B621" s="832" t="s">
        <v>580</v>
      </c>
      <c r="C621" s="835" t="s">
        <v>2713</v>
      </c>
      <c r="D621" s="863" t="s">
        <v>2714</v>
      </c>
      <c r="E621" s="835" t="s">
        <v>3193</v>
      </c>
      <c r="F621" s="863" t="s">
        <v>3194</v>
      </c>
      <c r="G621" s="835" t="s">
        <v>3710</v>
      </c>
      <c r="H621" s="835" t="s">
        <v>3711</v>
      </c>
      <c r="I621" s="849">
        <v>8314.5</v>
      </c>
      <c r="J621" s="849">
        <v>1</v>
      </c>
      <c r="K621" s="850">
        <v>8314.5</v>
      </c>
    </row>
    <row r="622" spans="1:11" ht="14.4" customHeight="1" x14ac:dyDescent="0.3">
      <c r="A622" s="831" t="s">
        <v>579</v>
      </c>
      <c r="B622" s="832" t="s">
        <v>580</v>
      </c>
      <c r="C622" s="835" t="s">
        <v>2713</v>
      </c>
      <c r="D622" s="863" t="s">
        <v>2714</v>
      </c>
      <c r="E622" s="835" t="s">
        <v>3193</v>
      </c>
      <c r="F622" s="863" t="s">
        <v>3194</v>
      </c>
      <c r="G622" s="835" t="s">
        <v>3712</v>
      </c>
      <c r="H622" s="835" t="s">
        <v>3713</v>
      </c>
      <c r="I622" s="849">
        <v>4452.7998046875</v>
      </c>
      <c r="J622" s="849">
        <v>4</v>
      </c>
      <c r="K622" s="850">
        <v>17811.19921875</v>
      </c>
    </row>
    <row r="623" spans="1:11" ht="14.4" customHeight="1" x14ac:dyDescent="0.3">
      <c r="A623" s="831" t="s">
        <v>579</v>
      </c>
      <c r="B623" s="832" t="s">
        <v>580</v>
      </c>
      <c r="C623" s="835" t="s">
        <v>2713</v>
      </c>
      <c r="D623" s="863" t="s">
        <v>2714</v>
      </c>
      <c r="E623" s="835" t="s">
        <v>3193</v>
      </c>
      <c r="F623" s="863" t="s">
        <v>3194</v>
      </c>
      <c r="G623" s="835" t="s">
        <v>3714</v>
      </c>
      <c r="H623" s="835" t="s">
        <v>3715</v>
      </c>
      <c r="I623" s="849">
        <v>6662.080078125</v>
      </c>
      <c r="J623" s="849">
        <v>1</v>
      </c>
      <c r="K623" s="850">
        <v>6662.080078125</v>
      </c>
    </row>
    <row r="624" spans="1:11" ht="14.4" customHeight="1" x14ac:dyDescent="0.3">
      <c r="A624" s="831" t="s">
        <v>579</v>
      </c>
      <c r="B624" s="832" t="s">
        <v>580</v>
      </c>
      <c r="C624" s="835" t="s">
        <v>2713</v>
      </c>
      <c r="D624" s="863" t="s">
        <v>2714</v>
      </c>
      <c r="E624" s="835" t="s">
        <v>3193</v>
      </c>
      <c r="F624" s="863" t="s">
        <v>3194</v>
      </c>
      <c r="G624" s="835" t="s">
        <v>3716</v>
      </c>
      <c r="H624" s="835" t="s">
        <v>3717</v>
      </c>
      <c r="I624" s="849">
        <v>6546.5210503472226</v>
      </c>
      <c r="J624" s="849">
        <v>8</v>
      </c>
      <c r="K624" s="850">
        <v>58918.679453125224</v>
      </c>
    </row>
    <row r="625" spans="1:11" ht="14.4" customHeight="1" x14ac:dyDescent="0.3">
      <c r="A625" s="831" t="s">
        <v>579</v>
      </c>
      <c r="B625" s="832" t="s">
        <v>580</v>
      </c>
      <c r="C625" s="835" t="s">
        <v>2713</v>
      </c>
      <c r="D625" s="863" t="s">
        <v>2714</v>
      </c>
      <c r="E625" s="835" t="s">
        <v>3193</v>
      </c>
      <c r="F625" s="863" t="s">
        <v>3194</v>
      </c>
      <c r="G625" s="835" t="s">
        <v>3718</v>
      </c>
      <c r="H625" s="835" t="s">
        <v>3719</v>
      </c>
      <c r="I625" s="849">
        <v>7364.837890625</v>
      </c>
      <c r="J625" s="849">
        <v>5</v>
      </c>
      <c r="K625" s="850">
        <v>36824.189453125</v>
      </c>
    </row>
    <row r="626" spans="1:11" ht="14.4" customHeight="1" x14ac:dyDescent="0.3">
      <c r="A626" s="831" t="s">
        <v>579</v>
      </c>
      <c r="B626" s="832" t="s">
        <v>580</v>
      </c>
      <c r="C626" s="835" t="s">
        <v>2713</v>
      </c>
      <c r="D626" s="863" t="s">
        <v>2714</v>
      </c>
      <c r="E626" s="835" t="s">
        <v>3193</v>
      </c>
      <c r="F626" s="863" t="s">
        <v>3194</v>
      </c>
      <c r="G626" s="835" t="s">
        <v>3720</v>
      </c>
      <c r="H626" s="835" t="s">
        <v>3721</v>
      </c>
      <c r="I626" s="849">
        <v>7364.836588541667</v>
      </c>
      <c r="J626" s="849">
        <v>3</v>
      </c>
      <c r="K626" s="850">
        <v>22094.509765625</v>
      </c>
    </row>
    <row r="627" spans="1:11" ht="14.4" customHeight="1" x14ac:dyDescent="0.3">
      <c r="A627" s="831" t="s">
        <v>579</v>
      </c>
      <c r="B627" s="832" t="s">
        <v>580</v>
      </c>
      <c r="C627" s="835" t="s">
        <v>2713</v>
      </c>
      <c r="D627" s="863" t="s">
        <v>2714</v>
      </c>
      <c r="E627" s="835" t="s">
        <v>3193</v>
      </c>
      <c r="F627" s="863" t="s">
        <v>3194</v>
      </c>
      <c r="G627" s="835" t="s">
        <v>3722</v>
      </c>
      <c r="H627" s="835" t="s">
        <v>3723</v>
      </c>
      <c r="I627" s="849">
        <v>9660</v>
      </c>
      <c r="J627" s="849">
        <v>1</v>
      </c>
      <c r="K627" s="850">
        <v>9660</v>
      </c>
    </row>
    <row r="628" spans="1:11" ht="14.4" customHeight="1" x14ac:dyDescent="0.3">
      <c r="A628" s="831" t="s">
        <v>579</v>
      </c>
      <c r="B628" s="832" t="s">
        <v>580</v>
      </c>
      <c r="C628" s="835" t="s">
        <v>2713</v>
      </c>
      <c r="D628" s="863" t="s">
        <v>2714</v>
      </c>
      <c r="E628" s="835" t="s">
        <v>3193</v>
      </c>
      <c r="F628" s="863" t="s">
        <v>3194</v>
      </c>
      <c r="G628" s="835" t="s">
        <v>3724</v>
      </c>
      <c r="H628" s="835" t="s">
        <v>3725</v>
      </c>
      <c r="I628" s="849">
        <v>9660</v>
      </c>
      <c r="J628" s="849">
        <v>1</v>
      </c>
      <c r="K628" s="850">
        <v>9660</v>
      </c>
    </row>
    <row r="629" spans="1:11" ht="14.4" customHeight="1" x14ac:dyDescent="0.3">
      <c r="A629" s="831" t="s">
        <v>579</v>
      </c>
      <c r="B629" s="832" t="s">
        <v>580</v>
      </c>
      <c r="C629" s="835" t="s">
        <v>2713</v>
      </c>
      <c r="D629" s="863" t="s">
        <v>2714</v>
      </c>
      <c r="E629" s="835" t="s">
        <v>3193</v>
      </c>
      <c r="F629" s="863" t="s">
        <v>3194</v>
      </c>
      <c r="G629" s="835" t="s">
        <v>3726</v>
      </c>
      <c r="H629" s="835" t="s">
        <v>3727</v>
      </c>
      <c r="I629" s="849">
        <v>9660</v>
      </c>
      <c r="J629" s="849">
        <v>3</v>
      </c>
      <c r="K629" s="850">
        <v>28980</v>
      </c>
    </row>
    <row r="630" spans="1:11" ht="14.4" customHeight="1" x14ac:dyDescent="0.3">
      <c r="A630" s="831" t="s">
        <v>579</v>
      </c>
      <c r="B630" s="832" t="s">
        <v>580</v>
      </c>
      <c r="C630" s="835" t="s">
        <v>2713</v>
      </c>
      <c r="D630" s="863" t="s">
        <v>2714</v>
      </c>
      <c r="E630" s="835" t="s">
        <v>3193</v>
      </c>
      <c r="F630" s="863" t="s">
        <v>3194</v>
      </c>
      <c r="G630" s="835" t="s">
        <v>3728</v>
      </c>
      <c r="H630" s="835" t="s">
        <v>3729</v>
      </c>
      <c r="I630" s="849">
        <v>9154</v>
      </c>
      <c r="J630" s="849">
        <v>2</v>
      </c>
      <c r="K630" s="850">
        <v>18308</v>
      </c>
    </row>
    <row r="631" spans="1:11" ht="14.4" customHeight="1" x14ac:dyDescent="0.3">
      <c r="A631" s="831" t="s">
        <v>579</v>
      </c>
      <c r="B631" s="832" t="s">
        <v>580</v>
      </c>
      <c r="C631" s="835" t="s">
        <v>2713</v>
      </c>
      <c r="D631" s="863" t="s">
        <v>2714</v>
      </c>
      <c r="E631" s="835" t="s">
        <v>3193</v>
      </c>
      <c r="F631" s="863" t="s">
        <v>3194</v>
      </c>
      <c r="G631" s="835" t="s">
        <v>3730</v>
      </c>
      <c r="H631" s="835" t="s">
        <v>3731</v>
      </c>
      <c r="I631" s="849">
        <v>9660</v>
      </c>
      <c r="J631" s="849">
        <v>1</v>
      </c>
      <c r="K631" s="850">
        <v>9660</v>
      </c>
    </row>
    <row r="632" spans="1:11" ht="14.4" customHeight="1" x14ac:dyDescent="0.3">
      <c r="A632" s="831" t="s">
        <v>579</v>
      </c>
      <c r="B632" s="832" t="s">
        <v>580</v>
      </c>
      <c r="C632" s="835" t="s">
        <v>2713</v>
      </c>
      <c r="D632" s="863" t="s">
        <v>2714</v>
      </c>
      <c r="E632" s="835" t="s">
        <v>3193</v>
      </c>
      <c r="F632" s="863" t="s">
        <v>3194</v>
      </c>
      <c r="G632" s="835" t="s">
        <v>3732</v>
      </c>
      <c r="H632" s="835" t="s">
        <v>3733</v>
      </c>
      <c r="I632" s="849">
        <v>9660</v>
      </c>
      <c r="J632" s="849">
        <v>1</v>
      </c>
      <c r="K632" s="850">
        <v>9660</v>
      </c>
    </row>
    <row r="633" spans="1:11" ht="14.4" customHeight="1" x14ac:dyDescent="0.3">
      <c r="A633" s="831" t="s">
        <v>579</v>
      </c>
      <c r="B633" s="832" t="s">
        <v>580</v>
      </c>
      <c r="C633" s="835" t="s">
        <v>2713</v>
      </c>
      <c r="D633" s="863" t="s">
        <v>2714</v>
      </c>
      <c r="E633" s="835" t="s">
        <v>3193</v>
      </c>
      <c r="F633" s="863" t="s">
        <v>3194</v>
      </c>
      <c r="G633" s="835" t="s">
        <v>3734</v>
      </c>
      <c r="H633" s="835" t="s">
        <v>3735</v>
      </c>
      <c r="I633" s="849">
        <v>9154</v>
      </c>
      <c r="J633" s="849">
        <v>4</v>
      </c>
      <c r="K633" s="850">
        <v>36616</v>
      </c>
    </row>
    <row r="634" spans="1:11" ht="14.4" customHeight="1" x14ac:dyDescent="0.3">
      <c r="A634" s="831" t="s">
        <v>579</v>
      </c>
      <c r="B634" s="832" t="s">
        <v>580</v>
      </c>
      <c r="C634" s="835" t="s">
        <v>2713</v>
      </c>
      <c r="D634" s="863" t="s">
        <v>2714</v>
      </c>
      <c r="E634" s="835" t="s">
        <v>3193</v>
      </c>
      <c r="F634" s="863" t="s">
        <v>3194</v>
      </c>
      <c r="G634" s="835" t="s">
        <v>3736</v>
      </c>
      <c r="H634" s="835" t="s">
        <v>3737</v>
      </c>
      <c r="I634" s="849">
        <v>9154</v>
      </c>
      <c r="J634" s="849">
        <v>3</v>
      </c>
      <c r="K634" s="850">
        <v>27462</v>
      </c>
    </row>
    <row r="635" spans="1:11" ht="14.4" customHeight="1" x14ac:dyDescent="0.3">
      <c r="A635" s="831" t="s">
        <v>579</v>
      </c>
      <c r="B635" s="832" t="s">
        <v>580</v>
      </c>
      <c r="C635" s="835" t="s">
        <v>2713</v>
      </c>
      <c r="D635" s="863" t="s">
        <v>2714</v>
      </c>
      <c r="E635" s="835" t="s">
        <v>3193</v>
      </c>
      <c r="F635" s="863" t="s">
        <v>3194</v>
      </c>
      <c r="G635" s="835" t="s">
        <v>3738</v>
      </c>
      <c r="H635" s="835" t="s">
        <v>3739</v>
      </c>
      <c r="I635" s="849">
        <v>527.8499755859375</v>
      </c>
      <c r="J635" s="849">
        <v>1</v>
      </c>
      <c r="K635" s="850">
        <v>527.8499755859375</v>
      </c>
    </row>
    <row r="636" spans="1:11" ht="14.4" customHeight="1" x14ac:dyDescent="0.3">
      <c r="A636" s="831" t="s">
        <v>579</v>
      </c>
      <c r="B636" s="832" t="s">
        <v>580</v>
      </c>
      <c r="C636" s="835" t="s">
        <v>2713</v>
      </c>
      <c r="D636" s="863" t="s">
        <v>2714</v>
      </c>
      <c r="E636" s="835" t="s">
        <v>3193</v>
      </c>
      <c r="F636" s="863" t="s">
        <v>3194</v>
      </c>
      <c r="G636" s="835" t="s">
        <v>3740</v>
      </c>
      <c r="H636" s="835" t="s">
        <v>3741</v>
      </c>
      <c r="I636" s="849">
        <v>527.8499755859375</v>
      </c>
      <c r="J636" s="849">
        <v>7</v>
      </c>
      <c r="K636" s="850">
        <v>3694.9498291015625</v>
      </c>
    </row>
    <row r="637" spans="1:11" ht="14.4" customHeight="1" x14ac:dyDescent="0.3">
      <c r="A637" s="831" t="s">
        <v>579</v>
      </c>
      <c r="B637" s="832" t="s">
        <v>580</v>
      </c>
      <c r="C637" s="835" t="s">
        <v>2713</v>
      </c>
      <c r="D637" s="863" t="s">
        <v>2714</v>
      </c>
      <c r="E637" s="835" t="s">
        <v>3193</v>
      </c>
      <c r="F637" s="863" t="s">
        <v>3194</v>
      </c>
      <c r="G637" s="835" t="s">
        <v>3742</v>
      </c>
      <c r="H637" s="835" t="s">
        <v>3743</v>
      </c>
      <c r="I637" s="849">
        <v>527.8499755859375</v>
      </c>
      <c r="J637" s="849">
        <v>23</v>
      </c>
      <c r="K637" s="850">
        <v>12140.549682617188</v>
      </c>
    </row>
    <row r="638" spans="1:11" ht="14.4" customHeight="1" x14ac:dyDescent="0.3">
      <c r="A638" s="831" t="s">
        <v>579</v>
      </c>
      <c r="B638" s="832" t="s">
        <v>580</v>
      </c>
      <c r="C638" s="835" t="s">
        <v>2713</v>
      </c>
      <c r="D638" s="863" t="s">
        <v>2714</v>
      </c>
      <c r="E638" s="835" t="s">
        <v>3193</v>
      </c>
      <c r="F638" s="863" t="s">
        <v>3194</v>
      </c>
      <c r="G638" s="835" t="s">
        <v>3744</v>
      </c>
      <c r="H638" s="835" t="s">
        <v>3745</v>
      </c>
      <c r="I638" s="849">
        <v>527.8499755859375</v>
      </c>
      <c r="J638" s="849">
        <v>45</v>
      </c>
      <c r="K638" s="850">
        <v>23753.24951171875</v>
      </c>
    </row>
    <row r="639" spans="1:11" ht="14.4" customHeight="1" x14ac:dyDescent="0.3">
      <c r="A639" s="831" t="s">
        <v>579</v>
      </c>
      <c r="B639" s="832" t="s">
        <v>580</v>
      </c>
      <c r="C639" s="835" t="s">
        <v>2713</v>
      </c>
      <c r="D639" s="863" t="s">
        <v>2714</v>
      </c>
      <c r="E639" s="835" t="s">
        <v>3193</v>
      </c>
      <c r="F639" s="863" t="s">
        <v>3194</v>
      </c>
      <c r="G639" s="835" t="s">
        <v>3746</v>
      </c>
      <c r="H639" s="835" t="s">
        <v>3747</v>
      </c>
      <c r="I639" s="849">
        <v>527.8499755859375</v>
      </c>
      <c r="J639" s="849">
        <v>51</v>
      </c>
      <c r="K639" s="850">
        <v>26920.349487304688</v>
      </c>
    </row>
    <row r="640" spans="1:11" ht="14.4" customHeight="1" x14ac:dyDescent="0.3">
      <c r="A640" s="831" t="s">
        <v>579</v>
      </c>
      <c r="B640" s="832" t="s">
        <v>580</v>
      </c>
      <c r="C640" s="835" t="s">
        <v>2713</v>
      </c>
      <c r="D640" s="863" t="s">
        <v>2714</v>
      </c>
      <c r="E640" s="835" t="s">
        <v>3193</v>
      </c>
      <c r="F640" s="863" t="s">
        <v>3194</v>
      </c>
      <c r="G640" s="835" t="s">
        <v>3748</v>
      </c>
      <c r="H640" s="835" t="s">
        <v>3749</v>
      </c>
      <c r="I640" s="849">
        <v>527.8499755859375</v>
      </c>
      <c r="J640" s="849">
        <v>18</v>
      </c>
      <c r="K640" s="850">
        <v>9501.2998046875</v>
      </c>
    </row>
    <row r="641" spans="1:11" ht="14.4" customHeight="1" x14ac:dyDescent="0.3">
      <c r="A641" s="831" t="s">
        <v>579</v>
      </c>
      <c r="B641" s="832" t="s">
        <v>580</v>
      </c>
      <c r="C641" s="835" t="s">
        <v>2713</v>
      </c>
      <c r="D641" s="863" t="s">
        <v>2714</v>
      </c>
      <c r="E641" s="835" t="s">
        <v>3193</v>
      </c>
      <c r="F641" s="863" t="s">
        <v>3194</v>
      </c>
      <c r="G641" s="835" t="s">
        <v>3750</v>
      </c>
      <c r="H641" s="835" t="s">
        <v>3751</v>
      </c>
      <c r="I641" s="849">
        <v>527.8499755859375</v>
      </c>
      <c r="J641" s="849">
        <v>7</v>
      </c>
      <c r="K641" s="850">
        <v>3694.9498291015625</v>
      </c>
    </row>
    <row r="642" spans="1:11" ht="14.4" customHeight="1" x14ac:dyDescent="0.3">
      <c r="A642" s="831" t="s">
        <v>579</v>
      </c>
      <c r="B642" s="832" t="s">
        <v>580</v>
      </c>
      <c r="C642" s="835" t="s">
        <v>2713</v>
      </c>
      <c r="D642" s="863" t="s">
        <v>2714</v>
      </c>
      <c r="E642" s="835" t="s">
        <v>3193</v>
      </c>
      <c r="F642" s="863" t="s">
        <v>3194</v>
      </c>
      <c r="G642" s="835" t="s">
        <v>3752</v>
      </c>
      <c r="H642" s="835" t="s">
        <v>3753</v>
      </c>
      <c r="I642" s="849">
        <v>527.8499755859375</v>
      </c>
      <c r="J642" s="849">
        <v>3</v>
      </c>
      <c r="K642" s="850">
        <v>1583.550048828125</v>
      </c>
    </row>
    <row r="643" spans="1:11" ht="14.4" customHeight="1" x14ac:dyDescent="0.3">
      <c r="A643" s="831" t="s">
        <v>579</v>
      </c>
      <c r="B643" s="832" t="s">
        <v>580</v>
      </c>
      <c r="C643" s="835" t="s">
        <v>2713</v>
      </c>
      <c r="D643" s="863" t="s">
        <v>2714</v>
      </c>
      <c r="E643" s="835" t="s">
        <v>3193</v>
      </c>
      <c r="F643" s="863" t="s">
        <v>3194</v>
      </c>
      <c r="G643" s="835" t="s">
        <v>3754</v>
      </c>
      <c r="H643" s="835" t="s">
        <v>3755</v>
      </c>
      <c r="I643" s="849">
        <v>5442.9501953125</v>
      </c>
      <c r="J643" s="849">
        <v>3</v>
      </c>
      <c r="K643" s="850">
        <v>16328.8505859375</v>
      </c>
    </row>
    <row r="644" spans="1:11" ht="14.4" customHeight="1" x14ac:dyDescent="0.3">
      <c r="A644" s="831" t="s">
        <v>579</v>
      </c>
      <c r="B644" s="832" t="s">
        <v>580</v>
      </c>
      <c r="C644" s="835" t="s">
        <v>2713</v>
      </c>
      <c r="D644" s="863" t="s">
        <v>2714</v>
      </c>
      <c r="E644" s="835" t="s">
        <v>3193</v>
      </c>
      <c r="F644" s="863" t="s">
        <v>3194</v>
      </c>
      <c r="G644" s="835" t="s">
        <v>3756</v>
      </c>
      <c r="H644" s="835" t="s">
        <v>3757</v>
      </c>
      <c r="I644" s="849">
        <v>4452.7998046875</v>
      </c>
      <c r="J644" s="849">
        <v>2</v>
      </c>
      <c r="K644" s="850">
        <v>8905.599609375</v>
      </c>
    </row>
    <row r="645" spans="1:11" ht="14.4" customHeight="1" x14ac:dyDescent="0.3">
      <c r="A645" s="831" t="s">
        <v>579</v>
      </c>
      <c r="B645" s="832" t="s">
        <v>580</v>
      </c>
      <c r="C645" s="835" t="s">
        <v>2713</v>
      </c>
      <c r="D645" s="863" t="s">
        <v>2714</v>
      </c>
      <c r="E645" s="835" t="s">
        <v>3193</v>
      </c>
      <c r="F645" s="863" t="s">
        <v>3194</v>
      </c>
      <c r="G645" s="835" t="s">
        <v>3758</v>
      </c>
      <c r="H645" s="835" t="s">
        <v>3759</v>
      </c>
      <c r="I645" s="849">
        <v>4452.7998046875</v>
      </c>
      <c r="J645" s="849">
        <v>6</v>
      </c>
      <c r="K645" s="850">
        <v>26716.798828125</v>
      </c>
    </row>
    <row r="646" spans="1:11" ht="14.4" customHeight="1" x14ac:dyDescent="0.3">
      <c r="A646" s="831" t="s">
        <v>579</v>
      </c>
      <c r="B646" s="832" t="s">
        <v>580</v>
      </c>
      <c r="C646" s="835" t="s">
        <v>2713</v>
      </c>
      <c r="D646" s="863" t="s">
        <v>2714</v>
      </c>
      <c r="E646" s="835" t="s">
        <v>3193</v>
      </c>
      <c r="F646" s="863" t="s">
        <v>3194</v>
      </c>
      <c r="G646" s="835" t="s">
        <v>3760</v>
      </c>
      <c r="H646" s="835" t="s">
        <v>3761</v>
      </c>
      <c r="I646" s="849">
        <v>4452.7998046875</v>
      </c>
      <c r="J646" s="849">
        <v>4</v>
      </c>
      <c r="K646" s="850">
        <v>17811.19921875</v>
      </c>
    </row>
    <row r="647" spans="1:11" ht="14.4" customHeight="1" x14ac:dyDescent="0.3">
      <c r="A647" s="831" t="s">
        <v>579</v>
      </c>
      <c r="B647" s="832" t="s">
        <v>580</v>
      </c>
      <c r="C647" s="835" t="s">
        <v>2713</v>
      </c>
      <c r="D647" s="863" t="s">
        <v>2714</v>
      </c>
      <c r="E647" s="835" t="s">
        <v>3193</v>
      </c>
      <c r="F647" s="863" t="s">
        <v>3194</v>
      </c>
      <c r="G647" s="835" t="s">
        <v>3762</v>
      </c>
      <c r="H647" s="835" t="s">
        <v>3763</v>
      </c>
      <c r="I647" s="849">
        <v>4452.7998046875</v>
      </c>
      <c r="J647" s="849">
        <v>9</v>
      </c>
      <c r="K647" s="850">
        <v>40075.1982421875</v>
      </c>
    </row>
    <row r="648" spans="1:11" ht="14.4" customHeight="1" x14ac:dyDescent="0.3">
      <c r="A648" s="831" t="s">
        <v>579</v>
      </c>
      <c r="B648" s="832" t="s">
        <v>580</v>
      </c>
      <c r="C648" s="835" t="s">
        <v>2713</v>
      </c>
      <c r="D648" s="863" t="s">
        <v>2714</v>
      </c>
      <c r="E648" s="835" t="s">
        <v>3193</v>
      </c>
      <c r="F648" s="863" t="s">
        <v>3194</v>
      </c>
      <c r="G648" s="835" t="s">
        <v>3764</v>
      </c>
      <c r="H648" s="835" t="s">
        <v>3765</v>
      </c>
      <c r="I648" s="849">
        <v>4452.7998046875</v>
      </c>
      <c r="J648" s="849">
        <v>5</v>
      </c>
      <c r="K648" s="850">
        <v>22263.9990234375</v>
      </c>
    </row>
    <row r="649" spans="1:11" ht="14.4" customHeight="1" x14ac:dyDescent="0.3">
      <c r="A649" s="831" t="s">
        <v>579</v>
      </c>
      <c r="B649" s="832" t="s">
        <v>580</v>
      </c>
      <c r="C649" s="835" t="s">
        <v>2713</v>
      </c>
      <c r="D649" s="863" t="s">
        <v>2714</v>
      </c>
      <c r="E649" s="835" t="s">
        <v>3193</v>
      </c>
      <c r="F649" s="863" t="s">
        <v>3194</v>
      </c>
      <c r="G649" s="835" t="s">
        <v>3766</v>
      </c>
      <c r="H649" s="835" t="s">
        <v>3767</v>
      </c>
      <c r="I649" s="849">
        <v>8717</v>
      </c>
      <c r="J649" s="849">
        <v>1</v>
      </c>
      <c r="K649" s="850">
        <v>8717</v>
      </c>
    </row>
    <row r="650" spans="1:11" ht="14.4" customHeight="1" x14ac:dyDescent="0.3">
      <c r="A650" s="831" t="s">
        <v>579</v>
      </c>
      <c r="B650" s="832" t="s">
        <v>580</v>
      </c>
      <c r="C650" s="835" t="s">
        <v>2713</v>
      </c>
      <c r="D650" s="863" t="s">
        <v>2714</v>
      </c>
      <c r="E650" s="835" t="s">
        <v>3193</v>
      </c>
      <c r="F650" s="863" t="s">
        <v>3194</v>
      </c>
      <c r="G650" s="835" t="s">
        <v>3768</v>
      </c>
      <c r="H650" s="835" t="s">
        <v>3769</v>
      </c>
      <c r="I650" s="849">
        <v>8717</v>
      </c>
      <c r="J650" s="849">
        <v>4</v>
      </c>
      <c r="K650" s="850">
        <v>34868</v>
      </c>
    </row>
    <row r="651" spans="1:11" ht="14.4" customHeight="1" x14ac:dyDescent="0.3">
      <c r="A651" s="831" t="s">
        <v>579</v>
      </c>
      <c r="B651" s="832" t="s">
        <v>580</v>
      </c>
      <c r="C651" s="835" t="s">
        <v>2713</v>
      </c>
      <c r="D651" s="863" t="s">
        <v>2714</v>
      </c>
      <c r="E651" s="835" t="s">
        <v>3193</v>
      </c>
      <c r="F651" s="863" t="s">
        <v>3194</v>
      </c>
      <c r="G651" s="835" t="s">
        <v>3770</v>
      </c>
      <c r="H651" s="835" t="s">
        <v>3771</v>
      </c>
      <c r="I651" s="849">
        <v>8717</v>
      </c>
      <c r="J651" s="849">
        <v>2</v>
      </c>
      <c r="K651" s="850">
        <v>17434</v>
      </c>
    </row>
    <row r="652" spans="1:11" ht="14.4" customHeight="1" x14ac:dyDescent="0.3">
      <c r="A652" s="831" t="s">
        <v>579</v>
      </c>
      <c r="B652" s="832" t="s">
        <v>580</v>
      </c>
      <c r="C652" s="835" t="s">
        <v>2713</v>
      </c>
      <c r="D652" s="863" t="s">
        <v>2714</v>
      </c>
      <c r="E652" s="835" t="s">
        <v>3193</v>
      </c>
      <c r="F652" s="863" t="s">
        <v>3194</v>
      </c>
      <c r="G652" s="835" t="s">
        <v>3772</v>
      </c>
      <c r="H652" s="835" t="s">
        <v>3773</v>
      </c>
      <c r="I652" s="849">
        <v>8717</v>
      </c>
      <c r="J652" s="849">
        <v>1</v>
      </c>
      <c r="K652" s="850">
        <v>8717</v>
      </c>
    </row>
    <row r="653" spans="1:11" ht="14.4" customHeight="1" x14ac:dyDescent="0.3">
      <c r="A653" s="831" t="s">
        <v>579</v>
      </c>
      <c r="B653" s="832" t="s">
        <v>580</v>
      </c>
      <c r="C653" s="835" t="s">
        <v>2713</v>
      </c>
      <c r="D653" s="863" t="s">
        <v>2714</v>
      </c>
      <c r="E653" s="835" t="s">
        <v>3193</v>
      </c>
      <c r="F653" s="863" t="s">
        <v>3194</v>
      </c>
      <c r="G653" s="835" t="s">
        <v>3774</v>
      </c>
      <c r="H653" s="835" t="s">
        <v>3775</v>
      </c>
      <c r="I653" s="849">
        <v>15525</v>
      </c>
      <c r="J653" s="849">
        <v>1</v>
      </c>
      <c r="K653" s="850">
        <v>15525</v>
      </c>
    </row>
    <row r="654" spans="1:11" ht="14.4" customHeight="1" x14ac:dyDescent="0.3">
      <c r="A654" s="831" t="s">
        <v>579</v>
      </c>
      <c r="B654" s="832" t="s">
        <v>580</v>
      </c>
      <c r="C654" s="835" t="s">
        <v>2713</v>
      </c>
      <c r="D654" s="863" t="s">
        <v>2714</v>
      </c>
      <c r="E654" s="835" t="s">
        <v>3193</v>
      </c>
      <c r="F654" s="863" t="s">
        <v>3194</v>
      </c>
      <c r="G654" s="835" t="s">
        <v>3776</v>
      </c>
      <c r="H654" s="835" t="s">
        <v>3777</v>
      </c>
      <c r="I654" s="849">
        <v>15525</v>
      </c>
      <c r="J654" s="849">
        <v>1</v>
      </c>
      <c r="K654" s="850">
        <v>15525</v>
      </c>
    </row>
    <row r="655" spans="1:11" ht="14.4" customHeight="1" x14ac:dyDescent="0.3">
      <c r="A655" s="831" t="s">
        <v>579</v>
      </c>
      <c r="B655" s="832" t="s">
        <v>580</v>
      </c>
      <c r="C655" s="835" t="s">
        <v>2713</v>
      </c>
      <c r="D655" s="863" t="s">
        <v>2714</v>
      </c>
      <c r="E655" s="835" t="s">
        <v>3193</v>
      </c>
      <c r="F655" s="863" t="s">
        <v>3194</v>
      </c>
      <c r="G655" s="835" t="s">
        <v>3778</v>
      </c>
      <c r="H655" s="835" t="s">
        <v>3779</v>
      </c>
      <c r="I655" s="849">
        <v>15525</v>
      </c>
      <c r="J655" s="849">
        <v>1</v>
      </c>
      <c r="K655" s="850">
        <v>15525</v>
      </c>
    </row>
    <row r="656" spans="1:11" ht="14.4" customHeight="1" x14ac:dyDescent="0.3">
      <c r="A656" s="831" t="s">
        <v>579</v>
      </c>
      <c r="B656" s="832" t="s">
        <v>580</v>
      </c>
      <c r="C656" s="835" t="s">
        <v>2713</v>
      </c>
      <c r="D656" s="863" t="s">
        <v>2714</v>
      </c>
      <c r="E656" s="835" t="s">
        <v>3193</v>
      </c>
      <c r="F656" s="863" t="s">
        <v>3194</v>
      </c>
      <c r="G656" s="835" t="s">
        <v>3780</v>
      </c>
      <c r="H656" s="835" t="s">
        <v>3781</v>
      </c>
      <c r="I656" s="849">
        <v>11408</v>
      </c>
      <c r="J656" s="849">
        <v>1</v>
      </c>
      <c r="K656" s="850">
        <v>11408</v>
      </c>
    </row>
    <row r="657" spans="1:11" ht="14.4" customHeight="1" x14ac:dyDescent="0.3">
      <c r="A657" s="831" t="s">
        <v>579</v>
      </c>
      <c r="B657" s="832" t="s">
        <v>580</v>
      </c>
      <c r="C657" s="835" t="s">
        <v>2713</v>
      </c>
      <c r="D657" s="863" t="s">
        <v>2714</v>
      </c>
      <c r="E657" s="835" t="s">
        <v>3193</v>
      </c>
      <c r="F657" s="863" t="s">
        <v>3194</v>
      </c>
      <c r="G657" s="835" t="s">
        <v>3782</v>
      </c>
      <c r="H657" s="835" t="s">
        <v>3783</v>
      </c>
      <c r="I657" s="849">
        <v>11408</v>
      </c>
      <c r="J657" s="849">
        <v>1</v>
      </c>
      <c r="K657" s="850">
        <v>11408</v>
      </c>
    </row>
    <row r="658" spans="1:11" ht="14.4" customHeight="1" x14ac:dyDescent="0.3">
      <c r="A658" s="831" t="s">
        <v>579</v>
      </c>
      <c r="B658" s="832" t="s">
        <v>580</v>
      </c>
      <c r="C658" s="835" t="s">
        <v>2713</v>
      </c>
      <c r="D658" s="863" t="s">
        <v>2714</v>
      </c>
      <c r="E658" s="835" t="s">
        <v>3193</v>
      </c>
      <c r="F658" s="863" t="s">
        <v>3194</v>
      </c>
      <c r="G658" s="835" t="s">
        <v>3784</v>
      </c>
      <c r="H658" s="835" t="s">
        <v>3785</v>
      </c>
      <c r="I658" s="849">
        <v>11408</v>
      </c>
      <c r="J658" s="849">
        <v>3</v>
      </c>
      <c r="K658" s="850">
        <v>34224</v>
      </c>
    </row>
    <row r="659" spans="1:11" ht="14.4" customHeight="1" x14ac:dyDescent="0.3">
      <c r="A659" s="831" t="s">
        <v>579</v>
      </c>
      <c r="B659" s="832" t="s">
        <v>580</v>
      </c>
      <c r="C659" s="835" t="s">
        <v>2713</v>
      </c>
      <c r="D659" s="863" t="s">
        <v>2714</v>
      </c>
      <c r="E659" s="835" t="s">
        <v>3193</v>
      </c>
      <c r="F659" s="863" t="s">
        <v>3194</v>
      </c>
      <c r="G659" s="835" t="s">
        <v>3786</v>
      </c>
      <c r="H659" s="835" t="s">
        <v>3787</v>
      </c>
      <c r="I659" s="849">
        <v>8454</v>
      </c>
      <c r="J659" s="849">
        <v>1</v>
      </c>
      <c r="K659" s="850">
        <v>8454</v>
      </c>
    </row>
    <row r="660" spans="1:11" ht="14.4" customHeight="1" x14ac:dyDescent="0.3">
      <c r="A660" s="831" t="s">
        <v>579</v>
      </c>
      <c r="B660" s="832" t="s">
        <v>580</v>
      </c>
      <c r="C660" s="835" t="s">
        <v>2713</v>
      </c>
      <c r="D660" s="863" t="s">
        <v>2714</v>
      </c>
      <c r="E660" s="835" t="s">
        <v>3193</v>
      </c>
      <c r="F660" s="863" t="s">
        <v>3194</v>
      </c>
      <c r="G660" s="835" t="s">
        <v>3788</v>
      </c>
      <c r="H660" s="835" t="s">
        <v>3789</v>
      </c>
      <c r="I660" s="849">
        <v>8454</v>
      </c>
      <c r="J660" s="849">
        <v>1</v>
      </c>
      <c r="K660" s="850">
        <v>8454</v>
      </c>
    </row>
    <row r="661" spans="1:11" ht="14.4" customHeight="1" x14ac:dyDescent="0.3">
      <c r="A661" s="831" t="s">
        <v>579</v>
      </c>
      <c r="B661" s="832" t="s">
        <v>580</v>
      </c>
      <c r="C661" s="835" t="s">
        <v>2713</v>
      </c>
      <c r="D661" s="863" t="s">
        <v>2714</v>
      </c>
      <c r="E661" s="835" t="s">
        <v>3193</v>
      </c>
      <c r="F661" s="863" t="s">
        <v>3194</v>
      </c>
      <c r="G661" s="835" t="s">
        <v>3790</v>
      </c>
      <c r="H661" s="835" t="s">
        <v>3791</v>
      </c>
      <c r="I661" s="849">
        <v>8454</v>
      </c>
      <c r="J661" s="849">
        <v>1</v>
      </c>
      <c r="K661" s="850">
        <v>8454</v>
      </c>
    </row>
    <row r="662" spans="1:11" ht="14.4" customHeight="1" x14ac:dyDescent="0.3">
      <c r="A662" s="831" t="s">
        <v>579</v>
      </c>
      <c r="B662" s="832" t="s">
        <v>580</v>
      </c>
      <c r="C662" s="835" t="s">
        <v>2713</v>
      </c>
      <c r="D662" s="863" t="s">
        <v>2714</v>
      </c>
      <c r="E662" s="835" t="s">
        <v>3193</v>
      </c>
      <c r="F662" s="863" t="s">
        <v>3194</v>
      </c>
      <c r="G662" s="835" t="s">
        <v>3792</v>
      </c>
      <c r="H662" s="835" t="s">
        <v>3793</v>
      </c>
      <c r="I662" s="849">
        <v>1071.800048828125</v>
      </c>
      <c r="J662" s="849">
        <v>2</v>
      </c>
      <c r="K662" s="850">
        <v>2143.60009765625</v>
      </c>
    </row>
    <row r="663" spans="1:11" ht="14.4" customHeight="1" x14ac:dyDescent="0.3">
      <c r="A663" s="831" t="s">
        <v>579</v>
      </c>
      <c r="B663" s="832" t="s">
        <v>580</v>
      </c>
      <c r="C663" s="835" t="s">
        <v>2713</v>
      </c>
      <c r="D663" s="863" t="s">
        <v>2714</v>
      </c>
      <c r="E663" s="835" t="s">
        <v>3193</v>
      </c>
      <c r="F663" s="863" t="s">
        <v>3194</v>
      </c>
      <c r="G663" s="835" t="s">
        <v>3794</v>
      </c>
      <c r="H663" s="835" t="s">
        <v>3795</v>
      </c>
      <c r="I663" s="849">
        <v>1071.800048828125</v>
      </c>
      <c r="J663" s="849">
        <v>2</v>
      </c>
      <c r="K663" s="850">
        <v>2143.60009765625</v>
      </c>
    </row>
    <row r="664" spans="1:11" ht="14.4" customHeight="1" x14ac:dyDescent="0.3">
      <c r="A664" s="831" t="s">
        <v>579</v>
      </c>
      <c r="B664" s="832" t="s">
        <v>580</v>
      </c>
      <c r="C664" s="835" t="s">
        <v>2713</v>
      </c>
      <c r="D664" s="863" t="s">
        <v>2714</v>
      </c>
      <c r="E664" s="835" t="s">
        <v>3193</v>
      </c>
      <c r="F664" s="863" t="s">
        <v>3194</v>
      </c>
      <c r="G664" s="835" t="s">
        <v>3796</v>
      </c>
      <c r="H664" s="835" t="s">
        <v>3797</v>
      </c>
      <c r="I664" s="849">
        <v>4600</v>
      </c>
      <c r="J664" s="849">
        <v>10</v>
      </c>
      <c r="K664" s="850">
        <v>46000</v>
      </c>
    </row>
    <row r="665" spans="1:11" ht="14.4" customHeight="1" x14ac:dyDescent="0.3">
      <c r="A665" s="831" t="s">
        <v>579</v>
      </c>
      <c r="B665" s="832" t="s">
        <v>580</v>
      </c>
      <c r="C665" s="835" t="s">
        <v>2713</v>
      </c>
      <c r="D665" s="863" t="s">
        <v>2714</v>
      </c>
      <c r="E665" s="835" t="s">
        <v>3193</v>
      </c>
      <c r="F665" s="863" t="s">
        <v>3194</v>
      </c>
      <c r="G665" s="835" t="s">
        <v>3798</v>
      </c>
      <c r="H665" s="835" t="s">
        <v>3799</v>
      </c>
      <c r="I665" s="849">
        <v>4025</v>
      </c>
      <c r="J665" s="849">
        <v>1</v>
      </c>
      <c r="K665" s="850">
        <v>4025</v>
      </c>
    </row>
    <row r="666" spans="1:11" ht="14.4" customHeight="1" x14ac:dyDescent="0.3">
      <c r="A666" s="831" t="s">
        <v>579</v>
      </c>
      <c r="B666" s="832" t="s">
        <v>580</v>
      </c>
      <c r="C666" s="835" t="s">
        <v>2713</v>
      </c>
      <c r="D666" s="863" t="s">
        <v>2714</v>
      </c>
      <c r="E666" s="835" t="s">
        <v>3193</v>
      </c>
      <c r="F666" s="863" t="s">
        <v>3194</v>
      </c>
      <c r="G666" s="835" t="s">
        <v>3800</v>
      </c>
      <c r="H666" s="835" t="s">
        <v>3801</v>
      </c>
      <c r="I666" s="849">
        <v>2875</v>
      </c>
      <c r="J666" s="849">
        <v>20</v>
      </c>
      <c r="K666" s="850">
        <v>57500</v>
      </c>
    </row>
    <row r="667" spans="1:11" ht="14.4" customHeight="1" x14ac:dyDescent="0.3">
      <c r="A667" s="831" t="s">
        <v>579</v>
      </c>
      <c r="B667" s="832" t="s">
        <v>580</v>
      </c>
      <c r="C667" s="835" t="s">
        <v>2713</v>
      </c>
      <c r="D667" s="863" t="s">
        <v>2714</v>
      </c>
      <c r="E667" s="835" t="s">
        <v>3193</v>
      </c>
      <c r="F667" s="863" t="s">
        <v>3194</v>
      </c>
      <c r="G667" s="835" t="s">
        <v>3802</v>
      </c>
      <c r="H667" s="835" t="s">
        <v>3803</v>
      </c>
      <c r="I667" s="849">
        <v>4312.5</v>
      </c>
      <c r="J667" s="849">
        <v>5</v>
      </c>
      <c r="K667" s="850">
        <v>21562.5</v>
      </c>
    </row>
    <row r="668" spans="1:11" ht="14.4" customHeight="1" x14ac:dyDescent="0.3">
      <c r="A668" s="831" t="s">
        <v>579</v>
      </c>
      <c r="B668" s="832" t="s">
        <v>580</v>
      </c>
      <c r="C668" s="835" t="s">
        <v>2713</v>
      </c>
      <c r="D668" s="863" t="s">
        <v>2714</v>
      </c>
      <c r="E668" s="835" t="s">
        <v>3193</v>
      </c>
      <c r="F668" s="863" t="s">
        <v>3194</v>
      </c>
      <c r="G668" s="835" t="s">
        <v>3804</v>
      </c>
      <c r="H668" s="835" t="s">
        <v>3805</v>
      </c>
      <c r="I668" s="849">
        <v>4600</v>
      </c>
      <c r="J668" s="849">
        <v>2</v>
      </c>
      <c r="K668" s="850">
        <v>9200</v>
      </c>
    </row>
    <row r="669" spans="1:11" ht="14.4" customHeight="1" x14ac:dyDescent="0.3">
      <c r="A669" s="831" t="s">
        <v>579</v>
      </c>
      <c r="B669" s="832" t="s">
        <v>580</v>
      </c>
      <c r="C669" s="835" t="s">
        <v>2713</v>
      </c>
      <c r="D669" s="863" t="s">
        <v>2714</v>
      </c>
      <c r="E669" s="835" t="s">
        <v>3193</v>
      </c>
      <c r="F669" s="863" t="s">
        <v>3194</v>
      </c>
      <c r="G669" s="835" t="s">
        <v>3806</v>
      </c>
      <c r="H669" s="835" t="s">
        <v>3807</v>
      </c>
      <c r="I669" s="849">
        <v>5175</v>
      </c>
      <c r="J669" s="849">
        <v>6</v>
      </c>
      <c r="K669" s="850">
        <v>31050</v>
      </c>
    </row>
    <row r="670" spans="1:11" ht="14.4" customHeight="1" x14ac:dyDescent="0.3">
      <c r="A670" s="831" t="s">
        <v>579</v>
      </c>
      <c r="B670" s="832" t="s">
        <v>580</v>
      </c>
      <c r="C670" s="835" t="s">
        <v>2713</v>
      </c>
      <c r="D670" s="863" t="s">
        <v>2714</v>
      </c>
      <c r="E670" s="835" t="s">
        <v>3193</v>
      </c>
      <c r="F670" s="863" t="s">
        <v>3194</v>
      </c>
      <c r="G670" s="835" t="s">
        <v>3808</v>
      </c>
      <c r="H670" s="835" t="s">
        <v>3809</v>
      </c>
      <c r="I670" s="849">
        <v>5409.60009765625</v>
      </c>
      <c r="J670" s="849">
        <v>3</v>
      </c>
      <c r="K670" s="850">
        <v>16228.80029296875</v>
      </c>
    </row>
    <row r="671" spans="1:11" ht="14.4" customHeight="1" x14ac:dyDescent="0.3">
      <c r="A671" s="831" t="s">
        <v>579</v>
      </c>
      <c r="B671" s="832" t="s">
        <v>580</v>
      </c>
      <c r="C671" s="835" t="s">
        <v>2713</v>
      </c>
      <c r="D671" s="863" t="s">
        <v>2714</v>
      </c>
      <c r="E671" s="835" t="s">
        <v>3193</v>
      </c>
      <c r="F671" s="863" t="s">
        <v>3194</v>
      </c>
      <c r="G671" s="835" t="s">
        <v>3810</v>
      </c>
      <c r="H671" s="835" t="s">
        <v>3811</v>
      </c>
      <c r="I671" s="849">
        <v>192.99000549316406</v>
      </c>
      <c r="J671" s="849">
        <v>4</v>
      </c>
      <c r="K671" s="850">
        <v>771.96002197265625</v>
      </c>
    </row>
    <row r="672" spans="1:11" ht="14.4" customHeight="1" x14ac:dyDescent="0.3">
      <c r="A672" s="831" t="s">
        <v>579</v>
      </c>
      <c r="B672" s="832" t="s">
        <v>580</v>
      </c>
      <c r="C672" s="835" t="s">
        <v>2713</v>
      </c>
      <c r="D672" s="863" t="s">
        <v>2714</v>
      </c>
      <c r="E672" s="835" t="s">
        <v>3193</v>
      </c>
      <c r="F672" s="863" t="s">
        <v>3194</v>
      </c>
      <c r="G672" s="835" t="s">
        <v>3812</v>
      </c>
      <c r="H672" s="835" t="s">
        <v>3813</v>
      </c>
      <c r="I672" s="849">
        <v>77.980003356933594</v>
      </c>
      <c r="J672" s="849">
        <v>1</v>
      </c>
      <c r="K672" s="850">
        <v>77.980003356933594</v>
      </c>
    </row>
    <row r="673" spans="1:11" ht="14.4" customHeight="1" x14ac:dyDescent="0.3">
      <c r="A673" s="831" t="s">
        <v>579</v>
      </c>
      <c r="B673" s="832" t="s">
        <v>580</v>
      </c>
      <c r="C673" s="835" t="s">
        <v>2713</v>
      </c>
      <c r="D673" s="863" t="s">
        <v>2714</v>
      </c>
      <c r="E673" s="835" t="s">
        <v>3193</v>
      </c>
      <c r="F673" s="863" t="s">
        <v>3194</v>
      </c>
      <c r="G673" s="835" t="s">
        <v>3814</v>
      </c>
      <c r="H673" s="835" t="s">
        <v>3815</v>
      </c>
      <c r="I673" s="849">
        <v>186.17399749755859</v>
      </c>
      <c r="J673" s="849">
        <v>26</v>
      </c>
      <c r="K673" s="850">
        <v>4840.5099945068359</v>
      </c>
    </row>
    <row r="674" spans="1:11" ht="14.4" customHeight="1" x14ac:dyDescent="0.3">
      <c r="A674" s="831" t="s">
        <v>579</v>
      </c>
      <c r="B674" s="832" t="s">
        <v>580</v>
      </c>
      <c r="C674" s="835" t="s">
        <v>2713</v>
      </c>
      <c r="D674" s="863" t="s">
        <v>2714</v>
      </c>
      <c r="E674" s="835" t="s">
        <v>3193</v>
      </c>
      <c r="F674" s="863" t="s">
        <v>3194</v>
      </c>
      <c r="G674" s="835" t="s">
        <v>3816</v>
      </c>
      <c r="H674" s="835" t="s">
        <v>3817</v>
      </c>
      <c r="I674" s="849">
        <v>105.26999664306641</v>
      </c>
      <c r="J674" s="849">
        <v>3</v>
      </c>
      <c r="K674" s="850">
        <v>315.80998992919922</v>
      </c>
    </row>
    <row r="675" spans="1:11" ht="14.4" customHeight="1" x14ac:dyDescent="0.3">
      <c r="A675" s="831" t="s">
        <v>579</v>
      </c>
      <c r="B675" s="832" t="s">
        <v>580</v>
      </c>
      <c r="C675" s="835" t="s">
        <v>2713</v>
      </c>
      <c r="D675" s="863" t="s">
        <v>2714</v>
      </c>
      <c r="E675" s="835" t="s">
        <v>3193</v>
      </c>
      <c r="F675" s="863" t="s">
        <v>3194</v>
      </c>
      <c r="G675" s="835" t="s">
        <v>3818</v>
      </c>
      <c r="H675" s="835" t="s">
        <v>3819</v>
      </c>
      <c r="I675" s="849">
        <v>242.64666748046875</v>
      </c>
      <c r="J675" s="849">
        <v>4</v>
      </c>
      <c r="K675" s="850">
        <v>976.33999633789062</v>
      </c>
    </row>
    <row r="676" spans="1:11" ht="14.4" customHeight="1" x14ac:dyDescent="0.3">
      <c r="A676" s="831" t="s">
        <v>579</v>
      </c>
      <c r="B676" s="832" t="s">
        <v>580</v>
      </c>
      <c r="C676" s="835" t="s">
        <v>2713</v>
      </c>
      <c r="D676" s="863" t="s">
        <v>2714</v>
      </c>
      <c r="E676" s="835" t="s">
        <v>3193</v>
      </c>
      <c r="F676" s="863" t="s">
        <v>3194</v>
      </c>
      <c r="G676" s="835" t="s">
        <v>3820</v>
      </c>
      <c r="H676" s="835" t="s">
        <v>3821</v>
      </c>
      <c r="I676" s="849">
        <v>1609.300048828125</v>
      </c>
      <c r="J676" s="849">
        <v>1</v>
      </c>
      <c r="K676" s="850">
        <v>1609.300048828125</v>
      </c>
    </row>
    <row r="677" spans="1:11" ht="14.4" customHeight="1" x14ac:dyDescent="0.3">
      <c r="A677" s="831" t="s">
        <v>579</v>
      </c>
      <c r="B677" s="832" t="s">
        <v>580</v>
      </c>
      <c r="C677" s="835" t="s">
        <v>2713</v>
      </c>
      <c r="D677" s="863" t="s">
        <v>2714</v>
      </c>
      <c r="E677" s="835" t="s">
        <v>3193</v>
      </c>
      <c r="F677" s="863" t="s">
        <v>3194</v>
      </c>
      <c r="G677" s="835" t="s">
        <v>3822</v>
      </c>
      <c r="H677" s="835" t="s">
        <v>3823</v>
      </c>
      <c r="I677" s="849">
        <v>245.95362992720172</v>
      </c>
      <c r="J677" s="849">
        <v>36</v>
      </c>
      <c r="K677" s="850">
        <v>8843.7297973632812</v>
      </c>
    </row>
    <row r="678" spans="1:11" ht="14.4" customHeight="1" x14ac:dyDescent="0.3">
      <c r="A678" s="831" t="s">
        <v>579</v>
      </c>
      <c r="B678" s="832" t="s">
        <v>580</v>
      </c>
      <c r="C678" s="835" t="s">
        <v>2713</v>
      </c>
      <c r="D678" s="863" t="s">
        <v>2714</v>
      </c>
      <c r="E678" s="835" t="s">
        <v>3193</v>
      </c>
      <c r="F678" s="863" t="s">
        <v>3194</v>
      </c>
      <c r="G678" s="835" t="s">
        <v>3824</v>
      </c>
      <c r="H678" s="835" t="s">
        <v>3825</v>
      </c>
      <c r="I678" s="849">
        <v>1385.75</v>
      </c>
      <c r="J678" s="849">
        <v>5</v>
      </c>
      <c r="K678" s="850">
        <v>6928.75</v>
      </c>
    </row>
    <row r="679" spans="1:11" ht="14.4" customHeight="1" x14ac:dyDescent="0.3">
      <c r="A679" s="831" t="s">
        <v>579</v>
      </c>
      <c r="B679" s="832" t="s">
        <v>580</v>
      </c>
      <c r="C679" s="835" t="s">
        <v>2713</v>
      </c>
      <c r="D679" s="863" t="s">
        <v>2714</v>
      </c>
      <c r="E679" s="835" t="s">
        <v>3193</v>
      </c>
      <c r="F679" s="863" t="s">
        <v>3194</v>
      </c>
      <c r="G679" s="835" t="s">
        <v>3826</v>
      </c>
      <c r="H679" s="835" t="s">
        <v>3827</v>
      </c>
      <c r="I679" s="849">
        <v>1385.75</v>
      </c>
      <c r="J679" s="849">
        <v>10</v>
      </c>
      <c r="K679" s="850">
        <v>13857.5</v>
      </c>
    </row>
    <row r="680" spans="1:11" ht="14.4" customHeight="1" x14ac:dyDescent="0.3">
      <c r="A680" s="831" t="s">
        <v>579</v>
      </c>
      <c r="B680" s="832" t="s">
        <v>580</v>
      </c>
      <c r="C680" s="835" t="s">
        <v>2713</v>
      </c>
      <c r="D680" s="863" t="s">
        <v>2714</v>
      </c>
      <c r="E680" s="835" t="s">
        <v>3193</v>
      </c>
      <c r="F680" s="863" t="s">
        <v>3194</v>
      </c>
      <c r="G680" s="835" t="s">
        <v>3828</v>
      </c>
      <c r="H680" s="835" t="s">
        <v>3829</v>
      </c>
      <c r="I680" s="849">
        <v>1385.75</v>
      </c>
      <c r="J680" s="849">
        <v>9</v>
      </c>
      <c r="K680" s="850">
        <v>12471.75</v>
      </c>
    </row>
    <row r="681" spans="1:11" ht="14.4" customHeight="1" x14ac:dyDescent="0.3">
      <c r="A681" s="831" t="s">
        <v>579</v>
      </c>
      <c r="B681" s="832" t="s">
        <v>580</v>
      </c>
      <c r="C681" s="835" t="s">
        <v>2713</v>
      </c>
      <c r="D681" s="863" t="s">
        <v>2714</v>
      </c>
      <c r="E681" s="835" t="s">
        <v>3193</v>
      </c>
      <c r="F681" s="863" t="s">
        <v>3194</v>
      </c>
      <c r="G681" s="835" t="s">
        <v>3830</v>
      </c>
      <c r="H681" s="835" t="s">
        <v>3831</v>
      </c>
      <c r="I681" s="849">
        <v>1385.75</v>
      </c>
      <c r="J681" s="849">
        <v>8</v>
      </c>
      <c r="K681" s="850">
        <v>11086</v>
      </c>
    </row>
    <row r="682" spans="1:11" ht="14.4" customHeight="1" x14ac:dyDescent="0.3">
      <c r="A682" s="831" t="s">
        <v>579</v>
      </c>
      <c r="B682" s="832" t="s">
        <v>580</v>
      </c>
      <c r="C682" s="835" t="s">
        <v>2713</v>
      </c>
      <c r="D682" s="863" t="s">
        <v>2714</v>
      </c>
      <c r="E682" s="835" t="s">
        <v>3193</v>
      </c>
      <c r="F682" s="863" t="s">
        <v>3194</v>
      </c>
      <c r="G682" s="835" t="s">
        <v>3832</v>
      </c>
      <c r="H682" s="835" t="s">
        <v>3833</v>
      </c>
      <c r="I682" s="849">
        <v>1385.75</v>
      </c>
      <c r="J682" s="849">
        <v>6</v>
      </c>
      <c r="K682" s="850">
        <v>8314.5</v>
      </c>
    </row>
    <row r="683" spans="1:11" ht="14.4" customHeight="1" x14ac:dyDescent="0.3">
      <c r="A683" s="831" t="s">
        <v>579</v>
      </c>
      <c r="B683" s="832" t="s">
        <v>580</v>
      </c>
      <c r="C683" s="835" t="s">
        <v>2713</v>
      </c>
      <c r="D683" s="863" t="s">
        <v>2714</v>
      </c>
      <c r="E683" s="835" t="s">
        <v>3193</v>
      </c>
      <c r="F683" s="863" t="s">
        <v>3194</v>
      </c>
      <c r="G683" s="835" t="s">
        <v>3834</v>
      </c>
      <c r="H683" s="835" t="s">
        <v>3835</v>
      </c>
      <c r="I683" s="849">
        <v>1385.75</v>
      </c>
      <c r="J683" s="849">
        <v>2</v>
      </c>
      <c r="K683" s="850">
        <v>2771.5</v>
      </c>
    </row>
    <row r="684" spans="1:11" ht="14.4" customHeight="1" x14ac:dyDescent="0.3">
      <c r="A684" s="831" t="s">
        <v>579</v>
      </c>
      <c r="B684" s="832" t="s">
        <v>580</v>
      </c>
      <c r="C684" s="835" t="s">
        <v>2713</v>
      </c>
      <c r="D684" s="863" t="s">
        <v>2714</v>
      </c>
      <c r="E684" s="835" t="s">
        <v>3193</v>
      </c>
      <c r="F684" s="863" t="s">
        <v>3194</v>
      </c>
      <c r="G684" s="835" t="s">
        <v>3836</v>
      </c>
      <c r="H684" s="835" t="s">
        <v>3837</v>
      </c>
      <c r="I684" s="849">
        <v>1385.75</v>
      </c>
      <c r="J684" s="849">
        <v>1</v>
      </c>
      <c r="K684" s="850">
        <v>1385.75</v>
      </c>
    </row>
    <row r="685" spans="1:11" ht="14.4" customHeight="1" x14ac:dyDescent="0.3">
      <c r="A685" s="831" t="s">
        <v>579</v>
      </c>
      <c r="B685" s="832" t="s">
        <v>580</v>
      </c>
      <c r="C685" s="835" t="s">
        <v>2713</v>
      </c>
      <c r="D685" s="863" t="s">
        <v>2714</v>
      </c>
      <c r="E685" s="835" t="s">
        <v>3193</v>
      </c>
      <c r="F685" s="863" t="s">
        <v>3194</v>
      </c>
      <c r="G685" s="835" t="s">
        <v>3838</v>
      </c>
      <c r="H685" s="835" t="s">
        <v>3839</v>
      </c>
      <c r="I685" s="849">
        <v>1772.969970703125</v>
      </c>
      <c r="J685" s="849">
        <v>7</v>
      </c>
      <c r="K685" s="850">
        <v>12410.769775390625</v>
      </c>
    </row>
    <row r="686" spans="1:11" ht="14.4" customHeight="1" x14ac:dyDescent="0.3">
      <c r="A686" s="831" t="s">
        <v>579</v>
      </c>
      <c r="B686" s="832" t="s">
        <v>580</v>
      </c>
      <c r="C686" s="835" t="s">
        <v>2713</v>
      </c>
      <c r="D686" s="863" t="s">
        <v>2714</v>
      </c>
      <c r="E686" s="835" t="s">
        <v>3193</v>
      </c>
      <c r="F686" s="863" t="s">
        <v>3194</v>
      </c>
      <c r="G686" s="835" t="s">
        <v>3840</v>
      </c>
      <c r="H686" s="835" t="s">
        <v>3841</v>
      </c>
      <c r="I686" s="849">
        <v>1772.9810926649307</v>
      </c>
      <c r="J686" s="849">
        <v>10</v>
      </c>
      <c r="K686" s="850">
        <v>17729.77978515625</v>
      </c>
    </row>
    <row r="687" spans="1:11" ht="14.4" customHeight="1" x14ac:dyDescent="0.3">
      <c r="A687" s="831" t="s">
        <v>579</v>
      </c>
      <c r="B687" s="832" t="s">
        <v>580</v>
      </c>
      <c r="C687" s="835" t="s">
        <v>2713</v>
      </c>
      <c r="D687" s="863" t="s">
        <v>2714</v>
      </c>
      <c r="E687" s="835" t="s">
        <v>3193</v>
      </c>
      <c r="F687" s="863" t="s">
        <v>3194</v>
      </c>
      <c r="G687" s="835" t="s">
        <v>3842</v>
      </c>
      <c r="H687" s="835" t="s">
        <v>3843</v>
      </c>
      <c r="I687" s="849">
        <v>1772.9759765624999</v>
      </c>
      <c r="J687" s="849">
        <v>6</v>
      </c>
      <c r="K687" s="850">
        <v>10637.85986328125</v>
      </c>
    </row>
    <row r="688" spans="1:11" ht="14.4" customHeight="1" x14ac:dyDescent="0.3">
      <c r="A688" s="831" t="s">
        <v>579</v>
      </c>
      <c r="B688" s="832" t="s">
        <v>580</v>
      </c>
      <c r="C688" s="835" t="s">
        <v>2713</v>
      </c>
      <c r="D688" s="863" t="s">
        <v>2714</v>
      </c>
      <c r="E688" s="835" t="s">
        <v>3193</v>
      </c>
      <c r="F688" s="863" t="s">
        <v>3194</v>
      </c>
      <c r="G688" s="835" t="s">
        <v>3844</v>
      </c>
      <c r="H688" s="835" t="s">
        <v>3845</v>
      </c>
      <c r="I688" s="849">
        <v>1772.9666341145833</v>
      </c>
      <c r="J688" s="849">
        <v>5</v>
      </c>
      <c r="K688" s="850">
        <v>8864.849853515625</v>
      </c>
    </row>
    <row r="689" spans="1:11" ht="14.4" customHeight="1" x14ac:dyDescent="0.3">
      <c r="A689" s="831" t="s">
        <v>579</v>
      </c>
      <c r="B689" s="832" t="s">
        <v>580</v>
      </c>
      <c r="C689" s="835" t="s">
        <v>2713</v>
      </c>
      <c r="D689" s="863" t="s">
        <v>2714</v>
      </c>
      <c r="E689" s="835" t="s">
        <v>3193</v>
      </c>
      <c r="F689" s="863" t="s">
        <v>3194</v>
      </c>
      <c r="G689" s="835" t="s">
        <v>3846</v>
      </c>
      <c r="H689" s="835" t="s">
        <v>3847</v>
      </c>
      <c r="I689" s="849">
        <v>1772.969970703125</v>
      </c>
      <c r="J689" s="849">
        <v>2</v>
      </c>
      <c r="K689" s="850">
        <v>3545.93994140625</v>
      </c>
    </row>
    <row r="690" spans="1:11" ht="14.4" customHeight="1" x14ac:dyDescent="0.3">
      <c r="A690" s="831" t="s">
        <v>579</v>
      </c>
      <c r="B690" s="832" t="s">
        <v>580</v>
      </c>
      <c r="C690" s="835" t="s">
        <v>2713</v>
      </c>
      <c r="D690" s="863" t="s">
        <v>2714</v>
      </c>
      <c r="E690" s="835" t="s">
        <v>3193</v>
      </c>
      <c r="F690" s="863" t="s">
        <v>3194</v>
      </c>
      <c r="G690" s="835" t="s">
        <v>3848</v>
      </c>
      <c r="H690" s="835" t="s">
        <v>3849</v>
      </c>
      <c r="I690" s="849">
        <v>1773.02001953125</v>
      </c>
      <c r="J690" s="849">
        <v>1</v>
      </c>
      <c r="K690" s="850">
        <v>1773.02001953125</v>
      </c>
    </row>
    <row r="691" spans="1:11" ht="14.4" customHeight="1" x14ac:dyDescent="0.3">
      <c r="A691" s="831" t="s">
        <v>579</v>
      </c>
      <c r="B691" s="832" t="s">
        <v>580</v>
      </c>
      <c r="C691" s="835" t="s">
        <v>2713</v>
      </c>
      <c r="D691" s="863" t="s">
        <v>2714</v>
      </c>
      <c r="E691" s="835" t="s">
        <v>3193</v>
      </c>
      <c r="F691" s="863" t="s">
        <v>3194</v>
      </c>
      <c r="G691" s="835" t="s">
        <v>3850</v>
      </c>
      <c r="H691" s="835" t="s">
        <v>3851</v>
      </c>
      <c r="I691" s="849">
        <v>5750</v>
      </c>
      <c r="J691" s="849">
        <v>2</v>
      </c>
      <c r="K691" s="850">
        <v>11500</v>
      </c>
    </row>
    <row r="692" spans="1:11" ht="14.4" customHeight="1" x14ac:dyDescent="0.3">
      <c r="A692" s="831" t="s">
        <v>579</v>
      </c>
      <c r="B692" s="832" t="s">
        <v>580</v>
      </c>
      <c r="C692" s="835" t="s">
        <v>2713</v>
      </c>
      <c r="D692" s="863" t="s">
        <v>2714</v>
      </c>
      <c r="E692" s="835" t="s">
        <v>3193</v>
      </c>
      <c r="F692" s="863" t="s">
        <v>3194</v>
      </c>
      <c r="G692" s="835" t="s">
        <v>3852</v>
      </c>
      <c r="H692" s="835" t="s">
        <v>3853</v>
      </c>
      <c r="I692" s="849">
        <v>5175</v>
      </c>
      <c r="J692" s="849">
        <v>5</v>
      </c>
      <c r="K692" s="850">
        <v>25875</v>
      </c>
    </row>
    <row r="693" spans="1:11" ht="14.4" customHeight="1" x14ac:dyDescent="0.3">
      <c r="A693" s="831" t="s">
        <v>579</v>
      </c>
      <c r="B693" s="832" t="s">
        <v>580</v>
      </c>
      <c r="C693" s="835" t="s">
        <v>2713</v>
      </c>
      <c r="D693" s="863" t="s">
        <v>2714</v>
      </c>
      <c r="E693" s="835" t="s">
        <v>3193</v>
      </c>
      <c r="F693" s="863" t="s">
        <v>3194</v>
      </c>
      <c r="G693" s="835" t="s">
        <v>3854</v>
      </c>
      <c r="H693" s="835" t="s">
        <v>3855</v>
      </c>
      <c r="I693" s="849">
        <v>3680</v>
      </c>
      <c r="J693" s="849">
        <v>4</v>
      </c>
      <c r="K693" s="850">
        <v>14720</v>
      </c>
    </row>
    <row r="694" spans="1:11" ht="14.4" customHeight="1" x14ac:dyDescent="0.3">
      <c r="A694" s="831" t="s">
        <v>579</v>
      </c>
      <c r="B694" s="832" t="s">
        <v>580</v>
      </c>
      <c r="C694" s="835" t="s">
        <v>2713</v>
      </c>
      <c r="D694" s="863" t="s">
        <v>2714</v>
      </c>
      <c r="E694" s="835" t="s">
        <v>3193</v>
      </c>
      <c r="F694" s="863" t="s">
        <v>3194</v>
      </c>
      <c r="G694" s="835" t="s">
        <v>3856</v>
      </c>
      <c r="H694" s="835" t="s">
        <v>3857</v>
      </c>
      <c r="I694" s="849">
        <v>6325</v>
      </c>
      <c r="J694" s="849">
        <v>9</v>
      </c>
      <c r="K694" s="850">
        <v>56925</v>
      </c>
    </row>
    <row r="695" spans="1:11" ht="14.4" customHeight="1" x14ac:dyDescent="0.3">
      <c r="A695" s="831" t="s">
        <v>579</v>
      </c>
      <c r="B695" s="832" t="s">
        <v>580</v>
      </c>
      <c r="C695" s="835" t="s">
        <v>2713</v>
      </c>
      <c r="D695" s="863" t="s">
        <v>2714</v>
      </c>
      <c r="E695" s="835" t="s">
        <v>3193</v>
      </c>
      <c r="F695" s="863" t="s">
        <v>3194</v>
      </c>
      <c r="G695" s="835" t="s">
        <v>3858</v>
      </c>
      <c r="H695" s="835" t="s">
        <v>3859</v>
      </c>
      <c r="I695" s="849">
        <v>2450.389892578125</v>
      </c>
      <c r="J695" s="849">
        <v>1</v>
      </c>
      <c r="K695" s="850">
        <v>2450.389892578125</v>
      </c>
    </row>
    <row r="696" spans="1:11" ht="14.4" customHeight="1" x14ac:dyDescent="0.3">
      <c r="A696" s="831" t="s">
        <v>579</v>
      </c>
      <c r="B696" s="832" t="s">
        <v>580</v>
      </c>
      <c r="C696" s="835" t="s">
        <v>2713</v>
      </c>
      <c r="D696" s="863" t="s">
        <v>2714</v>
      </c>
      <c r="E696" s="835" t="s">
        <v>3193</v>
      </c>
      <c r="F696" s="863" t="s">
        <v>3194</v>
      </c>
      <c r="G696" s="835" t="s">
        <v>3860</v>
      </c>
      <c r="H696" s="835" t="s">
        <v>3861</v>
      </c>
      <c r="I696" s="849">
        <v>1000.5</v>
      </c>
      <c r="J696" s="849">
        <v>2</v>
      </c>
      <c r="K696" s="850">
        <v>2001</v>
      </c>
    </row>
    <row r="697" spans="1:11" ht="14.4" customHeight="1" x14ac:dyDescent="0.3">
      <c r="A697" s="831" t="s">
        <v>579</v>
      </c>
      <c r="B697" s="832" t="s">
        <v>580</v>
      </c>
      <c r="C697" s="835" t="s">
        <v>2713</v>
      </c>
      <c r="D697" s="863" t="s">
        <v>2714</v>
      </c>
      <c r="E697" s="835" t="s">
        <v>3193</v>
      </c>
      <c r="F697" s="863" t="s">
        <v>3194</v>
      </c>
      <c r="G697" s="835" t="s">
        <v>3862</v>
      </c>
      <c r="H697" s="835" t="s">
        <v>3863</v>
      </c>
      <c r="I697" s="849">
        <v>1000.5</v>
      </c>
      <c r="J697" s="849">
        <v>4</v>
      </c>
      <c r="K697" s="850">
        <v>4002</v>
      </c>
    </row>
    <row r="698" spans="1:11" ht="14.4" customHeight="1" x14ac:dyDescent="0.3">
      <c r="A698" s="831" t="s">
        <v>579</v>
      </c>
      <c r="B698" s="832" t="s">
        <v>580</v>
      </c>
      <c r="C698" s="835" t="s">
        <v>2713</v>
      </c>
      <c r="D698" s="863" t="s">
        <v>2714</v>
      </c>
      <c r="E698" s="835" t="s">
        <v>3193</v>
      </c>
      <c r="F698" s="863" t="s">
        <v>3194</v>
      </c>
      <c r="G698" s="835" t="s">
        <v>3864</v>
      </c>
      <c r="H698" s="835" t="s">
        <v>3865</v>
      </c>
      <c r="I698" s="849">
        <v>1000.5</v>
      </c>
      <c r="J698" s="849">
        <v>7</v>
      </c>
      <c r="K698" s="850">
        <v>7003.5</v>
      </c>
    </row>
    <row r="699" spans="1:11" ht="14.4" customHeight="1" x14ac:dyDescent="0.3">
      <c r="A699" s="831" t="s">
        <v>579</v>
      </c>
      <c r="B699" s="832" t="s">
        <v>580</v>
      </c>
      <c r="C699" s="835" t="s">
        <v>2713</v>
      </c>
      <c r="D699" s="863" t="s">
        <v>2714</v>
      </c>
      <c r="E699" s="835" t="s">
        <v>3193</v>
      </c>
      <c r="F699" s="863" t="s">
        <v>3194</v>
      </c>
      <c r="G699" s="835" t="s">
        <v>3866</v>
      </c>
      <c r="H699" s="835" t="s">
        <v>3867</v>
      </c>
      <c r="I699" s="849">
        <v>1000.5</v>
      </c>
      <c r="J699" s="849">
        <v>15</v>
      </c>
      <c r="K699" s="850">
        <v>15007.5</v>
      </c>
    </row>
    <row r="700" spans="1:11" ht="14.4" customHeight="1" x14ac:dyDescent="0.3">
      <c r="A700" s="831" t="s">
        <v>579</v>
      </c>
      <c r="B700" s="832" t="s">
        <v>580</v>
      </c>
      <c r="C700" s="835" t="s">
        <v>2713</v>
      </c>
      <c r="D700" s="863" t="s">
        <v>2714</v>
      </c>
      <c r="E700" s="835" t="s">
        <v>3193</v>
      </c>
      <c r="F700" s="863" t="s">
        <v>3194</v>
      </c>
      <c r="G700" s="835" t="s">
        <v>3868</v>
      </c>
      <c r="H700" s="835" t="s">
        <v>3869</v>
      </c>
      <c r="I700" s="849">
        <v>1000.5</v>
      </c>
      <c r="J700" s="849">
        <v>4</v>
      </c>
      <c r="K700" s="850">
        <v>4002</v>
      </c>
    </row>
    <row r="701" spans="1:11" ht="14.4" customHeight="1" x14ac:dyDescent="0.3">
      <c r="A701" s="831" t="s">
        <v>579</v>
      </c>
      <c r="B701" s="832" t="s">
        <v>580</v>
      </c>
      <c r="C701" s="835" t="s">
        <v>2713</v>
      </c>
      <c r="D701" s="863" t="s">
        <v>2714</v>
      </c>
      <c r="E701" s="835" t="s">
        <v>3193</v>
      </c>
      <c r="F701" s="863" t="s">
        <v>3194</v>
      </c>
      <c r="G701" s="835" t="s">
        <v>3870</v>
      </c>
      <c r="H701" s="835" t="s">
        <v>3871</v>
      </c>
      <c r="I701" s="849">
        <v>1000.5</v>
      </c>
      <c r="J701" s="849">
        <v>8</v>
      </c>
      <c r="K701" s="850">
        <v>8004</v>
      </c>
    </row>
    <row r="702" spans="1:11" ht="14.4" customHeight="1" x14ac:dyDescent="0.3">
      <c r="A702" s="831" t="s">
        <v>579</v>
      </c>
      <c r="B702" s="832" t="s">
        <v>580</v>
      </c>
      <c r="C702" s="835" t="s">
        <v>2713</v>
      </c>
      <c r="D702" s="863" t="s">
        <v>2714</v>
      </c>
      <c r="E702" s="835" t="s">
        <v>3193</v>
      </c>
      <c r="F702" s="863" t="s">
        <v>3194</v>
      </c>
      <c r="G702" s="835" t="s">
        <v>3872</v>
      </c>
      <c r="H702" s="835" t="s">
        <v>3873</v>
      </c>
      <c r="I702" s="849">
        <v>1000.5</v>
      </c>
      <c r="J702" s="849">
        <v>5</v>
      </c>
      <c r="K702" s="850">
        <v>5002.5</v>
      </c>
    </row>
    <row r="703" spans="1:11" ht="14.4" customHeight="1" x14ac:dyDescent="0.3">
      <c r="A703" s="831" t="s">
        <v>579</v>
      </c>
      <c r="B703" s="832" t="s">
        <v>580</v>
      </c>
      <c r="C703" s="835" t="s">
        <v>2713</v>
      </c>
      <c r="D703" s="863" t="s">
        <v>2714</v>
      </c>
      <c r="E703" s="835" t="s">
        <v>3193</v>
      </c>
      <c r="F703" s="863" t="s">
        <v>3194</v>
      </c>
      <c r="G703" s="835" t="s">
        <v>3874</v>
      </c>
      <c r="H703" s="835" t="s">
        <v>3875</v>
      </c>
      <c r="I703" s="849">
        <v>1329.4000244140625</v>
      </c>
      <c r="J703" s="849">
        <v>1</v>
      </c>
      <c r="K703" s="850">
        <v>1329.4000244140625</v>
      </c>
    </row>
    <row r="704" spans="1:11" ht="14.4" customHeight="1" x14ac:dyDescent="0.3">
      <c r="A704" s="831" t="s">
        <v>579</v>
      </c>
      <c r="B704" s="832" t="s">
        <v>580</v>
      </c>
      <c r="C704" s="835" t="s">
        <v>2713</v>
      </c>
      <c r="D704" s="863" t="s">
        <v>2714</v>
      </c>
      <c r="E704" s="835" t="s">
        <v>3193</v>
      </c>
      <c r="F704" s="863" t="s">
        <v>3194</v>
      </c>
      <c r="G704" s="835" t="s">
        <v>3876</v>
      </c>
      <c r="H704" s="835" t="s">
        <v>3877</v>
      </c>
      <c r="I704" s="849">
        <v>1552.5</v>
      </c>
      <c r="J704" s="849">
        <v>2</v>
      </c>
      <c r="K704" s="850">
        <v>3105</v>
      </c>
    </row>
    <row r="705" spans="1:11" ht="14.4" customHeight="1" x14ac:dyDescent="0.3">
      <c r="A705" s="831" t="s">
        <v>579</v>
      </c>
      <c r="B705" s="832" t="s">
        <v>580</v>
      </c>
      <c r="C705" s="835" t="s">
        <v>2713</v>
      </c>
      <c r="D705" s="863" t="s">
        <v>2714</v>
      </c>
      <c r="E705" s="835" t="s">
        <v>3193</v>
      </c>
      <c r="F705" s="863" t="s">
        <v>3194</v>
      </c>
      <c r="G705" s="835" t="s">
        <v>3878</v>
      </c>
      <c r="H705" s="835" t="s">
        <v>3879</v>
      </c>
      <c r="I705" s="849">
        <v>1552.5</v>
      </c>
      <c r="J705" s="849">
        <v>2</v>
      </c>
      <c r="K705" s="850">
        <v>3105</v>
      </c>
    </row>
    <row r="706" spans="1:11" ht="14.4" customHeight="1" x14ac:dyDescent="0.3">
      <c r="A706" s="831" t="s">
        <v>579</v>
      </c>
      <c r="B706" s="832" t="s">
        <v>580</v>
      </c>
      <c r="C706" s="835" t="s">
        <v>2713</v>
      </c>
      <c r="D706" s="863" t="s">
        <v>2714</v>
      </c>
      <c r="E706" s="835" t="s">
        <v>3193</v>
      </c>
      <c r="F706" s="863" t="s">
        <v>3194</v>
      </c>
      <c r="G706" s="835" t="s">
        <v>3880</v>
      </c>
      <c r="H706" s="835" t="s">
        <v>3881</v>
      </c>
      <c r="I706" s="849">
        <v>1552.5</v>
      </c>
      <c r="J706" s="849">
        <v>2</v>
      </c>
      <c r="K706" s="850">
        <v>3105</v>
      </c>
    </row>
    <row r="707" spans="1:11" ht="14.4" customHeight="1" x14ac:dyDescent="0.3">
      <c r="A707" s="831" t="s">
        <v>579</v>
      </c>
      <c r="B707" s="832" t="s">
        <v>580</v>
      </c>
      <c r="C707" s="835" t="s">
        <v>2713</v>
      </c>
      <c r="D707" s="863" t="s">
        <v>2714</v>
      </c>
      <c r="E707" s="835" t="s">
        <v>3193</v>
      </c>
      <c r="F707" s="863" t="s">
        <v>3194</v>
      </c>
      <c r="G707" s="835" t="s">
        <v>3882</v>
      </c>
      <c r="H707" s="835" t="s">
        <v>3883</v>
      </c>
      <c r="I707" s="849">
        <v>1552.5</v>
      </c>
      <c r="J707" s="849">
        <v>11</v>
      </c>
      <c r="K707" s="850">
        <v>17077.5</v>
      </c>
    </row>
    <row r="708" spans="1:11" ht="14.4" customHeight="1" x14ac:dyDescent="0.3">
      <c r="A708" s="831" t="s">
        <v>579</v>
      </c>
      <c r="B708" s="832" t="s">
        <v>580</v>
      </c>
      <c r="C708" s="835" t="s">
        <v>2713</v>
      </c>
      <c r="D708" s="863" t="s">
        <v>2714</v>
      </c>
      <c r="E708" s="835" t="s">
        <v>3193</v>
      </c>
      <c r="F708" s="863" t="s">
        <v>3194</v>
      </c>
      <c r="G708" s="835" t="s">
        <v>3884</v>
      </c>
      <c r="H708" s="835" t="s">
        <v>3885</v>
      </c>
      <c r="I708" s="849">
        <v>1552.5</v>
      </c>
      <c r="J708" s="849">
        <v>5</v>
      </c>
      <c r="K708" s="850">
        <v>7762.5</v>
      </c>
    </row>
    <row r="709" spans="1:11" ht="14.4" customHeight="1" x14ac:dyDescent="0.3">
      <c r="A709" s="831" t="s">
        <v>579</v>
      </c>
      <c r="B709" s="832" t="s">
        <v>580</v>
      </c>
      <c r="C709" s="835" t="s">
        <v>2713</v>
      </c>
      <c r="D709" s="863" t="s">
        <v>2714</v>
      </c>
      <c r="E709" s="835" t="s">
        <v>3193</v>
      </c>
      <c r="F709" s="863" t="s">
        <v>3194</v>
      </c>
      <c r="G709" s="835" t="s">
        <v>3886</v>
      </c>
      <c r="H709" s="835" t="s">
        <v>3887</v>
      </c>
      <c r="I709" s="849">
        <v>1725</v>
      </c>
      <c r="J709" s="849">
        <v>9</v>
      </c>
      <c r="K709" s="850">
        <v>15525</v>
      </c>
    </row>
    <row r="710" spans="1:11" ht="14.4" customHeight="1" x14ac:dyDescent="0.3">
      <c r="A710" s="831" t="s">
        <v>579</v>
      </c>
      <c r="B710" s="832" t="s">
        <v>580</v>
      </c>
      <c r="C710" s="835" t="s">
        <v>2713</v>
      </c>
      <c r="D710" s="863" t="s">
        <v>2714</v>
      </c>
      <c r="E710" s="835" t="s">
        <v>3193</v>
      </c>
      <c r="F710" s="863" t="s">
        <v>3194</v>
      </c>
      <c r="G710" s="835" t="s">
        <v>3888</v>
      </c>
      <c r="H710" s="835" t="s">
        <v>3889</v>
      </c>
      <c r="I710" s="849">
        <v>1725</v>
      </c>
      <c r="J710" s="849">
        <v>7</v>
      </c>
      <c r="K710" s="850">
        <v>12075</v>
      </c>
    </row>
    <row r="711" spans="1:11" ht="14.4" customHeight="1" x14ac:dyDescent="0.3">
      <c r="A711" s="831" t="s">
        <v>579</v>
      </c>
      <c r="B711" s="832" t="s">
        <v>580</v>
      </c>
      <c r="C711" s="835" t="s">
        <v>2713</v>
      </c>
      <c r="D711" s="863" t="s">
        <v>2714</v>
      </c>
      <c r="E711" s="835" t="s">
        <v>3193</v>
      </c>
      <c r="F711" s="863" t="s">
        <v>3194</v>
      </c>
      <c r="G711" s="835" t="s">
        <v>3890</v>
      </c>
      <c r="H711" s="835" t="s">
        <v>3891</v>
      </c>
      <c r="I711" s="849">
        <v>1725</v>
      </c>
      <c r="J711" s="849">
        <v>3</v>
      </c>
      <c r="K711" s="850">
        <v>5175</v>
      </c>
    </row>
    <row r="712" spans="1:11" ht="14.4" customHeight="1" x14ac:dyDescent="0.3">
      <c r="A712" s="831" t="s">
        <v>579</v>
      </c>
      <c r="B712" s="832" t="s">
        <v>580</v>
      </c>
      <c r="C712" s="835" t="s">
        <v>2713</v>
      </c>
      <c r="D712" s="863" t="s">
        <v>2714</v>
      </c>
      <c r="E712" s="835" t="s">
        <v>3193</v>
      </c>
      <c r="F712" s="863" t="s">
        <v>3194</v>
      </c>
      <c r="G712" s="835" t="s">
        <v>3892</v>
      </c>
      <c r="H712" s="835" t="s">
        <v>3893</v>
      </c>
      <c r="I712" s="849">
        <v>1725</v>
      </c>
      <c r="J712" s="849">
        <v>3</v>
      </c>
      <c r="K712" s="850">
        <v>5175</v>
      </c>
    </row>
    <row r="713" spans="1:11" ht="14.4" customHeight="1" x14ac:dyDescent="0.3">
      <c r="A713" s="831" t="s">
        <v>579</v>
      </c>
      <c r="B713" s="832" t="s">
        <v>580</v>
      </c>
      <c r="C713" s="835" t="s">
        <v>2713</v>
      </c>
      <c r="D713" s="863" t="s">
        <v>2714</v>
      </c>
      <c r="E713" s="835" t="s">
        <v>3193</v>
      </c>
      <c r="F713" s="863" t="s">
        <v>3194</v>
      </c>
      <c r="G713" s="835" t="s">
        <v>3894</v>
      </c>
      <c r="H713" s="835" t="s">
        <v>3895</v>
      </c>
      <c r="I713" s="849">
        <v>884.03997802734375</v>
      </c>
      <c r="J713" s="849">
        <v>1</v>
      </c>
      <c r="K713" s="850">
        <v>884.03997802734375</v>
      </c>
    </row>
    <row r="714" spans="1:11" ht="14.4" customHeight="1" x14ac:dyDescent="0.3">
      <c r="A714" s="831" t="s">
        <v>579</v>
      </c>
      <c r="B714" s="832" t="s">
        <v>580</v>
      </c>
      <c r="C714" s="835" t="s">
        <v>2713</v>
      </c>
      <c r="D714" s="863" t="s">
        <v>2714</v>
      </c>
      <c r="E714" s="835" t="s">
        <v>3193</v>
      </c>
      <c r="F714" s="863" t="s">
        <v>3194</v>
      </c>
      <c r="G714" s="835" t="s">
        <v>3896</v>
      </c>
      <c r="H714" s="835" t="s">
        <v>3897</v>
      </c>
      <c r="I714" s="849">
        <v>884.05499267578125</v>
      </c>
      <c r="J714" s="849">
        <v>2</v>
      </c>
      <c r="K714" s="850">
        <v>1768.1099853515625</v>
      </c>
    </row>
    <row r="715" spans="1:11" ht="14.4" customHeight="1" x14ac:dyDescent="0.3">
      <c r="A715" s="831" t="s">
        <v>579</v>
      </c>
      <c r="B715" s="832" t="s">
        <v>580</v>
      </c>
      <c r="C715" s="835" t="s">
        <v>2713</v>
      </c>
      <c r="D715" s="863" t="s">
        <v>2714</v>
      </c>
      <c r="E715" s="835" t="s">
        <v>3193</v>
      </c>
      <c r="F715" s="863" t="s">
        <v>3194</v>
      </c>
      <c r="G715" s="835" t="s">
        <v>3898</v>
      </c>
      <c r="H715" s="835" t="s">
        <v>3899</v>
      </c>
      <c r="I715" s="849">
        <v>884.04998779296875</v>
      </c>
      <c r="J715" s="849">
        <v>3</v>
      </c>
      <c r="K715" s="850">
        <v>2652.1499633789062</v>
      </c>
    </row>
    <row r="716" spans="1:11" ht="14.4" customHeight="1" x14ac:dyDescent="0.3">
      <c r="A716" s="831" t="s">
        <v>579</v>
      </c>
      <c r="B716" s="832" t="s">
        <v>580</v>
      </c>
      <c r="C716" s="835" t="s">
        <v>2713</v>
      </c>
      <c r="D716" s="863" t="s">
        <v>2714</v>
      </c>
      <c r="E716" s="835" t="s">
        <v>3193</v>
      </c>
      <c r="F716" s="863" t="s">
        <v>3194</v>
      </c>
      <c r="G716" s="835" t="s">
        <v>3900</v>
      </c>
      <c r="H716" s="835" t="s">
        <v>3901</v>
      </c>
      <c r="I716" s="849">
        <v>884.010009765625</v>
      </c>
      <c r="J716" s="849">
        <v>1</v>
      </c>
      <c r="K716" s="850">
        <v>884.010009765625</v>
      </c>
    </row>
    <row r="717" spans="1:11" ht="14.4" customHeight="1" x14ac:dyDescent="0.3">
      <c r="A717" s="831" t="s">
        <v>579</v>
      </c>
      <c r="B717" s="832" t="s">
        <v>580</v>
      </c>
      <c r="C717" s="835" t="s">
        <v>2713</v>
      </c>
      <c r="D717" s="863" t="s">
        <v>2714</v>
      </c>
      <c r="E717" s="835" t="s">
        <v>3193</v>
      </c>
      <c r="F717" s="863" t="s">
        <v>3194</v>
      </c>
      <c r="G717" s="835" t="s">
        <v>3902</v>
      </c>
      <c r="H717" s="835" t="s">
        <v>3903</v>
      </c>
      <c r="I717" s="849">
        <v>884.03997802734375</v>
      </c>
      <c r="J717" s="849">
        <v>1</v>
      </c>
      <c r="K717" s="850">
        <v>884.03997802734375</v>
      </c>
    </row>
    <row r="718" spans="1:11" ht="14.4" customHeight="1" x14ac:dyDescent="0.3">
      <c r="A718" s="831" t="s">
        <v>579</v>
      </c>
      <c r="B718" s="832" t="s">
        <v>580</v>
      </c>
      <c r="C718" s="835" t="s">
        <v>2713</v>
      </c>
      <c r="D718" s="863" t="s">
        <v>2714</v>
      </c>
      <c r="E718" s="835" t="s">
        <v>3193</v>
      </c>
      <c r="F718" s="863" t="s">
        <v>3194</v>
      </c>
      <c r="G718" s="835" t="s">
        <v>3904</v>
      </c>
      <c r="H718" s="835" t="s">
        <v>3905</v>
      </c>
      <c r="I718" s="849">
        <v>1812.564013671875</v>
      </c>
      <c r="J718" s="849">
        <v>5</v>
      </c>
      <c r="K718" s="850">
        <v>9062.820068359375</v>
      </c>
    </row>
    <row r="719" spans="1:11" ht="14.4" customHeight="1" x14ac:dyDescent="0.3">
      <c r="A719" s="831" t="s">
        <v>579</v>
      </c>
      <c r="B719" s="832" t="s">
        <v>580</v>
      </c>
      <c r="C719" s="835" t="s">
        <v>2713</v>
      </c>
      <c r="D719" s="863" t="s">
        <v>2714</v>
      </c>
      <c r="E719" s="835" t="s">
        <v>3193</v>
      </c>
      <c r="F719" s="863" t="s">
        <v>3194</v>
      </c>
      <c r="G719" s="835" t="s">
        <v>3906</v>
      </c>
      <c r="H719" s="835" t="s">
        <v>3907</v>
      </c>
      <c r="I719" s="849">
        <v>1803.3291126598012</v>
      </c>
      <c r="J719" s="849">
        <v>15</v>
      </c>
      <c r="K719" s="850">
        <v>27043.3203125</v>
      </c>
    </row>
    <row r="720" spans="1:11" ht="14.4" customHeight="1" x14ac:dyDescent="0.3">
      <c r="A720" s="831" t="s">
        <v>579</v>
      </c>
      <c r="B720" s="832" t="s">
        <v>580</v>
      </c>
      <c r="C720" s="835" t="s">
        <v>2713</v>
      </c>
      <c r="D720" s="863" t="s">
        <v>2714</v>
      </c>
      <c r="E720" s="835" t="s">
        <v>3193</v>
      </c>
      <c r="F720" s="863" t="s">
        <v>3194</v>
      </c>
      <c r="G720" s="835" t="s">
        <v>3908</v>
      </c>
      <c r="H720" s="835" t="s">
        <v>3909</v>
      </c>
      <c r="I720" s="849">
        <v>1702.7857055664062</v>
      </c>
      <c r="J720" s="849">
        <v>16</v>
      </c>
      <c r="K720" s="850">
        <v>29262.119812011719</v>
      </c>
    </row>
    <row r="721" spans="1:11" ht="14.4" customHeight="1" x14ac:dyDescent="0.3">
      <c r="A721" s="831" t="s">
        <v>579</v>
      </c>
      <c r="B721" s="832" t="s">
        <v>580</v>
      </c>
      <c r="C721" s="835" t="s">
        <v>2713</v>
      </c>
      <c r="D721" s="863" t="s">
        <v>2714</v>
      </c>
      <c r="E721" s="835" t="s">
        <v>3193</v>
      </c>
      <c r="F721" s="863" t="s">
        <v>3194</v>
      </c>
      <c r="G721" s="835" t="s">
        <v>3910</v>
      </c>
      <c r="H721" s="835" t="s">
        <v>3911</v>
      </c>
      <c r="I721" s="849">
        <v>1824.9942801339287</v>
      </c>
      <c r="J721" s="849">
        <v>9</v>
      </c>
      <c r="K721" s="850">
        <v>16414.589965820313</v>
      </c>
    </row>
    <row r="722" spans="1:11" ht="14.4" customHeight="1" x14ac:dyDescent="0.3">
      <c r="A722" s="831" t="s">
        <v>579</v>
      </c>
      <c r="B722" s="832" t="s">
        <v>580</v>
      </c>
      <c r="C722" s="835" t="s">
        <v>2713</v>
      </c>
      <c r="D722" s="863" t="s">
        <v>2714</v>
      </c>
      <c r="E722" s="835" t="s">
        <v>3193</v>
      </c>
      <c r="F722" s="863" t="s">
        <v>3194</v>
      </c>
      <c r="G722" s="835" t="s">
        <v>3912</v>
      </c>
      <c r="H722" s="835" t="s">
        <v>3913</v>
      </c>
      <c r="I722" s="849">
        <v>1807.7133382161458</v>
      </c>
      <c r="J722" s="849">
        <v>10</v>
      </c>
      <c r="K722" s="850">
        <v>18052.950073242188</v>
      </c>
    </row>
    <row r="723" spans="1:11" ht="14.4" customHeight="1" x14ac:dyDescent="0.3">
      <c r="A723" s="831" t="s">
        <v>579</v>
      </c>
      <c r="B723" s="832" t="s">
        <v>580</v>
      </c>
      <c r="C723" s="835" t="s">
        <v>2713</v>
      </c>
      <c r="D723" s="863" t="s">
        <v>2714</v>
      </c>
      <c r="E723" s="835" t="s">
        <v>3193</v>
      </c>
      <c r="F723" s="863" t="s">
        <v>3194</v>
      </c>
      <c r="G723" s="835" t="s">
        <v>3914</v>
      </c>
      <c r="H723" s="835" t="s">
        <v>3915</v>
      </c>
      <c r="I723" s="849">
        <v>1804.2542898995537</v>
      </c>
      <c r="J723" s="849">
        <v>8</v>
      </c>
      <c r="K723" s="850">
        <v>14413.31005859375</v>
      </c>
    </row>
    <row r="724" spans="1:11" ht="14.4" customHeight="1" x14ac:dyDescent="0.3">
      <c r="A724" s="831" t="s">
        <v>579</v>
      </c>
      <c r="B724" s="832" t="s">
        <v>580</v>
      </c>
      <c r="C724" s="835" t="s">
        <v>2713</v>
      </c>
      <c r="D724" s="863" t="s">
        <v>2714</v>
      </c>
      <c r="E724" s="835" t="s">
        <v>3193</v>
      </c>
      <c r="F724" s="863" t="s">
        <v>3194</v>
      </c>
      <c r="G724" s="835" t="s">
        <v>3916</v>
      </c>
      <c r="H724" s="835" t="s">
        <v>3917</v>
      </c>
      <c r="I724" s="849">
        <v>1801.6650085449219</v>
      </c>
      <c r="J724" s="849">
        <v>5</v>
      </c>
      <c r="K724" s="850">
        <v>8990.1900634765625</v>
      </c>
    </row>
    <row r="725" spans="1:11" ht="14.4" customHeight="1" x14ac:dyDescent="0.3">
      <c r="A725" s="831" t="s">
        <v>579</v>
      </c>
      <c r="B725" s="832" t="s">
        <v>580</v>
      </c>
      <c r="C725" s="835" t="s">
        <v>2713</v>
      </c>
      <c r="D725" s="863" t="s">
        <v>2714</v>
      </c>
      <c r="E725" s="835" t="s">
        <v>3193</v>
      </c>
      <c r="F725" s="863" t="s">
        <v>3194</v>
      </c>
      <c r="G725" s="835" t="s">
        <v>3918</v>
      </c>
      <c r="H725" s="835" t="s">
        <v>3919</v>
      </c>
      <c r="I725" s="849">
        <v>1587.8031311035156</v>
      </c>
      <c r="J725" s="849">
        <v>17</v>
      </c>
      <c r="K725" s="850">
        <v>30755.460021972656</v>
      </c>
    </row>
    <row r="726" spans="1:11" ht="14.4" customHeight="1" x14ac:dyDescent="0.3">
      <c r="A726" s="831" t="s">
        <v>579</v>
      </c>
      <c r="B726" s="832" t="s">
        <v>580</v>
      </c>
      <c r="C726" s="835" t="s">
        <v>2713</v>
      </c>
      <c r="D726" s="863" t="s">
        <v>2714</v>
      </c>
      <c r="E726" s="835" t="s">
        <v>3193</v>
      </c>
      <c r="F726" s="863" t="s">
        <v>3194</v>
      </c>
      <c r="G726" s="835" t="s">
        <v>3920</v>
      </c>
      <c r="H726" s="835" t="s">
        <v>3921</v>
      </c>
      <c r="I726" s="849">
        <v>748.57000732421875</v>
      </c>
      <c r="J726" s="849">
        <v>3</v>
      </c>
      <c r="K726" s="850">
        <v>2245.7100219726562</v>
      </c>
    </row>
    <row r="727" spans="1:11" ht="14.4" customHeight="1" x14ac:dyDescent="0.3">
      <c r="A727" s="831" t="s">
        <v>579</v>
      </c>
      <c r="B727" s="832" t="s">
        <v>580</v>
      </c>
      <c r="C727" s="835" t="s">
        <v>2713</v>
      </c>
      <c r="D727" s="863" t="s">
        <v>2714</v>
      </c>
      <c r="E727" s="835" t="s">
        <v>3193</v>
      </c>
      <c r="F727" s="863" t="s">
        <v>3194</v>
      </c>
      <c r="G727" s="835" t="s">
        <v>3922</v>
      </c>
      <c r="H727" s="835" t="s">
        <v>3923</v>
      </c>
      <c r="I727" s="849">
        <v>748.57000732421875</v>
      </c>
      <c r="J727" s="849">
        <v>1</v>
      </c>
      <c r="K727" s="850">
        <v>748.57000732421875</v>
      </c>
    </row>
    <row r="728" spans="1:11" ht="14.4" customHeight="1" x14ac:dyDescent="0.3">
      <c r="A728" s="831" t="s">
        <v>579</v>
      </c>
      <c r="B728" s="832" t="s">
        <v>580</v>
      </c>
      <c r="C728" s="835" t="s">
        <v>2713</v>
      </c>
      <c r="D728" s="863" t="s">
        <v>2714</v>
      </c>
      <c r="E728" s="835" t="s">
        <v>3193</v>
      </c>
      <c r="F728" s="863" t="s">
        <v>3194</v>
      </c>
      <c r="G728" s="835" t="s">
        <v>3924</v>
      </c>
      <c r="H728" s="835" t="s">
        <v>3925</v>
      </c>
      <c r="I728" s="849">
        <v>748.57501220703125</v>
      </c>
      <c r="J728" s="849">
        <v>2</v>
      </c>
      <c r="K728" s="850">
        <v>1497.1500244140625</v>
      </c>
    </row>
    <row r="729" spans="1:11" ht="14.4" customHeight="1" x14ac:dyDescent="0.3">
      <c r="A729" s="831" t="s">
        <v>579</v>
      </c>
      <c r="B729" s="832" t="s">
        <v>580</v>
      </c>
      <c r="C729" s="835" t="s">
        <v>2713</v>
      </c>
      <c r="D729" s="863" t="s">
        <v>2714</v>
      </c>
      <c r="E729" s="835" t="s">
        <v>3193</v>
      </c>
      <c r="F729" s="863" t="s">
        <v>3194</v>
      </c>
      <c r="G729" s="835" t="s">
        <v>3926</v>
      </c>
      <c r="H729" s="835" t="s">
        <v>3927</v>
      </c>
      <c r="I729" s="849">
        <v>748.57000732421875</v>
      </c>
      <c r="J729" s="849">
        <v>2</v>
      </c>
      <c r="K729" s="850">
        <v>1497.1400146484375</v>
      </c>
    </row>
    <row r="730" spans="1:11" ht="14.4" customHeight="1" x14ac:dyDescent="0.3">
      <c r="A730" s="831" t="s">
        <v>579</v>
      </c>
      <c r="B730" s="832" t="s">
        <v>580</v>
      </c>
      <c r="C730" s="835" t="s">
        <v>2713</v>
      </c>
      <c r="D730" s="863" t="s">
        <v>2714</v>
      </c>
      <c r="E730" s="835" t="s">
        <v>3193</v>
      </c>
      <c r="F730" s="863" t="s">
        <v>3194</v>
      </c>
      <c r="G730" s="835" t="s">
        <v>3928</v>
      </c>
      <c r="H730" s="835" t="s">
        <v>3929</v>
      </c>
      <c r="I730" s="849">
        <v>748.57000732421875</v>
      </c>
      <c r="J730" s="849">
        <v>1</v>
      </c>
      <c r="K730" s="850">
        <v>748.57000732421875</v>
      </c>
    </row>
    <row r="731" spans="1:11" ht="14.4" customHeight="1" x14ac:dyDescent="0.3">
      <c r="A731" s="831" t="s">
        <v>579</v>
      </c>
      <c r="B731" s="832" t="s">
        <v>580</v>
      </c>
      <c r="C731" s="835" t="s">
        <v>2713</v>
      </c>
      <c r="D731" s="863" t="s">
        <v>2714</v>
      </c>
      <c r="E731" s="835" t="s">
        <v>3193</v>
      </c>
      <c r="F731" s="863" t="s">
        <v>3194</v>
      </c>
      <c r="G731" s="835" t="s">
        <v>3930</v>
      </c>
      <c r="H731" s="835" t="s">
        <v>3931</v>
      </c>
      <c r="I731" s="849">
        <v>748.57000732421875</v>
      </c>
      <c r="J731" s="849">
        <v>1</v>
      </c>
      <c r="K731" s="850">
        <v>748.57000732421875</v>
      </c>
    </row>
    <row r="732" spans="1:11" ht="14.4" customHeight="1" x14ac:dyDescent="0.3">
      <c r="A732" s="831" t="s">
        <v>579</v>
      </c>
      <c r="B732" s="832" t="s">
        <v>580</v>
      </c>
      <c r="C732" s="835" t="s">
        <v>2713</v>
      </c>
      <c r="D732" s="863" t="s">
        <v>2714</v>
      </c>
      <c r="E732" s="835" t="s">
        <v>3193</v>
      </c>
      <c r="F732" s="863" t="s">
        <v>3194</v>
      </c>
      <c r="G732" s="835" t="s">
        <v>3932</v>
      </c>
      <c r="H732" s="835" t="s">
        <v>3933</v>
      </c>
      <c r="I732" s="849">
        <v>748.57000732421875</v>
      </c>
      <c r="J732" s="849">
        <v>1</v>
      </c>
      <c r="K732" s="850">
        <v>748.57000732421875</v>
      </c>
    </row>
    <row r="733" spans="1:11" ht="14.4" customHeight="1" x14ac:dyDescent="0.3">
      <c r="A733" s="831" t="s">
        <v>579</v>
      </c>
      <c r="B733" s="832" t="s">
        <v>580</v>
      </c>
      <c r="C733" s="835" t="s">
        <v>2713</v>
      </c>
      <c r="D733" s="863" t="s">
        <v>2714</v>
      </c>
      <c r="E733" s="835" t="s">
        <v>3193</v>
      </c>
      <c r="F733" s="863" t="s">
        <v>3194</v>
      </c>
      <c r="G733" s="835" t="s">
        <v>3934</v>
      </c>
      <c r="H733" s="835" t="s">
        <v>3935</v>
      </c>
      <c r="I733" s="849">
        <v>1820.77001953125</v>
      </c>
      <c r="J733" s="849">
        <v>2</v>
      </c>
      <c r="K733" s="850">
        <v>3641.5400390625</v>
      </c>
    </row>
    <row r="734" spans="1:11" ht="14.4" customHeight="1" x14ac:dyDescent="0.3">
      <c r="A734" s="831" t="s">
        <v>579</v>
      </c>
      <c r="B734" s="832" t="s">
        <v>580</v>
      </c>
      <c r="C734" s="835" t="s">
        <v>2713</v>
      </c>
      <c r="D734" s="863" t="s">
        <v>2714</v>
      </c>
      <c r="E734" s="835" t="s">
        <v>3193</v>
      </c>
      <c r="F734" s="863" t="s">
        <v>3194</v>
      </c>
      <c r="G734" s="835" t="s">
        <v>3936</v>
      </c>
      <c r="H734" s="835" t="s">
        <v>3937</v>
      </c>
      <c r="I734" s="849">
        <v>2002.050048828125</v>
      </c>
      <c r="J734" s="849">
        <v>1</v>
      </c>
      <c r="K734" s="850">
        <v>2002.050048828125</v>
      </c>
    </row>
    <row r="735" spans="1:11" ht="14.4" customHeight="1" x14ac:dyDescent="0.3">
      <c r="A735" s="831" t="s">
        <v>579</v>
      </c>
      <c r="B735" s="832" t="s">
        <v>580</v>
      </c>
      <c r="C735" s="835" t="s">
        <v>2713</v>
      </c>
      <c r="D735" s="863" t="s">
        <v>2714</v>
      </c>
      <c r="E735" s="835" t="s">
        <v>3193</v>
      </c>
      <c r="F735" s="863" t="s">
        <v>3194</v>
      </c>
      <c r="G735" s="835" t="s">
        <v>3938</v>
      </c>
      <c r="H735" s="835" t="s">
        <v>3939</v>
      </c>
      <c r="I735" s="849">
        <v>2002</v>
      </c>
      <c r="J735" s="849">
        <v>1</v>
      </c>
      <c r="K735" s="850">
        <v>2002</v>
      </c>
    </row>
    <row r="736" spans="1:11" ht="14.4" customHeight="1" x14ac:dyDescent="0.3">
      <c r="A736" s="831" t="s">
        <v>579</v>
      </c>
      <c r="B736" s="832" t="s">
        <v>580</v>
      </c>
      <c r="C736" s="835" t="s">
        <v>2713</v>
      </c>
      <c r="D736" s="863" t="s">
        <v>2714</v>
      </c>
      <c r="E736" s="835" t="s">
        <v>3193</v>
      </c>
      <c r="F736" s="863" t="s">
        <v>3194</v>
      </c>
      <c r="G736" s="835" t="s">
        <v>3940</v>
      </c>
      <c r="H736" s="835" t="s">
        <v>3941</v>
      </c>
      <c r="I736" s="849">
        <v>1820.7449951171875</v>
      </c>
      <c r="J736" s="849">
        <v>2</v>
      </c>
      <c r="K736" s="850">
        <v>3641.489990234375</v>
      </c>
    </row>
    <row r="737" spans="1:11" ht="14.4" customHeight="1" x14ac:dyDescent="0.3">
      <c r="A737" s="831" t="s">
        <v>579</v>
      </c>
      <c r="B737" s="832" t="s">
        <v>580</v>
      </c>
      <c r="C737" s="835" t="s">
        <v>2713</v>
      </c>
      <c r="D737" s="863" t="s">
        <v>2714</v>
      </c>
      <c r="E737" s="835" t="s">
        <v>3193</v>
      </c>
      <c r="F737" s="863" t="s">
        <v>3194</v>
      </c>
      <c r="G737" s="835" t="s">
        <v>3942</v>
      </c>
      <c r="H737" s="835" t="s">
        <v>3943</v>
      </c>
      <c r="I737" s="849">
        <v>1820.75</v>
      </c>
      <c r="J737" s="849">
        <v>1</v>
      </c>
      <c r="K737" s="850">
        <v>1820.75</v>
      </c>
    </row>
    <row r="738" spans="1:11" ht="14.4" customHeight="1" x14ac:dyDescent="0.3">
      <c r="A738" s="831" t="s">
        <v>579</v>
      </c>
      <c r="B738" s="832" t="s">
        <v>580</v>
      </c>
      <c r="C738" s="835" t="s">
        <v>2713</v>
      </c>
      <c r="D738" s="863" t="s">
        <v>2714</v>
      </c>
      <c r="E738" s="835" t="s">
        <v>3193</v>
      </c>
      <c r="F738" s="863" t="s">
        <v>3194</v>
      </c>
      <c r="G738" s="835" t="s">
        <v>3944</v>
      </c>
      <c r="H738" s="835" t="s">
        <v>3945</v>
      </c>
      <c r="I738" s="849">
        <v>1820.75</v>
      </c>
      <c r="J738" s="849">
        <v>1</v>
      </c>
      <c r="K738" s="850">
        <v>1820.75</v>
      </c>
    </row>
    <row r="739" spans="1:11" ht="14.4" customHeight="1" x14ac:dyDescent="0.3">
      <c r="A739" s="831" t="s">
        <v>579</v>
      </c>
      <c r="B739" s="832" t="s">
        <v>580</v>
      </c>
      <c r="C739" s="835" t="s">
        <v>2713</v>
      </c>
      <c r="D739" s="863" t="s">
        <v>2714</v>
      </c>
      <c r="E739" s="835" t="s">
        <v>3193</v>
      </c>
      <c r="F739" s="863" t="s">
        <v>3194</v>
      </c>
      <c r="G739" s="835" t="s">
        <v>3946</v>
      </c>
      <c r="H739" s="835" t="s">
        <v>3947</v>
      </c>
      <c r="I739" s="849">
        <v>1820.7449951171875</v>
      </c>
      <c r="J739" s="849">
        <v>2</v>
      </c>
      <c r="K739" s="850">
        <v>3641.489990234375</v>
      </c>
    </row>
    <row r="740" spans="1:11" ht="14.4" customHeight="1" x14ac:dyDescent="0.3">
      <c r="A740" s="831" t="s">
        <v>579</v>
      </c>
      <c r="B740" s="832" t="s">
        <v>580</v>
      </c>
      <c r="C740" s="835" t="s">
        <v>2713</v>
      </c>
      <c r="D740" s="863" t="s">
        <v>2714</v>
      </c>
      <c r="E740" s="835" t="s">
        <v>3193</v>
      </c>
      <c r="F740" s="863" t="s">
        <v>3194</v>
      </c>
      <c r="G740" s="835" t="s">
        <v>3948</v>
      </c>
      <c r="H740" s="835" t="s">
        <v>3949</v>
      </c>
      <c r="I740" s="849">
        <v>1820.699951171875</v>
      </c>
      <c r="J740" s="849">
        <v>1</v>
      </c>
      <c r="K740" s="850">
        <v>1820.699951171875</v>
      </c>
    </row>
    <row r="741" spans="1:11" ht="14.4" customHeight="1" x14ac:dyDescent="0.3">
      <c r="A741" s="831" t="s">
        <v>579</v>
      </c>
      <c r="B741" s="832" t="s">
        <v>580</v>
      </c>
      <c r="C741" s="835" t="s">
        <v>2713</v>
      </c>
      <c r="D741" s="863" t="s">
        <v>2714</v>
      </c>
      <c r="E741" s="835" t="s">
        <v>3193</v>
      </c>
      <c r="F741" s="863" t="s">
        <v>3194</v>
      </c>
      <c r="G741" s="835" t="s">
        <v>3950</v>
      </c>
      <c r="H741" s="835" t="s">
        <v>3951</v>
      </c>
      <c r="I741" s="849">
        <v>1820.7433268229167</v>
      </c>
      <c r="J741" s="849">
        <v>3</v>
      </c>
      <c r="K741" s="850">
        <v>5462.22998046875</v>
      </c>
    </row>
    <row r="742" spans="1:11" ht="14.4" customHeight="1" x14ac:dyDescent="0.3">
      <c r="A742" s="831" t="s">
        <v>579</v>
      </c>
      <c r="B742" s="832" t="s">
        <v>580</v>
      </c>
      <c r="C742" s="835" t="s">
        <v>2713</v>
      </c>
      <c r="D742" s="863" t="s">
        <v>2714</v>
      </c>
      <c r="E742" s="835" t="s">
        <v>3193</v>
      </c>
      <c r="F742" s="863" t="s">
        <v>3194</v>
      </c>
      <c r="G742" s="835" t="s">
        <v>3952</v>
      </c>
      <c r="H742" s="835" t="s">
        <v>3953</v>
      </c>
      <c r="I742" s="849">
        <v>1820.7449951171875</v>
      </c>
      <c r="J742" s="849">
        <v>3</v>
      </c>
      <c r="K742" s="850">
        <v>5462.22998046875</v>
      </c>
    </row>
    <row r="743" spans="1:11" ht="14.4" customHeight="1" x14ac:dyDescent="0.3">
      <c r="A743" s="831" t="s">
        <v>579</v>
      </c>
      <c r="B743" s="832" t="s">
        <v>580</v>
      </c>
      <c r="C743" s="835" t="s">
        <v>2713</v>
      </c>
      <c r="D743" s="863" t="s">
        <v>2714</v>
      </c>
      <c r="E743" s="835" t="s">
        <v>3193</v>
      </c>
      <c r="F743" s="863" t="s">
        <v>3194</v>
      </c>
      <c r="G743" s="835" t="s">
        <v>3954</v>
      </c>
      <c r="H743" s="835" t="s">
        <v>3955</v>
      </c>
      <c r="I743" s="849">
        <v>1820.739990234375</v>
      </c>
      <c r="J743" s="849">
        <v>2</v>
      </c>
      <c r="K743" s="850">
        <v>3641.47998046875</v>
      </c>
    </row>
    <row r="744" spans="1:11" ht="14.4" customHeight="1" x14ac:dyDescent="0.3">
      <c r="A744" s="831" t="s">
        <v>579</v>
      </c>
      <c r="B744" s="832" t="s">
        <v>580</v>
      </c>
      <c r="C744" s="835" t="s">
        <v>2713</v>
      </c>
      <c r="D744" s="863" t="s">
        <v>2714</v>
      </c>
      <c r="E744" s="835" t="s">
        <v>3193</v>
      </c>
      <c r="F744" s="863" t="s">
        <v>3194</v>
      </c>
      <c r="G744" s="835" t="s">
        <v>3956</v>
      </c>
      <c r="H744" s="835" t="s">
        <v>3957</v>
      </c>
      <c r="I744" s="849">
        <v>1820.739990234375</v>
      </c>
      <c r="J744" s="849">
        <v>3</v>
      </c>
      <c r="K744" s="850">
        <v>5462.219970703125</v>
      </c>
    </row>
    <row r="745" spans="1:11" ht="14.4" customHeight="1" x14ac:dyDescent="0.3">
      <c r="A745" s="831" t="s">
        <v>579</v>
      </c>
      <c r="B745" s="832" t="s">
        <v>580</v>
      </c>
      <c r="C745" s="835" t="s">
        <v>2713</v>
      </c>
      <c r="D745" s="863" t="s">
        <v>2714</v>
      </c>
      <c r="E745" s="835" t="s">
        <v>3193</v>
      </c>
      <c r="F745" s="863" t="s">
        <v>3194</v>
      </c>
      <c r="G745" s="835" t="s">
        <v>3958</v>
      </c>
      <c r="H745" s="835" t="s">
        <v>3959</v>
      </c>
      <c r="I745" s="849">
        <v>1820.75</v>
      </c>
      <c r="J745" s="849">
        <v>1</v>
      </c>
      <c r="K745" s="850">
        <v>1820.75</v>
      </c>
    </row>
    <row r="746" spans="1:11" ht="14.4" customHeight="1" x14ac:dyDescent="0.3">
      <c r="A746" s="831" t="s">
        <v>579</v>
      </c>
      <c r="B746" s="832" t="s">
        <v>580</v>
      </c>
      <c r="C746" s="835" t="s">
        <v>2713</v>
      </c>
      <c r="D746" s="863" t="s">
        <v>2714</v>
      </c>
      <c r="E746" s="835" t="s">
        <v>3193</v>
      </c>
      <c r="F746" s="863" t="s">
        <v>3194</v>
      </c>
      <c r="G746" s="835" t="s">
        <v>3960</v>
      </c>
      <c r="H746" s="835" t="s">
        <v>3961</v>
      </c>
      <c r="I746" s="849">
        <v>1820.75</v>
      </c>
      <c r="J746" s="849">
        <v>1</v>
      </c>
      <c r="K746" s="850">
        <v>1820.75</v>
      </c>
    </row>
    <row r="747" spans="1:11" ht="14.4" customHeight="1" x14ac:dyDescent="0.3">
      <c r="A747" s="831" t="s">
        <v>579</v>
      </c>
      <c r="B747" s="832" t="s">
        <v>580</v>
      </c>
      <c r="C747" s="835" t="s">
        <v>2713</v>
      </c>
      <c r="D747" s="863" t="s">
        <v>2714</v>
      </c>
      <c r="E747" s="835" t="s">
        <v>3193</v>
      </c>
      <c r="F747" s="863" t="s">
        <v>3194</v>
      </c>
      <c r="G747" s="835" t="s">
        <v>3962</v>
      </c>
      <c r="H747" s="835" t="s">
        <v>3963</v>
      </c>
      <c r="I747" s="849">
        <v>1820.739990234375</v>
      </c>
      <c r="J747" s="849">
        <v>4</v>
      </c>
      <c r="K747" s="850">
        <v>7282.9599609375</v>
      </c>
    </row>
    <row r="748" spans="1:11" ht="14.4" customHeight="1" x14ac:dyDescent="0.3">
      <c r="A748" s="831" t="s">
        <v>579</v>
      </c>
      <c r="B748" s="832" t="s">
        <v>580</v>
      </c>
      <c r="C748" s="835" t="s">
        <v>2713</v>
      </c>
      <c r="D748" s="863" t="s">
        <v>2714</v>
      </c>
      <c r="E748" s="835" t="s">
        <v>3193</v>
      </c>
      <c r="F748" s="863" t="s">
        <v>3194</v>
      </c>
      <c r="G748" s="835" t="s">
        <v>3964</v>
      </c>
      <c r="H748" s="835" t="s">
        <v>3965</v>
      </c>
      <c r="I748" s="849">
        <v>1820.739990234375</v>
      </c>
      <c r="J748" s="849">
        <v>1</v>
      </c>
      <c r="K748" s="850">
        <v>1820.739990234375</v>
      </c>
    </row>
    <row r="749" spans="1:11" ht="14.4" customHeight="1" x14ac:dyDescent="0.3">
      <c r="A749" s="831" t="s">
        <v>579</v>
      </c>
      <c r="B749" s="832" t="s">
        <v>580</v>
      </c>
      <c r="C749" s="835" t="s">
        <v>2713</v>
      </c>
      <c r="D749" s="863" t="s">
        <v>2714</v>
      </c>
      <c r="E749" s="835" t="s">
        <v>3193</v>
      </c>
      <c r="F749" s="863" t="s">
        <v>3194</v>
      </c>
      <c r="G749" s="835" t="s">
        <v>3966</v>
      </c>
      <c r="H749" s="835" t="s">
        <v>3967</v>
      </c>
      <c r="I749" s="849">
        <v>1820.739990234375</v>
      </c>
      <c r="J749" s="849">
        <v>2</v>
      </c>
      <c r="K749" s="850">
        <v>3641.469970703125</v>
      </c>
    </row>
    <row r="750" spans="1:11" ht="14.4" customHeight="1" x14ac:dyDescent="0.3">
      <c r="A750" s="831" t="s">
        <v>579</v>
      </c>
      <c r="B750" s="832" t="s">
        <v>580</v>
      </c>
      <c r="C750" s="835" t="s">
        <v>2713</v>
      </c>
      <c r="D750" s="863" t="s">
        <v>2714</v>
      </c>
      <c r="E750" s="835" t="s">
        <v>3193</v>
      </c>
      <c r="F750" s="863" t="s">
        <v>3194</v>
      </c>
      <c r="G750" s="835" t="s">
        <v>3968</v>
      </c>
      <c r="H750" s="835" t="s">
        <v>3969</v>
      </c>
      <c r="I750" s="849">
        <v>1820.75</v>
      </c>
      <c r="J750" s="849">
        <v>1</v>
      </c>
      <c r="K750" s="850">
        <v>1820.75</v>
      </c>
    </row>
    <row r="751" spans="1:11" ht="14.4" customHeight="1" x14ac:dyDescent="0.3">
      <c r="A751" s="831" t="s">
        <v>579</v>
      </c>
      <c r="B751" s="832" t="s">
        <v>580</v>
      </c>
      <c r="C751" s="835" t="s">
        <v>2713</v>
      </c>
      <c r="D751" s="863" t="s">
        <v>2714</v>
      </c>
      <c r="E751" s="835" t="s">
        <v>3193</v>
      </c>
      <c r="F751" s="863" t="s">
        <v>3194</v>
      </c>
      <c r="G751" s="835" t="s">
        <v>3970</v>
      </c>
      <c r="H751" s="835" t="s">
        <v>3971</v>
      </c>
      <c r="I751" s="849">
        <v>1820.75</v>
      </c>
      <c r="J751" s="849">
        <v>1</v>
      </c>
      <c r="K751" s="850">
        <v>1820.75</v>
      </c>
    </row>
    <row r="752" spans="1:11" ht="14.4" customHeight="1" x14ac:dyDescent="0.3">
      <c r="A752" s="831" t="s">
        <v>579</v>
      </c>
      <c r="B752" s="832" t="s">
        <v>580</v>
      </c>
      <c r="C752" s="835" t="s">
        <v>2713</v>
      </c>
      <c r="D752" s="863" t="s">
        <v>2714</v>
      </c>
      <c r="E752" s="835" t="s">
        <v>3193</v>
      </c>
      <c r="F752" s="863" t="s">
        <v>3194</v>
      </c>
      <c r="G752" s="835" t="s">
        <v>3972</v>
      </c>
      <c r="H752" s="835" t="s">
        <v>3973</v>
      </c>
      <c r="I752" s="849">
        <v>1801.989990234375</v>
      </c>
      <c r="J752" s="849">
        <v>2</v>
      </c>
      <c r="K752" s="850">
        <v>3603.97998046875</v>
      </c>
    </row>
    <row r="753" spans="1:11" ht="14.4" customHeight="1" x14ac:dyDescent="0.3">
      <c r="A753" s="831" t="s">
        <v>579</v>
      </c>
      <c r="B753" s="832" t="s">
        <v>580</v>
      </c>
      <c r="C753" s="835" t="s">
        <v>2713</v>
      </c>
      <c r="D753" s="863" t="s">
        <v>2714</v>
      </c>
      <c r="E753" s="835" t="s">
        <v>3193</v>
      </c>
      <c r="F753" s="863" t="s">
        <v>3194</v>
      </c>
      <c r="G753" s="835" t="s">
        <v>3974</v>
      </c>
      <c r="H753" s="835" t="s">
        <v>3975</v>
      </c>
      <c r="I753" s="849">
        <v>1764.9133707682292</v>
      </c>
      <c r="J753" s="849">
        <v>5</v>
      </c>
      <c r="K753" s="850">
        <v>8824.550048828125</v>
      </c>
    </row>
    <row r="754" spans="1:11" ht="14.4" customHeight="1" x14ac:dyDescent="0.3">
      <c r="A754" s="831" t="s">
        <v>579</v>
      </c>
      <c r="B754" s="832" t="s">
        <v>580</v>
      </c>
      <c r="C754" s="835" t="s">
        <v>2713</v>
      </c>
      <c r="D754" s="863" t="s">
        <v>2714</v>
      </c>
      <c r="E754" s="835" t="s">
        <v>3193</v>
      </c>
      <c r="F754" s="863" t="s">
        <v>3194</v>
      </c>
      <c r="G754" s="835" t="s">
        <v>3976</v>
      </c>
      <c r="H754" s="835" t="s">
        <v>3977</v>
      </c>
      <c r="I754" s="849">
        <v>1792.7250061035156</v>
      </c>
      <c r="J754" s="849">
        <v>9</v>
      </c>
      <c r="K754" s="850">
        <v>16106.700073242188</v>
      </c>
    </row>
    <row r="755" spans="1:11" ht="14.4" customHeight="1" x14ac:dyDescent="0.3">
      <c r="A755" s="831" t="s">
        <v>579</v>
      </c>
      <c r="B755" s="832" t="s">
        <v>580</v>
      </c>
      <c r="C755" s="835" t="s">
        <v>2713</v>
      </c>
      <c r="D755" s="863" t="s">
        <v>2714</v>
      </c>
      <c r="E755" s="835" t="s">
        <v>3193</v>
      </c>
      <c r="F755" s="863" t="s">
        <v>3194</v>
      </c>
      <c r="G755" s="835" t="s">
        <v>3978</v>
      </c>
      <c r="H755" s="835" t="s">
        <v>3979</v>
      </c>
      <c r="I755" s="849">
        <v>1820.54248046875</v>
      </c>
      <c r="J755" s="849">
        <v>6</v>
      </c>
      <c r="K755" s="850">
        <v>10886.169921875</v>
      </c>
    </row>
    <row r="756" spans="1:11" ht="14.4" customHeight="1" x14ac:dyDescent="0.3">
      <c r="A756" s="831" t="s">
        <v>579</v>
      </c>
      <c r="B756" s="832" t="s">
        <v>580</v>
      </c>
      <c r="C756" s="835" t="s">
        <v>2713</v>
      </c>
      <c r="D756" s="863" t="s">
        <v>2714</v>
      </c>
      <c r="E756" s="835" t="s">
        <v>3193</v>
      </c>
      <c r="F756" s="863" t="s">
        <v>3194</v>
      </c>
      <c r="G756" s="835" t="s">
        <v>3980</v>
      </c>
      <c r="H756" s="835" t="s">
        <v>3981</v>
      </c>
      <c r="I756" s="849">
        <v>1839.0799560546875</v>
      </c>
      <c r="J756" s="849">
        <v>8</v>
      </c>
      <c r="K756" s="850">
        <v>14712.6396484375</v>
      </c>
    </row>
    <row r="757" spans="1:11" ht="14.4" customHeight="1" x14ac:dyDescent="0.3">
      <c r="A757" s="831" t="s">
        <v>579</v>
      </c>
      <c r="B757" s="832" t="s">
        <v>580</v>
      </c>
      <c r="C757" s="835" t="s">
        <v>2713</v>
      </c>
      <c r="D757" s="863" t="s">
        <v>2714</v>
      </c>
      <c r="E757" s="835" t="s">
        <v>3193</v>
      </c>
      <c r="F757" s="863" t="s">
        <v>3194</v>
      </c>
      <c r="G757" s="835" t="s">
        <v>3982</v>
      </c>
      <c r="H757" s="835" t="s">
        <v>3983</v>
      </c>
      <c r="I757" s="849">
        <v>1796.7057233537946</v>
      </c>
      <c r="J757" s="849">
        <v>8</v>
      </c>
      <c r="K757" s="850">
        <v>14341.8701171875</v>
      </c>
    </row>
    <row r="758" spans="1:11" ht="14.4" customHeight="1" x14ac:dyDescent="0.3">
      <c r="A758" s="831" t="s">
        <v>579</v>
      </c>
      <c r="B758" s="832" t="s">
        <v>580</v>
      </c>
      <c r="C758" s="835" t="s">
        <v>2713</v>
      </c>
      <c r="D758" s="863" t="s">
        <v>2714</v>
      </c>
      <c r="E758" s="835" t="s">
        <v>3193</v>
      </c>
      <c r="F758" s="863" t="s">
        <v>3194</v>
      </c>
      <c r="G758" s="835" t="s">
        <v>3984</v>
      </c>
      <c r="H758" s="835" t="s">
        <v>3985</v>
      </c>
      <c r="I758" s="849">
        <v>1779.7500244140624</v>
      </c>
      <c r="J758" s="849">
        <v>6</v>
      </c>
      <c r="K758" s="850">
        <v>10663.670166015625</v>
      </c>
    </row>
    <row r="759" spans="1:11" ht="14.4" customHeight="1" x14ac:dyDescent="0.3">
      <c r="A759" s="831" t="s">
        <v>579</v>
      </c>
      <c r="B759" s="832" t="s">
        <v>580</v>
      </c>
      <c r="C759" s="835" t="s">
        <v>2713</v>
      </c>
      <c r="D759" s="863" t="s">
        <v>2714</v>
      </c>
      <c r="E759" s="835" t="s">
        <v>3193</v>
      </c>
      <c r="F759" s="863" t="s">
        <v>3194</v>
      </c>
      <c r="G759" s="835" t="s">
        <v>3986</v>
      </c>
      <c r="H759" s="835" t="s">
        <v>3987</v>
      </c>
      <c r="I759" s="849">
        <v>1783.45751953125</v>
      </c>
      <c r="J759" s="849">
        <v>4</v>
      </c>
      <c r="K759" s="850">
        <v>7133.830078125</v>
      </c>
    </row>
    <row r="760" spans="1:11" ht="14.4" customHeight="1" x14ac:dyDescent="0.3">
      <c r="A760" s="831" t="s">
        <v>579</v>
      </c>
      <c r="B760" s="832" t="s">
        <v>580</v>
      </c>
      <c r="C760" s="835" t="s">
        <v>2713</v>
      </c>
      <c r="D760" s="863" t="s">
        <v>2714</v>
      </c>
      <c r="E760" s="835" t="s">
        <v>3193</v>
      </c>
      <c r="F760" s="863" t="s">
        <v>3194</v>
      </c>
      <c r="G760" s="835" t="s">
        <v>3988</v>
      </c>
      <c r="H760" s="835" t="s">
        <v>3989</v>
      </c>
      <c r="I760" s="849">
        <v>1467.8900146484375</v>
      </c>
      <c r="J760" s="849">
        <v>1</v>
      </c>
      <c r="K760" s="850">
        <v>1467.8900146484375</v>
      </c>
    </row>
    <row r="761" spans="1:11" ht="14.4" customHeight="1" x14ac:dyDescent="0.3">
      <c r="A761" s="831" t="s">
        <v>579</v>
      </c>
      <c r="B761" s="832" t="s">
        <v>580</v>
      </c>
      <c r="C761" s="835" t="s">
        <v>2713</v>
      </c>
      <c r="D761" s="863" t="s">
        <v>2714</v>
      </c>
      <c r="E761" s="835" t="s">
        <v>3193</v>
      </c>
      <c r="F761" s="863" t="s">
        <v>3194</v>
      </c>
      <c r="G761" s="835" t="s">
        <v>3990</v>
      </c>
      <c r="H761" s="835" t="s">
        <v>3991</v>
      </c>
      <c r="I761" s="849">
        <v>1450.3399658203125</v>
      </c>
      <c r="J761" s="849">
        <v>1</v>
      </c>
      <c r="K761" s="850">
        <v>1450.3399658203125</v>
      </c>
    </row>
    <row r="762" spans="1:11" ht="14.4" customHeight="1" x14ac:dyDescent="0.3">
      <c r="A762" s="831" t="s">
        <v>579</v>
      </c>
      <c r="B762" s="832" t="s">
        <v>580</v>
      </c>
      <c r="C762" s="835" t="s">
        <v>2713</v>
      </c>
      <c r="D762" s="863" t="s">
        <v>2714</v>
      </c>
      <c r="E762" s="835" t="s">
        <v>3193</v>
      </c>
      <c r="F762" s="863" t="s">
        <v>3194</v>
      </c>
      <c r="G762" s="835" t="s">
        <v>3992</v>
      </c>
      <c r="H762" s="835" t="s">
        <v>3993</v>
      </c>
      <c r="I762" s="849">
        <v>1715.47998046875</v>
      </c>
      <c r="J762" s="849">
        <v>1</v>
      </c>
      <c r="K762" s="850">
        <v>1715.47998046875</v>
      </c>
    </row>
    <row r="763" spans="1:11" ht="14.4" customHeight="1" x14ac:dyDescent="0.3">
      <c r="A763" s="831" t="s">
        <v>579</v>
      </c>
      <c r="B763" s="832" t="s">
        <v>580</v>
      </c>
      <c r="C763" s="835" t="s">
        <v>2713</v>
      </c>
      <c r="D763" s="863" t="s">
        <v>2714</v>
      </c>
      <c r="E763" s="835" t="s">
        <v>3193</v>
      </c>
      <c r="F763" s="863" t="s">
        <v>3194</v>
      </c>
      <c r="G763" s="835" t="s">
        <v>3994</v>
      </c>
      <c r="H763" s="835" t="s">
        <v>3995</v>
      </c>
      <c r="I763" s="849">
        <v>1800.010009765625</v>
      </c>
      <c r="J763" s="849">
        <v>1</v>
      </c>
      <c r="K763" s="850">
        <v>1800.010009765625</v>
      </c>
    </row>
    <row r="764" spans="1:11" ht="14.4" customHeight="1" x14ac:dyDescent="0.3">
      <c r="A764" s="831" t="s">
        <v>579</v>
      </c>
      <c r="B764" s="832" t="s">
        <v>580</v>
      </c>
      <c r="C764" s="835" t="s">
        <v>2713</v>
      </c>
      <c r="D764" s="863" t="s">
        <v>2714</v>
      </c>
      <c r="E764" s="835" t="s">
        <v>3193</v>
      </c>
      <c r="F764" s="863" t="s">
        <v>3194</v>
      </c>
      <c r="G764" s="835" t="s">
        <v>3996</v>
      </c>
      <c r="H764" s="835" t="s">
        <v>3997</v>
      </c>
      <c r="I764" s="849">
        <v>1800</v>
      </c>
      <c r="J764" s="849">
        <v>1</v>
      </c>
      <c r="K764" s="850">
        <v>1800</v>
      </c>
    </row>
    <row r="765" spans="1:11" ht="14.4" customHeight="1" x14ac:dyDescent="0.3">
      <c r="A765" s="831" t="s">
        <v>579</v>
      </c>
      <c r="B765" s="832" t="s">
        <v>580</v>
      </c>
      <c r="C765" s="835" t="s">
        <v>2713</v>
      </c>
      <c r="D765" s="863" t="s">
        <v>2714</v>
      </c>
      <c r="E765" s="835" t="s">
        <v>3193</v>
      </c>
      <c r="F765" s="863" t="s">
        <v>3194</v>
      </c>
      <c r="G765" s="835" t="s">
        <v>3998</v>
      </c>
      <c r="H765" s="835" t="s">
        <v>3999</v>
      </c>
      <c r="I765" s="849">
        <v>1800</v>
      </c>
      <c r="J765" s="849">
        <v>1</v>
      </c>
      <c r="K765" s="850">
        <v>1800</v>
      </c>
    </row>
    <row r="766" spans="1:11" ht="14.4" customHeight="1" x14ac:dyDescent="0.3">
      <c r="A766" s="831" t="s">
        <v>579</v>
      </c>
      <c r="B766" s="832" t="s">
        <v>580</v>
      </c>
      <c r="C766" s="835" t="s">
        <v>2713</v>
      </c>
      <c r="D766" s="863" t="s">
        <v>2714</v>
      </c>
      <c r="E766" s="835" t="s">
        <v>3193</v>
      </c>
      <c r="F766" s="863" t="s">
        <v>3194</v>
      </c>
      <c r="G766" s="835" t="s">
        <v>4000</v>
      </c>
      <c r="H766" s="835" t="s">
        <v>4001</v>
      </c>
      <c r="I766" s="849">
        <v>1800</v>
      </c>
      <c r="J766" s="849">
        <v>2</v>
      </c>
      <c r="K766" s="850">
        <v>3600</v>
      </c>
    </row>
    <row r="767" spans="1:11" ht="14.4" customHeight="1" x14ac:dyDescent="0.3">
      <c r="A767" s="831" t="s">
        <v>579</v>
      </c>
      <c r="B767" s="832" t="s">
        <v>580</v>
      </c>
      <c r="C767" s="835" t="s">
        <v>2713</v>
      </c>
      <c r="D767" s="863" t="s">
        <v>2714</v>
      </c>
      <c r="E767" s="835" t="s">
        <v>3193</v>
      </c>
      <c r="F767" s="863" t="s">
        <v>3194</v>
      </c>
      <c r="G767" s="835" t="s">
        <v>4002</v>
      </c>
      <c r="H767" s="835" t="s">
        <v>4003</v>
      </c>
      <c r="I767" s="849">
        <v>1800</v>
      </c>
      <c r="J767" s="849">
        <v>2</v>
      </c>
      <c r="K767" s="850">
        <v>3600</v>
      </c>
    </row>
    <row r="768" spans="1:11" ht="14.4" customHeight="1" x14ac:dyDescent="0.3">
      <c r="A768" s="831" t="s">
        <v>579</v>
      </c>
      <c r="B768" s="832" t="s">
        <v>580</v>
      </c>
      <c r="C768" s="835" t="s">
        <v>2713</v>
      </c>
      <c r="D768" s="863" t="s">
        <v>2714</v>
      </c>
      <c r="E768" s="835" t="s">
        <v>3193</v>
      </c>
      <c r="F768" s="863" t="s">
        <v>3194</v>
      </c>
      <c r="G768" s="835" t="s">
        <v>4004</v>
      </c>
      <c r="H768" s="835" t="s">
        <v>4005</v>
      </c>
      <c r="I768" s="849">
        <v>3859.169921875</v>
      </c>
      <c r="J768" s="849">
        <v>1</v>
      </c>
      <c r="K768" s="850">
        <v>3859.169921875</v>
      </c>
    </row>
    <row r="769" spans="1:11" ht="14.4" customHeight="1" x14ac:dyDescent="0.3">
      <c r="A769" s="831" t="s">
        <v>579</v>
      </c>
      <c r="B769" s="832" t="s">
        <v>580</v>
      </c>
      <c r="C769" s="835" t="s">
        <v>2713</v>
      </c>
      <c r="D769" s="863" t="s">
        <v>2714</v>
      </c>
      <c r="E769" s="835" t="s">
        <v>3193</v>
      </c>
      <c r="F769" s="863" t="s">
        <v>3194</v>
      </c>
      <c r="G769" s="835" t="s">
        <v>4006</v>
      </c>
      <c r="H769" s="835" t="s">
        <v>4007</v>
      </c>
      <c r="I769" s="849">
        <v>3859.169921875</v>
      </c>
      <c r="J769" s="849">
        <v>2</v>
      </c>
      <c r="K769" s="850">
        <v>7718.33984375</v>
      </c>
    </row>
    <row r="770" spans="1:11" ht="14.4" customHeight="1" x14ac:dyDescent="0.3">
      <c r="A770" s="831" t="s">
        <v>579</v>
      </c>
      <c r="B770" s="832" t="s">
        <v>580</v>
      </c>
      <c r="C770" s="835" t="s">
        <v>2713</v>
      </c>
      <c r="D770" s="863" t="s">
        <v>2714</v>
      </c>
      <c r="E770" s="835" t="s">
        <v>3193</v>
      </c>
      <c r="F770" s="863" t="s">
        <v>3194</v>
      </c>
      <c r="G770" s="835" t="s">
        <v>4008</v>
      </c>
      <c r="H770" s="835" t="s">
        <v>4009</v>
      </c>
      <c r="I770" s="849">
        <v>3859.169921875</v>
      </c>
      <c r="J770" s="849">
        <v>2</v>
      </c>
      <c r="K770" s="850">
        <v>7718.33984375</v>
      </c>
    </row>
    <row r="771" spans="1:11" ht="14.4" customHeight="1" x14ac:dyDescent="0.3">
      <c r="A771" s="831" t="s">
        <v>579</v>
      </c>
      <c r="B771" s="832" t="s">
        <v>580</v>
      </c>
      <c r="C771" s="835" t="s">
        <v>2713</v>
      </c>
      <c r="D771" s="863" t="s">
        <v>2714</v>
      </c>
      <c r="E771" s="835" t="s">
        <v>3193</v>
      </c>
      <c r="F771" s="863" t="s">
        <v>3194</v>
      </c>
      <c r="G771" s="835" t="s">
        <v>4010</v>
      </c>
      <c r="H771" s="835" t="s">
        <v>4011</v>
      </c>
      <c r="I771" s="849">
        <v>4208.1976318359375</v>
      </c>
      <c r="J771" s="849">
        <v>4</v>
      </c>
      <c r="K771" s="850">
        <v>16832.79052734375</v>
      </c>
    </row>
    <row r="772" spans="1:11" ht="14.4" customHeight="1" x14ac:dyDescent="0.3">
      <c r="A772" s="831" t="s">
        <v>579</v>
      </c>
      <c r="B772" s="832" t="s">
        <v>580</v>
      </c>
      <c r="C772" s="835" t="s">
        <v>2713</v>
      </c>
      <c r="D772" s="863" t="s">
        <v>2714</v>
      </c>
      <c r="E772" s="835" t="s">
        <v>3193</v>
      </c>
      <c r="F772" s="863" t="s">
        <v>3194</v>
      </c>
      <c r="G772" s="835" t="s">
        <v>4012</v>
      </c>
      <c r="H772" s="835" t="s">
        <v>4013</v>
      </c>
      <c r="I772" s="849">
        <v>3859.169921875</v>
      </c>
      <c r="J772" s="849">
        <v>4</v>
      </c>
      <c r="K772" s="850">
        <v>15436.6796875</v>
      </c>
    </row>
    <row r="773" spans="1:11" ht="14.4" customHeight="1" x14ac:dyDescent="0.3">
      <c r="A773" s="831" t="s">
        <v>579</v>
      </c>
      <c r="B773" s="832" t="s">
        <v>580</v>
      </c>
      <c r="C773" s="835" t="s">
        <v>2713</v>
      </c>
      <c r="D773" s="863" t="s">
        <v>2714</v>
      </c>
      <c r="E773" s="835" t="s">
        <v>3193</v>
      </c>
      <c r="F773" s="863" t="s">
        <v>3194</v>
      </c>
      <c r="G773" s="835" t="s">
        <v>4014</v>
      </c>
      <c r="H773" s="835" t="s">
        <v>4015</v>
      </c>
      <c r="I773" s="849">
        <v>4208.18994140625</v>
      </c>
      <c r="J773" s="849">
        <v>1</v>
      </c>
      <c r="K773" s="850">
        <v>4208.18994140625</v>
      </c>
    </row>
    <row r="774" spans="1:11" ht="14.4" customHeight="1" x14ac:dyDescent="0.3">
      <c r="A774" s="831" t="s">
        <v>579</v>
      </c>
      <c r="B774" s="832" t="s">
        <v>580</v>
      </c>
      <c r="C774" s="835" t="s">
        <v>2713</v>
      </c>
      <c r="D774" s="863" t="s">
        <v>2714</v>
      </c>
      <c r="E774" s="835" t="s">
        <v>3193</v>
      </c>
      <c r="F774" s="863" t="s">
        <v>3194</v>
      </c>
      <c r="G774" s="835" t="s">
        <v>4016</v>
      </c>
      <c r="H774" s="835" t="s">
        <v>4017</v>
      </c>
      <c r="I774" s="849">
        <v>3859.169921875</v>
      </c>
      <c r="J774" s="849">
        <v>1</v>
      </c>
      <c r="K774" s="850">
        <v>3859.169921875</v>
      </c>
    </row>
    <row r="775" spans="1:11" ht="14.4" customHeight="1" x14ac:dyDescent="0.3">
      <c r="A775" s="831" t="s">
        <v>579</v>
      </c>
      <c r="B775" s="832" t="s">
        <v>580</v>
      </c>
      <c r="C775" s="835" t="s">
        <v>2713</v>
      </c>
      <c r="D775" s="863" t="s">
        <v>2714</v>
      </c>
      <c r="E775" s="835" t="s">
        <v>3193</v>
      </c>
      <c r="F775" s="863" t="s">
        <v>3194</v>
      </c>
      <c r="G775" s="835" t="s">
        <v>4018</v>
      </c>
      <c r="H775" s="835" t="s">
        <v>4019</v>
      </c>
      <c r="I775" s="849">
        <v>3859.1649169921875</v>
      </c>
      <c r="J775" s="849">
        <v>2</v>
      </c>
      <c r="K775" s="850">
        <v>7718.329833984375</v>
      </c>
    </row>
    <row r="776" spans="1:11" ht="14.4" customHeight="1" x14ac:dyDescent="0.3">
      <c r="A776" s="831" t="s">
        <v>579</v>
      </c>
      <c r="B776" s="832" t="s">
        <v>580</v>
      </c>
      <c r="C776" s="835" t="s">
        <v>2713</v>
      </c>
      <c r="D776" s="863" t="s">
        <v>2714</v>
      </c>
      <c r="E776" s="835" t="s">
        <v>3193</v>
      </c>
      <c r="F776" s="863" t="s">
        <v>3194</v>
      </c>
      <c r="G776" s="835" t="s">
        <v>4020</v>
      </c>
      <c r="H776" s="835" t="s">
        <v>4021</v>
      </c>
      <c r="I776" s="849">
        <v>4208.18994140625</v>
      </c>
      <c r="J776" s="849">
        <v>1</v>
      </c>
      <c r="K776" s="850">
        <v>4208.18994140625</v>
      </c>
    </row>
    <row r="777" spans="1:11" ht="14.4" customHeight="1" x14ac:dyDescent="0.3">
      <c r="A777" s="831" t="s">
        <v>579</v>
      </c>
      <c r="B777" s="832" t="s">
        <v>580</v>
      </c>
      <c r="C777" s="835" t="s">
        <v>2713</v>
      </c>
      <c r="D777" s="863" t="s">
        <v>2714</v>
      </c>
      <c r="E777" s="835" t="s">
        <v>3193</v>
      </c>
      <c r="F777" s="863" t="s">
        <v>3194</v>
      </c>
      <c r="G777" s="835" t="s">
        <v>4022</v>
      </c>
      <c r="H777" s="835" t="s">
        <v>4023</v>
      </c>
      <c r="I777" s="849">
        <v>3859.169921875</v>
      </c>
      <c r="J777" s="849">
        <v>3</v>
      </c>
      <c r="K777" s="850">
        <v>11577.509765625</v>
      </c>
    </row>
    <row r="778" spans="1:11" ht="14.4" customHeight="1" x14ac:dyDescent="0.3">
      <c r="A778" s="831" t="s">
        <v>579</v>
      </c>
      <c r="B778" s="832" t="s">
        <v>580</v>
      </c>
      <c r="C778" s="835" t="s">
        <v>2713</v>
      </c>
      <c r="D778" s="863" t="s">
        <v>2714</v>
      </c>
      <c r="E778" s="835" t="s">
        <v>3193</v>
      </c>
      <c r="F778" s="863" t="s">
        <v>3194</v>
      </c>
      <c r="G778" s="835" t="s">
        <v>4024</v>
      </c>
      <c r="H778" s="835" t="s">
        <v>4025</v>
      </c>
      <c r="I778" s="849">
        <v>4208.19677734375</v>
      </c>
      <c r="J778" s="849">
        <v>3</v>
      </c>
      <c r="K778" s="850">
        <v>12624.59033203125</v>
      </c>
    </row>
    <row r="779" spans="1:11" ht="14.4" customHeight="1" x14ac:dyDescent="0.3">
      <c r="A779" s="831" t="s">
        <v>579</v>
      </c>
      <c r="B779" s="832" t="s">
        <v>580</v>
      </c>
      <c r="C779" s="835" t="s">
        <v>2713</v>
      </c>
      <c r="D779" s="863" t="s">
        <v>2714</v>
      </c>
      <c r="E779" s="835" t="s">
        <v>3193</v>
      </c>
      <c r="F779" s="863" t="s">
        <v>3194</v>
      </c>
      <c r="G779" s="835" t="s">
        <v>4026</v>
      </c>
      <c r="H779" s="835" t="s">
        <v>4027</v>
      </c>
      <c r="I779" s="849">
        <v>3510.260009765625</v>
      </c>
      <c r="J779" s="849">
        <v>1</v>
      </c>
      <c r="K779" s="850">
        <v>3510.260009765625</v>
      </c>
    </row>
    <row r="780" spans="1:11" ht="14.4" customHeight="1" x14ac:dyDescent="0.3">
      <c r="A780" s="831" t="s">
        <v>579</v>
      </c>
      <c r="B780" s="832" t="s">
        <v>580</v>
      </c>
      <c r="C780" s="835" t="s">
        <v>2713</v>
      </c>
      <c r="D780" s="863" t="s">
        <v>2714</v>
      </c>
      <c r="E780" s="835" t="s">
        <v>3193</v>
      </c>
      <c r="F780" s="863" t="s">
        <v>3194</v>
      </c>
      <c r="G780" s="835" t="s">
        <v>4028</v>
      </c>
      <c r="H780" s="835" t="s">
        <v>4029</v>
      </c>
      <c r="I780" s="849">
        <v>3510.260009765625</v>
      </c>
      <c r="J780" s="849">
        <v>2</v>
      </c>
      <c r="K780" s="850">
        <v>7020.52001953125</v>
      </c>
    </row>
    <row r="781" spans="1:11" ht="14.4" customHeight="1" x14ac:dyDescent="0.3">
      <c r="A781" s="831" t="s">
        <v>579</v>
      </c>
      <c r="B781" s="832" t="s">
        <v>580</v>
      </c>
      <c r="C781" s="835" t="s">
        <v>2713</v>
      </c>
      <c r="D781" s="863" t="s">
        <v>2714</v>
      </c>
      <c r="E781" s="835" t="s">
        <v>3193</v>
      </c>
      <c r="F781" s="863" t="s">
        <v>3194</v>
      </c>
      <c r="G781" s="835" t="s">
        <v>4030</v>
      </c>
      <c r="H781" s="835" t="s">
        <v>4031</v>
      </c>
      <c r="I781" s="849">
        <v>3859.199951171875</v>
      </c>
      <c r="J781" s="849">
        <v>1</v>
      </c>
      <c r="K781" s="850">
        <v>3859.199951171875</v>
      </c>
    </row>
    <row r="782" spans="1:11" ht="14.4" customHeight="1" x14ac:dyDescent="0.3">
      <c r="A782" s="831" t="s">
        <v>579</v>
      </c>
      <c r="B782" s="832" t="s">
        <v>580</v>
      </c>
      <c r="C782" s="835" t="s">
        <v>2713</v>
      </c>
      <c r="D782" s="863" t="s">
        <v>2714</v>
      </c>
      <c r="E782" s="835" t="s">
        <v>3193</v>
      </c>
      <c r="F782" s="863" t="s">
        <v>3194</v>
      </c>
      <c r="G782" s="835" t="s">
        <v>4032</v>
      </c>
      <c r="H782" s="835" t="s">
        <v>4033</v>
      </c>
      <c r="I782" s="849">
        <v>3510.260009765625</v>
      </c>
      <c r="J782" s="849">
        <v>1</v>
      </c>
      <c r="K782" s="850">
        <v>3510.260009765625</v>
      </c>
    </row>
    <row r="783" spans="1:11" ht="14.4" customHeight="1" x14ac:dyDescent="0.3">
      <c r="A783" s="831" t="s">
        <v>579</v>
      </c>
      <c r="B783" s="832" t="s">
        <v>580</v>
      </c>
      <c r="C783" s="835" t="s">
        <v>2713</v>
      </c>
      <c r="D783" s="863" t="s">
        <v>2714</v>
      </c>
      <c r="E783" s="835" t="s">
        <v>3193</v>
      </c>
      <c r="F783" s="863" t="s">
        <v>3194</v>
      </c>
      <c r="G783" s="835" t="s">
        <v>4034</v>
      </c>
      <c r="H783" s="835" t="s">
        <v>4035</v>
      </c>
      <c r="I783" s="849">
        <v>3510.260009765625</v>
      </c>
      <c r="J783" s="849">
        <v>3</v>
      </c>
      <c r="K783" s="850">
        <v>10530.780029296875</v>
      </c>
    </row>
    <row r="784" spans="1:11" ht="14.4" customHeight="1" x14ac:dyDescent="0.3">
      <c r="A784" s="831" t="s">
        <v>579</v>
      </c>
      <c r="B784" s="832" t="s">
        <v>580</v>
      </c>
      <c r="C784" s="835" t="s">
        <v>2713</v>
      </c>
      <c r="D784" s="863" t="s">
        <v>2714</v>
      </c>
      <c r="E784" s="835" t="s">
        <v>3193</v>
      </c>
      <c r="F784" s="863" t="s">
        <v>3194</v>
      </c>
      <c r="G784" s="835" t="s">
        <v>4036</v>
      </c>
      <c r="H784" s="835" t="s">
        <v>4037</v>
      </c>
      <c r="I784" s="849">
        <v>3859.199951171875</v>
      </c>
      <c r="J784" s="849">
        <v>1</v>
      </c>
      <c r="K784" s="850">
        <v>3859.199951171875</v>
      </c>
    </row>
    <row r="785" spans="1:11" ht="14.4" customHeight="1" x14ac:dyDescent="0.3">
      <c r="A785" s="831" t="s">
        <v>579</v>
      </c>
      <c r="B785" s="832" t="s">
        <v>580</v>
      </c>
      <c r="C785" s="835" t="s">
        <v>2713</v>
      </c>
      <c r="D785" s="863" t="s">
        <v>2714</v>
      </c>
      <c r="E785" s="835" t="s">
        <v>3193</v>
      </c>
      <c r="F785" s="863" t="s">
        <v>3194</v>
      </c>
      <c r="G785" s="835" t="s">
        <v>4038</v>
      </c>
      <c r="H785" s="835" t="s">
        <v>4039</v>
      </c>
      <c r="I785" s="849">
        <v>3510.260009765625</v>
      </c>
      <c r="J785" s="849">
        <v>1</v>
      </c>
      <c r="K785" s="850">
        <v>3510.260009765625</v>
      </c>
    </row>
    <row r="786" spans="1:11" ht="14.4" customHeight="1" x14ac:dyDescent="0.3">
      <c r="A786" s="831" t="s">
        <v>579</v>
      </c>
      <c r="B786" s="832" t="s">
        <v>580</v>
      </c>
      <c r="C786" s="835" t="s">
        <v>2713</v>
      </c>
      <c r="D786" s="863" t="s">
        <v>2714</v>
      </c>
      <c r="E786" s="835" t="s">
        <v>3193</v>
      </c>
      <c r="F786" s="863" t="s">
        <v>3194</v>
      </c>
      <c r="G786" s="835" t="s">
        <v>4040</v>
      </c>
      <c r="H786" s="835" t="s">
        <v>4041</v>
      </c>
      <c r="I786" s="849">
        <v>3510.260009765625</v>
      </c>
      <c r="J786" s="849">
        <v>1</v>
      </c>
      <c r="K786" s="850">
        <v>3510.260009765625</v>
      </c>
    </row>
    <row r="787" spans="1:11" ht="14.4" customHeight="1" x14ac:dyDescent="0.3">
      <c r="A787" s="831" t="s">
        <v>579</v>
      </c>
      <c r="B787" s="832" t="s">
        <v>580</v>
      </c>
      <c r="C787" s="835" t="s">
        <v>2713</v>
      </c>
      <c r="D787" s="863" t="s">
        <v>2714</v>
      </c>
      <c r="E787" s="835" t="s">
        <v>3193</v>
      </c>
      <c r="F787" s="863" t="s">
        <v>3194</v>
      </c>
      <c r="G787" s="835" t="s">
        <v>4042</v>
      </c>
      <c r="H787" s="835" t="s">
        <v>4043</v>
      </c>
      <c r="I787" s="849">
        <v>3859.169921875</v>
      </c>
      <c r="J787" s="849">
        <v>1</v>
      </c>
      <c r="K787" s="850">
        <v>3859.169921875</v>
      </c>
    </row>
    <row r="788" spans="1:11" ht="14.4" customHeight="1" x14ac:dyDescent="0.3">
      <c r="A788" s="831" t="s">
        <v>579</v>
      </c>
      <c r="B788" s="832" t="s">
        <v>580</v>
      </c>
      <c r="C788" s="835" t="s">
        <v>2713</v>
      </c>
      <c r="D788" s="863" t="s">
        <v>2714</v>
      </c>
      <c r="E788" s="835" t="s">
        <v>3193</v>
      </c>
      <c r="F788" s="863" t="s">
        <v>3194</v>
      </c>
      <c r="G788" s="835" t="s">
        <v>4044</v>
      </c>
      <c r="H788" s="835" t="s">
        <v>4045</v>
      </c>
      <c r="I788" s="849">
        <v>3510.260009765625</v>
      </c>
      <c r="J788" s="849">
        <v>1</v>
      </c>
      <c r="K788" s="850">
        <v>3510.260009765625</v>
      </c>
    </row>
    <row r="789" spans="1:11" ht="14.4" customHeight="1" x14ac:dyDescent="0.3">
      <c r="A789" s="831" t="s">
        <v>579</v>
      </c>
      <c r="B789" s="832" t="s">
        <v>580</v>
      </c>
      <c r="C789" s="835" t="s">
        <v>2713</v>
      </c>
      <c r="D789" s="863" t="s">
        <v>2714</v>
      </c>
      <c r="E789" s="835" t="s">
        <v>3193</v>
      </c>
      <c r="F789" s="863" t="s">
        <v>3194</v>
      </c>
      <c r="G789" s="835" t="s">
        <v>4046</v>
      </c>
      <c r="H789" s="835" t="s">
        <v>4047</v>
      </c>
      <c r="I789" s="849">
        <v>3859.169921875</v>
      </c>
      <c r="J789" s="849">
        <v>2</v>
      </c>
      <c r="K789" s="850">
        <v>7718.33984375</v>
      </c>
    </row>
    <row r="790" spans="1:11" ht="14.4" customHeight="1" x14ac:dyDescent="0.3">
      <c r="A790" s="831" t="s">
        <v>579</v>
      </c>
      <c r="B790" s="832" t="s">
        <v>580</v>
      </c>
      <c r="C790" s="835" t="s">
        <v>2713</v>
      </c>
      <c r="D790" s="863" t="s">
        <v>2714</v>
      </c>
      <c r="E790" s="835" t="s">
        <v>3193</v>
      </c>
      <c r="F790" s="863" t="s">
        <v>3194</v>
      </c>
      <c r="G790" s="835" t="s">
        <v>4048</v>
      </c>
      <c r="H790" s="835" t="s">
        <v>4049</v>
      </c>
      <c r="I790" s="849">
        <v>3859.169921875</v>
      </c>
      <c r="J790" s="849">
        <v>1</v>
      </c>
      <c r="K790" s="850">
        <v>3859.169921875</v>
      </c>
    </row>
    <row r="791" spans="1:11" ht="14.4" customHeight="1" x14ac:dyDescent="0.3">
      <c r="A791" s="831" t="s">
        <v>579</v>
      </c>
      <c r="B791" s="832" t="s">
        <v>580</v>
      </c>
      <c r="C791" s="835" t="s">
        <v>2713</v>
      </c>
      <c r="D791" s="863" t="s">
        <v>2714</v>
      </c>
      <c r="E791" s="835" t="s">
        <v>3193</v>
      </c>
      <c r="F791" s="863" t="s">
        <v>3194</v>
      </c>
      <c r="G791" s="835" t="s">
        <v>4050</v>
      </c>
      <c r="H791" s="835" t="s">
        <v>4051</v>
      </c>
      <c r="I791" s="849">
        <v>4857.60009765625</v>
      </c>
      <c r="J791" s="849">
        <v>1</v>
      </c>
      <c r="K791" s="850">
        <v>4857.60009765625</v>
      </c>
    </row>
    <row r="792" spans="1:11" ht="14.4" customHeight="1" x14ac:dyDescent="0.3">
      <c r="A792" s="831" t="s">
        <v>579</v>
      </c>
      <c r="B792" s="832" t="s">
        <v>580</v>
      </c>
      <c r="C792" s="835" t="s">
        <v>2713</v>
      </c>
      <c r="D792" s="863" t="s">
        <v>2714</v>
      </c>
      <c r="E792" s="835" t="s">
        <v>3193</v>
      </c>
      <c r="F792" s="863" t="s">
        <v>3194</v>
      </c>
      <c r="G792" s="835" t="s">
        <v>4052</v>
      </c>
      <c r="H792" s="835" t="s">
        <v>4053</v>
      </c>
      <c r="I792" s="849">
        <v>4857.60009765625</v>
      </c>
      <c r="J792" s="849">
        <v>1</v>
      </c>
      <c r="K792" s="850">
        <v>4857.60009765625</v>
      </c>
    </row>
    <row r="793" spans="1:11" ht="14.4" customHeight="1" x14ac:dyDescent="0.3">
      <c r="A793" s="831" t="s">
        <v>579</v>
      </c>
      <c r="B793" s="832" t="s">
        <v>580</v>
      </c>
      <c r="C793" s="835" t="s">
        <v>2713</v>
      </c>
      <c r="D793" s="863" t="s">
        <v>2714</v>
      </c>
      <c r="E793" s="835" t="s">
        <v>3193</v>
      </c>
      <c r="F793" s="863" t="s">
        <v>3194</v>
      </c>
      <c r="G793" s="835" t="s">
        <v>4054</v>
      </c>
      <c r="H793" s="835" t="s">
        <v>4055</v>
      </c>
      <c r="I793" s="849">
        <v>4857.60009765625</v>
      </c>
      <c r="J793" s="849">
        <v>2</v>
      </c>
      <c r="K793" s="850">
        <v>9715.2001953125</v>
      </c>
    </row>
    <row r="794" spans="1:11" ht="14.4" customHeight="1" x14ac:dyDescent="0.3">
      <c r="A794" s="831" t="s">
        <v>579</v>
      </c>
      <c r="B794" s="832" t="s">
        <v>580</v>
      </c>
      <c r="C794" s="835" t="s">
        <v>2713</v>
      </c>
      <c r="D794" s="863" t="s">
        <v>2714</v>
      </c>
      <c r="E794" s="835" t="s">
        <v>3193</v>
      </c>
      <c r="F794" s="863" t="s">
        <v>3194</v>
      </c>
      <c r="G794" s="835" t="s">
        <v>4056</v>
      </c>
      <c r="H794" s="835" t="s">
        <v>4057</v>
      </c>
      <c r="I794" s="849">
        <v>4857.60009765625</v>
      </c>
      <c r="J794" s="849">
        <v>1</v>
      </c>
      <c r="K794" s="850">
        <v>4857.60009765625</v>
      </c>
    </row>
    <row r="795" spans="1:11" ht="14.4" customHeight="1" x14ac:dyDescent="0.3">
      <c r="A795" s="831" t="s">
        <v>579</v>
      </c>
      <c r="B795" s="832" t="s">
        <v>580</v>
      </c>
      <c r="C795" s="835" t="s">
        <v>2713</v>
      </c>
      <c r="D795" s="863" t="s">
        <v>2714</v>
      </c>
      <c r="E795" s="835" t="s">
        <v>3193</v>
      </c>
      <c r="F795" s="863" t="s">
        <v>3194</v>
      </c>
      <c r="G795" s="835" t="s">
        <v>4058</v>
      </c>
      <c r="H795" s="835" t="s">
        <v>4059</v>
      </c>
      <c r="I795" s="849">
        <v>4857.60009765625</v>
      </c>
      <c r="J795" s="849">
        <v>1</v>
      </c>
      <c r="K795" s="850">
        <v>4857.60009765625</v>
      </c>
    </row>
    <row r="796" spans="1:11" ht="14.4" customHeight="1" x14ac:dyDescent="0.3">
      <c r="A796" s="831" t="s">
        <v>579</v>
      </c>
      <c r="B796" s="832" t="s">
        <v>580</v>
      </c>
      <c r="C796" s="835" t="s">
        <v>2713</v>
      </c>
      <c r="D796" s="863" t="s">
        <v>2714</v>
      </c>
      <c r="E796" s="835" t="s">
        <v>3193</v>
      </c>
      <c r="F796" s="863" t="s">
        <v>3194</v>
      </c>
      <c r="G796" s="835" t="s">
        <v>4060</v>
      </c>
      <c r="H796" s="835" t="s">
        <v>4061</v>
      </c>
      <c r="I796" s="849">
        <v>4857.60009765625</v>
      </c>
      <c r="J796" s="849">
        <v>1</v>
      </c>
      <c r="K796" s="850">
        <v>4857.60009765625</v>
      </c>
    </row>
    <row r="797" spans="1:11" ht="14.4" customHeight="1" x14ac:dyDescent="0.3">
      <c r="A797" s="831" t="s">
        <v>579</v>
      </c>
      <c r="B797" s="832" t="s">
        <v>580</v>
      </c>
      <c r="C797" s="835" t="s">
        <v>2713</v>
      </c>
      <c r="D797" s="863" t="s">
        <v>2714</v>
      </c>
      <c r="E797" s="835" t="s">
        <v>3193</v>
      </c>
      <c r="F797" s="863" t="s">
        <v>3194</v>
      </c>
      <c r="G797" s="835" t="s">
        <v>4062</v>
      </c>
      <c r="H797" s="835" t="s">
        <v>4063</v>
      </c>
      <c r="I797" s="849">
        <v>3999</v>
      </c>
      <c r="J797" s="849">
        <v>2</v>
      </c>
      <c r="K797" s="850">
        <v>7998</v>
      </c>
    </row>
    <row r="798" spans="1:11" ht="14.4" customHeight="1" x14ac:dyDescent="0.3">
      <c r="A798" s="831" t="s">
        <v>579</v>
      </c>
      <c r="B798" s="832" t="s">
        <v>580</v>
      </c>
      <c r="C798" s="835" t="s">
        <v>2713</v>
      </c>
      <c r="D798" s="863" t="s">
        <v>2714</v>
      </c>
      <c r="E798" s="835" t="s">
        <v>3193</v>
      </c>
      <c r="F798" s="863" t="s">
        <v>3194</v>
      </c>
      <c r="G798" s="835" t="s">
        <v>4064</v>
      </c>
      <c r="H798" s="835" t="s">
        <v>4065</v>
      </c>
      <c r="I798" s="849">
        <v>241.5</v>
      </c>
      <c r="J798" s="849">
        <v>1</v>
      </c>
      <c r="K798" s="850">
        <v>241.5</v>
      </c>
    </row>
    <row r="799" spans="1:11" ht="14.4" customHeight="1" x14ac:dyDescent="0.3">
      <c r="A799" s="831" t="s">
        <v>579</v>
      </c>
      <c r="B799" s="832" t="s">
        <v>580</v>
      </c>
      <c r="C799" s="835" t="s">
        <v>2713</v>
      </c>
      <c r="D799" s="863" t="s">
        <v>2714</v>
      </c>
      <c r="E799" s="835" t="s">
        <v>3193</v>
      </c>
      <c r="F799" s="863" t="s">
        <v>3194</v>
      </c>
      <c r="G799" s="835" t="s">
        <v>4066</v>
      </c>
      <c r="H799" s="835" t="s">
        <v>4067</v>
      </c>
      <c r="I799" s="849">
        <v>1030</v>
      </c>
      <c r="J799" s="849">
        <v>1</v>
      </c>
      <c r="K799" s="850">
        <v>1030</v>
      </c>
    </row>
    <row r="800" spans="1:11" ht="14.4" customHeight="1" x14ac:dyDescent="0.3">
      <c r="A800" s="831" t="s">
        <v>579</v>
      </c>
      <c r="B800" s="832" t="s">
        <v>580</v>
      </c>
      <c r="C800" s="835" t="s">
        <v>2713</v>
      </c>
      <c r="D800" s="863" t="s">
        <v>2714</v>
      </c>
      <c r="E800" s="835" t="s">
        <v>3193</v>
      </c>
      <c r="F800" s="863" t="s">
        <v>3194</v>
      </c>
      <c r="G800" s="835" t="s">
        <v>4068</v>
      </c>
      <c r="H800" s="835" t="s">
        <v>4069</v>
      </c>
      <c r="I800" s="849">
        <v>617.96002197265625</v>
      </c>
      <c r="J800" s="849">
        <v>1</v>
      </c>
      <c r="K800" s="850">
        <v>617.96002197265625</v>
      </c>
    </row>
    <row r="801" spans="1:11" ht="14.4" customHeight="1" x14ac:dyDescent="0.3">
      <c r="A801" s="831" t="s">
        <v>579</v>
      </c>
      <c r="B801" s="832" t="s">
        <v>580</v>
      </c>
      <c r="C801" s="835" t="s">
        <v>2713</v>
      </c>
      <c r="D801" s="863" t="s">
        <v>2714</v>
      </c>
      <c r="E801" s="835" t="s">
        <v>3193</v>
      </c>
      <c r="F801" s="863" t="s">
        <v>3194</v>
      </c>
      <c r="G801" s="835" t="s">
        <v>4070</v>
      </c>
      <c r="H801" s="835" t="s">
        <v>4071</v>
      </c>
      <c r="I801" s="849">
        <v>617.96002197265625</v>
      </c>
      <c r="J801" s="849">
        <v>1</v>
      </c>
      <c r="K801" s="850">
        <v>617.96002197265625</v>
      </c>
    </row>
    <row r="802" spans="1:11" ht="14.4" customHeight="1" x14ac:dyDescent="0.3">
      <c r="A802" s="831" t="s">
        <v>579</v>
      </c>
      <c r="B802" s="832" t="s">
        <v>580</v>
      </c>
      <c r="C802" s="835" t="s">
        <v>2713</v>
      </c>
      <c r="D802" s="863" t="s">
        <v>2714</v>
      </c>
      <c r="E802" s="835" t="s">
        <v>3193</v>
      </c>
      <c r="F802" s="863" t="s">
        <v>3194</v>
      </c>
      <c r="G802" s="835" t="s">
        <v>4072</v>
      </c>
      <c r="H802" s="835" t="s">
        <v>4073</v>
      </c>
      <c r="I802" s="849">
        <v>617.969970703125</v>
      </c>
      <c r="J802" s="849">
        <v>4</v>
      </c>
      <c r="K802" s="850">
        <v>2471.860107421875</v>
      </c>
    </row>
    <row r="803" spans="1:11" ht="14.4" customHeight="1" x14ac:dyDescent="0.3">
      <c r="A803" s="831" t="s">
        <v>579</v>
      </c>
      <c r="B803" s="832" t="s">
        <v>580</v>
      </c>
      <c r="C803" s="835" t="s">
        <v>2713</v>
      </c>
      <c r="D803" s="863" t="s">
        <v>2714</v>
      </c>
      <c r="E803" s="835" t="s">
        <v>3193</v>
      </c>
      <c r="F803" s="863" t="s">
        <v>3194</v>
      </c>
      <c r="G803" s="835" t="s">
        <v>4074</v>
      </c>
      <c r="H803" s="835" t="s">
        <v>4075</v>
      </c>
      <c r="I803" s="849">
        <v>617.96002197265625</v>
      </c>
      <c r="J803" s="849">
        <v>1</v>
      </c>
      <c r="K803" s="850">
        <v>617.96002197265625</v>
      </c>
    </row>
    <row r="804" spans="1:11" ht="14.4" customHeight="1" x14ac:dyDescent="0.3">
      <c r="A804" s="831" t="s">
        <v>579</v>
      </c>
      <c r="B804" s="832" t="s">
        <v>580</v>
      </c>
      <c r="C804" s="835" t="s">
        <v>2713</v>
      </c>
      <c r="D804" s="863" t="s">
        <v>2714</v>
      </c>
      <c r="E804" s="835" t="s">
        <v>3193</v>
      </c>
      <c r="F804" s="863" t="s">
        <v>3194</v>
      </c>
      <c r="G804" s="835" t="s">
        <v>4076</v>
      </c>
      <c r="H804" s="835" t="s">
        <v>4077</v>
      </c>
      <c r="I804" s="849">
        <v>617.96002197265625</v>
      </c>
      <c r="J804" s="849">
        <v>2</v>
      </c>
      <c r="K804" s="850">
        <v>1235.9200439453125</v>
      </c>
    </row>
    <row r="805" spans="1:11" ht="14.4" customHeight="1" x14ac:dyDescent="0.3">
      <c r="A805" s="831" t="s">
        <v>579</v>
      </c>
      <c r="B805" s="832" t="s">
        <v>580</v>
      </c>
      <c r="C805" s="835" t="s">
        <v>2713</v>
      </c>
      <c r="D805" s="863" t="s">
        <v>2714</v>
      </c>
      <c r="E805" s="835" t="s">
        <v>3193</v>
      </c>
      <c r="F805" s="863" t="s">
        <v>3194</v>
      </c>
      <c r="G805" s="835" t="s">
        <v>4078</v>
      </c>
      <c r="H805" s="835" t="s">
        <v>4079</v>
      </c>
      <c r="I805" s="849">
        <v>403.51998901367187</v>
      </c>
      <c r="J805" s="849">
        <v>3</v>
      </c>
      <c r="K805" s="850">
        <v>1210.5599670410156</v>
      </c>
    </row>
    <row r="806" spans="1:11" ht="14.4" customHeight="1" x14ac:dyDescent="0.3">
      <c r="A806" s="831" t="s">
        <v>579</v>
      </c>
      <c r="B806" s="832" t="s">
        <v>580</v>
      </c>
      <c r="C806" s="835" t="s">
        <v>2713</v>
      </c>
      <c r="D806" s="863" t="s">
        <v>2714</v>
      </c>
      <c r="E806" s="835" t="s">
        <v>3193</v>
      </c>
      <c r="F806" s="863" t="s">
        <v>3194</v>
      </c>
      <c r="G806" s="835" t="s">
        <v>4080</v>
      </c>
      <c r="H806" s="835" t="s">
        <v>4081</v>
      </c>
      <c r="I806" s="849">
        <v>403.52499389648437</v>
      </c>
      <c r="J806" s="849">
        <v>3</v>
      </c>
      <c r="K806" s="850">
        <v>1210.5699768066406</v>
      </c>
    </row>
    <row r="807" spans="1:11" ht="14.4" customHeight="1" x14ac:dyDescent="0.3">
      <c r="A807" s="831" t="s">
        <v>579</v>
      </c>
      <c r="B807" s="832" t="s">
        <v>580</v>
      </c>
      <c r="C807" s="835" t="s">
        <v>2713</v>
      </c>
      <c r="D807" s="863" t="s">
        <v>2714</v>
      </c>
      <c r="E807" s="835" t="s">
        <v>3193</v>
      </c>
      <c r="F807" s="863" t="s">
        <v>3194</v>
      </c>
      <c r="G807" s="835" t="s">
        <v>4082</v>
      </c>
      <c r="H807" s="835" t="s">
        <v>4083</v>
      </c>
      <c r="I807" s="849">
        <v>403.52499389648437</v>
      </c>
      <c r="J807" s="849">
        <v>3</v>
      </c>
      <c r="K807" s="850">
        <v>1210.5699768066406</v>
      </c>
    </row>
    <row r="808" spans="1:11" ht="14.4" customHeight="1" x14ac:dyDescent="0.3">
      <c r="A808" s="831" t="s">
        <v>579</v>
      </c>
      <c r="B808" s="832" t="s">
        <v>580</v>
      </c>
      <c r="C808" s="835" t="s">
        <v>2713</v>
      </c>
      <c r="D808" s="863" t="s">
        <v>2714</v>
      </c>
      <c r="E808" s="835" t="s">
        <v>3193</v>
      </c>
      <c r="F808" s="863" t="s">
        <v>3194</v>
      </c>
      <c r="G808" s="835" t="s">
        <v>4084</v>
      </c>
      <c r="H808" s="835" t="s">
        <v>4085</v>
      </c>
      <c r="I808" s="849">
        <v>403.5209899902344</v>
      </c>
      <c r="J808" s="849">
        <v>17</v>
      </c>
      <c r="K808" s="850">
        <v>6859.8699035644531</v>
      </c>
    </row>
    <row r="809" spans="1:11" ht="14.4" customHeight="1" x14ac:dyDescent="0.3">
      <c r="A809" s="831" t="s">
        <v>579</v>
      </c>
      <c r="B809" s="832" t="s">
        <v>580</v>
      </c>
      <c r="C809" s="835" t="s">
        <v>2713</v>
      </c>
      <c r="D809" s="863" t="s">
        <v>2714</v>
      </c>
      <c r="E809" s="835" t="s">
        <v>3193</v>
      </c>
      <c r="F809" s="863" t="s">
        <v>3194</v>
      </c>
      <c r="G809" s="835" t="s">
        <v>4086</v>
      </c>
      <c r="H809" s="835" t="s">
        <v>4087</v>
      </c>
      <c r="I809" s="849">
        <v>403.52312088012695</v>
      </c>
      <c r="J809" s="849">
        <v>37</v>
      </c>
      <c r="K809" s="850">
        <v>14930.319946289063</v>
      </c>
    </row>
    <row r="810" spans="1:11" ht="14.4" customHeight="1" x14ac:dyDescent="0.3">
      <c r="A810" s="831" t="s">
        <v>579</v>
      </c>
      <c r="B810" s="832" t="s">
        <v>580</v>
      </c>
      <c r="C810" s="835" t="s">
        <v>2713</v>
      </c>
      <c r="D810" s="863" t="s">
        <v>2714</v>
      </c>
      <c r="E810" s="835" t="s">
        <v>3193</v>
      </c>
      <c r="F810" s="863" t="s">
        <v>3194</v>
      </c>
      <c r="G810" s="835" t="s">
        <v>4088</v>
      </c>
      <c r="H810" s="835" t="s">
        <v>4089</v>
      </c>
      <c r="I810" s="849">
        <v>403.52599080403644</v>
      </c>
      <c r="J810" s="849">
        <v>32</v>
      </c>
      <c r="K810" s="850">
        <v>12912.809844970703</v>
      </c>
    </row>
    <row r="811" spans="1:11" ht="14.4" customHeight="1" x14ac:dyDescent="0.3">
      <c r="A811" s="831" t="s">
        <v>579</v>
      </c>
      <c r="B811" s="832" t="s">
        <v>580</v>
      </c>
      <c r="C811" s="835" t="s">
        <v>2713</v>
      </c>
      <c r="D811" s="863" t="s">
        <v>2714</v>
      </c>
      <c r="E811" s="835" t="s">
        <v>3193</v>
      </c>
      <c r="F811" s="863" t="s">
        <v>3194</v>
      </c>
      <c r="G811" s="835" t="s">
        <v>4090</v>
      </c>
      <c r="H811" s="835" t="s">
        <v>4091</v>
      </c>
      <c r="I811" s="849">
        <v>403.52383892352765</v>
      </c>
      <c r="J811" s="849">
        <v>26</v>
      </c>
      <c r="K811" s="850">
        <v>10491.609832763672</v>
      </c>
    </row>
    <row r="812" spans="1:11" ht="14.4" customHeight="1" x14ac:dyDescent="0.3">
      <c r="A812" s="831" t="s">
        <v>579</v>
      </c>
      <c r="B812" s="832" t="s">
        <v>580</v>
      </c>
      <c r="C812" s="835" t="s">
        <v>2713</v>
      </c>
      <c r="D812" s="863" t="s">
        <v>2714</v>
      </c>
      <c r="E812" s="835" t="s">
        <v>3193</v>
      </c>
      <c r="F812" s="863" t="s">
        <v>3194</v>
      </c>
      <c r="G812" s="835" t="s">
        <v>4092</v>
      </c>
      <c r="H812" s="835" t="s">
        <v>4093</v>
      </c>
      <c r="I812" s="849">
        <v>403.52221340603296</v>
      </c>
      <c r="J812" s="849">
        <v>13</v>
      </c>
      <c r="K812" s="850">
        <v>5245.7998657226562</v>
      </c>
    </row>
    <row r="813" spans="1:11" ht="14.4" customHeight="1" x14ac:dyDescent="0.3">
      <c r="A813" s="831" t="s">
        <v>579</v>
      </c>
      <c r="B813" s="832" t="s">
        <v>580</v>
      </c>
      <c r="C813" s="835" t="s">
        <v>2713</v>
      </c>
      <c r="D813" s="863" t="s">
        <v>2714</v>
      </c>
      <c r="E813" s="835" t="s">
        <v>3193</v>
      </c>
      <c r="F813" s="863" t="s">
        <v>3194</v>
      </c>
      <c r="G813" s="835" t="s">
        <v>4094</v>
      </c>
      <c r="H813" s="835" t="s">
        <v>4095</v>
      </c>
      <c r="I813" s="849">
        <v>403.51554701063367</v>
      </c>
      <c r="J813" s="849">
        <v>19</v>
      </c>
      <c r="K813" s="850">
        <v>7666.8498840332031</v>
      </c>
    </row>
    <row r="814" spans="1:11" ht="14.4" customHeight="1" x14ac:dyDescent="0.3">
      <c r="A814" s="831" t="s">
        <v>579</v>
      </c>
      <c r="B814" s="832" t="s">
        <v>580</v>
      </c>
      <c r="C814" s="835" t="s">
        <v>2713</v>
      </c>
      <c r="D814" s="863" t="s">
        <v>2714</v>
      </c>
      <c r="E814" s="835" t="s">
        <v>3193</v>
      </c>
      <c r="F814" s="863" t="s">
        <v>3194</v>
      </c>
      <c r="G814" s="835" t="s">
        <v>4096</v>
      </c>
      <c r="H814" s="835" t="s">
        <v>4097</v>
      </c>
      <c r="I814" s="849">
        <v>403.52399291992185</v>
      </c>
      <c r="J814" s="849">
        <v>9</v>
      </c>
      <c r="K814" s="850">
        <v>3631.7000122070312</v>
      </c>
    </row>
    <row r="815" spans="1:11" ht="14.4" customHeight="1" x14ac:dyDescent="0.3">
      <c r="A815" s="831" t="s">
        <v>579</v>
      </c>
      <c r="B815" s="832" t="s">
        <v>580</v>
      </c>
      <c r="C815" s="835" t="s">
        <v>2713</v>
      </c>
      <c r="D815" s="863" t="s">
        <v>2714</v>
      </c>
      <c r="E815" s="835" t="s">
        <v>3193</v>
      </c>
      <c r="F815" s="863" t="s">
        <v>3194</v>
      </c>
      <c r="G815" s="835" t="s">
        <v>4098</v>
      </c>
      <c r="H815" s="835" t="s">
        <v>4099</v>
      </c>
      <c r="I815" s="849">
        <v>398.64999389648438</v>
      </c>
      <c r="J815" s="849">
        <v>2</v>
      </c>
      <c r="K815" s="850">
        <v>797.29998779296875</v>
      </c>
    </row>
    <row r="816" spans="1:11" ht="14.4" customHeight="1" x14ac:dyDescent="0.3">
      <c r="A816" s="831" t="s">
        <v>579</v>
      </c>
      <c r="B816" s="832" t="s">
        <v>580</v>
      </c>
      <c r="C816" s="835" t="s">
        <v>2713</v>
      </c>
      <c r="D816" s="863" t="s">
        <v>2714</v>
      </c>
      <c r="E816" s="835" t="s">
        <v>3193</v>
      </c>
      <c r="F816" s="863" t="s">
        <v>3194</v>
      </c>
      <c r="G816" s="835" t="s">
        <v>4100</v>
      </c>
      <c r="H816" s="835" t="s">
        <v>4101</v>
      </c>
      <c r="I816" s="849">
        <v>398.64999389648438</v>
      </c>
      <c r="J816" s="849">
        <v>1</v>
      </c>
      <c r="K816" s="850">
        <v>398.64999389648438</v>
      </c>
    </row>
    <row r="817" spans="1:11" ht="14.4" customHeight="1" x14ac:dyDescent="0.3">
      <c r="A817" s="831" t="s">
        <v>579</v>
      </c>
      <c r="B817" s="832" t="s">
        <v>580</v>
      </c>
      <c r="C817" s="835" t="s">
        <v>2713</v>
      </c>
      <c r="D817" s="863" t="s">
        <v>2714</v>
      </c>
      <c r="E817" s="835" t="s">
        <v>3193</v>
      </c>
      <c r="F817" s="863" t="s">
        <v>3194</v>
      </c>
      <c r="G817" s="835" t="s">
        <v>4102</v>
      </c>
      <c r="H817" s="835" t="s">
        <v>4103</v>
      </c>
      <c r="I817" s="849">
        <v>398.64999389648438</v>
      </c>
      <c r="J817" s="849">
        <v>2</v>
      </c>
      <c r="K817" s="850">
        <v>797.29998779296875</v>
      </c>
    </row>
    <row r="818" spans="1:11" ht="14.4" customHeight="1" x14ac:dyDescent="0.3">
      <c r="A818" s="831" t="s">
        <v>579</v>
      </c>
      <c r="B818" s="832" t="s">
        <v>580</v>
      </c>
      <c r="C818" s="835" t="s">
        <v>2713</v>
      </c>
      <c r="D818" s="863" t="s">
        <v>2714</v>
      </c>
      <c r="E818" s="835" t="s">
        <v>3193</v>
      </c>
      <c r="F818" s="863" t="s">
        <v>3194</v>
      </c>
      <c r="G818" s="835" t="s">
        <v>4104</v>
      </c>
      <c r="H818" s="835" t="s">
        <v>4105</v>
      </c>
      <c r="I818" s="849">
        <v>398.64999389648438</v>
      </c>
      <c r="J818" s="849">
        <v>2</v>
      </c>
      <c r="K818" s="850">
        <v>797.29998779296875</v>
      </c>
    </row>
    <row r="819" spans="1:11" ht="14.4" customHeight="1" x14ac:dyDescent="0.3">
      <c r="A819" s="831" t="s">
        <v>579</v>
      </c>
      <c r="B819" s="832" t="s">
        <v>580</v>
      </c>
      <c r="C819" s="835" t="s">
        <v>2713</v>
      </c>
      <c r="D819" s="863" t="s">
        <v>2714</v>
      </c>
      <c r="E819" s="835" t="s">
        <v>3193</v>
      </c>
      <c r="F819" s="863" t="s">
        <v>3194</v>
      </c>
      <c r="G819" s="835" t="s">
        <v>4106</v>
      </c>
      <c r="H819" s="835" t="s">
        <v>4107</v>
      </c>
      <c r="I819" s="849">
        <v>398.64999389648438</v>
      </c>
      <c r="J819" s="849">
        <v>2</v>
      </c>
      <c r="K819" s="850">
        <v>797.29998779296875</v>
      </c>
    </row>
    <row r="820" spans="1:11" ht="14.4" customHeight="1" x14ac:dyDescent="0.3">
      <c r="A820" s="831" t="s">
        <v>579</v>
      </c>
      <c r="B820" s="832" t="s">
        <v>580</v>
      </c>
      <c r="C820" s="835" t="s">
        <v>2713</v>
      </c>
      <c r="D820" s="863" t="s">
        <v>2714</v>
      </c>
      <c r="E820" s="835" t="s">
        <v>3193</v>
      </c>
      <c r="F820" s="863" t="s">
        <v>3194</v>
      </c>
      <c r="G820" s="835" t="s">
        <v>4108</v>
      </c>
      <c r="H820" s="835" t="s">
        <v>4109</v>
      </c>
      <c r="I820" s="849">
        <v>398.64999389648438</v>
      </c>
      <c r="J820" s="849">
        <v>1</v>
      </c>
      <c r="K820" s="850">
        <v>398.64999389648438</v>
      </c>
    </row>
    <row r="821" spans="1:11" ht="14.4" customHeight="1" x14ac:dyDescent="0.3">
      <c r="A821" s="831" t="s">
        <v>579</v>
      </c>
      <c r="B821" s="832" t="s">
        <v>580</v>
      </c>
      <c r="C821" s="835" t="s">
        <v>2713</v>
      </c>
      <c r="D821" s="863" t="s">
        <v>2714</v>
      </c>
      <c r="E821" s="835" t="s">
        <v>3193</v>
      </c>
      <c r="F821" s="863" t="s">
        <v>3194</v>
      </c>
      <c r="G821" s="835" t="s">
        <v>4110</v>
      </c>
      <c r="H821" s="835" t="s">
        <v>4111</v>
      </c>
      <c r="I821" s="849">
        <v>657.79998779296875</v>
      </c>
      <c r="J821" s="849">
        <v>1</v>
      </c>
      <c r="K821" s="850">
        <v>657.79998779296875</v>
      </c>
    </row>
    <row r="822" spans="1:11" ht="14.4" customHeight="1" x14ac:dyDescent="0.3">
      <c r="A822" s="831" t="s">
        <v>579</v>
      </c>
      <c r="B822" s="832" t="s">
        <v>580</v>
      </c>
      <c r="C822" s="835" t="s">
        <v>2713</v>
      </c>
      <c r="D822" s="863" t="s">
        <v>2714</v>
      </c>
      <c r="E822" s="835" t="s">
        <v>3193</v>
      </c>
      <c r="F822" s="863" t="s">
        <v>3194</v>
      </c>
      <c r="G822" s="835" t="s">
        <v>4112</v>
      </c>
      <c r="H822" s="835" t="s">
        <v>4113</v>
      </c>
      <c r="I822" s="849">
        <v>398.64999389648438</v>
      </c>
      <c r="J822" s="849">
        <v>2</v>
      </c>
      <c r="K822" s="850">
        <v>797.29998779296875</v>
      </c>
    </row>
    <row r="823" spans="1:11" ht="14.4" customHeight="1" x14ac:dyDescent="0.3">
      <c r="A823" s="831" t="s">
        <v>579</v>
      </c>
      <c r="B823" s="832" t="s">
        <v>580</v>
      </c>
      <c r="C823" s="835" t="s">
        <v>2713</v>
      </c>
      <c r="D823" s="863" t="s">
        <v>2714</v>
      </c>
      <c r="E823" s="835" t="s">
        <v>3193</v>
      </c>
      <c r="F823" s="863" t="s">
        <v>3194</v>
      </c>
      <c r="G823" s="835" t="s">
        <v>4114</v>
      </c>
      <c r="H823" s="835" t="s">
        <v>4115</v>
      </c>
      <c r="I823" s="849">
        <v>398.64999389648438</v>
      </c>
      <c r="J823" s="849">
        <v>2</v>
      </c>
      <c r="K823" s="850">
        <v>797.29998779296875</v>
      </c>
    </row>
    <row r="824" spans="1:11" ht="14.4" customHeight="1" x14ac:dyDescent="0.3">
      <c r="A824" s="831" t="s">
        <v>579</v>
      </c>
      <c r="B824" s="832" t="s">
        <v>580</v>
      </c>
      <c r="C824" s="835" t="s">
        <v>2713</v>
      </c>
      <c r="D824" s="863" t="s">
        <v>2714</v>
      </c>
      <c r="E824" s="835" t="s">
        <v>3193</v>
      </c>
      <c r="F824" s="863" t="s">
        <v>3194</v>
      </c>
      <c r="G824" s="835" t="s">
        <v>4116</v>
      </c>
      <c r="H824" s="835" t="s">
        <v>4117</v>
      </c>
      <c r="I824" s="849">
        <v>479.54998779296875</v>
      </c>
      <c r="J824" s="849">
        <v>2</v>
      </c>
      <c r="K824" s="850">
        <v>959.0999755859375</v>
      </c>
    </row>
    <row r="825" spans="1:11" ht="14.4" customHeight="1" x14ac:dyDescent="0.3">
      <c r="A825" s="831" t="s">
        <v>579</v>
      </c>
      <c r="B825" s="832" t="s">
        <v>580</v>
      </c>
      <c r="C825" s="835" t="s">
        <v>2713</v>
      </c>
      <c r="D825" s="863" t="s">
        <v>2714</v>
      </c>
      <c r="E825" s="835" t="s">
        <v>3193</v>
      </c>
      <c r="F825" s="863" t="s">
        <v>3194</v>
      </c>
      <c r="G825" s="835" t="s">
        <v>4118</v>
      </c>
      <c r="H825" s="835" t="s">
        <v>4119</v>
      </c>
      <c r="I825" s="849">
        <v>479.54998779296875</v>
      </c>
      <c r="J825" s="849">
        <v>1</v>
      </c>
      <c r="K825" s="850">
        <v>479.54998779296875</v>
      </c>
    </row>
    <row r="826" spans="1:11" ht="14.4" customHeight="1" x14ac:dyDescent="0.3">
      <c r="A826" s="831" t="s">
        <v>579</v>
      </c>
      <c r="B826" s="832" t="s">
        <v>580</v>
      </c>
      <c r="C826" s="835" t="s">
        <v>2713</v>
      </c>
      <c r="D826" s="863" t="s">
        <v>2714</v>
      </c>
      <c r="E826" s="835" t="s">
        <v>3193</v>
      </c>
      <c r="F826" s="863" t="s">
        <v>3194</v>
      </c>
      <c r="G826" s="835" t="s">
        <v>4120</v>
      </c>
      <c r="H826" s="835" t="s">
        <v>4121</v>
      </c>
      <c r="I826" s="849">
        <v>830.29998779296875</v>
      </c>
      <c r="J826" s="849">
        <v>1</v>
      </c>
      <c r="K826" s="850">
        <v>830.29998779296875</v>
      </c>
    </row>
    <row r="827" spans="1:11" ht="14.4" customHeight="1" x14ac:dyDescent="0.3">
      <c r="A827" s="831" t="s">
        <v>579</v>
      </c>
      <c r="B827" s="832" t="s">
        <v>580</v>
      </c>
      <c r="C827" s="835" t="s">
        <v>2713</v>
      </c>
      <c r="D827" s="863" t="s">
        <v>2714</v>
      </c>
      <c r="E827" s="835" t="s">
        <v>3193</v>
      </c>
      <c r="F827" s="863" t="s">
        <v>3194</v>
      </c>
      <c r="G827" s="835" t="s">
        <v>4122</v>
      </c>
      <c r="H827" s="835" t="s">
        <v>4123</v>
      </c>
      <c r="I827" s="849">
        <v>830.29998779296875</v>
      </c>
      <c r="J827" s="849">
        <v>1</v>
      </c>
      <c r="K827" s="850">
        <v>830.29998779296875</v>
      </c>
    </row>
    <row r="828" spans="1:11" ht="14.4" customHeight="1" x14ac:dyDescent="0.3">
      <c r="A828" s="831" t="s">
        <v>579</v>
      </c>
      <c r="B828" s="832" t="s">
        <v>580</v>
      </c>
      <c r="C828" s="835" t="s">
        <v>2713</v>
      </c>
      <c r="D828" s="863" t="s">
        <v>2714</v>
      </c>
      <c r="E828" s="835" t="s">
        <v>3193</v>
      </c>
      <c r="F828" s="863" t="s">
        <v>3194</v>
      </c>
      <c r="G828" s="835" t="s">
        <v>4124</v>
      </c>
      <c r="H828" s="835" t="s">
        <v>4125</v>
      </c>
      <c r="I828" s="849">
        <v>597.24002075195312</v>
      </c>
      <c r="J828" s="849">
        <v>4</v>
      </c>
      <c r="K828" s="850">
        <v>2388.9500732421875</v>
      </c>
    </row>
    <row r="829" spans="1:11" ht="14.4" customHeight="1" x14ac:dyDescent="0.3">
      <c r="A829" s="831" t="s">
        <v>579</v>
      </c>
      <c r="B829" s="832" t="s">
        <v>580</v>
      </c>
      <c r="C829" s="835" t="s">
        <v>2713</v>
      </c>
      <c r="D829" s="863" t="s">
        <v>2714</v>
      </c>
      <c r="E829" s="835" t="s">
        <v>3193</v>
      </c>
      <c r="F829" s="863" t="s">
        <v>3194</v>
      </c>
      <c r="G829" s="835" t="s">
        <v>4126</v>
      </c>
      <c r="H829" s="835" t="s">
        <v>4127</v>
      </c>
      <c r="I829" s="849">
        <v>588.6500244140625</v>
      </c>
      <c r="J829" s="849">
        <v>1</v>
      </c>
      <c r="K829" s="850">
        <v>588.6500244140625</v>
      </c>
    </row>
    <row r="830" spans="1:11" ht="14.4" customHeight="1" x14ac:dyDescent="0.3">
      <c r="A830" s="831" t="s">
        <v>579</v>
      </c>
      <c r="B830" s="832" t="s">
        <v>580</v>
      </c>
      <c r="C830" s="835" t="s">
        <v>2713</v>
      </c>
      <c r="D830" s="863" t="s">
        <v>2714</v>
      </c>
      <c r="E830" s="835" t="s">
        <v>3193</v>
      </c>
      <c r="F830" s="863" t="s">
        <v>3194</v>
      </c>
      <c r="G830" s="835" t="s">
        <v>4128</v>
      </c>
      <c r="H830" s="835" t="s">
        <v>4129</v>
      </c>
      <c r="I830" s="849">
        <v>597.530029296875</v>
      </c>
      <c r="J830" s="849">
        <v>1</v>
      </c>
      <c r="K830" s="850">
        <v>597.530029296875</v>
      </c>
    </row>
    <row r="831" spans="1:11" ht="14.4" customHeight="1" x14ac:dyDescent="0.3">
      <c r="A831" s="831" t="s">
        <v>579</v>
      </c>
      <c r="B831" s="832" t="s">
        <v>580</v>
      </c>
      <c r="C831" s="835" t="s">
        <v>2713</v>
      </c>
      <c r="D831" s="863" t="s">
        <v>2714</v>
      </c>
      <c r="E831" s="835" t="s">
        <v>3193</v>
      </c>
      <c r="F831" s="863" t="s">
        <v>3194</v>
      </c>
      <c r="G831" s="835" t="s">
        <v>4130</v>
      </c>
      <c r="H831" s="835" t="s">
        <v>4131</v>
      </c>
      <c r="I831" s="849">
        <v>592.32000732421875</v>
      </c>
      <c r="J831" s="849">
        <v>1</v>
      </c>
      <c r="K831" s="850">
        <v>592.32000732421875</v>
      </c>
    </row>
    <row r="832" spans="1:11" ht="14.4" customHeight="1" x14ac:dyDescent="0.3">
      <c r="A832" s="831" t="s">
        <v>579</v>
      </c>
      <c r="B832" s="832" t="s">
        <v>580</v>
      </c>
      <c r="C832" s="835" t="s">
        <v>2713</v>
      </c>
      <c r="D832" s="863" t="s">
        <v>2714</v>
      </c>
      <c r="E832" s="835" t="s">
        <v>3193</v>
      </c>
      <c r="F832" s="863" t="s">
        <v>3194</v>
      </c>
      <c r="G832" s="835" t="s">
        <v>4132</v>
      </c>
      <c r="H832" s="835" t="s">
        <v>4133</v>
      </c>
      <c r="I832" s="849">
        <v>644.53997802734375</v>
      </c>
      <c r="J832" s="849">
        <v>1</v>
      </c>
      <c r="K832" s="850">
        <v>644.53997802734375</v>
      </c>
    </row>
    <row r="833" spans="1:11" ht="14.4" customHeight="1" x14ac:dyDescent="0.3">
      <c r="A833" s="831" t="s">
        <v>579</v>
      </c>
      <c r="B833" s="832" t="s">
        <v>580</v>
      </c>
      <c r="C833" s="835" t="s">
        <v>2713</v>
      </c>
      <c r="D833" s="863" t="s">
        <v>2714</v>
      </c>
      <c r="E833" s="835" t="s">
        <v>3193</v>
      </c>
      <c r="F833" s="863" t="s">
        <v>3194</v>
      </c>
      <c r="G833" s="835" t="s">
        <v>4134</v>
      </c>
      <c r="H833" s="835" t="s">
        <v>4135</v>
      </c>
      <c r="I833" s="849">
        <v>644.53997802734375</v>
      </c>
      <c r="J833" s="849">
        <v>1</v>
      </c>
      <c r="K833" s="850">
        <v>644.53997802734375</v>
      </c>
    </row>
    <row r="834" spans="1:11" ht="14.4" customHeight="1" x14ac:dyDescent="0.3">
      <c r="A834" s="831" t="s">
        <v>579</v>
      </c>
      <c r="B834" s="832" t="s">
        <v>580</v>
      </c>
      <c r="C834" s="835" t="s">
        <v>2713</v>
      </c>
      <c r="D834" s="863" t="s">
        <v>2714</v>
      </c>
      <c r="E834" s="835" t="s">
        <v>3193</v>
      </c>
      <c r="F834" s="863" t="s">
        <v>3194</v>
      </c>
      <c r="G834" s="835" t="s">
        <v>4136</v>
      </c>
      <c r="H834" s="835" t="s">
        <v>4137</v>
      </c>
      <c r="I834" s="849">
        <v>801.21002197265625</v>
      </c>
      <c r="J834" s="849">
        <v>2</v>
      </c>
      <c r="K834" s="850">
        <v>1602.4200439453125</v>
      </c>
    </row>
    <row r="835" spans="1:11" ht="14.4" customHeight="1" x14ac:dyDescent="0.3">
      <c r="A835" s="831" t="s">
        <v>579</v>
      </c>
      <c r="B835" s="832" t="s">
        <v>580</v>
      </c>
      <c r="C835" s="835" t="s">
        <v>2713</v>
      </c>
      <c r="D835" s="863" t="s">
        <v>2714</v>
      </c>
      <c r="E835" s="835" t="s">
        <v>3193</v>
      </c>
      <c r="F835" s="863" t="s">
        <v>3194</v>
      </c>
      <c r="G835" s="835" t="s">
        <v>4138</v>
      </c>
      <c r="H835" s="835" t="s">
        <v>4139</v>
      </c>
      <c r="I835" s="849">
        <v>801.21002197265625</v>
      </c>
      <c r="J835" s="849">
        <v>4</v>
      </c>
      <c r="K835" s="850">
        <v>3204.830078125</v>
      </c>
    </row>
    <row r="836" spans="1:11" ht="14.4" customHeight="1" x14ac:dyDescent="0.3">
      <c r="A836" s="831" t="s">
        <v>579</v>
      </c>
      <c r="B836" s="832" t="s">
        <v>580</v>
      </c>
      <c r="C836" s="835" t="s">
        <v>2713</v>
      </c>
      <c r="D836" s="863" t="s">
        <v>2714</v>
      </c>
      <c r="E836" s="835" t="s">
        <v>3193</v>
      </c>
      <c r="F836" s="863" t="s">
        <v>3194</v>
      </c>
      <c r="G836" s="835" t="s">
        <v>4140</v>
      </c>
      <c r="H836" s="835" t="s">
        <v>4141</v>
      </c>
      <c r="I836" s="849">
        <v>1000.0399780273437</v>
      </c>
      <c r="J836" s="849">
        <v>1</v>
      </c>
      <c r="K836" s="850">
        <v>1000.0399780273437</v>
      </c>
    </row>
    <row r="837" spans="1:11" ht="14.4" customHeight="1" x14ac:dyDescent="0.3">
      <c r="A837" s="831" t="s">
        <v>579</v>
      </c>
      <c r="B837" s="832" t="s">
        <v>580</v>
      </c>
      <c r="C837" s="835" t="s">
        <v>2713</v>
      </c>
      <c r="D837" s="863" t="s">
        <v>2714</v>
      </c>
      <c r="E837" s="835" t="s">
        <v>3193</v>
      </c>
      <c r="F837" s="863" t="s">
        <v>3194</v>
      </c>
      <c r="G837" s="835" t="s">
        <v>4142</v>
      </c>
      <c r="H837" s="835" t="s">
        <v>4143</v>
      </c>
      <c r="I837" s="849">
        <v>1000.0399780273437</v>
      </c>
      <c r="J837" s="849">
        <v>1</v>
      </c>
      <c r="K837" s="850">
        <v>1000.0399780273437</v>
      </c>
    </row>
    <row r="838" spans="1:11" ht="14.4" customHeight="1" x14ac:dyDescent="0.3">
      <c r="A838" s="831" t="s">
        <v>579</v>
      </c>
      <c r="B838" s="832" t="s">
        <v>580</v>
      </c>
      <c r="C838" s="835" t="s">
        <v>2713</v>
      </c>
      <c r="D838" s="863" t="s">
        <v>2714</v>
      </c>
      <c r="E838" s="835" t="s">
        <v>3193</v>
      </c>
      <c r="F838" s="863" t="s">
        <v>3194</v>
      </c>
      <c r="G838" s="835" t="s">
        <v>4144</v>
      </c>
      <c r="H838" s="835" t="s">
        <v>4145</v>
      </c>
      <c r="I838" s="849">
        <v>404.5</v>
      </c>
      <c r="J838" s="849">
        <v>1</v>
      </c>
      <c r="K838" s="850">
        <v>404.5</v>
      </c>
    </row>
    <row r="839" spans="1:11" ht="14.4" customHeight="1" x14ac:dyDescent="0.3">
      <c r="A839" s="831" t="s">
        <v>579</v>
      </c>
      <c r="B839" s="832" t="s">
        <v>580</v>
      </c>
      <c r="C839" s="835" t="s">
        <v>2713</v>
      </c>
      <c r="D839" s="863" t="s">
        <v>2714</v>
      </c>
      <c r="E839" s="835" t="s">
        <v>3193</v>
      </c>
      <c r="F839" s="863" t="s">
        <v>3194</v>
      </c>
      <c r="G839" s="835" t="s">
        <v>4146</v>
      </c>
      <c r="H839" s="835" t="s">
        <v>4147</v>
      </c>
      <c r="I839" s="849">
        <v>404.5</v>
      </c>
      <c r="J839" s="849">
        <v>2</v>
      </c>
      <c r="K839" s="850">
        <v>809</v>
      </c>
    </row>
    <row r="840" spans="1:11" ht="14.4" customHeight="1" x14ac:dyDescent="0.3">
      <c r="A840" s="831" t="s">
        <v>579</v>
      </c>
      <c r="B840" s="832" t="s">
        <v>580</v>
      </c>
      <c r="C840" s="835" t="s">
        <v>2713</v>
      </c>
      <c r="D840" s="863" t="s">
        <v>2714</v>
      </c>
      <c r="E840" s="835" t="s">
        <v>3193</v>
      </c>
      <c r="F840" s="863" t="s">
        <v>3194</v>
      </c>
      <c r="G840" s="835" t="s">
        <v>4148</v>
      </c>
      <c r="H840" s="835" t="s">
        <v>4149</v>
      </c>
      <c r="I840" s="849">
        <v>801.20501708984375</v>
      </c>
      <c r="J840" s="849">
        <v>7</v>
      </c>
      <c r="K840" s="850">
        <v>5608.400146484375</v>
      </c>
    </row>
    <row r="841" spans="1:11" ht="14.4" customHeight="1" x14ac:dyDescent="0.3">
      <c r="A841" s="831" t="s">
        <v>579</v>
      </c>
      <c r="B841" s="832" t="s">
        <v>580</v>
      </c>
      <c r="C841" s="835" t="s">
        <v>2713</v>
      </c>
      <c r="D841" s="863" t="s">
        <v>2714</v>
      </c>
      <c r="E841" s="835" t="s">
        <v>3193</v>
      </c>
      <c r="F841" s="863" t="s">
        <v>3194</v>
      </c>
      <c r="G841" s="835" t="s">
        <v>4150</v>
      </c>
      <c r="H841" s="835" t="s">
        <v>4151</v>
      </c>
      <c r="I841" s="849">
        <v>801.21002197265625</v>
      </c>
      <c r="J841" s="849">
        <v>2</v>
      </c>
      <c r="K841" s="850">
        <v>1602.4100341796875</v>
      </c>
    </row>
    <row r="842" spans="1:11" ht="14.4" customHeight="1" x14ac:dyDescent="0.3">
      <c r="A842" s="831" t="s">
        <v>579</v>
      </c>
      <c r="B842" s="832" t="s">
        <v>580</v>
      </c>
      <c r="C842" s="835" t="s">
        <v>2713</v>
      </c>
      <c r="D842" s="863" t="s">
        <v>2714</v>
      </c>
      <c r="E842" s="835" t="s">
        <v>3193</v>
      </c>
      <c r="F842" s="863" t="s">
        <v>3194</v>
      </c>
      <c r="G842" s="835" t="s">
        <v>4152</v>
      </c>
      <c r="H842" s="835" t="s">
        <v>4153</v>
      </c>
      <c r="I842" s="849">
        <v>527.8499755859375</v>
      </c>
      <c r="J842" s="849">
        <v>1</v>
      </c>
      <c r="K842" s="850">
        <v>527.8499755859375</v>
      </c>
    </row>
    <row r="843" spans="1:11" ht="14.4" customHeight="1" x14ac:dyDescent="0.3">
      <c r="A843" s="831" t="s">
        <v>579</v>
      </c>
      <c r="B843" s="832" t="s">
        <v>580</v>
      </c>
      <c r="C843" s="835" t="s">
        <v>2713</v>
      </c>
      <c r="D843" s="863" t="s">
        <v>2714</v>
      </c>
      <c r="E843" s="835" t="s">
        <v>3193</v>
      </c>
      <c r="F843" s="863" t="s">
        <v>3194</v>
      </c>
      <c r="G843" s="835" t="s">
        <v>4154</v>
      </c>
      <c r="H843" s="835" t="s">
        <v>4155</v>
      </c>
      <c r="I843" s="849">
        <v>527.8499755859375</v>
      </c>
      <c r="J843" s="849">
        <v>33</v>
      </c>
      <c r="K843" s="850">
        <v>17419.04931640625</v>
      </c>
    </row>
    <row r="844" spans="1:11" ht="14.4" customHeight="1" x14ac:dyDescent="0.3">
      <c r="A844" s="831" t="s">
        <v>579</v>
      </c>
      <c r="B844" s="832" t="s">
        <v>580</v>
      </c>
      <c r="C844" s="835" t="s">
        <v>2713</v>
      </c>
      <c r="D844" s="863" t="s">
        <v>2714</v>
      </c>
      <c r="E844" s="835" t="s">
        <v>3193</v>
      </c>
      <c r="F844" s="863" t="s">
        <v>3194</v>
      </c>
      <c r="G844" s="835" t="s">
        <v>4156</v>
      </c>
      <c r="H844" s="835" t="s">
        <v>4157</v>
      </c>
      <c r="I844" s="849">
        <v>527.8499755859375</v>
      </c>
      <c r="J844" s="849">
        <v>29</v>
      </c>
      <c r="K844" s="850">
        <v>15307.649291992187</v>
      </c>
    </row>
    <row r="845" spans="1:11" ht="14.4" customHeight="1" x14ac:dyDescent="0.3">
      <c r="A845" s="831" t="s">
        <v>579</v>
      </c>
      <c r="B845" s="832" t="s">
        <v>580</v>
      </c>
      <c r="C845" s="835" t="s">
        <v>2713</v>
      </c>
      <c r="D845" s="863" t="s">
        <v>2714</v>
      </c>
      <c r="E845" s="835" t="s">
        <v>3193</v>
      </c>
      <c r="F845" s="863" t="s">
        <v>3194</v>
      </c>
      <c r="G845" s="835" t="s">
        <v>4158</v>
      </c>
      <c r="H845" s="835" t="s">
        <v>4159</v>
      </c>
      <c r="I845" s="849">
        <v>527.8499755859375</v>
      </c>
      <c r="J845" s="849">
        <v>11</v>
      </c>
      <c r="K845" s="850">
        <v>5806.349853515625</v>
      </c>
    </row>
    <row r="846" spans="1:11" ht="14.4" customHeight="1" x14ac:dyDescent="0.3">
      <c r="A846" s="831" t="s">
        <v>579</v>
      </c>
      <c r="B846" s="832" t="s">
        <v>580</v>
      </c>
      <c r="C846" s="835" t="s">
        <v>2713</v>
      </c>
      <c r="D846" s="863" t="s">
        <v>2714</v>
      </c>
      <c r="E846" s="835" t="s">
        <v>3193</v>
      </c>
      <c r="F846" s="863" t="s">
        <v>3194</v>
      </c>
      <c r="G846" s="835" t="s">
        <v>4160</v>
      </c>
      <c r="H846" s="835" t="s">
        <v>4161</v>
      </c>
      <c r="I846" s="849">
        <v>527.8499755859375</v>
      </c>
      <c r="J846" s="849">
        <v>1</v>
      </c>
      <c r="K846" s="850">
        <v>527.8499755859375</v>
      </c>
    </row>
    <row r="847" spans="1:11" ht="14.4" customHeight="1" x14ac:dyDescent="0.3">
      <c r="A847" s="831" t="s">
        <v>579</v>
      </c>
      <c r="B847" s="832" t="s">
        <v>580</v>
      </c>
      <c r="C847" s="835" t="s">
        <v>2713</v>
      </c>
      <c r="D847" s="863" t="s">
        <v>2714</v>
      </c>
      <c r="E847" s="835" t="s">
        <v>3193</v>
      </c>
      <c r="F847" s="863" t="s">
        <v>3194</v>
      </c>
      <c r="G847" s="835" t="s">
        <v>4162</v>
      </c>
      <c r="H847" s="835" t="s">
        <v>4163</v>
      </c>
      <c r="I847" s="849">
        <v>154</v>
      </c>
      <c r="J847" s="849">
        <v>2</v>
      </c>
      <c r="K847" s="850">
        <v>307.989990234375</v>
      </c>
    </row>
    <row r="848" spans="1:11" ht="14.4" customHeight="1" x14ac:dyDescent="0.3">
      <c r="A848" s="831" t="s">
        <v>579</v>
      </c>
      <c r="B848" s="832" t="s">
        <v>580</v>
      </c>
      <c r="C848" s="835" t="s">
        <v>2713</v>
      </c>
      <c r="D848" s="863" t="s">
        <v>2714</v>
      </c>
      <c r="E848" s="835" t="s">
        <v>3193</v>
      </c>
      <c r="F848" s="863" t="s">
        <v>3194</v>
      </c>
      <c r="G848" s="835" t="s">
        <v>4164</v>
      </c>
      <c r="H848" s="835" t="s">
        <v>4165</v>
      </c>
      <c r="I848" s="849">
        <v>281.69867146809895</v>
      </c>
      <c r="J848" s="849">
        <v>66</v>
      </c>
      <c r="K848" s="850">
        <v>18592.16015625</v>
      </c>
    </row>
    <row r="849" spans="1:11" ht="14.4" customHeight="1" x14ac:dyDescent="0.3">
      <c r="A849" s="831" t="s">
        <v>579</v>
      </c>
      <c r="B849" s="832" t="s">
        <v>580</v>
      </c>
      <c r="C849" s="835" t="s">
        <v>2713</v>
      </c>
      <c r="D849" s="863" t="s">
        <v>2714</v>
      </c>
      <c r="E849" s="835" t="s">
        <v>3193</v>
      </c>
      <c r="F849" s="863" t="s">
        <v>3194</v>
      </c>
      <c r="G849" s="835" t="s">
        <v>4166</v>
      </c>
      <c r="H849" s="835" t="s">
        <v>4167</v>
      </c>
      <c r="I849" s="849">
        <v>281.69098319259342</v>
      </c>
      <c r="J849" s="849">
        <v>135</v>
      </c>
      <c r="K849" s="850">
        <v>38028.250061035156</v>
      </c>
    </row>
    <row r="850" spans="1:11" ht="14.4" customHeight="1" x14ac:dyDescent="0.3">
      <c r="A850" s="831" t="s">
        <v>579</v>
      </c>
      <c r="B850" s="832" t="s">
        <v>580</v>
      </c>
      <c r="C850" s="835" t="s">
        <v>2713</v>
      </c>
      <c r="D850" s="863" t="s">
        <v>2714</v>
      </c>
      <c r="E850" s="835" t="s">
        <v>3193</v>
      </c>
      <c r="F850" s="863" t="s">
        <v>3194</v>
      </c>
      <c r="G850" s="835" t="s">
        <v>4168</v>
      </c>
      <c r="H850" s="835" t="s">
        <v>4169</v>
      </c>
      <c r="I850" s="849">
        <v>281.69226271106351</v>
      </c>
      <c r="J850" s="849">
        <v>199</v>
      </c>
      <c r="K850" s="850">
        <v>56056.840026855469</v>
      </c>
    </row>
    <row r="851" spans="1:11" ht="14.4" customHeight="1" x14ac:dyDescent="0.3">
      <c r="A851" s="831" t="s">
        <v>579</v>
      </c>
      <c r="B851" s="832" t="s">
        <v>580</v>
      </c>
      <c r="C851" s="835" t="s">
        <v>2713</v>
      </c>
      <c r="D851" s="863" t="s">
        <v>2714</v>
      </c>
      <c r="E851" s="835" t="s">
        <v>3193</v>
      </c>
      <c r="F851" s="863" t="s">
        <v>3194</v>
      </c>
      <c r="G851" s="835" t="s">
        <v>4170</v>
      </c>
      <c r="H851" s="835" t="s">
        <v>4171</v>
      </c>
      <c r="I851" s="849">
        <v>281.69472345316183</v>
      </c>
      <c r="J851" s="849">
        <v>137</v>
      </c>
      <c r="K851" s="850">
        <v>38592.110504150391</v>
      </c>
    </row>
    <row r="852" spans="1:11" ht="14.4" customHeight="1" x14ac:dyDescent="0.3">
      <c r="A852" s="831" t="s">
        <v>579</v>
      </c>
      <c r="B852" s="832" t="s">
        <v>580</v>
      </c>
      <c r="C852" s="835" t="s">
        <v>2713</v>
      </c>
      <c r="D852" s="863" t="s">
        <v>2714</v>
      </c>
      <c r="E852" s="835" t="s">
        <v>3193</v>
      </c>
      <c r="F852" s="863" t="s">
        <v>3194</v>
      </c>
      <c r="G852" s="835" t="s">
        <v>4172</v>
      </c>
      <c r="H852" s="835" t="s">
        <v>4173</v>
      </c>
      <c r="I852" s="849">
        <v>281.69113991477275</v>
      </c>
      <c r="J852" s="849">
        <v>88</v>
      </c>
      <c r="K852" s="850">
        <v>24788.8701171875</v>
      </c>
    </row>
    <row r="853" spans="1:11" ht="14.4" customHeight="1" x14ac:dyDescent="0.3">
      <c r="A853" s="831" t="s">
        <v>579</v>
      </c>
      <c r="B853" s="832" t="s">
        <v>580</v>
      </c>
      <c r="C853" s="835" t="s">
        <v>2713</v>
      </c>
      <c r="D853" s="863" t="s">
        <v>2714</v>
      </c>
      <c r="E853" s="835" t="s">
        <v>3193</v>
      </c>
      <c r="F853" s="863" t="s">
        <v>3194</v>
      </c>
      <c r="G853" s="835" t="s">
        <v>4174</v>
      </c>
      <c r="H853" s="835" t="s">
        <v>4175</v>
      </c>
      <c r="I853" s="849">
        <v>281.69160400390626</v>
      </c>
      <c r="J853" s="849">
        <v>36</v>
      </c>
      <c r="K853" s="850">
        <v>10140.930114746094</v>
      </c>
    </row>
    <row r="854" spans="1:11" ht="14.4" customHeight="1" x14ac:dyDescent="0.3">
      <c r="A854" s="831" t="s">
        <v>579</v>
      </c>
      <c r="B854" s="832" t="s">
        <v>580</v>
      </c>
      <c r="C854" s="835" t="s">
        <v>2713</v>
      </c>
      <c r="D854" s="863" t="s">
        <v>2714</v>
      </c>
      <c r="E854" s="835" t="s">
        <v>3193</v>
      </c>
      <c r="F854" s="863" t="s">
        <v>3194</v>
      </c>
      <c r="G854" s="835" t="s">
        <v>4176</v>
      </c>
      <c r="H854" s="835" t="s">
        <v>4177</v>
      </c>
      <c r="I854" s="849">
        <v>281.6916690402561</v>
      </c>
      <c r="J854" s="849">
        <v>23</v>
      </c>
      <c r="K854" s="850">
        <v>6478.9100341796875</v>
      </c>
    </row>
    <row r="855" spans="1:11" ht="14.4" customHeight="1" x14ac:dyDescent="0.3">
      <c r="A855" s="831" t="s">
        <v>579</v>
      </c>
      <c r="B855" s="832" t="s">
        <v>580</v>
      </c>
      <c r="C855" s="835" t="s">
        <v>2713</v>
      </c>
      <c r="D855" s="863" t="s">
        <v>2714</v>
      </c>
      <c r="E855" s="835" t="s">
        <v>3193</v>
      </c>
      <c r="F855" s="863" t="s">
        <v>3194</v>
      </c>
      <c r="G855" s="835" t="s">
        <v>4178</v>
      </c>
      <c r="H855" s="835" t="s">
        <v>4179</v>
      </c>
      <c r="I855" s="849">
        <v>281.69071742466519</v>
      </c>
      <c r="J855" s="849">
        <v>21</v>
      </c>
      <c r="K855" s="850">
        <v>5915.5300903320312</v>
      </c>
    </row>
    <row r="856" spans="1:11" ht="14.4" customHeight="1" x14ac:dyDescent="0.3">
      <c r="A856" s="831" t="s">
        <v>579</v>
      </c>
      <c r="B856" s="832" t="s">
        <v>580</v>
      </c>
      <c r="C856" s="835" t="s">
        <v>2713</v>
      </c>
      <c r="D856" s="863" t="s">
        <v>2714</v>
      </c>
      <c r="E856" s="835" t="s">
        <v>3193</v>
      </c>
      <c r="F856" s="863" t="s">
        <v>3194</v>
      </c>
      <c r="G856" s="835" t="s">
        <v>4180</v>
      </c>
      <c r="H856" s="835" t="s">
        <v>4181</v>
      </c>
      <c r="I856" s="849">
        <v>281.69000244140625</v>
      </c>
      <c r="J856" s="849">
        <v>16</v>
      </c>
      <c r="K856" s="850">
        <v>4507.030029296875</v>
      </c>
    </row>
    <row r="857" spans="1:11" ht="14.4" customHeight="1" x14ac:dyDescent="0.3">
      <c r="A857" s="831" t="s">
        <v>579</v>
      </c>
      <c r="B857" s="832" t="s">
        <v>580</v>
      </c>
      <c r="C857" s="835" t="s">
        <v>2713</v>
      </c>
      <c r="D857" s="863" t="s">
        <v>2714</v>
      </c>
      <c r="E857" s="835" t="s">
        <v>3193</v>
      </c>
      <c r="F857" s="863" t="s">
        <v>3194</v>
      </c>
      <c r="G857" s="835" t="s">
        <v>4182</v>
      </c>
      <c r="H857" s="835" t="s">
        <v>4183</v>
      </c>
      <c r="I857" s="849">
        <v>281.69000244140625</v>
      </c>
      <c r="J857" s="849">
        <v>12</v>
      </c>
      <c r="K857" s="850">
        <v>3380.280029296875</v>
      </c>
    </row>
    <row r="858" spans="1:11" ht="14.4" customHeight="1" x14ac:dyDescent="0.3">
      <c r="A858" s="831" t="s">
        <v>579</v>
      </c>
      <c r="B858" s="832" t="s">
        <v>580</v>
      </c>
      <c r="C858" s="835" t="s">
        <v>2713</v>
      </c>
      <c r="D858" s="863" t="s">
        <v>2714</v>
      </c>
      <c r="E858" s="835" t="s">
        <v>3193</v>
      </c>
      <c r="F858" s="863" t="s">
        <v>3194</v>
      </c>
      <c r="G858" s="835" t="s">
        <v>4184</v>
      </c>
      <c r="H858" s="835" t="s">
        <v>4185</v>
      </c>
      <c r="I858" s="849">
        <v>281.69000244140625</v>
      </c>
      <c r="J858" s="849">
        <v>7</v>
      </c>
      <c r="K858" s="850">
        <v>1971.8300170898437</v>
      </c>
    </row>
    <row r="859" spans="1:11" ht="14.4" customHeight="1" x14ac:dyDescent="0.3">
      <c r="A859" s="831" t="s">
        <v>579</v>
      </c>
      <c r="B859" s="832" t="s">
        <v>580</v>
      </c>
      <c r="C859" s="835" t="s">
        <v>2713</v>
      </c>
      <c r="D859" s="863" t="s">
        <v>2714</v>
      </c>
      <c r="E859" s="835" t="s">
        <v>3193</v>
      </c>
      <c r="F859" s="863" t="s">
        <v>3194</v>
      </c>
      <c r="G859" s="835" t="s">
        <v>4186</v>
      </c>
      <c r="H859" s="835" t="s">
        <v>4187</v>
      </c>
      <c r="I859" s="849">
        <v>281.69125366210937</v>
      </c>
      <c r="J859" s="849">
        <v>14</v>
      </c>
      <c r="K859" s="850">
        <v>3943.719970703125</v>
      </c>
    </row>
    <row r="860" spans="1:11" ht="14.4" customHeight="1" x14ac:dyDescent="0.3">
      <c r="A860" s="831" t="s">
        <v>579</v>
      </c>
      <c r="B860" s="832" t="s">
        <v>580</v>
      </c>
      <c r="C860" s="835" t="s">
        <v>2713</v>
      </c>
      <c r="D860" s="863" t="s">
        <v>2714</v>
      </c>
      <c r="E860" s="835" t="s">
        <v>3193</v>
      </c>
      <c r="F860" s="863" t="s">
        <v>3194</v>
      </c>
      <c r="G860" s="835" t="s">
        <v>4188</v>
      </c>
      <c r="H860" s="835" t="s">
        <v>4189</v>
      </c>
      <c r="I860" s="849">
        <v>281.69000244140625</v>
      </c>
      <c r="J860" s="849">
        <v>8</v>
      </c>
      <c r="K860" s="850">
        <v>2253.52001953125</v>
      </c>
    </row>
    <row r="861" spans="1:11" ht="14.4" customHeight="1" x14ac:dyDescent="0.3">
      <c r="A861" s="831" t="s">
        <v>579</v>
      </c>
      <c r="B861" s="832" t="s">
        <v>580</v>
      </c>
      <c r="C861" s="835" t="s">
        <v>2713</v>
      </c>
      <c r="D861" s="863" t="s">
        <v>2714</v>
      </c>
      <c r="E861" s="835" t="s">
        <v>3193</v>
      </c>
      <c r="F861" s="863" t="s">
        <v>3194</v>
      </c>
      <c r="G861" s="835" t="s">
        <v>4190</v>
      </c>
      <c r="H861" s="835" t="s">
        <v>4191</v>
      </c>
      <c r="I861" s="849">
        <v>281.69000244140625</v>
      </c>
      <c r="J861" s="849">
        <v>12</v>
      </c>
      <c r="K861" s="850">
        <v>3380.280029296875</v>
      </c>
    </row>
    <row r="862" spans="1:11" ht="14.4" customHeight="1" x14ac:dyDescent="0.3">
      <c r="A862" s="831" t="s">
        <v>579</v>
      </c>
      <c r="B862" s="832" t="s">
        <v>580</v>
      </c>
      <c r="C862" s="835" t="s">
        <v>2713</v>
      </c>
      <c r="D862" s="863" t="s">
        <v>2714</v>
      </c>
      <c r="E862" s="835" t="s">
        <v>3193</v>
      </c>
      <c r="F862" s="863" t="s">
        <v>3194</v>
      </c>
      <c r="G862" s="835" t="s">
        <v>4192</v>
      </c>
      <c r="H862" s="835" t="s">
        <v>4193</v>
      </c>
      <c r="I862" s="849">
        <v>281.69278293185766</v>
      </c>
      <c r="J862" s="849">
        <v>25</v>
      </c>
      <c r="K862" s="850">
        <v>7042.320068359375</v>
      </c>
    </row>
    <row r="863" spans="1:11" ht="14.4" customHeight="1" x14ac:dyDescent="0.3">
      <c r="A863" s="831" t="s">
        <v>579</v>
      </c>
      <c r="B863" s="832" t="s">
        <v>580</v>
      </c>
      <c r="C863" s="835" t="s">
        <v>2713</v>
      </c>
      <c r="D863" s="863" t="s">
        <v>2714</v>
      </c>
      <c r="E863" s="835" t="s">
        <v>3193</v>
      </c>
      <c r="F863" s="863" t="s">
        <v>3194</v>
      </c>
      <c r="G863" s="835" t="s">
        <v>4194</v>
      </c>
      <c r="H863" s="835" t="s">
        <v>4195</v>
      </c>
      <c r="I863" s="849">
        <v>370.39500427246094</v>
      </c>
      <c r="J863" s="849">
        <v>15</v>
      </c>
      <c r="K863" s="850">
        <v>5555.9200439453125</v>
      </c>
    </row>
    <row r="864" spans="1:11" ht="14.4" customHeight="1" x14ac:dyDescent="0.3">
      <c r="A864" s="831" t="s">
        <v>579</v>
      </c>
      <c r="B864" s="832" t="s">
        <v>580</v>
      </c>
      <c r="C864" s="835" t="s">
        <v>2713</v>
      </c>
      <c r="D864" s="863" t="s">
        <v>2714</v>
      </c>
      <c r="E864" s="835" t="s">
        <v>3193</v>
      </c>
      <c r="F864" s="863" t="s">
        <v>3194</v>
      </c>
      <c r="G864" s="835" t="s">
        <v>4196</v>
      </c>
      <c r="H864" s="835" t="s">
        <v>4197</v>
      </c>
      <c r="I864" s="849">
        <v>370.39051361083983</v>
      </c>
      <c r="J864" s="849">
        <v>21</v>
      </c>
      <c r="K864" s="850">
        <v>7778.2002868652344</v>
      </c>
    </row>
    <row r="865" spans="1:11" ht="14.4" customHeight="1" x14ac:dyDescent="0.3">
      <c r="A865" s="831" t="s">
        <v>579</v>
      </c>
      <c r="B865" s="832" t="s">
        <v>580</v>
      </c>
      <c r="C865" s="835" t="s">
        <v>2713</v>
      </c>
      <c r="D865" s="863" t="s">
        <v>2714</v>
      </c>
      <c r="E865" s="835" t="s">
        <v>3193</v>
      </c>
      <c r="F865" s="863" t="s">
        <v>3194</v>
      </c>
      <c r="G865" s="835" t="s">
        <v>4198</v>
      </c>
      <c r="H865" s="835" t="s">
        <v>4199</v>
      </c>
      <c r="I865" s="849">
        <v>370.3900146484375</v>
      </c>
      <c r="J865" s="849">
        <v>4</v>
      </c>
      <c r="K865" s="850">
        <v>1481.56005859375</v>
      </c>
    </row>
    <row r="866" spans="1:11" ht="14.4" customHeight="1" x14ac:dyDescent="0.3">
      <c r="A866" s="831" t="s">
        <v>579</v>
      </c>
      <c r="B866" s="832" t="s">
        <v>580</v>
      </c>
      <c r="C866" s="835" t="s">
        <v>2713</v>
      </c>
      <c r="D866" s="863" t="s">
        <v>2714</v>
      </c>
      <c r="E866" s="835" t="s">
        <v>3193</v>
      </c>
      <c r="F866" s="863" t="s">
        <v>3194</v>
      </c>
      <c r="G866" s="835" t="s">
        <v>4200</v>
      </c>
      <c r="H866" s="835" t="s">
        <v>4201</v>
      </c>
      <c r="I866" s="849">
        <v>370.3900146484375</v>
      </c>
      <c r="J866" s="849">
        <v>21</v>
      </c>
      <c r="K866" s="850">
        <v>7778.1903076171875</v>
      </c>
    </row>
    <row r="867" spans="1:11" ht="14.4" customHeight="1" x14ac:dyDescent="0.3">
      <c r="A867" s="831" t="s">
        <v>579</v>
      </c>
      <c r="B867" s="832" t="s">
        <v>580</v>
      </c>
      <c r="C867" s="835" t="s">
        <v>2713</v>
      </c>
      <c r="D867" s="863" t="s">
        <v>2714</v>
      </c>
      <c r="E867" s="835" t="s">
        <v>3193</v>
      </c>
      <c r="F867" s="863" t="s">
        <v>3194</v>
      </c>
      <c r="G867" s="835" t="s">
        <v>4202</v>
      </c>
      <c r="H867" s="835" t="s">
        <v>4203</v>
      </c>
      <c r="I867" s="849">
        <v>370.3900146484375</v>
      </c>
      <c r="J867" s="849">
        <v>9</v>
      </c>
      <c r="K867" s="850">
        <v>3333.5101318359375</v>
      </c>
    </row>
    <row r="868" spans="1:11" ht="14.4" customHeight="1" x14ac:dyDescent="0.3">
      <c r="A868" s="831" t="s">
        <v>579</v>
      </c>
      <c r="B868" s="832" t="s">
        <v>580</v>
      </c>
      <c r="C868" s="835" t="s">
        <v>2713</v>
      </c>
      <c r="D868" s="863" t="s">
        <v>2714</v>
      </c>
      <c r="E868" s="835" t="s">
        <v>3193</v>
      </c>
      <c r="F868" s="863" t="s">
        <v>3194</v>
      </c>
      <c r="G868" s="835" t="s">
        <v>4204</v>
      </c>
      <c r="H868" s="835" t="s">
        <v>4205</v>
      </c>
      <c r="I868" s="849">
        <v>370.3900146484375</v>
      </c>
      <c r="J868" s="849">
        <v>3</v>
      </c>
      <c r="K868" s="850">
        <v>1111.1700439453125</v>
      </c>
    </row>
    <row r="869" spans="1:11" ht="14.4" customHeight="1" x14ac:dyDescent="0.3">
      <c r="A869" s="831" t="s">
        <v>579</v>
      </c>
      <c r="B869" s="832" t="s">
        <v>580</v>
      </c>
      <c r="C869" s="835" t="s">
        <v>2713</v>
      </c>
      <c r="D869" s="863" t="s">
        <v>2714</v>
      </c>
      <c r="E869" s="835" t="s">
        <v>3193</v>
      </c>
      <c r="F869" s="863" t="s">
        <v>3194</v>
      </c>
      <c r="G869" s="835" t="s">
        <v>4206</v>
      </c>
      <c r="H869" s="835" t="s">
        <v>4207</v>
      </c>
      <c r="I869" s="849">
        <v>294.35000610351562</v>
      </c>
      <c r="J869" s="849">
        <v>1</v>
      </c>
      <c r="K869" s="850">
        <v>294.35000610351562</v>
      </c>
    </row>
    <row r="870" spans="1:11" ht="14.4" customHeight="1" x14ac:dyDescent="0.3">
      <c r="A870" s="831" t="s">
        <v>579</v>
      </c>
      <c r="B870" s="832" t="s">
        <v>580</v>
      </c>
      <c r="C870" s="835" t="s">
        <v>2713</v>
      </c>
      <c r="D870" s="863" t="s">
        <v>2714</v>
      </c>
      <c r="E870" s="835" t="s">
        <v>3193</v>
      </c>
      <c r="F870" s="863" t="s">
        <v>3194</v>
      </c>
      <c r="G870" s="835" t="s">
        <v>4208</v>
      </c>
      <c r="H870" s="835" t="s">
        <v>4209</v>
      </c>
      <c r="I870" s="849">
        <v>294.35000610351562</v>
      </c>
      <c r="J870" s="849">
        <v>3</v>
      </c>
      <c r="K870" s="850">
        <v>883.05001831054687</v>
      </c>
    </row>
    <row r="871" spans="1:11" ht="14.4" customHeight="1" x14ac:dyDescent="0.3">
      <c r="A871" s="831" t="s">
        <v>579</v>
      </c>
      <c r="B871" s="832" t="s">
        <v>580</v>
      </c>
      <c r="C871" s="835" t="s">
        <v>2713</v>
      </c>
      <c r="D871" s="863" t="s">
        <v>2714</v>
      </c>
      <c r="E871" s="835" t="s">
        <v>3193</v>
      </c>
      <c r="F871" s="863" t="s">
        <v>3194</v>
      </c>
      <c r="G871" s="835" t="s">
        <v>4210</v>
      </c>
      <c r="H871" s="835" t="s">
        <v>4211</v>
      </c>
      <c r="I871" s="849">
        <v>294.35166931152344</v>
      </c>
      <c r="J871" s="849">
        <v>10</v>
      </c>
      <c r="K871" s="850">
        <v>2943.5100708007812</v>
      </c>
    </row>
    <row r="872" spans="1:11" ht="14.4" customHeight="1" x14ac:dyDescent="0.3">
      <c r="A872" s="831" t="s">
        <v>579</v>
      </c>
      <c r="B872" s="832" t="s">
        <v>580</v>
      </c>
      <c r="C872" s="835" t="s">
        <v>2713</v>
      </c>
      <c r="D872" s="863" t="s">
        <v>2714</v>
      </c>
      <c r="E872" s="835" t="s">
        <v>3193</v>
      </c>
      <c r="F872" s="863" t="s">
        <v>3194</v>
      </c>
      <c r="G872" s="835" t="s">
        <v>4212</v>
      </c>
      <c r="H872" s="835" t="s">
        <v>4213</v>
      </c>
      <c r="I872" s="849">
        <v>294.35166931152344</v>
      </c>
      <c r="J872" s="849">
        <v>13</v>
      </c>
      <c r="K872" s="850">
        <v>3826.5900268554687</v>
      </c>
    </row>
    <row r="873" spans="1:11" ht="14.4" customHeight="1" x14ac:dyDescent="0.3">
      <c r="A873" s="831" t="s">
        <v>579</v>
      </c>
      <c r="B873" s="832" t="s">
        <v>580</v>
      </c>
      <c r="C873" s="835" t="s">
        <v>2713</v>
      </c>
      <c r="D873" s="863" t="s">
        <v>2714</v>
      </c>
      <c r="E873" s="835" t="s">
        <v>3193</v>
      </c>
      <c r="F873" s="863" t="s">
        <v>3194</v>
      </c>
      <c r="G873" s="835" t="s">
        <v>4214</v>
      </c>
      <c r="H873" s="835" t="s">
        <v>4215</v>
      </c>
      <c r="I873" s="849">
        <v>294.35000610351562</v>
      </c>
      <c r="J873" s="849">
        <v>3</v>
      </c>
      <c r="K873" s="850">
        <v>883.05001831054687</v>
      </c>
    </row>
    <row r="874" spans="1:11" ht="14.4" customHeight="1" x14ac:dyDescent="0.3">
      <c r="A874" s="831" t="s">
        <v>579</v>
      </c>
      <c r="B874" s="832" t="s">
        <v>580</v>
      </c>
      <c r="C874" s="835" t="s">
        <v>2713</v>
      </c>
      <c r="D874" s="863" t="s">
        <v>2714</v>
      </c>
      <c r="E874" s="835" t="s">
        <v>3193</v>
      </c>
      <c r="F874" s="863" t="s">
        <v>3194</v>
      </c>
      <c r="G874" s="835" t="s">
        <v>4216</v>
      </c>
      <c r="H874" s="835" t="s">
        <v>4217</v>
      </c>
      <c r="I874" s="849">
        <v>294.35000610351562</v>
      </c>
      <c r="J874" s="849">
        <v>1</v>
      </c>
      <c r="K874" s="850">
        <v>294.35000610351562</v>
      </c>
    </row>
    <row r="875" spans="1:11" ht="14.4" customHeight="1" x14ac:dyDescent="0.3">
      <c r="A875" s="831" t="s">
        <v>579</v>
      </c>
      <c r="B875" s="832" t="s">
        <v>580</v>
      </c>
      <c r="C875" s="835" t="s">
        <v>2713</v>
      </c>
      <c r="D875" s="863" t="s">
        <v>2714</v>
      </c>
      <c r="E875" s="835" t="s">
        <v>3193</v>
      </c>
      <c r="F875" s="863" t="s">
        <v>3194</v>
      </c>
      <c r="G875" s="835" t="s">
        <v>4218</v>
      </c>
      <c r="H875" s="835" t="s">
        <v>4219</v>
      </c>
      <c r="I875" s="849">
        <v>226.1300048828125</v>
      </c>
      <c r="J875" s="849">
        <v>2</v>
      </c>
      <c r="K875" s="850">
        <v>452.25</v>
      </c>
    </row>
    <row r="876" spans="1:11" ht="14.4" customHeight="1" x14ac:dyDescent="0.3">
      <c r="A876" s="831" t="s">
        <v>579</v>
      </c>
      <c r="B876" s="832" t="s">
        <v>580</v>
      </c>
      <c r="C876" s="835" t="s">
        <v>2713</v>
      </c>
      <c r="D876" s="863" t="s">
        <v>2714</v>
      </c>
      <c r="E876" s="835" t="s">
        <v>3193</v>
      </c>
      <c r="F876" s="863" t="s">
        <v>3194</v>
      </c>
      <c r="G876" s="835" t="s">
        <v>4220</v>
      </c>
      <c r="H876" s="835" t="s">
        <v>4221</v>
      </c>
      <c r="I876" s="849">
        <v>428.8699951171875</v>
      </c>
      <c r="J876" s="849">
        <v>1</v>
      </c>
      <c r="K876" s="850">
        <v>428.8699951171875</v>
      </c>
    </row>
    <row r="877" spans="1:11" ht="14.4" customHeight="1" x14ac:dyDescent="0.3">
      <c r="A877" s="831" t="s">
        <v>579</v>
      </c>
      <c r="B877" s="832" t="s">
        <v>580</v>
      </c>
      <c r="C877" s="835" t="s">
        <v>2713</v>
      </c>
      <c r="D877" s="863" t="s">
        <v>2714</v>
      </c>
      <c r="E877" s="835" t="s">
        <v>3193</v>
      </c>
      <c r="F877" s="863" t="s">
        <v>3194</v>
      </c>
      <c r="G877" s="835" t="s">
        <v>4222</v>
      </c>
      <c r="H877" s="835" t="s">
        <v>4223</v>
      </c>
      <c r="I877" s="849">
        <v>226.1199951171875</v>
      </c>
      <c r="J877" s="849">
        <v>1</v>
      </c>
      <c r="K877" s="850">
        <v>226.1199951171875</v>
      </c>
    </row>
    <row r="878" spans="1:11" ht="14.4" customHeight="1" x14ac:dyDescent="0.3">
      <c r="A878" s="831" t="s">
        <v>579</v>
      </c>
      <c r="B878" s="832" t="s">
        <v>580</v>
      </c>
      <c r="C878" s="835" t="s">
        <v>2713</v>
      </c>
      <c r="D878" s="863" t="s">
        <v>2714</v>
      </c>
      <c r="E878" s="835" t="s">
        <v>3193</v>
      </c>
      <c r="F878" s="863" t="s">
        <v>3194</v>
      </c>
      <c r="G878" s="835" t="s">
        <v>4224</v>
      </c>
      <c r="H878" s="835" t="s">
        <v>4225</v>
      </c>
      <c r="I878" s="849">
        <v>333.56333414713544</v>
      </c>
      <c r="J878" s="849">
        <v>2</v>
      </c>
      <c r="K878" s="850">
        <v>857.739990234375</v>
      </c>
    </row>
    <row r="879" spans="1:11" ht="14.4" customHeight="1" x14ac:dyDescent="0.3">
      <c r="A879" s="831" t="s">
        <v>579</v>
      </c>
      <c r="B879" s="832" t="s">
        <v>580</v>
      </c>
      <c r="C879" s="835" t="s">
        <v>2713</v>
      </c>
      <c r="D879" s="863" t="s">
        <v>2714</v>
      </c>
      <c r="E879" s="835" t="s">
        <v>3193</v>
      </c>
      <c r="F879" s="863" t="s">
        <v>3194</v>
      </c>
      <c r="G879" s="835" t="s">
        <v>4226</v>
      </c>
      <c r="H879" s="835" t="s">
        <v>4227</v>
      </c>
      <c r="I879" s="849">
        <v>185.19999694824219</v>
      </c>
      <c r="J879" s="849">
        <v>2</v>
      </c>
      <c r="K879" s="850">
        <v>370.39999389648438</v>
      </c>
    </row>
    <row r="880" spans="1:11" ht="14.4" customHeight="1" x14ac:dyDescent="0.3">
      <c r="A880" s="831" t="s">
        <v>579</v>
      </c>
      <c r="B880" s="832" t="s">
        <v>580</v>
      </c>
      <c r="C880" s="835" t="s">
        <v>2713</v>
      </c>
      <c r="D880" s="863" t="s">
        <v>2714</v>
      </c>
      <c r="E880" s="835" t="s">
        <v>3193</v>
      </c>
      <c r="F880" s="863" t="s">
        <v>3194</v>
      </c>
      <c r="G880" s="835" t="s">
        <v>4228</v>
      </c>
      <c r="H880" s="835" t="s">
        <v>4229</v>
      </c>
      <c r="I880" s="849">
        <v>185.19999694824219</v>
      </c>
      <c r="J880" s="849">
        <v>2</v>
      </c>
      <c r="K880" s="850">
        <v>370.39999389648438</v>
      </c>
    </row>
    <row r="881" spans="1:11" ht="14.4" customHeight="1" x14ac:dyDescent="0.3">
      <c r="A881" s="831" t="s">
        <v>579</v>
      </c>
      <c r="B881" s="832" t="s">
        <v>580</v>
      </c>
      <c r="C881" s="835" t="s">
        <v>2713</v>
      </c>
      <c r="D881" s="863" t="s">
        <v>2714</v>
      </c>
      <c r="E881" s="835" t="s">
        <v>3193</v>
      </c>
      <c r="F881" s="863" t="s">
        <v>3194</v>
      </c>
      <c r="G881" s="835" t="s">
        <v>4230</v>
      </c>
      <c r="H881" s="835" t="s">
        <v>4231</v>
      </c>
      <c r="I881" s="849">
        <v>185.19999694824219</v>
      </c>
      <c r="J881" s="849">
        <v>1</v>
      </c>
      <c r="K881" s="850">
        <v>185.19999694824219</v>
      </c>
    </row>
    <row r="882" spans="1:11" ht="14.4" customHeight="1" x14ac:dyDescent="0.3">
      <c r="A882" s="831" t="s">
        <v>579</v>
      </c>
      <c r="B882" s="832" t="s">
        <v>580</v>
      </c>
      <c r="C882" s="835" t="s">
        <v>2713</v>
      </c>
      <c r="D882" s="863" t="s">
        <v>2714</v>
      </c>
      <c r="E882" s="835" t="s">
        <v>3193</v>
      </c>
      <c r="F882" s="863" t="s">
        <v>3194</v>
      </c>
      <c r="G882" s="835" t="s">
        <v>4232</v>
      </c>
      <c r="H882" s="835" t="s">
        <v>4233</v>
      </c>
      <c r="I882" s="849">
        <v>185.19999694824219</v>
      </c>
      <c r="J882" s="849">
        <v>1</v>
      </c>
      <c r="K882" s="850">
        <v>185.19999694824219</v>
      </c>
    </row>
    <row r="883" spans="1:11" ht="14.4" customHeight="1" x14ac:dyDescent="0.3">
      <c r="A883" s="831" t="s">
        <v>579</v>
      </c>
      <c r="B883" s="832" t="s">
        <v>580</v>
      </c>
      <c r="C883" s="835" t="s">
        <v>2713</v>
      </c>
      <c r="D883" s="863" t="s">
        <v>2714</v>
      </c>
      <c r="E883" s="835" t="s">
        <v>3193</v>
      </c>
      <c r="F883" s="863" t="s">
        <v>3194</v>
      </c>
      <c r="G883" s="835" t="s">
        <v>4234</v>
      </c>
      <c r="H883" s="835" t="s">
        <v>4235</v>
      </c>
      <c r="I883" s="849">
        <v>185.19999694824219</v>
      </c>
      <c r="J883" s="849">
        <v>1</v>
      </c>
      <c r="K883" s="850">
        <v>185.19999694824219</v>
      </c>
    </row>
    <row r="884" spans="1:11" ht="14.4" customHeight="1" x14ac:dyDescent="0.3">
      <c r="A884" s="831" t="s">
        <v>579</v>
      </c>
      <c r="B884" s="832" t="s">
        <v>580</v>
      </c>
      <c r="C884" s="835" t="s">
        <v>2713</v>
      </c>
      <c r="D884" s="863" t="s">
        <v>2714</v>
      </c>
      <c r="E884" s="835" t="s">
        <v>3193</v>
      </c>
      <c r="F884" s="863" t="s">
        <v>3194</v>
      </c>
      <c r="G884" s="835" t="s">
        <v>4236</v>
      </c>
      <c r="H884" s="835" t="s">
        <v>4237</v>
      </c>
      <c r="I884" s="849">
        <v>185.19999694824219</v>
      </c>
      <c r="J884" s="849">
        <v>5</v>
      </c>
      <c r="K884" s="850">
        <v>925.99998474121094</v>
      </c>
    </row>
    <row r="885" spans="1:11" ht="14.4" customHeight="1" x14ac:dyDescent="0.3">
      <c r="A885" s="831" t="s">
        <v>579</v>
      </c>
      <c r="B885" s="832" t="s">
        <v>580</v>
      </c>
      <c r="C885" s="835" t="s">
        <v>2713</v>
      </c>
      <c r="D885" s="863" t="s">
        <v>2714</v>
      </c>
      <c r="E885" s="835" t="s">
        <v>3193</v>
      </c>
      <c r="F885" s="863" t="s">
        <v>3194</v>
      </c>
      <c r="G885" s="835" t="s">
        <v>4238</v>
      </c>
      <c r="H885" s="835" t="s">
        <v>4239</v>
      </c>
      <c r="I885" s="849">
        <v>185.19999694824219</v>
      </c>
      <c r="J885" s="849">
        <v>3</v>
      </c>
      <c r="K885" s="850">
        <v>555.59999084472656</v>
      </c>
    </row>
    <row r="886" spans="1:11" ht="14.4" customHeight="1" x14ac:dyDescent="0.3">
      <c r="A886" s="831" t="s">
        <v>579</v>
      </c>
      <c r="B886" s="832" t="s">
        <v>580</v>
      </c>
      <c r="C886" s="835" t="s">
        <v>2713</v>
      </c>
      <c r="D886" s="863" t="s">
        <v>2714</v>
      </c>
      <c r="E886" s="835" t="s">
        <v>3193</v>
      </c>
      <c r="F886" s="863" t="s">
        <v>3194</v>
      </c>
      <c r="G886" s="835" t="s">
        <v>4240</v>
      </c>
      <c r="H886" s="835" t="s">
        <v>4241</v>
      </c>
      <c r="I886" s="849">
        <v>226.1300048828125</v>
      </c>
      <c r="J886" s="849">
        <v>2</v>
      </c>
      <c r="K886" s="850">
        <v>452.25</v>
      </c>
    </row>
    <row r="887" spans="1:11" ht="14.4" customHeight="1" x14ac:dyDescent="0.3">
      <c r="A887" s="831" t="s">
        <v>579</v>
      </c>
      <c r="B887" s="832" t="s">
        <v>580</v>
      </c>
      <c r="C887" s="835" t="s">
        <v>2713</v>
      </c>
      <c r="D887" s="863" t="s">
        <v>2714</v>
      </c>
      <c r="E887" s="835" t="s">
        <v>3193</v>
      </c>
      <c r="F887" s="863" t="s">
        <v>3194</v>
      </c>
      <c r="G887" s="835" t="s">
        <v>4242</v>
      </c>
      <c r="H887" s="835" t="s">
        <v>4243</v>
      </c>
      <c r="I887" s="849">
        <v>226.12333170572916</v>
      </c>
      <c r="J887" s="849">
        <v>4</v>
      </c>
      <c r="K887" s="850">
        <v>904.489990234375</v>
      </c>
    </row>
    <row r="888" spans="1:11" ht="14.4" customHeight="1" x14ac:dyDescent="0.3">
      <c r="A888" s="831" t="s">
        <v>579</v>
      </c>
      <c r="B888" s="832" t="s">
        <v>580</v>
      </c>
      <c r="C888" s="835" t="s">
        <v>2713</v>
      </c>
      <c r="D888" s="863" t="s">
        <v>2714</v>
      </c>
      <c r="E888" s="835" t="s">
        <v>3193</v>
      </c>
      <c r="F888" s="863" t="s">
        <v>3194</v>
      </c>
      <c r="G888" s="835" t="s">
        <v>4244</v>
      </c>
      <c r="H888" s="835" t="s">
        <v>4245</v>
      </c>
      <c r="I888" s="849">
        <v>226.12333170572916</v>
      </c>
      <c r="J888" s="849">
        <v>3</v>
      </c>
      <c r="K888" s="850">
        <v>678.3699951171875</v>
      </c>
    </row>
    <row r="889" spans="1:11" ht="14.4" customHeight="1" x14ac:dyDescent="0.3">
      <c r="A889" s="831" t="s">
        <v>579</v>
      </c>
      <c r="B889" s="832" t="s">
        <v>580</v>
      </c>
      <c r="C889" s="835" t="s">
        <v>2713</v>
      </c>
      <c r="D889" s="863" t="s">
        <v>2714</v>
      </c>
      <c r="E889" s="835" t="s">
        <v>3193</v>
      </c>
      <c r="F889" s="863" t="s">
        <v>3194</v>
      </c>
      <c r="G889" s="835" t="s">
        <v>4246</v>
      </c>
      <c r="H889" s="835" t="s">
        <v>4247</v>
      </c>
      <c r="I889" s="849">
        <v>226.12333170572916</v>
      </c>
      <c r="J889" s="849">
        <v>4</v>
      </c>
      <c r="K889" s="850">
        <v>904.489990234375</v>
      </c>
    </row>
    <row r="890" spans="1:11" ht="14.4" customHeight="1" x14ac:dyDescent="0.3">
      <c r="A890" s="831" t="s">
        <v>579</v>
      </c>
      <c r="B890" s="832" t="s">
        <v>580</v>
      </c>
      <c r="C890" s="835" t="s">
        <v>2713</v>
      </c>
      <c r="D890" s="863" t="s">
        <v>2714</v>
      </c>
      <c r="E890" s="835" t="s">
        <v>3193</v>
      </c>
      <c r="F890" s="863" t="s">
        <v>3194</v>
      </c>
      <c r="G890" s="835" t="s">
        <v>4248</v>
      </c>
      <c r="H890" s="835" t="s">
        <v>4249</v>
      </c>
      <c r="I890" s="849">
        <v>226.1199951171875</v>
      </c>
      <c r="J890" s="849">
        <v>1</v>
      </c>
      <c r="K890" s="850">
        <v>226.1199951171875</v>
      </c>
    </row>
    <row r="891" spans="1:11" ht="14.4" customHeight="1" x14ac:dyDescent="0.3">
      <c r="A891" s="831" t="s">
        <v>579</v>
      </c>
      <c r="B891" s="832" t="s">
        <v>580</v>
      </c>
      <c r="C891" s="835" t="s">
        <v>2713</v>
      </c>
      <c r="D891" s="863" t="s">
        <v>2714</v>
      </c>
      <c r="E891" s="835" t="s">
        <v>3193</v>
      </c>
      <c r="F891" s="863" t="s">
        <v>3194</v>
      </c>
      <c r="G891" s="835" t="s">
        <v>4250</v>
      </c>
      <c r="H891" s="835" t="s">
        <v>4251</v>
      </c>
      <c r="I891" s="849">
        <v>226.1199951171875</v>
      </c>
      <c r="J891" s="849">
        <v>1</v>
      </c>
      <c r="K891" s="850">
        <v>226.1199951171875</v>
      </c>
    </row>
    <row r="892" spans="1:11" ht="14.4" customHeight="1" x14ac:dyDescent="0.3">
      <c r="A892" s="831" t="s">
        <v>579</v>
      </c>
      <c r="B892" s="832" t="s">
        <v>580</v>
      </c>
      <c r="C892" s="835" t="s">
        <v>2713</v>
      </c>
      <c r="D892" s="863" t="s">
        <v>2714</v>
      </c>
      <c r="E892" s="835" t="s">
        <v>3193</v>
      </c>
      <c r="F892" s="863" t="s">
        <v>3194</v>
      </c>
      <c r="G892" s="835" t="s">
        <v>4252</v>
      </c>
      <c r="H892" s="835" t="s">
        <v>4253</v>
      </c>
      <c r="I892" s="849">
        <v>226.1199951171875</v>
      </c>
      <c r="J892" s="849">
        <v>1</v>
      </c>
      <c r="K892" s="850">
        <v>226.1199951171875</v>
      </c>
    </row>
    <row r="893" spans="1:11" ht="14.4" customHeight="1" x14ac:dyDescent="0.3">
      <c r="A893" s="831" t="s">
        <v>579</v>
      </c>
      <c r="B893" s="832" t="s">
        <v>580</v>
      </c>
      <c r="C893" s="835" t="s">
        <v>2713</v>
      </c>
      <c r="D893" s="863" t="s">
        <v>2714</v>
      </c>
      <c r="E893" s="835" t="s">
        <v>3193</v>
      </c>
      <c r="F893" s="863" t="s">
        <v>3194</v>
      </c>
      <c r="G893" s="835" t="s">
        <v>4254</v>
      </c>
      <c r="H893" s="835" t="s">
        <v>4255</v>
      </c>
      <c r="I893" s="849">
        <v>226.1199951171875</v>
      </c>
      <c r="J893" s="849">
        <v>1</v>
      </c>
      <c r="K893" s="850">
        <v>226.1199951171875</v>
      </c>
    </row>
    <row r="894" spans="1:11" ht="14.4" customHeight="1" x14ac:dyDescent="0.3">
      <c r="A894" s="831" t="s">
        <v>579</v>
      </c>
      <c r="B894" s="832" t="s">
        <v>580</v>
      </c>
      <c r="C894" s="835" t="s">
        <v>2713</v>
      </c>
      <c r="D894" s="863" t="s">
        <v>2714</v>
      </c>
      <c r="E894" s="835" t="s">
        <v>3193</v>
      </c>
      <c r="F894" s="863" t="s">
        <v>3194</v>
      </c>
      <c r="G894" s="835" t="s">
        <v>4256</v>
      </c>
      <c r="H894" s="835" t="s">
        <v>4257</v>
      </c>
      <c r="I894" s="849">
        <v>561.20001220703125</v>
      </c>
      <c r="J894" s="849">
        <v>1</v>
      </c>
      <c r="K894" s="850">
        <v>561.20001220703125</v>
      </c>
    </row>
    <row r="895" spans="1:11" ht="14.4" customHeight="1" x14ac:dyDescent="0.3">
      <c r="A895" s="831" t="s">
        <v>579</v>
      </c>
      <c r="B895" s="832" t="s">
        <v>580</v>
      </c>
      <c r="C895" s="835" t="s">
        <v>2713</v>
      </c>
      <c r="D895" s="863" t="s">
        <v>2714</v>
      </c>
      <c r="E895" s="835" t="s">
        <v>3193</v>
      </c>
      <c r="F895" s="863" t="s">
        <v>3194</v>
      </c>
      <c r="G895" s="835" t="s">
        <v>4258</v>
      </c>
      <c r="H895" s="835" t="s">
        <v>4259</v>
      </c>
      <c r="I895" s="849">
        <v>561.18500773111975</v>
      </c>
      <c r="J895" s="849">
        <v>7</v>
      </c>
      <c r="K895" s="850">
        <v>3928.31005859375</v>
      </c>
    </row>
    <row r="896" spans="1:11" ht="14.4" customHeight="1" x14ac:dyDescent="0.3">
      <c r="A896" s="831" t="s">
        <v>579</v>
      </c>
      <c r="B896" s="832" t="s">
        <v>580</v>
      </c>
      <c r="C896" s="835" t="s">
        <v>2713</v>
      </c>
      <c r="D896" s="863" t="s">
        <v>2714</v>
      </c>
      <c r="E896" s="835" t="s">
        <v>3193</v>
      </c>
      <c r="F896" s="863" t="s">
        <v>3194</v>
      </c>
      <c r="G896" s="835" t="s">
        <v>4260</v>
      </c>
      <c r="H896" s="835" t="s">
        <v>4261</v>
      </c>
      <c r="I896" s="849">
        <v>580.72111002604163</v>
      </c>
      <c r="J896" s="849">
        <v>12</v>
      </c>
      <c r="K896" s="850">
        <v>6968.739990234375</v>
      </c>
    </row>
    <row r="897" spans="1:11" ht="14.4" customHeight="1" x14ac:dyDescent="0.3">
      <c r="A897" s="831" t="s">
        <v>579</v>
      </c>
      <c r="B897" s="832" t="s">
        <v>580</v>
      </c>
      <c r="C897" s="835" t="s">
        <v>2713</v>
      </c>
      <c r="D897" s="863" t="s">
        <v>2714</v>
      </c>
      <c r="E897" s="835" t="s">
        <v>3193</v>
      </c>
      <c r="F897" s="863" t="s">
        <v>3194</v>
      </c>
      <c r="G897" s="835" t="s">
        <v>4262</v>
      </c>
      <c r="H897" s="835" t="s">
        <v>4263</v>
      </c>
      <c r="I897" s="849">
        <v>580.75</v>
      </c>
      <c r="J897" s="849">
        <v>14</v>
      </c>
      <c r="K897" s="850">
        <v>8130.5</v>
      </c>
    </row>
    <row r="898" spans="1:11" ht="14.4" customHeight="1" x14ac:dyDescent="0.3">
      <c r="A898" s="831" t="s">
        <v>579</v>
      </c>
      <c r="B898" s="832" t="s">
        <v>580</v>
      </c>
      <c r="C898" s="835" t="s">
        <v>2713</v>
      </c>
      <c r="D898" s="863" t="s">
        <v>2714</v>
      </c>
      <c r="E898" s="835" t="s">
        <v>3193</v>
      </c>
      <c r="F898" s="863" t="s">
        <v>3194</v>
      </c>
      <c r="G898" s="835" t="s">
        <v>4264</v>
      </c>
      <c r="H898" s="835" t="s">
        <v>4265</v>
      </c>
      <c r="I898" s="849">
        <v>601.45001220703125</v>
      </c>
      <c r="J898" s="849">
        <v>6</v>
      </c>
      <c r="K898" s="850">
        <v>3608.7000122070312</v>
      </c>
    </row>
    <row r="899" spans="1:11" ht="14.4" customHeight="1" x14ac:dyDescent="0.3">
      <c r="A899" s="831" t="s">
        <v>579</v>
      </c>
      <c r="B899" s="832" t="s">
        <v>580</v>
      </c>
      <c r="C899" s="835" t="s">
        <v>2713</v>
      </c>
      <c r="D899" s="863" t="s">
        <v>2714</v>
      </c>
      <c r="E899" s="835" t="s">
        <v>3193</v>
      </c>
      <c r="F899" s="863" t="s">
        <v>3194</v>
      </c>
      <c r="G899" s="835" t="s">
        <v>4266</v>
      </c>
      <c r="H899" s="835" t="s">
        <v>4267</v>
      </c>
      <c r="I899" s="849">
        <v>621</v>
      </c>
      <c r="J899" s="849">
        <v>3</v>
      </c>
      <c r="K899" s="850">
        <v>1863</v>
      </c>
    </row>
    <row r="900" spans="1:11" ht="14.4" customHeight="1" x14ac:dyDescent="0.3">
      <c r="A900" s="831" t="s">
        <v>579</v>
      </c>
      <c r="B900" s="832" t="s">
        <v>580</v>
      </c>
      <c r="C900" s="835" t="s">
        <v>2713</v>
      </c>
      <c r="D900" s="863" t="s">
        <v>2714</v>
      </c>
      <c r="E900" s="835" t="s">
        <v>3193</v>
      </c>
      <c r="F900" s="863" t="s">
        <v>3194</v>
      </c>
      <c r="G900" s="835" t="s">
        <v>4268</v>
      </c>
      <c r="H900" s="835" t="s">
        <v>4269</v>
      </c>
      <c r="I900" s="849">
        <v>621</v>
      </c>
      <c r="J900" s="849">
        <v>1</v>
      </c>
      <c r="K900" s="850">
        <v>621</v>
      </c>
    </row>
    <row r="901" spans="1:11" ht="14.4" customHeight="1" x14ac:dyDescent="0.3">
      <c r="A901" s="831" t="s">
        <v>579</v>
      </c>
      <c r="B901" s="832" t="s">
        <v>580</v>
      </c>
      <c r="C901" s="835" t="s">
        <v>2713</v>
      </c>
      <c r="D901" s="863" t="s">
        <v>2714</v>
      </c>
      <c r="E901" s="835" t="s">
        <v>3193</v>
      </c>
      <c r="F901" s="863" t="s">
        <v>3194</v>
      </c>
      <c r="G901" s="835" t="s">
        <v>4270</v>
      </c>
      <c r="H901" s="835" t="s">
        <v>4271</v>
      </c>
      <c r="I901" s="849">
        <v>657.79998779296875</v>
      </c>
      <c r="J901" s="849">
        <v>1</v>
      </c>
      <c r="K901" s="850">
        <v>657.79998779296875</v>
      </c>
    </row>
    <row r="902" spans="1:11" ht="14.4" customHeight="1" x14ac:dyDescent="0.3">
      <c r="A902" s="831" t="s">
        <v>579</v>
      </c>
      <c r="B902" s="832" t="s">
        <v>580</v>
      </c>
      <c r="C902" s="835" t="s">
        <v>2713</v>
      </c>
      <c r="D902" s="863" t="s">
        <v>2714</v>
      </c>
      <c r="E902" s="835" t="s">
        <v>3193</v>
      </c>
      <c r="F902" s="863" t="s">
        <v>3194</v>
      </c>
      <c r="G902" s="835" t="s">
        <v>4272</v>
      </c>
      <c r="H902" s="835" t="s">
        <v>4273</v>
      </c>
      <c r="I902" s="849">
        <v>540.5</v>
      </c>
      <c r="J902" s="849">
        <v>1</v>
      </c>
      <c r="K902" s="850">
        <v>540.5</v>
      </c>
    </row>
    <row r="903" spans="1:11" ht="14.4" customHeight="1" x14ac:dyDescent="0.3">
      <c r="A903" s="831" t="s">
        <v>579</v>
      </c>
      <c r="B903" s="832" t="s">
        <v>580</v>
      </c>
      <c r="C903" s="835" t="s">
        <v>2713</v>
      </c>
      <c r="D903" s="863" t="s">
        <v>2714</v>
      </c>
      <c r="E903" s="835" t="s">
        <v>3193</v>
      </c>
      <c r="F903" s="863" t="s">
        <v>3194</v>
      </c>
      <c r="G903" s="835" t="s">
        <v>4274</v>
      </c>
      <c r="H903" s="835" t="s">
        <v>4275</v>
      </c>
      <c r="I903" s="849">
        <v>479.54998779296875</v>
      </c>
      <c r="J903" s="849">
        <v>1</v>
      </c>
      <c r="K903" s="850">
        <v>479.54998779296875</v>
      </c>
    </row>
    <row r="904" spans="1:11" ht="14.4" customHeight="1" x14ac:dyDescent="0.3">
      <c r="A904" s="831" t="s">
        <v>579</v>
      </c>
      <c r="B904" s="832" t="s">
        <v>580</v>
      </c>
      <c r="C904" s="835" t="s">
        <v>2713</v>
      </c>
      <c r="D904" s="863" t="s">
        <v>2714</v>
      </c>
      <c r="E904" s="835" t="s">
        <v>3193</v>
      </c>
      <c r="F904" s="863" t="s">
        <v>3194</v>
      </c>
      <c r="G904" s="835" t="s">
        <v>4276</v>
      </c>
      <c r="H904" s="835" t="s">
        <v>4277</v>
      </c>
      <c r="I904" s="849">
        <v>479.54998779296875</v>
      </c>
      <c r="J904" s="849">
        <v>1</v>
      </c>
      <c r="K904" s="850">
        <v>479.54998779296875</v>
      </c>
    </row>
    <row r="905" spans="1:11" ht="14.4" customHeight="1" x14ac:dyDescent="0.3">
      <c r="A905" s="831" t="s">
        <v>579</v>
      </c>
      <c r="B905" s="832" t="s">
        <v>580</v>
      </c>
      <c r="C905" s="835" t="s">
        <v>2713</v>
      </c>
      <c r="D905" s="863" t="s">
        <v>2714</v>
      </c>
      <c r="E905" s="835" t="s">
        <v>3193</v>
      </c>
      <c r="F905" s="863" t="s">
        <v>3194</v>
      </c>
      <c r="G905" s="835" t="s">
        <v>4278</v>
      </c>
      <c r="H905" s="835" t="s">
        <v>4279</v>
      </c>
      <c r="I905" s="849">
        <v>479.54998779296875</v>
      </c>
      <c r="J905" s="849">
        <v>1</v>
      </c>
      <c r="K905" s="850">
        <v>479.54998779296875</v>
      </c>
    </row>
    <row r="906" spans="1:11" ht="14.4" customHeight="1" x14ac:dyDescent="0.3">
      <c r="A906" s="831" t="s">
        <v>579</v>
      </c>
      <c r="B906" s="832" t="s">
        <v>580</v>
      </c>
      <c r="C906" s="835" t="s">
        <v>2713</v>
      </c>
      <c r="D906" s="863" t="s">
        <v>2714</v>
      </c>
      <c r="E906" s="835" t="s">
        <v>3193</v>
      </c>
      <c r="F906" s="863" t="s">
        <v>3194</v>
      </c>
      <c r="G906" s="835" t="s">
        <v>4280</v>
      </c>
      <c r="H906" s="835" t="s">
        <v>4281</v>
      </c>
      <c r="I906" s="849">
        <v>479.54998779296875</v>
      </c>
      <c r="J906" s="849">
        <v>1</v>
      </c>
      <c r="K906" s="850">
        <v>479.54998779296875</v>
      </c>
    </row>
    <row r="907" spans="1:11" ht="14.4" customHeight="1" x14ac:dyDescent="0.3">
      <c r="A907" s="831" t="s">
        <v>579</v>
      </c>
      <c r="B907" s="832" t="s">
        <v>580</v>
      </c>
      <c r="C907" s="835" t="s">
        <v>2713</v>
      </c>
      <c r="D907" s="863" t="s">
        <v>2714</v>
      </c>
      <c r="E907" s="835" t="s">
        <v>3193</v>
      </c>
      <c r="F907" s="863" t="s">
        <v>3194</v>
      </c>
      <c r="G907" s="835" t="s">
        <v>4282</v>
      </c>
      <c r="H907" s="835" t="s">
        <v>4283</v>
      </c>
      <c r="I907" s="849">
        <v>294.35333251953125</v>
      </c>
      <c r="J907" s="849">
        <v>3</v>
      </c>
      <c r="K907" s="850">
        <v>883.05999755859375</v>
      </c>
    </row>
    <row r="908" spans="1:11" ht="14.4" customHeight="1" x14ac:dyDescent="0.3">
      <c r="A908" s="831" t="s">
        <v>579</v>
      </c>
      <c r="B908" s="832" t="s">
        <v>580</v>
      </c>
      <c r="C908" s="835" t="s">
        <v>2713</v>
      </c>
      <c r="D908" s="863" t="s">
        <v>2714</v>
      </c>
      <c r="E908" s="835" t="s">
        <v>3193</v>
      </c>
      <c r="F908" s="863" t="s">
        <v>3194</v>
      </c>
      <c r="G908" s="835" t="s">
        <v>4284</v>
      </c>
      <c r="H908" s="835" t="s">
        <v>4285</v>
      </c>
      <c r="I908" s="849">
        <v>294.35000610351562</v>
      </c>
      <c r="J908" s="849">
        <v>1</v>
      </c>
      <c r="K908" s="850">
        <v>294.35000610351562</v>
      </c>
    </row>
    <row r="909" spans="1:11" ht="14.4" customHeight="1" x14ac:dyDescent="0.3">
      <c r="A909" s="831" t="s">
        <v>579</v>
      </c>
      <c r="B909" s="832" t="s">
        <v>580</v>
      </c>
      <c r="C909" s="835" t="s">
        <v>2713</v>
      </c>
      <c r="D909" s="863" t="s">
        <v>2714</v>
      </c>
      <c r="E909" s="835" t="s">
        <v>3193</v>
      </c>
      <c r="F909" s="863" t="s">
        <v>3194</v>
      </c>
      <c r="G909" s="835" t="s">
        <v>4286</v>
      </c>
      <c r="H909" s="835" t="s">
        <v>4287</v>
      </c>
      <c r="I909" s="849">
        <v>294.35499572753906</v>
      </c>
      <c r="J909" s="849">
        <v>3</v>
      </c>
      <c r="K909" s="850">
        <v>883.06997680664062</v>
      </c>
    </row>
    <row r="910" spans="1:11" ht="14.4" customHeight="1" x14ac:dyDescent="0.3">
      <c r="A910" s="831" t="s">
        <v>579</v>
      </c>
      <c r="B910" s="832" t="s">
        <v>580</v>
      </c>
      <c r="C910" s="835" t="s">
        <v>2713</v>
      </c>
      <c r="D910" s="863" t="s">
        <v>2714</v>
      </c>
      <c r="E910" s="835" t="s">
        <v>3193</v>
      </c>
      <c r="F910" s="863" t="s">
        <v>3194</v>
      </c>
      <c r="G910" s="835" t="s">
        <v>4288</v>
      </c>
      <c r="H910" s="835" t="s">
        <v>4289</v>
      </c>
      <c r="I910" s="849">
        <v>294.35499572753906</v>
      </c>
      <c r="J910" s="849">
        <v>7</v>
      </c>
      <c r="K910" s="850">
        <v>2060.4899597167969</v>
      </c>
    </row>
    <row r="911" spans="1:11" ht="14.4" customHeight="1" x14ac:dyDescent="0.3">
      <c r="A911" s="831" t="s">
        <v>579</v>
      </c>
      <c r="B911" s="832" t="s">
        <v>580</v>
      </c>
      <c r="C911" s="835" t="s">
        <v>2713</v>
      </c>
      <c r="D911" s="863" t="s">
        <v>2714</v>
      </c>
      <c r="E911" s="835" t="s">
        <v>3193</v>
      </c>
      <c r="F911" s="863" t="s">
        <v>3194</v>
      </c>
      <c r="G911" s="835" t="s">
        <v>4290</v>
      </c>
      <c r="H911" s="835" t="s">
        <v>4291</v>
      </c>
      <c r="I911" s="849">
        <v>252.30570765904017</v>
      </c>
      <c r="J911" s="849">
        <v>8</v>
      </c>
      <c r="K911" s="850">
        <v>2354.8499243166298</v>
      </c>
    </row>
    <row r="912" spans="1:11" ht="14.4" customHeight="1" x14ac:dyDescent="0.3">
      <c r="A912" s="831" t="s">
        <v>579</v>
      </c>
      <c r="B912" s="832" t="s">
        <v>580</v>
      </c>
      <c r="C912" s="835" t="s">
        <v>2713</v>
      </c>
      <c r="D912" s="863" t="s">
        <v>2714</v>
      </c>
      <c r="E912" s="835" t="s">
        <v>3193</v>
      </c>
      <c r="F912" s="863" t="s">
        <v>3194</v>
      </c>
      <c r="G912" s="835" t="s">
        <v>4292</v>
      </c>
      <c r="H912" s="835" t="s">
        <v>4293</v>
      </c>
      <c r="I912" s="849">
        <v>294.35749053955078</v>
      </c>
      <c r="J912" s="849">
        <v>6</v>
      </c>
      <c r="K912" s="850">
        <v>1766.1300354003906</v>
      </c>
    </row>
    <row r="913" spans="1:11" ht="14.4" customHeight="1" x14ac:dyDescent="0.3">
      <c r="A913" s="831" t="s">
        <v>579</v>
      </c>
      <c r="B913" s="832" t="s">
        <v>580</v>
      </c>
      <c r="C913" s="835" t="s">
        <v>2713</v>
      </c>
      <c r="D913" s="863" t="s">
        <v>2714</v>
      </c>
      <c r="E913" s="835" t="s">
        <v>3193</v>
      </c>
      <c r="F913" s="863" t="s">
        <v>3194</v>
      </c>
      <c r="G913" s="835" t="s">
        <v>4294</v>
      </c>
      <c r="H913" s="835" t="s">
        <v>4295</v>
      </c>
      <c r="I913" s="849">
        <v>294.3599853515625</v>
      </c>
      <c r="J913" s="849">
        <v>7</v>
      </c>
      <c r="K913" s="850">
        <v>2060.5</v>
      </c>
    </row>
    <row r="914" spans="1:11" ht="14.4" customHeight="1" x14ac:dyDescent="0.3">
      <c r="A914" s="831" t="s">
        <v>579</v>
      </c>
      <c r="B914" s="832" t="s">
        <v>580</v>
      </c>
      <c r="C914" s="835" t="s">
        <v>2713</v>
      </c>
      <c r="D914" s="863" t="s">
        <v>2714</v>
      </c>
      <c r="E914" s="835" t="s">
        <v>3193</v>
      </c>
      <c r="F914" s="863" t="s">
        <v>3194</v>
      </c>
      <c r="G914" s="835" t="s">
        <v>4296</v>
      </c>
      <c r="H914" s="835" t="s">
        <v>4297</v>
      </c>
      <c r="I914" s="849">
        <v>294.35000610351562</v>
      </c>
      <c r="J914" s="849">
        <v>1</v>
      </c>
      <c r="K914" s="850">
        <v>294.35000610351562</v>
      </c>
    </row>
    <row r="915" spans="1:11" ht="14.4" customHeight="1" x14ac:dyDescent="0.3">
      <c r="A915" s="831" t="s">
        <v>579</v>
      </c>
      <c r="B915" s="832" t="s">
        <v>580</v>
      </c>
      <c r="C915" s="835" t="s">
        <v>2713</v>
      </c>
      <c r="D915" s="863" t="s">
        <v>2714</v>
      </c>
      <c r="E915" s="835" t="s">
        <v>3193</v>
      </c>
      <c r="F915" s="863" t="s">
        <v>3194</v>
      </c>
      <c r="G915" s="835" t="s">
        <v>4298</v>
      </c>
      <c r="H915" s="835" t="s">
        <v>4299</v>
      </c>
      <c r="I915" s="849">
        <v>294.35599365234373</v>
      </c>
      <c r="J915" s="849">
        <v>5</v>
      </c>
      <c r="K915" s="850">
        <v>1471.7799682617187</v>
      </c>
    </row>
    <row r="916" spans="1:11" ht="14.4" customHeight="1" x14ac:dyDescent="0.3">
      <c r="A916" s="831" t="s">
        <v>579</v>
      </c>
      <c r="B916" s="832" t="s">
        <v>580</v>
      </c>
      <c r="C916" s="835" t="s">
        <v>2713</v>
      </c>
      <c r="D916" s="863" t="s">
        <v>2714</v>
      </c>
      <c r="E916" s="835" t="s">
        <v>3193</v>
      </c>
      <c r="F916" s="863" t="s">
        <v>3194</v>
      </c>
      <c r="G916" s="835" t="s">
        <v>4300</v>
      </c>
      <c r="H916" s="835" t="s">
        <v>4301</v>
      </c>
      <c r="I916" s="849">
        <v>404.5</v>
      </c>
      <c r="J916" s="849">
        <v>2</v>
      </c>
      <c r="K916" s="850">
        <v>809</v>
      </c>
    </row>
    <row r="917" spans="1:11" ht="14.4" customHeight="1" x14ac:dyDescent="0.3">
      <c r="A917" s="831" t="s">
        <v>579</v>
      </c>
      <c r="B917" s="832" t="s">
        <v>580</v>
      </c>
      <c r="C917" s="835" t="s">
        <v>2713</v>
      </c>
      <c r="D917" s="863" t="s">
        <v>2714</v>
      </c>
      <c r="E917" s="835" t="s">
        <v>3193</v>
      </c>
      <c r="F917" s="863" t="s">
        <v>3194</v>
      </c>
      <c r="G917" s="835" t="s">
        <v>4302</v>
      </c>
      <c r="H917" s="835" t="s">
        <v>4303</v>
      </c>
      <c r="I917" s="849">
        <v>404.5</v>
      </c>
      <c r="J917" s="849">
        <v>2</v>
      </c>
      <c r="K917" s="850">
        <v>809</v>
      </c>
    </row>
    <row r="918" spans="1:11" ht="14.4" customHeight="1" x14ac:dyDescent="0.3">
      <c r="A918" s="831" t="s">
        <v>579</v>
      </c>
      <c r="B918" s="832" t="s">
        <v>580</v>
      </c>
      <c r="C918" s="835" t="s">
        <v>2713</v>
      </c>
      <c r="D918" s="863" t="s">
        <v>2714</v>
      </c>
      <c r="E918" s="835" t="s">
        <v>3193</v>
      </c>
      <c r="F918" s="863" t="s">
        <v>3194</v>
      </c>
      <c r="G918" s="835" t="s">
        <v>4304</v>
      </c>
      <c r="H918" s="835" t="s">
        <v>4305</v>
      </c>
      <c r="I918" s="849">
        <v>404.5</v>
      </c>
      <c r="J918" s="849">
        <v>2</v>
      </c>
      <c r="K918" s="850">
        <v>809</v>
      </c>
    </row>
    <row r="919" spans="1:11" ht="14.4" customHeight="1" x14ac:dyDescent="0.3">
      <c r="A919" s="831" t="s">
        <v>579</v>
      </c>
      <c r="B919" s="832" t="s">
        <v>580</v>
      </c>
      <c r="C919" s="835" t="s">
        <v>2713</v>
      </c>
      <c r="D919" s="863" t="s">
        <v>2714</v>
      </c>
      <c r="E919" s="835" t="s">
        <v>3193</v>
      </c>
      <c r="F919" s="863" t="s">
        <v>3194</v>
      </c>
      <c r="G919" s="835" t="s">
        <v>4306</v>
      </c>
      <c r="H919" s="835" t="s">
        <v>4307</v>
      </c>
      <c r="I919" s="849">
        <v>615.5999755859375</v>
      </c>
      <c r="J919" s="849">
        <v>3</v>
      </c>
      <c r="K919" s="850">
        <v>1846.7999267578125</v>
      </c>
    </row>
    <row r="920" spans="1:11" ht="14.4" customHeight="1" x14ac:dyDescent="0.3">
      <c r="A920" s="831" t="s">
        <v>579</v>
      </c>
      <c r="B920" s="832" t="s">
        <v>580</v>
      </c>
      <c r="C920" s="835" t="s">
        <v>2713</v>
      </c>
      <c r="D920" s="863" t="s">
        <v>2714</v>
      </c>
      <c r="E920" s="835" t="s">
        <v>3193</v>
      </c>
      <c r="F920" s="863" t="s">
        <v>3194</v>
      </c>
      <c r="G920" s="835" t="s">
        <v>4308</v>
      </c>
      <c r="H920" s="835" t="s">
        <v>4309</v>
      </c>
      <c r="I920" s="849">
        <v>615.5999755859375</v>
      </c>
      <c r="J920" s="849">
        <v>7</v>
      </c>
      <c r="K920" s="850">
        <v>4309.1798095703125</v>
      </c>
    </row>
    <row r="921" spans="1:11" ht="14.4" customHeight="1" x14ac:dyDescent="0.3">
      <c r="A921" s="831" t="s">
        <v>579</v>
      </c>
      <c r="B921" s="832" t="s">
        <v>580</v>
      </c>
      <c r="C921" s="835" t="s">
        <v>2713</v>
      </c>
      <c r="D921" s="863" t="s">
        <v>2714</v>
      </c>
      <c r="E921" s="835" t="s">
        <v>3193</v>
      </c>
      <c r="F921" s="863" t="s">
        <v>3194</v>
      </c>
      <c r="G921" s="835" t="s">
        <v>4310</v>
      </c>
      <c r="H921" s="835" t="s">
        <v>4311</v>
      </c>
      <c r="I921" s="849">
        <v>615.59332275390625</v>
      </c>
      <c r="J921" s="849">
        <v>3</v>
      </c>
      <c r="K921" s="850">
        <v>1846.7799682617187</v>
      </c>
    </row>
    <row r="922" spans="1:11" ht="14.4" customHeight="1" x14ac:dyDescent="0.3">
      <c r="A922" s="831" t="s">
        <v>579</v>
      </c>
      <c r="B922" s="832" t="s">
        <v>580</v>
      </c>
      <c r="C922" s="835" t="s">
        <v>2713</v>
      </c>
      <c r="D922" s="863" t="s">
        <v>2714</v>
      </c>
      <c r="E922" s="835" t="s">
        <v>3193</v>
      </c>
      <c r="F922" s="863" t="s">
        <v>3194</v>
      </c>
      <c r="G922" s="835" t="s">
        <v>4312</v>
      </c>
      <c r="H922" s="835" t="s">
        <v>4313</v>
      </c>
      <c r="I922" s="849">
        <v>615.5999755859375</v>
      </c>
      <c r="J922" s="849">
        <v>4</v>
      </c>
      <c r="K922" s="850">
        <v>2462.3900146484375</v>
      </c>
    </row>
    <row r="923" spans="1:11" ht="14.4" customHeight="1" x14ac:dyDescent="0.3">
      <c r="A923" s="831" t="s">
        <v>579</v>
      </c>
      <c r="B923" s="832" t="s">
        <v>580</v>
      </c>
      <c r="C923" s="835" t="s">
        <v>2713</v>
      </c>
      <c r="D923" s="863" t="s">
        <v>2714</v>
      </c>
      <c r="E923" s="835" t="s">
        <v>3193</v>
      </c>
      <c r="F923" s="863" t="s">
        <v>3194</v>
      </c>
      <c r="G923" s="835" t="s">
        <v>4314</v>
      </c>
      <c r="H923" s="835" t="s">
        <v>4315</v>
      </c>
      <c r="I923" s="849">
        <v>154</v>
      </c>
      <c r="J923" s="849">
        <v>1</v>
      </c>
      <c r="K923" s="850">
        <v>154</v>
      </c>
    </row>
    <row r="924" spans="1:11" ht="14.4" customHeight="1" x14ac:dyDescent="0.3">
      <c r="A924" s="831" t="s">
        <v>579</v>
      </c>
      <c r="B924" s="832" t="s">
        <v>580</v>
      </c>
      <c r="C924" s="835" t="s">
        <v>2713</v>
      </c>
      <c r="D924" s="863" t="s">
        <v>2714</v>
      </c>
      <c r="E924" s="835" t="s">
        <v>3193</v>
      </c>
      <c r="F924" s="863" t="s">
        <v>3194</v>
      </c>
      <c r="G924" s="835" t="s">
        <v>4316</v>
      </c>
      <c r="H924" s="835" t="s">
        <v>4317</v>
      </c>
      <c r="I924" s="849">
        <v>154</v>
      </c>
      <c r="J924" s="849">
        <v>1</v>
      </c>
      <c r="K924" s="850">
        <v>154</v>
      </c>
    </row>
    <row r="925" spans="1:11" ht="14.4" customHeight="1" x14ac:dyDescent="0.3">
      <c r="A925" s="831" t="s">
        <v>579</v>
      </c>
      <c r="B925" s="832" t="s">
        <v>580</v>
      </c>
      <c r="C925" s="835" t="s">
        <v>2713</v>
      </c>
      <c r="D925" s="863" t="s">
        <v>2714</v>
      </c>
      <c r="E925" s="835" t="s">
        <v>3193</v>
      </c>
      <c r="F925" s="863" t="s">
        <v>3194</v>
      </c>
      <c r="G925" s="835" t="s">
        <v>4318</v>
      </c>
      <c r="H925" s="835" t="s">
        <v>4319</v>
      </c>
      <c r="I925" s="849">
        <v>154</v>
      </c>
      <c r="J925" s="849">
        <v>2</v>
      </c>
      <c r="K925" s="850">
        <v>307.989990234375</v>
      </c>
    </row>
    <row r="926" spans="1:11" ht="14.4" customHeight="1" x14ac:dyDescent="0.3">
      <c r="A926" s="831" t="s">
        <v>579</v>
      </c>
      <c r="B926" s="832" t="s">
        <v>580</v>
      </c>
      <c r="C926" s="835" t="s">
        <v>2713</v>
      </c>
      <c r="D926" s="863" t="s">
        <v>2714</v>
      </c>
      <c r="E926" s="835" t="s">
        <v>3193</v>
      </c>
      <c r="F926" s="863" t="s">
        <v>3194</v>
      </c>
      <c r="G926" s="835" t="s">
        <v>4320</v>
      </c>
      <c r="H926" s="835" t="s">
        <v>4321</v>
      </c>
      <c r="I926" s="849">
        <v>680.68666585286462</v>
      </c>
      <c r="J926" s="849">
        <v>5</v>
      </c>
      <c r="K926" s="850">
        <v>3403.4300537109375</v>
      </c>
    </row>
    <row r="927" spans="1:11" ht="14.4" customHeight="1" x14ac:dyDescent="0.3">
      <c r="A927" s="831" t="s">
        <v>579</v>
      </c>
      <c r="B927" s="832" t="s">
        <v>580</v>
      </c>
      <c r="C927" s="835" t="s">
        <v>2713</v>
      </c>
      <c r="D927" s="863" t="s">
        <v>2714</v>
      </c>
      <c r="E927" s="835" t="s">
        <v>3193</v>
      </c>
      <c r="F927" s="863" t="s">
        <v>3194</v>
      </c>
      <c r="G927" s="835" t="s">
        <v>4322</v>
      </c>
      <c r="H927" s="835" t="s">
        <v>4323</v>
      </c>
      <c r="I927" s="849">
        <v>680.6880004882812</v>
      </c>
      <c r="J927" s="849">
        <v>6</v>
      </c>
      <c r="K927" s="850">
        <v>4084.1199951171875</v>
      </c>
    </row>
    <row r="928" spans="1:11" ht="14.4" customHeight="1" x14ac:dyDescent="0.3">
      <c r="A928" s="831" t="s">
        <v>579</v>
      </c>
      <c r="B928" s="832" t="s">
        <v>580</v>
      </c>
      <c r="C928" s="835" t="s">
        <v>2713</v>
      </c>
      <c r="D928" s="863" t="s">
        <v>2714</v>
      </c>
      <c r="E928" s="835" t="s">
        <v>3193</v>
      </c>
      <c r="F928" s="863" t="s">
        <v>3194</v>
      </c>
      <c r="G928" s="835" t="s">
        <v>4324</v>
      </c>
      <c r="H928" s="835" t="s">
        <v>4325</v>
      </c>
      <c r="I928" s="849">
        <v>680.69000244140625</v>
      </c>
      <c r="J928" s="849">
        <v>3</v>
      </c>
      <c r="K928" s="850">
        <v>2042.0599975585937</v>
      </c>
    </row>
    <row r="929" spans="1:11" ht="14.4" customHeight="1" x14ac:dyDescent="0.3">
      <c r="A929" s="831" t="s">
        <v>579</v>
      </c>
      <c r="B929" s="832" t="s">
        <v>580</v>
      </c>
      <c r="C929" s="835" t="s">
        <v>2713</v>
      </c>
      <c r="D929" s="863" t="s">
        <v>2714</v>
      </c>
      <c r="E929" s="835" t="s">
        <v>3193</v>
      </c>
      <c r="F929" s="863" t="s">
        <v>3194</v>
      </c>
      <c r="G929" s="835" t="s">
        <v>4326</v>
      </c>
      <c r="H929" s="835" t="s">
        <v>4327</v>
      </c>
      <c r="I929" s="849">
        <v>680.68666585286462</v>
      </c>
      <c r="J929" s="849">
        <v>5</v>
      </c>
      <c r="K929" s="850">
        <v>3403.4199829101562</v>
      </c>
    </row>
    <row r="930" spans="1:11" ht="14.4" customHeight="1" x14ac:dyDescent="0.3">
      <c r="A930" s="831" t="s">
        <v>579</v>
      </c>
      <c r="B930" s="832" t="s">
        <v>580</v>
      </c>
      <c r="C930" s="835" t="s">
        <v>2713</v>
      </c>
      <c r="D930" s="863" t="s">
        <v>2714</v>
      </c>
      <c r="E930" s="835" t="s">
        <v>3193</v>
      </c>
      <c r="F930" s="863" t="s">
        <v>3194</v>
      </c>
      <c r="G930" s="835" t="s">
        <v>4328</v>
      </c>
      <c r="H930" s="835" t="s">
        <v>4329</v>
      </c>
      <c r="I930" s="849">
        <v>680.69000244140625</v>
      </c>
      <c r="J930" s="849">
        <v>3</v>
      </c>
      <c r="K930" s="850">
        <v>2042.0599975585937</v>
      </c>
    </row>
    <row r="931" spans="1:11" ht="14.4" customHeight="1" x14ac:dyDescent="0.3">
      <c r="A931" s="831" t="s">
        <v>579</v>
      </c>
      <c r="B931" s="832" t="s">
        <v>580</v>
      </c>
      <c r="C931" s="835" t="s">
        <v>2713</v>
      </c>
      <c r="D931" s="863" t="s">
        <v>2714</v>
      </c>
      <c r="E931" s="835" t="s">
        <v>3193</v>
      </c>
      <c r="F931" s="863" t="s">
        <v>3194</v>
      </c>
      <c r="G931" s="835" t="s">
        <v>4330</v>
      </c>
      <c r="H931" s="835" t="s">
        <v>4331</v>
      </c>
      <c r="I931" s="849">
        <v>680.69000244140625</v>
      </c>
      <c r="J931" s="849">
        <v>2</v>
      </c>
      <c r="K931" s="850">
        <v>1361.3699951171875</v>
      </c>
    </row>
    <row r="932" spans="1:11" ht="14.4" customHeight="1" x14ac:dyDescent="0.3">
      <c r="A932" s="831" t="s">
        <v>579</v>
      </c>
      <c r="B932" s="832" t="s">
        <v>580</v>
      </c>
      <c r="C932" s="835" t="s">
        <v>2713</v>
      </c>
      <c r="D932" s="863" t="s">
        <v>2714</v>
      </c>
      <c r="E932" s="835" t="s">
        <v>3193</v>
      </c>
      <c r="F932" s="863" t="s">
        <v>3194</v>
      </c>
      <c r="G932" s="835" t="s">
        <v>4332</v>
      </c>
      <c r="H932" s="835" t="s">
        <v>4333</v>
      </c>
      <c r="I932" s="849">
        <v>680.67999267578125</v>
      </c>
      <c r="J932" s="849">
        <v>2</v>
      </c>
      <c r="K932" s="850">
        <v>1361.3599853515625</v>
      </c>
    </row>
    <row r="933" spans="1:11" ht="14.4" customHeight="1" x14ac:dyDescent="0.3">
      <c r="A933" s="831" t="s">
        <v>579</v>
      </c>
      <c r="B933" s="832" t="s">
        <v>580</v>
      </c>
      <c r="C933" s="835" t="s">
        <v>2713</v>
      </c>
      <c r="D933" s="863" t="s">
        <v>2714</v>
      </c>
      <c r="E933" s="835" t="s">
        <v>3193</v>
      </c>
      <c r="F933" s="863" t="s">
        <v>3194</v>
      </c>
      <c r="G933" s="835" t="s">
        <v>4334</v>
      </c>
      <c r="H933" s="835" t="s">
        <v>4335</v>
      </c>
      <c r="I933" s="849">
        <v>342.1300048828125</v>
      </c>
      <c r="J933" s="849">
        <v>1</v>
      </c>
      <c r="K933" s="850">
        <v>342.1300048828125</v>
      </c>
    </row>
    <row r="934" spans="1:11" ht="14.4" customHeight="1" x14ac:dyDescent="0.3">
      <c r="A934" s="831" t="s">
        <v>579</v>
      </c>
      <c r="B934" s="832" t="s">
        <v>580</v>
      </c>
      <c r="C934" s="835" t="s">
        <v>2713</v>
      </c>
      <c r="D934" s="863" t="s">
        <v>2714</v>
      </c>
      <c r="E934" s="835" t="s">
        <v>3193</v>
      </c>
      <c r="F934" s="863" t="s">
        <v>3194</v>
      </c>
      <c r="G934" s="835" t="s">
        <v>4336</v>
      </c>
      <c r="H934" s="835" t="s">
        <v>4337</v>
      </c>
      <c r="I934" s="849">
        <v>342.1300048828125</v>
      </c>
      <c r="J934" s="849">
        <v>1</v>
      </c>
      <c r="K934" s="850">
        <v>342.1300048828125</v>
      </c>
    </row>
    <row r="935" spans="1:11" ht="14.4" customHeight="1" x14ac:dyDescent="0.3">
      <c r="A935" s="831" t="s">
        <v>579</v>
      </c>
      <c r="B935" s="832" t="s">
        <v>580</v>
      </c>
      <c r="C935" s="835" t="s">
        <v>2713</v>
      </c>
      <c r="D935" s="863" t="s">
        <v>2714</v>
      </c>
      <c r="E935" s="835" t="s">
        <v>3193</v>
      </c>
      <c r="F935" s="863" t="s">
        <v>3194</v>
      </c>
      <c r="G935" s="835" t="s">
        <v>4338</v>
      </c>
      <c r="H935" s="835" t="s">
        <v>4339</v>
      </c>
      <c r="I935" s="849">
        <v>398.65</v>
      </c>
      <c r="J935" s="849">
        <v>6</v>
      </c>
      <c r="K935" s="850">
        <v>2391.9100036621094</v>
      </c>
    </row>
    <row r="936" spans="1:11" ht="14.4" customHeight="1" x14ac:dyDescent="0.3">
      <c r="A936" s="831" t="s">
        <v>579</v>
      </c>
      <c r="B936" s="832" t="s">
        <v>580</v>
      </c>
      <c r="C936" s="835" t="s">
        <v>2713</v>
      </c>
      <c r="D936" s="863" t="s">
        <v>2714</v>
      </c>
      <c r="E936" s="835" t="s">
        <v>3193</v>
      </c>
      <c r="F936" s="863" t="s">
        <v>3194</v>
      </c>
      <c r="G936" s="835" t="s">
        <v>4340</v>
      </c>
      <c r="H936" s="835" t="s">
        <v>4341</v>
      </c>
      <c r="I936" s="849">
        <v>518.53997802734375</v>
      </c>
      <c r="J936" s="849">
        <v>2</v>
      </c>
      <c r="K936" s="850">
        <v>1037.0699462890625</v>
      </c>
    </row>
    <row r="937" spans="1:11" ht="14.4" customHeight="1" x14ac:dyDescent="0.3">
      <c r="A937" s="831" t="s">
        <v>579</v>
      </c>
      <c r="B937" s="832" t="s">
        <v>580</v>
      </c>
      <c r="C937" s="835" t="s">
        <v>2713</v>
      </c>
      <c r="D937" s="863" t="s">
        <v>2714</v>
      </c>
      <c r="E937" s="835" t="s">
        <v>3193</v>
      </c>
      <c r="F937" s="863" t="s">
        <v>3194</v>
      </c>
      <c r="G937" s="835" t="s">
        <v>4342</v>
      </c>
      <c r="H937" s="835" t="s">
        <v>4343</v>
      </c>
      <c r="I937" s="849">
        <v>518.53997802734375</v>
      </c>
      <c r="J937" s="849">
        <v>2</v>
      </c>
      <c r="K937" s="850">
        <v>1037.0699462890625</v>
      </c>
    </row>
    <row r="938" spans="1:11" ht="14.4" customHeight="1" x14ac:dyDescent="0.3">
      <c r="A938" s="831" t="s">
        <v>579</v>
      </c>
      <c r="B938" s="832" t="s">
        <v>580</v>
      </c>
      <c r="C938" s="835" t="s">
        <v>2713</v>
      </c>
      <c r="D938" s="863" t="s">
        <v>2714</v>
      </c>
      <c r="E938" s="835" t="s">
        <v>3193</v>
      </c>
      <c r="F938" s="863" t="s">
        <v>3194</v>
      </c>
      <c r="G938" s="835" t="s">
        <v>4344</v>
      </c>
      <c r="H938" s="835" t="s">
        <v>4345</v>
      </c>
      <c r="I938" s="849">
        <v>518.53997802734375</v>
      </c>
      <c r="J938" s="849">
        <v>1</v>
      </c>
      <c r="K938" s="850">
        <v>518.53997802734375</v>
      </c>
    </row>
    <row r="939" spans="1:11" ht="14.4" customHeight="1" x14ac:dyDescent="0.3">
      <c r="A939" s="831" t="s">
        <v>579</v>
      </c>
      <c r="B939" s="832" t="s">
        <v>580</v>
      </c>
      <c r="C939" s="835" t="s">
        <v>2713</v>
      </c>
      <c r="D939" s="863" t="s">
        <v>2714</v>
      </c>
      <c r="E939" s="835" t="s">
        <v>3193</v>
      </c>
      <c r="F939" s="863" t="s">
        <v>3194</v>
      </c>
      <c r="G939" s="835" t="s">
        <v>4346</v>
      </c>
      <c r="H939" s="835" t="s">
        <v>4347</v>
      </c>
      <c r="I939" s="849">
        <v>591.9000244140625</v>
      </c>
      <c r="J939" s="849">
        <v>1</v>
      </c>
      <c r="K939" s="850">
        <v>591.9000244140625</v>
      </c>
    </row>
    <row r="940" spans="1:11" ht="14.4" customHeight="1" x14ac:dyDescent="0.3">
      <c r="A940" s="831" t="s">
        <v>579</v>
      </c>
      <c r="B940" s="832" t="s">
        <v>580</v>
      </c>
      <c r="C940" s="835" t="s">
        <v>2713</v>
      </c>
      <c r="D940" s="863" t="s">
        <v>2714</v>
      </c>
      <c r="E940" s="835" t="s">
        <v>3193</v>
      </c>
      <c r="F940" s="863" t="s">
        <v>3194</v>
      </c>
      <c r="G940" s="835" t="s">
        <v>4348</v>
      </c>
      <c r="H940" s="835" t="s">
        <v>4349</v>
      </c>
      <c r="I940" s="849">
        <v>591.90997314453125</v>
      </c>
      <c r="J940" s="849">
        <v>1</v>
      </c>
      <c r="K940" s="850">
        <v>591.90997314453125</v>
      </c>
    </row>
    <row r="941" spans="1:11" ht="14.4" customHeight="1" x14ac:dyDescent="0.3">
      <c r="A941" s="831" t="s">
        <v>579</v>
      </c>
      <c r="B941" s="832" t="s">
        <v>580</v>
      </c>
      <c r="C941" s="835" t="s">
        <v>2713</v>
      </c>
      <c r="D941" s="863" t="s">
        <v>2714</v>
      </c>
      <c r="E941" s="835" t="s">
        <v>3193</v>
      </c>
      <c r="F941" s="863" t="s">
        <v>3194</v>
      </c>
      <c r="G941" s="835" t="s">
        <v>4350</v>
      </c>
      <c r="H941" s="835" t="s">
        <v>4351</v>
      </c>
      <c r="I941" s="849">
        <v>591.90997314453125</v>
      </c>
      <c r="J941" s="849">
        <v>1</v>
      </c>
      <c r="K941" s="850">
        <v>591.90997314453125</v>
      </c>
    </row>
    <row r="942" spans="1:11" ht="14.4" customHeight="1" x14ac:dyDescent="0.3">
      <c r="A942" s="831" t="s">
        <v>579</v>
      </c>
      <c r="B942" s="832" t="s">
        <v>580</v>
      </c>
      <c r="C942" s="835" t="s">
        <v>2713</v>
      </c>
      <c r="D942" s="863" t="s">
        <v>2714</v>
      </c>
      <c r="E942" s="835" t="s">
        <v>3193</v>
      </c>
      <c r="F942" s="863" t="s">
        <v>3194</v>
      </c>
      <c r="G942" s="835" t="s">
        <v>4352</v>
      </c>
      <c r="H942" s="835" t="s">
        <v>4353</v>
      </c>
      <c r="I942" s="849">
        <v>591.90997314453125</v>
      </c>
      <c r="J942" s="849">
        <v>1</v>
      </c>
      <c r="K942" s="850">
        <v>591.90997314453125</v>
      </c>
    </row>
    <row r="943" spans="1:11" ht="14.4" customHeight="1" x14ac:dyDescent="0.3">
      <c r="A943" s="831" t="s">
        <v>579</v>
      </c>
      <c r="B943" s="832" t="s">
        <v>580</v>
      </c>
      <c r="C943" s="835" t="s">
        <v>2713</v>
      </c>
      <c r="D943" s="863" t="s">
        <v>2714</v>
      </c>
      <c r="E943" s="835" t="s">
        <v>3193</v>
      </c>
      <c r="F943" s="863" t="s">
        <v>3194</v>
      </c>
      <c r="G943" s="835" t="s">
        <v>4354</v>
      </c>
      <c r="H943" s="835" t="s">
        <v>4355</v>
      </c>
      <c r="I943" s="849">
        <v>591.9000244140625</v>
      </c>
      <c r="J943" s="849">
        <v>2</v>
      </c>
      <c r="K943" s="850">
        <v>1183.7900390625</v>
      </c>
    </row>
    <row r="944" spans="1:11" ht="14.4" customHeight="1" x14ac:dyDescent="0.3">
      <c r="A944" s="831" t="s">
        <v>579</v>
      </c>
      <c r="B944" s="832" t="s">
        <v>580</v>
      </c>
      <c r="C944" s="835" t="s">
        <v>2713</v>
      </c>
      <c r="D944" s="863" t="s">
        <v>2714</v>
      </c>
      <c r="E944" s="835" t="s">
        <v>3193</v>
      </c>
      <c r="F944" s="863" t="s">
        <v>3194</v>
      </c>
      <c r="G944" s="835" t="s">
        <v>4356</v>
      </c>
      <c r="H944" s="835" t="s">
        <v>4357</v>
      </c>
      <c r="I944" s="849">
        <v>591.90997314453125</v>
      </c>
      <c r="J944" s="849">
        <v>1</v>
      </c>
      <c r="K944" s="850">
        <v>591.90997314453125</v>
      </c>
    </row>
    <row r="945" spans="1:11" ht="14.4" customHeight="1" x14ac:dyDescent="0.3">
      <c r="A945" s="831" t="s">
        <v>579</v>
      </c>
      <c r="B945" s="832" t="s">
        <v>580</v>
      </c>
      <c r="C945" s="835" t="s">
        <v>2713</v>
      </c>
      <c r="D945" s="863" t="s">
        <v>2714</v>
      </c>
      <c r="E945" s="835" t="s">
        <v>3193</v>
      </c>
      <c r="F945" s="863" t="s">
        <v>3194</v>
      </c>
      <c r="G945" s="835" t="s">
        <v>4358</v>
      </c>
      <c r="H945" s="835" t="s">
        <v>4359</v>
      </c>
      <c r="I945" s="849">
        <v>591.9000244140625</v>
      </c>
      <c r="J945" s="849">
        <v>1</v>
      </c>
      <c r="K945" s="850">
        <v>591.9000244140625</v>
      </c>
    </row>
    <row r="946" spans="1:11" ht="14.4" customHeight="1" x14ac:dyDescent="0.3">
      <c r="A946" s="831" t="s">
        <v>579</v>
      </c>
      <c r="B946" s="832" t="s">
        <v>580</v>
      </c>
      <c r="C946" s="835" t="s">
        <v>2713</v>
      </c>
      <c r="D946" s="863" t="s">
        <v>2714</v>
      </c>
      <c r="E946" s="835" t="s">
        <v>3193</v>
      </c>
      <c r="F946" s="863" t="s">
        <v>3194</v>
      </c>
      <c r="G946" s="835" t="s">
        <v>4360</v>
      </c>
      <c r="H946" s="835" t="s">
        <v>4361</v>
      </c>
      <c r="I946" s="849">
        <v>591.90997314453125</v>
      </c>
      <c r="J946" s="849">
        <v>1</v>
      </c>
      <c r="K946" s="850">
        <v>591.90997314453125</v>
      </c>
    </row>
    <row r="947" spans="1:11" ht="14.4" customHeight="1" x14ac:dyDescent="0.3">
      <c r="A947" s="831" t="s">
        <v>579</v>
      </c>
      <c r="B947" s="832" t="s">
        <v>580</v>
      </c>
      <c r="C947" s="835" t="s">
        <v>2713</v>
      </c>
      <c r="D947" s="863" t="s">
        <v>2714</v>
      </c>
      <c r="E947" s="835" t="s">
        <v>3193</v>
      </c>
      <c r="F947" s="863" t="s">
        <v>3194</v>
      </c>
      <c r="G947" s="835" t="s">
        <v>4362</v>
      </c>
      <c r="H947" s="835" t="s">
        <v>4363</v>
      </c>
      <c r="I947" s="849">
        <v>646</v>
      </c>
      <c r="J947" s="849">
        <v>3</v>
      </c>
      <c r="K947" s="850">
        <v>1938</v>
      </c>
    </row>
    <row r="948" spans="1:11" ht="14.4" customHeight="1" x14ac:dyDescent="0.3">
      <c r="A948" s="831" t="s">
        <v>579</v>
      </c>
      <c r="B948" s="832" t="s">
        <v>580</v>
      </c>
      <c r="C948" s="835" t="s">
        <v>2713</v>
      </c>
      <c r="D948" s="863" t="s">
        <v>2714</v>
      </c>
      <c r="E948" s="835" t="s">
        <v>3193</v>
      </c>
      <c r="F948" s="863" t="s">
        <v>3194</v>
      </c>
      <c r="G948" s="835" t="s">
        <v>4364</v>
      </c>
      <c r="H948" s="835" t="s">
        <v>4365</v>
      </c>
      <c r="I948" s="849">
        <v>646.00400390624998</v>
      </c>
      <c r="J948" s="849">
        <v>9</v>
      </c>
      <c r="K948" s="850">
        <v>5814.0400390625</v>
      </c>
    </row>
    <row r="949" spans="1:11" ht="14.4" customHeight="1" x14ac:dyDescent="0.3">
      <c r="A949" s="831" t="s">
        <v>579</v>
      </c>
      <c r="B949" s="832" t="s">
        <v>580</v>
      </c>
      <c r="C949" s="835" t="s">
        <v>2713</v>
      </c>
      <c r="D949" s="863" t="s">
        <v>2714</v>
      </c>
      <c r="E949" s="835" t="s">
        <v>3193</v>
      </c>
      <c r="F949" s="863" t="s">
        <v>3194</v>
      </c>
      <c r="G949" s="835" t="s">
        <v>4366</v>
      </c>
      <c r="H949" s="835" t="s">
        <v>4367</v>
      </c>
      <c r="I949" s="849">
        <v>646</v>
      </c>
      <c r="J949" s="849">
        <v>6</v>
      </c>
      <c r="K949" s="850">
        <v>3876</v>
      </c>
    </row>
    <row r="950" spans="1:11" ht="14.4" customHeight="1" x14ac:dyDescent="0.3">
      <c r="A950" s="831" t="s">
        <v>579</v>
      </c>
      <c r="B950" s="832" t="s">
        <v>580</v>
      </c>
      <c r="C950" s="835" t="s">
        <v>2713</v>
      </c>
      <c r="D950" s="863" t="s">
        <v>2714</v>
      </c>
      <c r="E950" s="835" t="s">
        <v>3193</v>
      </c>
      <c r="F950" s="863" t="s">
        <v>3194</v>
      </c>
      <c r="G950" s="835" t="s">
        <v>4368</v>
      </c>
      <c r="H950" s="835" t="s">
        <v>4369</v>
      </c>
      <c r="I950" s="849">
        <v>646</v>
      </c>
      <c r="J950" s="849">
        <v>3</v>
      </c>
      <c r="K950" s="850">
        <v>1938</v>
      </c>
    </row>
    <row r="951" spans="1:11" ht="14.4" customHeight="1" x14ac:dyDescent="0.3">
      <c r="A951" s="831" t="s">
        <v>579</v>
      </c>
      <c r="B951" s="832" t="s">
        <v>580</v>
      </c>
      <c r="C951" s="835" t="s">
        <v>2713</v>
      </c>
      <c r="D951" s="863" t="s">
        <v>2714</v>
      </c>
      <c r="E951" s="835" t="s">
        <v>3193</v>
      </c>
      <c r="F951" s="863" t="s">
        <v>3194</v>
      </c>
      <c r="G951" s="835" t="s">
        <v>4370</v>
      </c>
      <c r="H951" s="835" t="s">
        <v>4371</v>
      </c>
      <c r="I951" s="849">
        <v>646</v>
      </c>
      <c r="J951" s="849">
        <v>8</v>
      </c>
      <c r="K951" s="850">
        <v>5168</v>
      </c>
    </row>
    <row r="952" spans="1:11" ht="14.4" customHeight="1" x14ac:dyDescent="0.3">
      <c r="A952" s="831" t="s">
        <v>579</v>
      </c>
      <c r="B952" s="832" t="s">
        <v>580</v>
      </c>
      <c r="C952" s="835" t="s">
        <v>2713</v>
      </c>
      <c r="D952" s="863" t="s">
        <v>2714</v>
      </c>
      <c r="E952" s="835" t="s">
        <v>3193</v>
      </c>
      <c r="F952" s="863" t="s">
        <v>3194</v>
      </c>
      <c r="G952" s="835" t="s">
        <v>4372</v>
      </c>
      <c r="H952" s="835" t="s">
        <v>4373</v>
      </c>
      <c r="I952" s="849">
        <v>646</v>
      </c>
      <c r="J952" s="849">
        <v>7</v>
      </c>
      <c r="K952" s="850">
        <v>4522</v>
      </c>
    </row>
    <row r="953" spans="1:11" ht="14.4" customHeight="1" x14ac:dyDescent="0.3">
      <c r="A953" s="831" t="s">
        <v>579</v>
      </c>
      <c r="B953" s="832" t="s">
        <v>580</v>
      </c>
      <c r="C953" s="835" t="s">
        <v>2713</v>
      </c>
      <c r="D953" s="863" t="s">
        <v>2714</v>
      </c>
      <c r="E953" s="835" t="s">
        <v>3193</v>
      </c>
      <c r="F953" s="863" t="s">
        <v>3194</v>
      </c>
      <c r="G953" s="835" t="s">
        <v>4374</v>
      </c>
      <c r="H953" s="835" t="s">
        <v>4375</v>
      </c>
      <c r="I953" s="849">
        <v>646</v>
      </c>
      <c r="J953" s="849">
        <v>2</v>
      </c>
      <c r="K953" s="850">
        <v>1292</v>
      </c>
    </row>
    <row r="954" spans="1:11" ht="14.4" customHeight="1" x14ac:dyDescent="0.3">
      <c r="A954" s="831" t="s">
        <v>579</v>
      </c>
      <c r="B954" s="832" t="s">
        <v>580</v>
      </c>
      <c r="C954" s="835" t="s">
        <v>2713</v>
      </c>
      <c r="D954" s="863" t="s">
        <v>2714</v>
      </c>
      <c r="E954" s="835" t="s">
        <v>3193</v>
      </c>
      <c r="F954" s="863" t="s">
        <v>3194</v>
      </c>
      <c r="G954" s="835" t="s">
        <v>4376</v>
      </c>
      <c r="H954" s="835" t="s">
        <v>4377</v>
      </c>
      <c r="I954" s="849">
        <v>878.71665445963538</v>
      </c>
      <c r="J954" s="849">
        <v>4</v>
      </c>
      <c r="K954" s="850">
        <v>3514.8599853515625</v>
      </c>
    </row>
    <row r="955" spans="1:11" ht="14.4" customHeight="1" x14ac:dyDescent="0.3">
      <c r="A955" s="831" t="s">
        <v>579</v>
      </c>
      <c r="B955" s="832" t="s">
        <v>580</v>
      </c>
      <c r="C955" s="835" t="s">
        <v>2713</v>
      </c>
      <c r="D955" s="863" t="s">
        <v>2714</v>
      </c>
      <c r="E955" s="835" t="s">
        <v>3193</v>
      </c>
      <c r="F955" s="863" t="s">
        <v>3194</v>
      </c>
      <c r="G955" s="835" t="s">
        <v>4378</v>
      </c>
      <c r="H955" s="835" t="s">
        <v>4379</v>
      </c>
      <c r="I955" s="849">
        <v>878.719970703125</v>
      </c>
      <c r="J955" s="849">
        <v>1</v>
      </c>
      <c r="K955" s="850">
        <v>878.719970703125</v>
      </c>
    </row>
    <row r="956" spans="1:11" ht="14.4" customHeight="1" x14ac:dyDescent="0.3">
      <c r="A956" s="831" t="s">
        <v>579</v>
      </c>
      <c r="B956" s="832" t="s">
        <v>580</v>
      </c>
      <c r="C956" s="835" t="s">
        <v>2713</v>
      </c>
      <c r="D956" s="863" t="s">
        <v>2714</v>
      </c>
      <c r="E956" s="835" t="s">
        <v>3193</v>
      </c>
      <c r="F956" s="863" t="s">
        <v>3194</v>
      </c>
      <c r="G956" s="835" t="s">
        <v>4380</v>
      </c>
      <c r="H956" s="835" t="s">
        <v>4381</v>
      </c>
      <c r="I956" s="849">
        <v>878.719970703125</v>
      </c>
      <c r="J956" s="849">
        <v>2</v>
      </c>
      <c r="K956" s="850">
        <v>1757.43994140625</v>
      </c>
    </row>
    <row r="957" spans="1:11" ht="14.4" customHeight="1" x14ac:dyDescent="0.3">
      <c r="A957" s="831" t="s">
        <v>579</v>
      </c>
      <c r="B957" s="832" t="s">
        <v>580</v>
      </c>
      <c r="C957" s="835" t="s">
        <v>2713</v>
      </c>
      <c r="D957" s="863" t="s">
        <v>2714</v>
      </c>
      <c r="E957" s="835" t="s">
        <v>3193</v>
      </c>
      <c r="F957" s="863" t="s">
        <v>3194</v>
      </c>
      <c r="G957" s="835" t="s">
        <v>4382</v>
      </c>
      <c r="H957" s="835" t="s">
        <v>4383</v>
      </c>
      <c r="I957" s="849">
        <v>878.71499633789062</v>
      </c>
      <c r="J957" s="849">
        <v>4</v>
      </c>
      <c r="K957" s="850">
        <v>3514.85986328125</v>
      </c>
    </row>
    <row r="958" spans="1:11" ht="14.4" customHeight="1" x14ac:dyDescent="0.3">
      <c r="A958" s="831" t="s">
        <v>579</v>
      </c>
      <c r="B958" s="832" t="s">
        <v>580</v>
      </c>
      <c r="C958" s="835" t="s">
        <v>2713</v>
      </c>
      <c r="D958" s="863" t="s">
        <v>2714</v>
      </c>
      <c r="E958" s="835" t="s">
        <v>3193</v>
      </c>
      <c r="F958" s="863" t="s">
        <v>3194</v>
      </c>
      <c r="G958" s="835" t="s">
        <v>4384</v>
      </c>
      <c r="H958" s="835" t="s">
        <v>4385</v>
      </c>
      <c r="I958" s="849">
        <v>878.71712820870539</v>
      </c>
      <c r="J958" s="849">
        <v>13</v>
      </c>
      <c r="K958" s="850">
        <v>11423.290161132813</v>
      </c>
    </row>
    <row r="959" spans="1:11" ht="14.4" customHeight="1" x14ac:dyDescent="0.3">
      <c r="A959" s="831" t="s">
        <v>579</v>
      </c>
      <c r="B959" s="832" t="s">
        <v>580</v>
      </c>
      <c r="C959" s="835" t="s">
        <v>2713</v>
      </c>
      <c r="D959" s="863" t="s">
        <v>2714</v>
      </c>
      <c r="E959" s="835" t="s">
        <v>3193</v>
      </c>
      <c r="F959" s="863" t="s">
        <v>3194</v>
      </c>
      <c r="G959" s="835" t="s">
        <v>4386</v>
      </c>
      <c r="H959" s="835" t="s">
        <v>4387</v>
      </c>
      <c r="I959" s="849">
        <v>878.71333821614587</v>
      </c>
      <c r="J959" s="849">
        <v>4</v>
      </c>
      <c r="K959" s="850">
        <v>3514.8500366210937</v>
      </c>
    </row>
    <row r="960" spans="1:11" ht="14.4" customHeight="1" x14ac:dyDescent="0.3">
      <c r="A960" s="831" t="s">
        <v>579</v>
      </c>
      <c r="B960" s="832" t="s">
        <v>580</v>
      </c>
      <c r="C960" s="835" t="s">
        <v>2713</v>
      </c>
      <c r="D960" s="863" t="s">
        <v>2714</v>
      </c>
      <c r="E960" s="835" t="s">
        <v>3193</v>
      </c>
      <c r="F960" s="863" t="s">
        <v>3194</v>
      </c>
      <c r="G960" s="835" t="s">
        <v>4388</v>
      </c>
      <c r="H960" s="835" t="s">
        <v>4389</v>
      </c>
      <c r="I960" s="849">
        <v>878.71499633789062</v>
      </c>
      <c r="J960" s="849">
        <v>16</v>
      </c>
      <c r="K960" s="850">
        <v>14059.410034179688</v>
      </c>
    </row>
    <row r="961" spans="1:11" ht="14.4" customHeight="1" x14ac:dyDescent="0.3">
      <c r="A961" s="831" t="s">
        <v>579</v>
      </c>
      <c r="B961" s="832" t="s">
        <v>580</v>
      </c>
      <c r="C961" s="835" t="s">
        <v>2713</v>
      </c>
      <c r="D961" s="863" t="s">
        <v>2714</v>
      </c>
      <c r="E961" s="835" t="s">
        <v>3193</v>
      </c>
      <c r="F961" s="863" t="s">
        <v>3194</v>
      </c>
      <c r="G961" s="835" t="s">
        <v>4390</v>
      </c>
      <c r="H961" s="835" t="s">
        <v>4391</v>
      </c>
      <c r="I961" s="849">
        <v>878.71798095703127</v>
      </c>
      <c r="J961" s="849">
        <v>9</v>
      </c>
      <c r="K961" s="850">
        <v>7908.43994140625</v>
      </c>
    </row>
    <row r="962" spans="1:11" ht="14.4" customHeight="1" x14ac:dyDescent="0.3">
      <c r="A962" s="831" t="s">
        <v>579</v>
      </c>
      <c r="B962" s="832" t="s">
        <v>580</v>
      </c>
      <c r="C962" s="835" t="s">
        <v>2713</v>
      </c>
      <c r="D962" s="863" t="s">
        <v>2714</v>
      </c>
      <c r="E962" s="835" t="s">
        <v>3193</v>
      </c>
      <c r="F962" s="863" t="s">
        <v>3194</v>
      </c>
      <c r="G962" s="835" t="s">
        <v>4392</v>
      </c>
      <c r="H962" s="835" t="s">
        <v>4393</v>
      </c>
      <c r="I962" s="849">
        <v>878.71665445963538</v>
      </c>
      <c r="J962" s="849">
        <v>6</v>
      </c>
      <c r="K962" s="850">
        <v>5272.2899169921875</v>
      </c>
    </row>
    <row r="963" spans="1:11" ht="14.4" customHeight="1" x14ac:dyDescent="0.3">
      <c r="A963" s="831" t="s">
        <v>579</v>
      </c>
      <c r="B963" s="832" t="s">
        <v>580</v>
      </c>
      <c r="C963" s="835" t="s">
        <v>2713</v>
      </c>
      <c r="D963" s="863" t="s">
        <v>2714</v>
      </c>
      <c r="E963" s="835" t="s">
        <v>3193</v>
      </c>
      <c r="F963" s="863" t="s">
        <v>3194</v>
      </c>
      <c r="G963" s="835" t="s">
        <v>4394</v>
      </c>
      <c r="H963" s="835" t="s">
        <v>4395</v>
      </c>
      <c r="I963" s="849">
        <v>878.71499633789062</v>
      </c>
      <c r="J963" s="849">
        <v>10</v>
      </c>
      <c r="K963" s="850">
        <v>8787.139892578125</v>
      </c>
    </row>
    <row r="964" spans="1:11" ht="14.4" customHeight="1" x14ac:dyDescent="0.3">
      <c r="A964" s="831" t="s">
        <v>579</v>
      </c>
      <c r="B964" s="832" t="s">
        <v>580</v>
      </c>
      <c r="C964" s="835" t="s">
        <v>2713</v>
      </c>
      <c r="D964" s="863" t="s">
        <v>2714</v>
      </c>
      <c r="E964" s="835" t="s">
        <v>3193</v>
      </c>
      <c r="F964" s="863" t="s">
        <v>3194</v>
      </c>
      <c r="G964" s="835" t="s">
        <v>4396</v>
      </c>
      <c r="H964" s="835" t="s">
        <v>4397</v>
      </c>
      <c r="I964" s="849">
        <v>878.719970703125</v>
      </c>
      <c r="J964" s="849">
        <v>2</v>
      </c>
      <c r="K964" s="850">
        <v>1757.4300537109375</v>
      </c>
    </row>
    <row r="965" spans="1:11" ht="14.4" customHeight="1" x14ac:dyDescent="0.3">
      <c r="A965" s="831" t="s">
        <v>579</v>
      </c>
      <c r="B965" s="832" t="s">
        <v>580</v>
      </c>
      <c r="C965" s="835" t="s">
        <v>2713</v>
      </c>
      <c r="D965" s="863" t="s">
        <v>2714</v>
      </c>
      <c r="E965" s="835" t="s">
        <v>3193</v>
      </c>
      <c r="F965" s="863" t="s">
        <v>3194</v>
      </c>
      <c r="G965" s="835" t="s">
        <v>4398</v>
      </c>
      <c r="H965" s="835" t="s">
        <v>4399</v>
      </c>
      <c r="I965" s="849">
        <v>3109.60009765625</v>
      </c>
      <c r="J965" s="849">
        <v>4</v>
      </c>
      <c r="K965" s="850">
        <v>12438.400390625</v>
      </c>
    </row>
    <row r="966" spans="1:11" ht="14.4" customHeight="1" x14ac:dyDescent="0.3">
      <c r="A966" s="831" t="s">
        <v>579</v>
      </c>
      <c r="B966" s="832" t="s">
        <v>580</v>
      </c>
      <c r="C966" s="835" t="s">
        <v>2713</v>
      </c>
      <c r="D966" s="863" t="s">
        <v>2714</v>
      </c>
      <c r="E966" s="835" t="s">
        <v>3193</v>
      </c>
      <c r="F966" s="863" t="s">
        <v>3194</v>
      </c>
      <c r="G966" s="835" t="s">
        <v>4400</v>
      </c>
      <c r="H966" s="835" t="s">
        <v>4401</v>
      </c>
      <c r="I966" s="849">
        <v>3109.60009765625</v>
      </c>
      <c r="J966" s="849">
        <v>1</v>
      </c>
      <c r="K966" s="850">
        <v>3109.60009765625</v>
      </c>
    </row>
    <row r="967" spans="1:11" ht="14.4" customHeight="1" x14ac:dyDescent="0.3">
      <c r="A967" s="831" t="s">
        <v>579</v>
      </c>
      <c r="B967" s="832" t="s">
        <v>580</v>
      </c>
      <c r="C967" s="835" t="s">
        <v>2713</v>
      </c>
      <c r="D967" s="863" t="s">
        <v>2714</v>
      </c>
      <c r="E967" s="835" t="s">
        <v>3193</v>
      </c>
      <c r="F967" s="863" t="s">
        <v>3194</v>
      </c>
      <c r="G967" s="835" t="s">
        <v>4402</v>
      </c>
      <c r="H967" s="835" t="s">
        <v>4403</v>
      </c>
      <c r="I967" s="849">
        <v>3109.60009765625</v>
      </c>
      <c r="J967" s="849">
        <v>3</v>
      </c>
      <c r="K967" s="850">
        <v>9328.7998046875</v>
      </c>
    </row>
    <row r="968" spans="1:11" ht="14.4" customHeight="1" x14ac:dyDescent="0.3">
      <c r="A968" s="831" t="s">
        <v>579</v>
      </c>
      <c r="B968" s="832" t="s">
        <v>580</v>
      </c>
      <c r="C968" s="835" t="s">
        <v>2713</v>
      </c>
      <c r="D968" s="863" t="s">
        <v>2714</v>
      </c>
      <c r="E968" s="835" t="s">
        <v>3193</v>
      </c>
      <c r="F968" s="863" t="s">
        <v>3194</v>
      </c>
      <c r="G968" s="835" t="s">
        <v>4404</v>
      </c>
      <c r="H968" s="835" t="s">
        <v>4405</v>
      </c>
      <c r="I968" s="849">
        <v>2390.89990234375</v>
      </c>
      <c r="J968" s="849">
        <v>1</v>
      </c>
      <c r="K968" s="850">
        <v>2390.89990234375</v>
      </c>
    </row>
    <row r="969" spans="1:11" ht="14.4" customHeight="1" x14ac:dyDescent="0.3">
      <c r="A969" s="831" t="s">
        <v>579</v>
      </c>
      <c r="B969" s="832" t="s">
        <v>580</v>
      </c>
      <c r="C969" s="835" t="s">
        <v>2713</v>
      </c>
      <c r="D969" s="863" t="s">
        <v>2714</v>
      </c>
      <c r="E969" s="835" t="s">
        <v>3193</v>
      </c>
      <c r="F969" s="863" t="s">
        <v>3194</v>
      </c>
      <c r="G969" s="835" t="s">
        <v>4406</v>
      </c>
      <c r="H969" s="835" t="s">
        <v>4407</v>
      </c>
      <c r="I969" s="849">
        <v>2390.9599609375</v>
      </c>
      <c r="J969" s="849">
        <v>2</v>
      </c>
      <c r="K969" s="850">
        <v>4781.919921875</v>
      </c>
    </row>
    <row r="970" spans="1:11" ht="14.4" customHeight="1" x14ac:dyDescent="0.3">
      <c r="A970" s="831" t="s">
        <v>579</v>
      </c>
      <c r="B970" s="832" t="s">
        <v>580</v>
      </c>
      <c r="C970" s="835" t="s">
        <v>2713</v>
      </c>
      <c r="D970" s="863" t="s">
        <v>2714</v>
      </c>
      <c r="E970" s="835" t="s">
        <v>3193</v>
      </c>
      <c r="F970" s="863" t="s">
        <v>3194</v>
      </c>
      <c r="G970" s="835" t="s">
        <v>4408</v>
      </c>
      <c r="H970" s="835" t="s">
        <v>4409</v>
      </c>
      <c r="I970" s="849">
        <v>2390.93994140625</v>
      </c>
      <c r="J970" s="849">
        <v>1</v>
      </c>
      <c r="K970" s="850">
        <v>2390.93994140625</v>
      </c>
    </row>
    <row r="971" spans="1:11" ht="14.4" customHeight="1" x14ac:dyDescent="0.3">
      <c r="A971" s="831" t="s">
        <v>579</v>
      </c>
      <c r="B971" s="832" t="s">
        <v>580</v>
      </c>
      <c r="C971" s="835" t="s">
        <v>2713</v>
      </c>
      <c r="D971" s="863" t="s">
        <v>2714</v>
      </c>
      <c r="E971" s="835" t="s">
        <v>3193</v>
      </c>
      <c r="F971" s="863" t="s">
        <v>3194</v>
      </c>
      <c r="G971" s="835" t="s">
        <v>4410</v>
      </c>
      <c r="H971" s="835" t="s">
        <v>4411</v>
      </c>
      <c r="I971" s="849">
        <v>2390.93994140625</v>
      </c>
      <c r="J971" s="849">
        <v>1</v>
      </c>
      <c r="K971" s="850">
        <v>2390.93994140625</v>
      </c>
    </row>
    <row r="972" spans="1:11" ht="14.4" customHeight="1" x14ac:dyDescent="0.3">
      <c r="A972" s="831" t="s">
        <v>579</v>
      </c>
      <c r="B972" s="832" t="s">
        <v>580</v>
      </c>
      <c r="C972" s="835" t="s">
        <v>2713</v>
      </c>
      <c r="D972" s="863" t="s">
        <v>2714</v>
      </c>
      <c r="E972" s="835" t="s">
        <v>3193</v>
      </c>
      <c r="F972" s="863" t="s">
        <v>3194</v>
      </c>
      <c r="G972" s="835" t="s">
        <v>4412</v>
      </c>
      <c r="H972" s="835" t="s">
        <v>4413</v>
      </c>
      <c r="I972" s="849">
        <v>2390.93994140625</v>
      </c>
      <c r="J972" s="849">
        <v>2</v>
      </c>
      <c r="K972" s="850">
        <v>4781.8798828125</v>
      </c>
    </row>
    <row r="973" spans="1:11" ht="14.4" customHeight="1" x14ac:dyDescent="0.3">
      <c r="A973" s="831" t="s">
        <v>579</v>
      </c>
      <c r="B973" s="832" t="s">
        <v>580</v>
      </c>
      <c r="C973" s="835" t="s">
        <v>2713</v>
      </c>
      <c r="D973" s="863" t="s">
        <v>2714</v>
      </c>
      <c r="E973" s="835" t="s">
        <v>3193</v>
      </c>
      <c r="F973" s="863" t="s">
        <v>3194</v>
      </c>
      <c r="G973" s="835" t="s">
        <v>4414</v>
      </c>
      <c r="H973" s="835" t="s">
        <v>4415</v>
      </c>
      <c r="I973" s="849">
        <v>341.47000122070312</v>
      </c>
      <c r="J973" s="849">
        <v>5</v>
      </c>
      <c r="K973" s="850">
        <v>1707.3499755859375</v>
      </c>
    </row>
    <row r="974" spans="1:11" ht="14.4" customHeight="1" x14ac:dyDescent="0.3">
      <c r="A974" s="831" t="s">
        <v>579</v>
      </c>
      <c r="B974" s="832" t="s">
        <v>580</v>
      </c>
      <c r="C974" s="835" t="s">
        <v>2713</v>
      </c>
      <c r="D974" s="863" t="s">
        <v>2714</v>
      </c>
      <c r="E974" s="835" t="s">
        <v>3193</v>
      </c>
      <c r="F974" s="863" t="s">
        <v>3194</v>
      </c>
      <c r="G974" s="835" t="s">
        <v>4416</v>
      </c>
      <c r="H974" s="835" t="s">
        <v>4417</v>
      </c>
      <c r="I974" s="849">
        <v>341.47000122070312</v>
      </c>
      <c r="J974" s="849">
        <v>15</v>
      </c>
      <c r="K974" s="850">
        <v>5122.0499267578125</v>
      </c>
    </row>
    <row r="975" spans="1:11" ht="14.4" customHeight="1" x14ac:dyDescent="0.3">
      <c r="A975" s="831" t="s">
        <v>579</v>
      </c>
      <c r="B975" s="832" t="s">
        <v>580</v>
      </c>
      <c r="C975" s="835" t="s">
        <v>2713</v>
      </c>
      <c r="D975" s="863" t="s">
        <v>2714</v>
      </c>
      <c r="E975" s="835" t="s">
        <v>3193</v>
      </c>
      <c r="F975" s="863" t="s">
        <v>3194</v>
      </c>
      <c r="G975" s="835" t="s">
        <v>4418</v>
      </c>
      <c r="H975" s="835" t="s">
        <v>4419</v>
      </c>
      <c r="I975" s="849">
        <v>341.47000122070312</v>
      </c>
      <c r="J975" s="849">
        <v>10</v>
      </c>
      <c r="K975" s="850">
        <v>3414.699951171875</v>
      </c>
    </row>
    <row r="976" spans="1:11" ht="14.4" customHeight="1" x14ac:dyDescent="0.3">
      <c r="A976" s="831" t="s">
        <v>579</v>
      </c>
      <c r="B976" s="832" t="s">
        <v>580</v>
      </c>
      <c r="C976" s="835" t="s">
        <v>2713</v>
      </c>
      <c r="D976" s="863" t="s">
        <v>2714</v>
      </c>
      <c r="E976" s="835" t="s">
        <v>3193</v>
      </c>
      <c r="F976" s="863" t="s">
        <v>3194</v>
      </c>
      <c r="G976" s="835" t="s">
        <v>4420</v>
      </c>
      <c r="H976" s="835" t="s">
        <v>4421</v>
      </c>
      <c r="I976" s="849">
        <v>5146.25</v>
      </c>
      <c r="J976" s="849">
        <v>1</v>
      </c>
      <c r="K976" s="850">
        <v>5146.25</v>
      </c>
    </row>
    <row r="977" spans="1:11" ht="14.4" customHeight="1" x14ac:dyDescent="0.3">
      <c r="A977" s="831" t="s">
        <v>579</v>
      </c>
      <c r="B977" s="832" t="s">
        <v>580</v>
      </c>
      <c r="C977" s="835" t="s">
        <v>2713</v>
      </c>
      <c r="D977" s="863" t="s">
        <v>2714</v>
      </c>
      <c r="E977" s="835" t="s">
        <v>3193</v>
      </c>
      <c r="F977" s="863" t="s">
        <v>3194</v>
      </c>
      <c r="G977" s="835" t="s">
        <v>4422</v>
      </c>
      <c r="H977" s="835" t="s">
        <v>4423</v>
      </c>
      <c r="I977" s="849">
        <v>5146.25</v>
      </c>
      <c r="J977" s="849">
        <v>1</v>
      </c>
      <c r="K977" s="850">
        <v>5146.25</v>
      </c>
    </row>
    <row r="978" spans="1:11" ht="14.4" customHeight="1" x14ac:dyDescent="0.3">
      <c r="A978" s="831" t="s">
        <v>579</v>
      </c>
      <c r="B978" s="832" t="s">
        <v>580</v>
      </c>
      <c r="C978" s="835" t="s">
        <v>2713</v>
      </c>
      <c r="D978" s="863" t="s">
        <v>2714</v>
      </c>
      <c r="E978" s="835" t="s">
        <v>3193</v>
      </c>
      <c r="F978" s="863" t="s">
        <v>3194</v>
      </c>
      <c r="G978" s="835" t="s">
        <v>4424</v>
      </c>
      <c r="H978" s="835" t="s">
        <v>4425</v>
      </c>
      <c r="I978" s="849">
        <v>5146.25</v>
      </c>
      <c r="J978" s="849">
        <v>1</v>
      </c>
      <c r="K978" s="850">
        <v>5146.25</v>
      </c>
    </row>
    <row r="979" spans="1:11" ht="14.4" customHeight="1" x14ac:dyDescent="0.3">
      <c r="A979" s="831" t="s">
        <v>579</v>
      </c>
      <c r="B979" s="832" t="s">
        <v>580</v>
      </c>
      <c r="C979" s="835" t="s">
        <v>2713</v>
      </c>
      <c r="D979" s="863" t="s">
        <v>2714</v>
      </c>
      <c r="E979" s="835" t="s">
        <v>3193</v>
      </c>
      <c r="F979" s="863" t="s">
        <v>3194</v>
      </c>
      <c r="G979" s="835" t="s">
        <v>4426</v>
      </c>
      <c r="H979" s="835" t="s">
        <v>4427</v>
      </c>
      <c r="I979" s="849">
        <v>5146.25</v>
      </c>
      <c r="J979" s="849">
        <v>1</v>
      </c>
      <c r="K979" s="850">
        <v>5146.25</v>
      </c>
    </row>
    <row r="980" spans="1:11" ht="14.4" customHeight="1" x14ac:dyDescent="0.3">
      <c r="A980" s="831" t="s">
        <v>579</v>
      </c>
      <c r="B980" s="832" t="s">
        <v>580</v>
      </c>
      <c r="C980" s="835" t="s">
        <v>2713</v>
      </c>
      <c r="D980" s="863" t="s">
        <v>2714</v>
      </c>
      <c r="E980" s="835" t="s">
        <v>3193</v>
      </c>
      <c r="F980" s="863" t="s">
        <v>3194</v>
      </c>
      <c r="G980" s="835" t="s">
        <v>4428</v>
      </c>
      <c r="H980" s="835" t="s">
        <v>4429</v>
      </c>
      <c r="I980" s="849">
        <v>5146.25</v>
      </c>
      <c r="J980" s="849">
        <v>1</v>
      </c>
      <c r="K980" s="850">
        <v>5146.25</v>
      </c>
    </row>
    <row r="981" spans="1:11" ht="14.4" customHeight="1" x14ac:dyDescent="0.3">
      <c r="A981" s="831" t="s">
        <v>579</v>
      </c>
      <c r="B981" s="832" t="s">
        <v>580</v>
      </c>
      <c r="C981" s="835" t="s">
        <v>2713</v>
      </c>
      <c r="D981" s="863" t="s">
        <v>2714</v>
      </c>
      <c r="E981" s="835" t="s">
        <v>3193</v>
      </c>
      <c r="F981" s="863" t="s">
        <v>3194</v>
      </c>
      <c r="G981" s="835" t="s">
        <v>4430</v>
      </c>
      <c r="H981" s="835" t="s">
        <v>4431</v>
      </c>
      <c r="I981" s="849">
        <v>4600</v>
      </c>
      <c r="J981" s="849">
        <v>1</v>
      </c>
      <c r="K981" s="850">
        <v>4600</v>
      </c>
    </row>
    <row r="982" spans="1:11" ht="14.4" customHeight="1" x14ac:dyDescent="0.3">
      <c r="A982" s="831" t="s">
        <v>579</v>
      </c>
      <c r="B982" s="832" t="s">
        <v>580</v>
      </c>
      <c r="C982" s="835" t="s">
        <v>2713</v>
      </c>
      <c r="D982" s="863" t="s">
        <v>2714</v>
      </c>
      <c r="E982" s="835" t="s">
        <v>3193</v>
      </c>
      <c r="F982" s="863" t="s">
        <v>3194</v>
      </c>
      <c r="G982" s="835" t="s">
        <v>4432</v>
      </c>
      <c r="H982" s="835" t="s">
        <v>4433</v>
      </c>
      <c r="I982" s="849">
        <v>4600</v>
      </c>
      <c r="J982" s="849">
        <v>1</v>
      </c>
      <c r="K982" s="850">
        <v>4600</v>
      </c>
    </row>
    <row r="983" spans="1:11" ht="14.4" customHeight="1" x14ac:dyDescent="0.3">
      <c r="A983" s="831" t="s">
        <v>579</v>
      </c>
      <c r="B983" s="832" t="s">
        <v>580</v>
      </c>
      <c r="C983" s="835" t="s">
        <v>2713</v>
      </c>
      <c r="D983" s="863" t="s">
        <v>2714</v>
      </c>
      <c r="E983" s="835" t="s">
        <v>3193</v>
      </c>
      <c r="F983" s="863" t="s">
        <v>3194</v>
      </c>
      <c r="G983" s="835" t="s">
        <v>4434</v>
      </c>
      <c r="H983" s="835" t="s">
        <v>4435</v>
      </c>
      <c r="I983" s="849">
        <v>4600</v>
      </c>
      <c r="J983" s="849">
        <v>1</v>
      </c>
      <c r="K983" s="850">
        <v>4600</v>
      </c>
    </row>
    <row r="984" spans="1:11" ht="14.4" customHeight="1" x14ac:dyDescent="0.3">
      <c r="A984" s="831" t="s">
        <v>579</v>
      </c>
      <c r="B984" s="832" t="s">
        <v>580</v>
      </c>
      <c r="C984" s="835" t="s">
        <v>2713</v>
      </c>
      <c r="D984" s="863" t="s">
        <v>2714</v>
      </c>
      <c r="E984" s="835" t="s">
        <v>3193</v>
      </c>
      <c r="F984" s="863" t="s">
        <v>3194</v>
      </c>
      <c r="G984" s="835" t="s">
        <v>4436</v>
      </c>
      <c r="H984" s="835" t="s">
        <v>4437</v>
      </c>
      <c r="I984" s="849">
        <v>4600</v>
      </c>
      <c r="J984" s="849">
        <v>2</v>
      </c>
      <c r="K984" s="850">
        <v>9200</v>
      </c>
    </row>
    <row r="985" spans="1:11" ht="14.4" customHeight="1" x14ac:dyDescent="0.3">
      <c r="A985" s="831" t="s">
        <v>579</v>
      </c>
      <c r="B985" s="832" t="s">
        <v>580</v>
      </c>
      <c r="C985" s="835" t="s">
        <v>2713</v>
      </c>
      <c r="D985" s="863" t="s">
        <v>2714</v>
      </c>
      <c r="E985" s="835" t="s">
        <v>3193</v>
      </c>
      <c r="F985" s="863" t="s">
        <v>3194</v>
      </c>
      <c r="G985" s="835" t="s">
        <v>4438</v>
      </c>
      <c r="H985" s="835" t="s">
        <v>4439</v>
      </c>
      <c r="I985" s="849">
        <v>4600</v>
      </c>
      <c r="J985" s="849">
        <v>1</v>
      </c>
      <c r="K985" s="850">
        <v>4600</v>
      </c>
    </row>
    <row r="986" spans="1:11" ht="14.4" customHeight="1" x14ac:dyDescent="0.3">
      <c r="A986" s="831" t="s">
        <v>579</v>
      </c>
      <c r="B986" s="832" t="s">
        <v>580</v>
      </c>
      <c r="C986" s="835" t="s">
        <v>2713</v>
      </c>
      <c r="D986" s="863" t="s">
        <v>2714</v>
      </c>
      <c r="E986" s="835" t="s">
        <v>3193</v>
      </c>
      <c r="F986" s="863" t="s">
        <v>3194</v>
      </c>
      <c r="G986" s="835" t="s">
        <v>4440</v>
      </c>
      <c r="H986" s="835" t="s">
        <v>4441</v>
      </c>
      <c r="I986" s="849">
        <v>4047.919921875</v>
      </c>
      <c r="J986" s="849">
        <v>1</v>
      </c>
      <c r="K986" s="850">
        <v>4047.919921875</v>
      </c>
    </row>
    <row r="987" spans="1:11" ht="14.4" customHeight="1" x14ac:dyDescent="0.3">
      <c r="A987" s="831" t="s">
        <v>579</v>
      </c>
      <c r="B987" s="832" t="s">
        <v>580</v>
      </c>
      <c r="C987" s="835" t="s">
        <v>2713</v>
      </c>
      <c r="D987" s="863" t="s">
        <v>2714</v>
      </c>
      <c r="E987" s="835" t="s">
        <v>3193</v>
      </c>
      <c r="F987" s="863" t="s">
        <v>3194</v>
      </c>
      <c r="G987" s="835" t="s">
        <v>4442</v>
      </c>
      <c r="H987" s="835" t="s">
        <v>4443</v>
      </c>
      <c r="I987" s="849">
        <v>6028.52001953125</v>
      </c>
      <c r="J987" s="849">
        <v>3</v>
      </c>
      <c r="K987" s="850">
        <v>18085.56005859375</v>
      </c>
    </row>
    <row r="988" spans="1:11" ht="14.4" customHeight="1" x14ac:dyDescent="0.3">
      <c r="A988" s="831" t="s">
        <v>579</v>
      </c>
      <c r="B988" s="832" t="s">
        <v>580</v>
      </c>
      <c r="C988" s="835" t="s">
        <v>2713</v>
      </c>
      <c r="D988" s="863" t="s">
        <v>2714</v>
      </c>
      <c r="E988" s="835" t="s">
        <v>3193</v>
      </c>
      <c r="F988" s="863" t="s">
        <v>3194</v>
      </c>
      <c r="G988" s="835" t="s">
        <v>4444</v>
      </c>
      <c r="H988" s="835" t="s">
        <v>4445</v>
      </c>
      <c r="I988" s="849">
        <v>6028.52001953125</v>
      </c>
      <c r="J988" s="849">
        <v>5</v>
      </c>
      <c r="K988" s="850">
        <v>30142.60009765625</v>
      </c>
    </row>
    <row r="989" spans="1:11" ht="14.4" customHeight="1" x14ac:dyDescent="0.3">
      <c r="A989" s="831" t="s">
        <v>579</v>
      </c>
      <c r="B989" s="832" t="s">
        <v>580</v>
      </c>
      <c r="C989" s="835" t="s">
        <v>2713</v>
      </c>
      <c r="D989" s="863" t="s">
        <v>2714</v>
      </c>
      <c r="E989" s="835" t="s">
        <v>3193</v>
      </c>
      <c r="F989" s="863" t="s">
        <v>3194</v>
      </c>
      <c r="G989" s="835" t="s">
        <v>4446</v>
      </c>
      <c r="H989" s="835" t="s">
        <v>4447</v>
      </c>
      <c r="I989" s="849">
        <v>6028.5174560546875</v>
      </c>
      <c r="J989" s="849">
        <v>4</v>
      </c>
      <c r="K989" s="850">
        <v>24114.06982421875</v>
      </c>
    </row>
    <row r="990" spans="1:11" ht="14.4" customHeight="1" x14ac:dyDescent="0.3">
      <c r="A990" s="831" t="s">
        <v>579</v>
      </c>
      <c r="B990" s="832" t="s">
        <v>580</v>
      </c>
      <c r="C990" s="835" t="s">
        <v>2713</v>
      </c>
      <c r="D990" s="863" t="s">
        <v>2714</v>
      </c>
      <c r="E990" s="835" t="s">
        <v>3193</v>
      </c>
      <c r="F990" s="863" t="s">
        <v>3194</v>
      </c>
      <c r="G990" s="835" t="s">
        <v>4448</v>
      </c>
      <c r="H990" s="835" t="s">
        <v>4449</v>
      </c>
      <c r="I990" s="849">
        <v>6028.52001953125</v>
      </c>
      <c r="J990" s="849">
        <v>2</v>
      </c>
      <c r="K990" s="850">
        <v>12057.0400390625</v>
      </c>
    </row>
    <row r="991" spans="1:11" ht="14.4" customHeight="1" x14ac:dyDescent="0.3">
      <c r="A991" s="831" t="s">
        <v>579</v>
      </c>
      <c r="B991" s="832" t="s">
        <v>580</v>
      </c>
      <c r="C991" s="835" t="s">
        <v>2713</v>
      </c>
      <c r="D991" s="863" t="s">
        <v>2714</v>
      </c>
      <c r="E991" s="835" t="s">
        <v>3193</v>
      </c>
      <c r="F991" s="863" t="s">
        <v>3194</v>
      </c>
      <c r="G991" s="835" t="s">
        <v>4450</v>
      </c>
      <c r="H991" s="835" t="s">
        <v>4451</v>
      </c>
      <c r="I991" s="849">
        <v>6028.52001953125</v>
      </c>
      <c r="J991" s="849">
        <v>2</v>
      </c>
      <c r="K991" s="850">
        <v>12057.0400390625</v>
      </c>
    </row>
    <row r="992" spans="1:11" ht="14.4" customHeight="1" x14ac:dyDescent="0.3">
      <c r="A992" s="831" t="s">
        <v>579</v>
      </c>
      <c r="B992" s="832" t="s">
        <v>580</v>
      </c>
      <c r="C992" s="835" t="s">
        <v>2713</v>
      </c>
      <c r="D992" s="863" t="s">
        <v>2714</v>
      </c>
      <c r="E992" s="835" t="s">
        <v>3193</v>
      </c>
      <c r="F992" s="863" t="s">
        <v>3194</v>
      </c>
      <c r="G992" s="835" t="s">
        <v>4452</v>
      </c>
      <c r="H992" s="835" t="s">
        <v>4453</v>
      </c>
      <c r="I992" s="849">
        <v>467.84999847412109</v>
      </c>
      <c r="J992" s="849">
        <v>10</v>
      </c>
      <c r="K992" s="850">
        <v>4678.5000915527344</v>
      </c>
    </row>
    <row r="993" spans="1:11" ht="14.4" customHeight="1" x14ac:dyDescent="0.3">
      <c r="A993" s="831" t="s">
        <v>579</v>
      </c>
      <c r="B993" s="832" t="s">
        <v>580</v>
      </c>
      <c r="C993" s="835" t="s">
        <v>2713</v>
      </c>
      <c r="D993" s="863" t="s">
        <v>2714</v>
      </c>
      <c r="E993" s="835" t="s">
        <v>3193</v>
      </c>
      <c r="F993" s="863" t="s">
        <v>3194</v>
      </c>
      <c r="G993" s="835" t="s">
        <v>4454</v>
      </c>
      <c r="H993" s="835" t="s">
        <v>4455</v>
      </c>
      <c r="I993" s="849">
        <v>467.85000610351562</v>
      </c>
      <c r="J993" s="849">
        <v>2</v>
      </c>
      <c r="K993" s="850">
        <v>935.70001220703125</v>
      </c>
    </row>
    <row r="994" spans="1:11" ht="14.4" customHeight="1" x14ac:dyDescent="0.3">
      <c r="A994" s="831" t="s">
        <v>579</v>
      </c>
      <c r="B994" s="832" t="s">
        <v>580</v>
      </c>
      <c r="C994" s="835" t="s">
        <v>2713</v>
      </c>
      <c r="D994" s="863" t="s">
        <v>2714</v>
      </c>
      <c r="E994" s="835" t="s">
        <v>3193</v>
      </c>
      <c r="F994" s="863" t="s">
        <v>3194</v>
      </c>
      <c r="G994" s="835" t="s">
        <v>4456</v>
      </c>
      <c r="H994" s="835" t="s">
        <v>4457</v>
      </c>
      <c r="I994" s="849">
        <v>467.8599853515625</v>
      </c>
      <c r="J994" s="849">
        <v>4</v>
      </c>
      <c r="K994" s="850">
        <v>1871.4200439453125</v>
      </c>
    </row>
    <row r="995" spans="1:11" ht="14.4" customHeight="1" x14ac:dyDescent="0.3">
      <c r="A995" s="831" t="s">
        <v>579</v>
      </c>
      <c r="B995" s="832" t="s">
        <v>580</v>
      </c>
      <c r="C995" s="835" t="s">
        <v>2713</v>
      </c>
      <c r="D995" s="863" t="s">
        <v>2714</v>
      </c>
      <c r="E995" s="835" t="s">
        <v>3193</v>
      </c>
      <c r="F995" s="863" t="s">
        <v>3194</v>
      </c>
      <c r="G995" s="835" t="s">
        <v>4458</v>
      </c>
      <c r="H995" s="835" t="s">
        <v>4459</v>
      </c>
      <c r="I995" s="849">
        <v>467.8599853515625</v>
      </c>
      <c r="J995" s="849">
        <v>4</v>
      </c>
      <c r="K995" s="850">
        <v>1871.4200439453125</v>
      </c>
    </row>
    <row r="996" spans="1:11" ht="14.4" customHeight="1" x14ac:dyDescent="0.3">
      <c r="A996" s="831" t="s">
        <v>579</v>
      </c>
      <c r="B996" s="832" t="s">
        <v>580</v>
      </c>
      <c r="C996" s="835" t="s">
        <v>2713</v>
      </c>
      <c r="D996" s="863" t="s">
        <v>2714</v>
      </c>
      <c r="E996" s="835" t="s">
        <v>3193</v>
      </c>
      <c r="F996" s="863" t="s">
        <v>3194</v>
      </c>
      <c r="G996" s="835" t="s">
        <v>4460</v>
      </c>
      <c r="H996" s="835" t="s">
        <v>4461</v>
      </c>
      <c r="I996" s="849">
        <v>1579.98798828125</v>
      </c>
      <c r="J996" s="849">
        <v>20</v>
      </c>
      <c r="K996" s="850">
        <v>31599.65966796875</v>
      </c>
    </row>
    <row r="997" spans="1:11" ht="14.4" customHeight="1" x14ac:dyDescent="0.3">
      <c r="A997" s="831" t="s">
        <v>579</v>
      </c>
      <c r="B997" s="832" t="s">
        <v>580</v>
      </c>
      <c r="C997" s="835" t="s">
        <v>2713</v>
      </c>
      <c r="D997" s="863" t="s">
        <v>2714</v>
      </c>
      <c r="E997" s="835" t="s">
        <v>3193</v>
      </c>
      <c r="F997" s="863" t="s">
        <v>3194</v>
      </c>
      <c r="G997" s="835" t="s">
        <v>4462</v>
      </c>
      <c r="H997" s="835" t="s">
        <v>4463</v>
      </c>
      <c r="I997" s="849">
        <v>1447.43994140625</v>
      </c>
      <c r="J997" s="849">
        <v>43</v>
      </c>
      <c r="K997" s="850">
        <v>62239.84912109375</v>
      </c>
    </row>
    <row r="998" spans="1:11" ht="14.4" customHeight="1" x14ac:dyDescent="0.3">
      <c r="A998" s="831" t="s">
        <v>579</v>
      </c>
      <c r="B998" s="832" t="s">
        <v>580</v>
      </c>
      <c r="C998" s="835" t="s">
        <v>2713</v>
      </c>
      <c r="D998" s="863" t="s">
        <v>2714</v>
      </c>
      <c r="E998" s="835" t="s">
        <v>3193</v>
      </c>
      <c r="F998" s="863" t="s">
        <v>3194</v>
      </c>
      <c r="G998" s="835" t="s">
        <v>4464</v>
      </c>
      <c r="H998" s="835" t="s">
        <v>4465</v>
      </c>
      <c r="I998" s="849">
        <v>1579.9894634046052</v>
      </c>
      <c r="J998" s="849">
        <v>44</v>
      </c>
      <c r="K998" s="850">
        <v>69519.4697265625</v>
      </c>
    </row>
    <row r="999" spans="1:11" ht="14.4" customHeight="1" x14ac:dyDescent="0.3">
      <c r="A999" s="831" t="s">
        <v>579</v>
      </c>
      <c r="B999" s="832" t="s">
        <v>580</v>
      </c>
      <c r="C999" s="835" t="s">
        <v>2713</v>
      </c>
      <c r="D999" s="863" t="s">
        <v>2714</v>
      </c>
      <c r="E999" s="835" t="s">
        <v>3193</v>
      </c>
      <c r="F999" s="863" t="s">
        <v>3194</v>
      </c>
      <c r="G999" s="835" t="s">
        <v>4466</v>
      </c>
      <c r="H999" s="835" t="s">
        <v>4467</v>
      </c>
      <c r="I999" s="849">
        <v>1579.9892999057113</v>
      </c>
      <c r="J999" s="849">
        <v>67</v>
      </c>
      <c r="K999" s="850">
        <v>105859.1796875</v>
      </c>
    </row>
    <row r="1000" spans="1:11" ht="14.4" customHeight="1" x14ac:dyDescent="0.3">
      <c r="A1000" s="831" t="s">
        <v>579</v>
      </c>
      <c r="B1000" s="832" t="s">
        <v>580</v>
      </c>
      <c r="C1000" s="835" t="s">
        <v>2713</v>
      </c>
      <c r="D1000" s="863" t="s">
        <v>2714</v>
      </c>
      <c r="E1000" s="835" t="s">
        <v>3193</v>
      </c>
      <c r="F1000" s="863" t="s">
        <v>3194</v>
      </c>
      <c r="G1000" s="835" t="s">
        <v>4468</v>
      </c>
      <c r="H1000" s="835" t="s">
        <v>4469</v>
      </c>
      <c r="I1000" s="849">
        <v>1579.9894634046052</v>
      </c>
      <c r="J1000" s="849">
        <v>63</v>
      </c>
      <c r="K1000" s="850">
        <v>99539.12890625</v>
      </c>
    </row>
    <row r="1001" spans="1:11" ht="14.4" customHeight="1" x14ac:dyDescent="0.3">
      <c r="A1001" s="831" t="s">
        <v>579</v>
      </c>
      <c r="B1001" s="832" t="s">
        <v>580</v>
      </c>
      <c r="C1001" s="835" t="s">
        <v>2713</v>
      </c>
      <c r="D1001" s="863" t="s">
        <v>2714</v>
      </c>
      <c r="E1001" s="835" t="s">
        <v>3193</v>
      </c>
      <c r="F1001" s="863" t="s">
        <v>3194</v>
      </c>
      <c r="G1001" s="835" t="s">
        <v>4470</v>
      </c>
      <c r="H1001" s="835" t="s">
        <v>4471</v>
      </c>
      <c r="I1001" s="849">
        <v>1092.5</v>
      </c>
      <c r="J1001" s="849">
        <v>39</v>
      </c>
      <c r="K1001" s="850">
        <v>42607.5</v>
      </c>
    </row>
    <row r="1002" spans="1:11" ht="14.4" customHeight="1" x14ac:dyDescent="0.3">
      <c r="A1002" s="831" t="s">
        <v>579</v>
      </c>
      <c r="B1002" s="832" t="s">
        <v>580</v>
      </c>
      <c r="C1002" s="835" t="s">
        <v>2713</v>
      </c>
      <c r="D1002" s="863" t="s">
        <v>2714</v>
      </c>
      <c r="E1002" s="835" t="s">
        <v>3193</v>
      </c>
      <c r="F1002" s="863" t="s">
        <v>3194</v>
      </c>
      <c r="G1002" s="835" t="s">
        <v>4472</v>
      </c>
      <c r="H1002" s="835" t="s">
        <v>4473</v>
      </c>
      <c r="I1002" s="849">
        <v>597.23501586914063</v>
      </c>
      <c r="J1002" s="849">
        <v>4</v>
      </c>
      <c r="K1002" s="850">
        <v>2389.5299682617187</v>
      </c>
    </row>
    <row r="1003" spans="1:11" ht="14.4" customHeight="1" x14ac:dyDescent="0.3">
      <c r="A1003" s="831" t="s">
        <v>579</v>
      </c>
      <c r="B1003" s="832" t="s">
        <v>580</v>
      </c>
      <c r="C1003" s="835" t="s">
        <v>2713</v>
      </c>
      <c r="D1003" s="863" t="s">
        <v>2714</v>
      </c>
      <c r="E1003" s="835" t="s">
        <v>3193</v>
      </c>
      <c r="F1003" s="863" t="s">
        <v>3194</v>
      </c>
      <c r="G1003" s="835" t="s">
        <v>4474</v>
      </c>
      <c r="H1003" s="835" t="s">
        <v>4475</v>
      </c>
      <c r="I1003" s="849">
        <v>596.94000244140625</v>
      </c>
      <c r="J1003" s="849">
        <v>3</v>
      </c>
      <c r="K1003" s="850">
        <v>1790.8299560546875</v>
      </c>
    </row>
    <row r="1004" spans="1:11" ht="14.4" customHeight="1" x14ac:dyDescent="0.3">
      <c r="A1004" s="831" t="s">
        <v>579</v>
      </c>
      <c r="B1004" s="832" t="s">
        <v>580</v>
      </c>
      <c r="C1004" s="835" t="s">
        <v>2713</v>
      </c>
      <c r="D1004" s="863" t="s">
        <v>2714</v>
      </c>
      <c r="E1004" s="835" t="s">
        <v>3193</v>
      </c>
      <c r="F1004" s="863" t="s">
        <v>3194</v>
      </c>
      <c r="G1004" s="835" t="s">
        <v>4476</v>
      </c>
      <c r="H1004" s="835" t="s">
        <v>4477</v>
      </c>
      <c r="I1004" s="849">
        <v>195.91999816894531</v>
      </c>
      <c r="J1004" s="849">
        <v>1</v>
      </c>
      <c r="K1004" s="850">
        <v>195.91999816894531</v>
      </c>
    </row>
    <row r="1005" spans="1:11" ht="14.4" customHeight="1" x14ac:dyDescent="0.3">
      <c r="A1005" s="831" t="s">
        <v>579</v>
      </c>
      <c r="B1005" s="832" t="s">
        <v>580</v>
      </c>
      <c r="C1005" s="835" t="s">
        <v>2713</v>
      </c>
      <c r="D1005" s="863" t="s">
        <v>2714</v>
      </c>
      <c r="E1005" s="835" t="s">
        <v>3193</v>
      </c>
      <c r="F1005" s="863" t="s">
        <v>3194</v>
      </c>
      <c r="G1005" s="835" t="s">
        <v>4478</v>
      </c>
      <c r="H1005" s="835" t="s">
        <v>4479</v>
      </c>
      <c r="I1005" s="849">
        <v>195.91266886393228</v>
      </c>
      <c r="J1005" s="849">
        <v>17</v>
      </c>
      <c r="K1005" s="850">
        <v>3330.510009765625</v>
      </c>
    </row>
    <row r="1006" spans="1:11" ht="14.4" customHeight="1" x14ac:dyDescent="0.3">
      <c r="A1006" s="831" t="s">
        <v>579</v>
      </c>
      <c r="B1006" s="832" t="s">
        <v>580</v>
      </c>
      <c r="C1006" s="835" t="s">
        <v>2713</v>
      </c>
      <c r="D1006" s="863" t="s">
        <v>2714</v>
      </c>
      <c r="E1006" s="835" t="s">
        <v>3193</v>
      </c>
      <c r="F1006" s="863" t="s">
        <v>3194</v>
      </c>
      <c r="G1006" s="835" t="s">
        <v>4480</v>
      </c>
      <c r="H1006" s="835" t="s">
        <v>4481</v>
      </c>
      <c r="I1006" s="849">
        <v>195.91348001231319</v>
      </c>
      <c r="J1006" s="849">
        <v>39</v>
      </c>
      <c r="K1006" s="850">
        <v>7640.6399841308594</v>
      </c>
    </row>
    <row r="1007" spans="1:11" ht="14.4" customHeight="1" x14ac:dyDescent="0.3">
      <c r="A1007" s="831" t="s">
        <v>579</v>
      </c>
      <c r="B1007" s="832" t="s">
        <v>580</v>
      </c>
      <c r="C1007" s="835" t="s">
        <v>2713</v>
      </c>
      <c r="D1007" s="863" t="s">
        <v>2714</v>
      </c>
      <c r="E1007" s="835" t="s">
        <v>3193</v>
      </c>
      <c r="F1007" s="863" t="s">
        <v>3194</v>
      </c>
      <c r="G1007" s="835" t="s">
        <v>4482</v>
      </c>
      <c r="H1007" s="835" t="s">
        <v>4483</v>
      </c>
      <c r="I1007" s="849">
        <v>195.91000111897787</v>
      </c>
      <c r="J1007" s="849">
        <v>7</v>
      </c>
      <c r="K1007" s="850">
        <v>1371.3699951171875</v>
      </c>
    </row>
    <row r="1008" spans="1:11" ht="14.4" customHeight="1" x14ac:dyDescent="0.3">
      <c r="A1008" s="831" t="s">
        <v>579</v>
      </c>
      <c r="B1008" s="832" t="s">
        <v>580</v>
      </c>
      <c r="C1008" s="835" t="s">
        <v>2713</v>
      </c>
      <c r="D1008" s="863" t="s">
        <v>2714</v>
      </c>
      <c r="E1008" s="835" t="s">
        <v>3193</v>
      </c>
      <c r="F1008" s="863" t="s">
        <v>3194</v>
      </c>
      <c r="G1008" s="835" t="s">
        <v>4484</v>
      </c>
      <c r="H1008" s="835" t="s">
        <v>4485</v>
      </c>
      <c r="I1008" s="849">
        <v>195.95667012532553</v>
      </c>
      <c r="J1008" s="849">
        <v>3</v>
      </c>
      <c r="K1008" s="850">
        <v>587.87001037597656</v>
      </c>
    </row>
    <row r="1009" spans="1:11" ht="14.4" customHeight="1" x14ac:dyDescent="0.3">
      <c r="A1009" s="831" t="s">
        <v>579</v>
      </c>
      <c r="B1009" s="832" t="s">
        <v>580</v>
      </c>
      <c r="C1009" s="835" t="s">
        <v>2713</v>
      </c>
      <c r="D1009" s="863" t="s">
        <v>2714</v>
      </c>
      <c r="E1009" s="835" t="s">
        <v>3193</v>
      </c>
      <c r="F1009" s="863" t="s">
        <v>3194</v>
      </c>
      <c r="G1009" s="835" t="s">
        <v>4486</v>
      </c>
      <c r="H1009" s="835" t="s">
        <v>4487</v>
      </c>
      <c r="I1009" s="849">
        <v>195.91000366210937</v>
      </c>
      <c r="J1009" s="849">
        <v>2</v>
      </c>
      <c r="K1009" s="850">
        <v>391.82000732421875</v>
      </c>
    </row>
    <row r="1010" spans="1:11" ht="14.4" customHeight="1" x14ac:dyDescent="0.3">
      <c r="A1010" s="831" t="s">
        <v>579</v>
      </c>
      <c r="B1010" s="832" t="s">
        <v>580</v>
      </c>
      <c r="C1010" s="835" t="s">
        <v>2713</v>
      </c>
      <c r="D1010" s="863" t="s">
        <v>2714</v>
      </c>
      <c r="E1010" s="835" t="s">
        <v>3193</v>
      </c>
      <c r="F1010" s="863" t="s">
        <v>3194</v>
      </c>
      <c r="G1010" s="835" t="s">
        <v>4488</v>
      </c>
      <c r="H1010" s="835" t="s">
        <v>4489</v>
      </c>
      <c r="I1010" s="849">
        <v>195.91000366210937</v>
      </c>
      <c r="J1010" s="849">
        <v>2</v>
      </c>
      <c r="K1010" s="850">
        <v>391.82000732421875</v>
      </c>
    </row>
    <row r="1011" spans="1:11" ht="14.4" customHeight="1" x14ac:dyDescent="0.3">
      <c r="A1011" s="831" t="s">
        <v>579</v>
      </c>
      <c r="B1011" s="832" t="s">
        <v>580</v>
      </c>
      <c r="C1011" s="835" t="s">
        <v>2713</v>
      </c>
      <c r="D1011" s="863" t="s">
        <v>2714</v>
      </c>
      <c r="E1011" s="835" t="s">
        <v>3193</v>
      </c>
      <c r="F1011" s="863" t="s">
        <v>3194</v>
      </c>
      <c r="G1011" s="835" t="s">
        <v>4490</v>
      </c>
      <c r="H1011" s="835" t="s">
        <v>4491</v>
      </c>
      <c r="I1011" s="849">
        <v>195.91000366210937</v>
      </c>
      <c r="J1011" s="849">
        <v>1</v>
      </c>
      <c r="K1011" s="850">
        <v>195.91000366210937</v>
      </c>
    </row>
    <row r="1012" spans="1:11" ht="14.4" customHeight="1" x14ac:dyDescent="0.3">
      <c r="A1012" s="831" t="s">
        <v>579</v>
      </c>
      <c r="B1012" s="832" t="s">
        <v>580</v>
      </c>
      <c r="C1012" s="835" t="s">
        <v>2713</v>
      </c>
      <c r="D1012" s="863" t="s">
        <v>2714</v>
      </c>
      <c r="E1012" s="835" t="s">
        <v>3193</v>
      </c>
      <c r="F1012" s="863" t="s">
        <v>3194</v>
      </c>
      <c r="G1012" s="835" t="s">
        <v>4492</v>
      </c>
      <c r="H1012" s="835" t="s">
        <v>4493</v>
      </c>
      <c r="I1012" s="849">
        <v>334.32998657226562</v>
      </c>
      <c r="J1012" s="849">
        <v>1</v>
      </c>
      <c r="K1012" s="850">
        <v>334.32998657226562</v>
      </c>
    </row>
    <row r="1013" spans="1:11" ht="14.4" customHeight="1" x14ac:dyDescent="0.3">
      <c r="A1013" s="831" t="s">
        <v>579</v>
      </c>
      <c r="B1013" s="832" t="s">
        <v>580</v>
      </c>
      <c r="C1013" s="835" t="s">
        <v>2713</v>
      </c>
      <c r="D1013" s="863" t="s">
        <v>2714</v>
      </c>
      <c r="E1013" s="835" t="s">
        <v>3193</v>
      </c>
      <c r="F1013" s="863" t="s">
        <v>3194</v>
      </c>
      <c r="G1013" s="835" t="s">
        <v>4494</v>
      </c>
      <c r="H1013" s="835" t="s">
        <v>4495</v>
      </c>
      <c r="I1013" s="849">
        <v>2518.5</v>
      </c>
      <c r="J1013" s="849">
        <v>6</v>
      </c>
      <c r="K1013" s="850">
        <v>15111</v>
      </c>
    </row>
    <row r="1014" spans="1:11" ht="14.4" customHeight="1" x14ac:dyDescent="0.3">
      <c r="A1014" s="831" t="s">
        <v>579</v>
      </c>
      <c r="B1014" s="832" t="s">
        <v>580</v>
      </c>
      <c r="C1014" s="835" t="s">
        <v>2713</v>
      </c>
      <c r="D1014" s="863" t="s">
        <v>2714</v>
      </c>
      <c r="E1014" s="835" t="s">
        <v>3193</v>
      </c>
      <c r="F1014" s="863" t="s">
        <v>3194</v>
      </c>
      <c r="G1014" s="835" t="s">
        <v>4496</v>
      </c>
      <c r="H1014" s="835" t="s">
        <v>4497</v>
      </c>
      <c r="I1014" s="849">
        <v>2518.5</v>
      </c>
      <c r="J1014" s="849">
        <v>4</v>
      </c>
      <c r="K1014" s="850">
        <v>10074</v>
      </c>
    </row>
    <row r="1015" spans="1:11" ht="14.4" customHeight="1" x14ac:dyDescent="0.3">
      <c r="A1015" s="831" t="s">
        <v>579</v>
      </c>
      <c r="B1015" s="832" t="s">
        <v>580</v>
      </c>
      <c r="C1015" s="835" t="s">
        <v>2713</v>
      </c>
      <c r="D1015" s="863" t="s">
        <v>2714</v>
      </c>
      <c r="E1015" s="835" t="s">
        <v>3193</v>
      </c>
      <c r="F1015" s="863" t="s">
        <v>3194</v>
      </c>
      <c r="G1015" s="835" t="s">
        <v>4498</v>
      </c>
      <c r="H1015" s="835" t="s">
        <v>4499</v>
      </c>
      <c r="I1015" s="849">
        <v>3999</v>
      </c>
      <c r="J1015" s="849">
        <v>1</v>
      </c>
      <c r="K1015" s="850">
        <v>3999</v>
      </c>
    </row>
    <row r="1016" spans="1:11" ht="14.4" customHeight="1" x14ac:dyDescent="0.3">
      <c r="A1016" s="831" t="s">
        <v>579</v>
      </c>
      <c r="B1016" s="832" t="s">
        <v>580</v>
      </c>
      <c r="C1016" s="835" t="s">
        <v>2713</v>
      </c>
      <c r="D1016" s="863" t="s">
        <v>2714</v>
      </c>
      <c r="E1016" s="835" t="s">
        <v>3193</v>
      </c>
      <c r="F1016" s="863" t="s">
        <v>3194</v>
      </c>
      <c r="G1016" s="835" t="s">
        <v>4500</v>
      </c>
      <c r="H1016" s="835" t="s">
        <v>4501</v>
      </c>
      <c r="I1016" s="849">
        <v>3999</v>
      </c>
      <c r="J1016" s="849">
        <v>1</v>
      </c>
      <c r="K1016" s="850">
        <v>3999</v>
      </c>
    </row>
    <row r="1017" spans="1:11" ht="14.4" customHeight="1" x14ac:dyDescent="0.3">
      <c r="A1017" s="831" t="s">
        <v>579</v>
      </c>
      <c r="B1017" s="832" t="s">
        <v>580</v>
      </c>
      <c r="C1017" s="835" t="s">
        <v>2713</v>
      </c>
      <c r="D1017" s="863" t="s">
        <v>2714</v>
      </c>
      <c r="E1017" s="835" t="s">
        <v>3193</v>
      </c>
      <c r="F1017" s="863" t="s">
        <v>3194</v>
      </c>
      <c r="G1017" s="835" t="s">
        <v>4502</v>
      </c>
      <c r="H1017" s="835" t="s">
        <v>4503</v>
      </c>
      <c r="I1017" s="849">
        <v>1135.1700439453125</v>
      </c>
      <c r="J1017" s="849">
        <v>2</v>
      </c>
      <c r="K1017" s="850">
        <v>2270.330078125</v>
      </c>
    </row>
    <row r="1018" spans="1:11" ht="14.4" customHeight="1" x14ac:dyDescent="0.3">
      <c r="A1018" s="831" t="s">
        <v>579</v>
      </c>
      <c r="B1018" s="832" t="s">
        <v>580</v>
      </c>
      <c r="C1018" s="835" t="s">
        <v>2713</v>
      </c>
      <c r="D1018" s="863" t="s">
        <v>2714</v>
      </c>
      <c r="E1018" s="835" t="s">
        <v>3193</v>
      </c>
      <c r="F1018" s="863" t="s">
        <v>3194</v>
      </c>
      <c r="G1018" s="835" t="s">
        <v>4504</v>
      </c>
      <c r="H1018" s="835" t="s">
        <v>4505</v>
      </c>
      <c r="I1018" s="849">
        <v>1135.1650390625</v>
      </c>
      <c r="J1018" s="849">
        <v>3</v>
      </c>
      <c r="K1018" s="850">
        <v>3405.4901123046875</v>
      </c>
    </row>
    <row r="1019" spans="1:11" ht="14.4" customHeight="1" x14ac:dyDescent="0.3">
      <c r="A1019" s="831" t="s">
        <v>579</v>
      </c>
      <c r="B1019" s="832" t="s">
        <v>580</v>
      </c>
      <c r="C1019" s="835" t="s">
        <v>2713</v>
      </c>
      <c r="D1019" s="863" t="s">
        <v>2714</v>
      </c>
      <c r="E1019" s="835" t="s">
        <v>3193</v>
      </c>
      <c r="F1019" s="863" t="s">
        <v>3194</v>
      </c>
      <c r="G1019" s="835" t="s">
        <v>4506</v>
      </c>
      <c r="H1019" s="835" t="s">
        <v>4507</v>
      </c>
      <c r="I1019" s="849">
        <v>1135.1600341796875</v>
      </c>
      <c r="J1019" s="849">
        <v>1</v>
      </c>
      <c r="K1019" s="850">
        <v>1135.1600341796875</v>
      </c>
    </row>
    <row r="1020" spans="1:11" ht="14.4" customHeight="1" x14ac:dyDescent="0.3">
      <c r="A1020" s="831" t="s">
        <v>579</v>
      </c>
      <c r="B1020" s="832" t="s">
        <v>580</v>
      </c>
      <c r="C1020" s="835" t="s">
        <v>2713</v>
      </c>
      <c r="D1020" s="863" t="s">
        <v>2714</v>
      </c>
      <c r="E1020" s="835" t="s">
        <v>3193</v>
      </c>
      <c r="F1020" s="863" t="s">
        <v>3194</v>
      </c>
      <c r="G1020" s="835" t="s">
        <v>4508</v>
      </c>
      <c r="H1020" s="835" t="s">
        <v>4509</v>
      </c>
      <c r="I1020" s="849">
        <v>1135.1700439453125</v>
      </c>
      <c r="J1020" s="849">
        <v>1</v>
      </c>
      <c r="K1020" s="850">
        <v>1135.1700439453125</v>
      </c>
    </row>
    <row r="1021" spans="1:11" ht="14.4" customHeight="1" x14ac:dyDescent="0.3">
      <c r="A1021" s="831" t="s">
        <v>579</v>
      </c>
      <c r="B1021" s="832" t="s">
        <v>580</v>
      </c>
      <c r="C1021" s="835" t="s">
        <v>2713</v>
      </c>
      <c r="D1021" s="863" t="s">
        <v>2714</v>
      </c>
      <c r="E1021" s="835" t="s">
        <v>3193</v>
      </c>
      <c r="F1021" s="863" t="s">
        <v>3194</v>
      </c>
      <c r="G1021" s="835" t="s">
        <v>4510</v>
      </c>
      <c r="H1021" s="835" t="s">
        <v>4511</v>
      </c>
      <c r="I1021" s="849">
        <v>1135.1700439453125</v>
      </c>
      <c r="J1021" s="849">
        <v>2</v>
      </c>
      <c r="K1021" s="850">
        <v>2270.330078125</v>
      </c>
    </row>
    <row r="1022" spans="1:11" ht="14.4" customHeight="1" x14ac:dyDescent="0.3">
      <c r="A1022" s="831" t="s">
        <v>579</v>
      </c>
      <c r="B1022" s="832" t="s">
        <v>580</v>
      </c>
      <c r="C1022" s="835" t="s">
        <v>2713</v>
      </c>
      <c r="D1022" s="863" t="s">
        <v>2714</v>
      </c>
      <c r="E1022" s="835" t="s">
        <v>3193</v>
      </c>
      <c r="F1022" s="863" t="s">
        <v>3194</v>
      </c>
      <c r="G1022" s="835" t="s">
        <v>4512</v>
      </c>
      <c r="H1022" s="835" t="s">
        <v>4513</v>
      </c>
      <c r="I1022" s="849">
        <v>1135.1600341796875</v>
      </c>
      <c r="J1022" s="849">
        <v>2</v>
      </c>
      <c r="K1022" s="850">
        <v>2270.320068359375</v>
      </c>
    </row>
    <row r="1023" spans="1:11" ht="14.4" customHeight="1" x14ac:dyDescent="0.3">
      <c r="A1023" s="831" t="s">
        <v>579</v>
      </c>
      <c r="B1023" s="832" t="s">
        <v>580</v>
      </c>
      <c r="C1023" s="835" t="s">
        <v>2713</v>
      </c>
      <c r="D1023" s="863" t="s">
        <v>2714</v>
      </c>
      <c r="E1023" s="835" t="s">
        <v>3193</v>
      </c>
      <c r="F1023" s="863" t="s">
        <v>3194</v>
      </c>
      <c r="G1023" s="835" t="s">
        <v>4514</v>
      </c>
      <c r="H1023" s="835" t="s">
        <v>4515</v>
      </c>
      <c r="I1023" s="849">
        <v>1135.1700439453125</v>
      </c>
      <c r="J1023" s="849">
        <v>3</v>
      </c>
      <c r="K1023" s="850">
        <v>3405.5001220703125</v>
      </c>
    </row>
    <row r="1024" spans="1:11" ht="14.4" customHeight="1" x14ac:dyDescent="0.3">
      <c r="A1024" s="831" t="s">
        <v>579</v>
      </c>
      <c r="B1024" s="832" t="s">
        <v>580</v>
      </c>
      <c r="C1024" s="835" t="s">
        <v>2713</v>
      </c>
      <c r="D1024" s="863" t="s">
        <v>2714</v>
      </c>
      <c r="E1024" s="835" t="s">
        <v>3193</v>
      </c>
      <c r="F1024" s="863" t="s">
        <v>3194</v>
      </c>
      <c r="G1024" s="835" t="s">
        <v>4516</v>
      </c>
      <c r="H1024" s="835" t="s">
        <v>4517</v>
      </c>
      <c r="I1024" s="849">
        <v>1135.1700439453125</v>
      </c>
      <c r="J1024" s="849">
        <v>2</v>
      </c>
      <c r="K1024" s="850">
        <v>2270.330078125</v>
      </c>
    </row>
    <row r="1025" spans="1:11" ht="14.4" customHeight="1" x14ac:dyDescent="0.3">
      <c r="A1025" s="831" t="s">
        <v>579</v>
      </c>
      <c r="B1025" s="832" t="s">
        <v>580</v>
      </c>
      <c r="C1025" s="835" t="s">
        <v>2713</v>
      </c>
      <c r="D1025" s="863" t="s">
        <v>2714</v>
      </c>
      <c r="E1025" s="835" t="s">
        <v>3193</v>
      </c>
      <c r="F1025" s="863" t="s">
        <v>3194</v>
      </c>
      <c r="G1025" s="835" t="s">
        <v>4518</v>
      </c>
      <c r="H1025" s="835" t="s">
        <v>4519</v>
      </c>
      <c r="I1025" s="849">
        <v>1135.1700439453125</v>
      </c>
      <c r="J1025" s="849">
        <v>1</v>
      </c>
      <c r="K1025" s="850">
        <v>1135.1700439453125</v>
      </c>
    </row>
    <row r="1026" spans="1:11" ht="14.4" customHeight="1" x14ac:dyDescent="0.3">
      <c r="A1026" s="831" t="s">
        <v>579</v>
      </c>
      <c r="B1026" s="832" t="s">
        <v>580</v>
      </c>
      <c r="C1026" s="835" t="s">
        <v>2713</v>
      </c>
      <c r="D1026" s="863" t="s">
        <v>2714</v>
      </c>
      <c r="E1026" s="835" t="s">
        <v>3193</v>
      </c>
      <c r="F1026" s="863" t="s">
        <v>3194</v>
      </c>
      <c r="G1026" s="835" t="s">
        <v>4520</v>
      </c>
      <c r="H1026" s="835" t="s">
        <v>4521</v>
      </c>
      <c r="I1026" s="849">
        <v>1135.1700439453125</v>
      </c>
      <c r="J1026" s="849">
        <v>4</v>
      </c>
      <c r="K1026" s="850">
        <v>4540.66015625</v>
      </c>
    </row>
    <row r="1027" spans="1:11" ht="14.4" customHeight="1" x14ac:dyDescent="0.3">
      <c r="A1027" s="831" t="s">
        <v>579</v>
      </c>
      <c r="B1027" s="832" t="s">
        <v>580</v>
      </c>
      <c r="C1027" s="835" t="s">
        <v>2713</v>
      </c>
      <c r="D1027" s="863" t="s">
        <v>2714</v>
      </c>
      <c r="E1027" s="835" t="s">
        <v>3193</v>
      </c>
      <c r="F1027" s="863" t="s">
        <v>3194</v>
      </c>
      <c r="G1027" s="835" t="s">
        <v>4522</v>
      </c>
      <c r="H1027" s="835" t="s">
        <v>4523</v>
      </c>
      <c r="I1027" s="849">
        <v>1135.1700439453125</v>
      </c>
      <c r="J1027" s="849">
        <v>1</v>
      </c>
      <c r="K1027" s="850">
        <v>1135.1700439453125</v>
      </c>
    </row>
    <row r="1028" spans="1:11" ht="14.4" customHeight="1" x14ac:dyDescent="0.3">
      <c r="A1028" s="831" t="s">
        <v>579</v>
      </c>
      <c r="B1028" s="832" t="s">
        <v>580</v>
      </c>
      <c r="C1028" s="835" t="s">
        <v>2713</v>
      </c>
      <c r="D1028" s="863" t="s">
        <v>2714</v>
      </c>
      <c r="E1028" s="835" t="s">
        <v>3193</v>
      </c>
      <c r="F1028" s="863" t="s">
        <v>3194</v>
      </c>
      <c r="G1028" s="835" t="s">
        <v>4524</v>
      </c>
      <c r="H1028" s="835" t="s">
        <v>4525</v>
      </c>
      <c r="I1028" s="849">
        <v>1135.1600341796875</v>
      </c>
      <c r="J1028" s="849">
        <v>2</v>
      </c>
      <c r="K1028" s="850">
        <v>2270.320068359375</v>
      </c>
    </row>
    <row r="1029" spans="1:11" ht="14.4" customHeight="1" x14ac:dyDescent="0.3">
      <c r="A1029" s="831" t="s">
        <v>579</v>
      </c>
      <c r="B1029" s="832" t="s">
        <v>580</v>
      </c>
      <c r="C1029" s="835" t="s">
        <v>2713</v>
      </c>
      <c r="D1029" s="863" t="s">
        <v>2714</v>
      </c>
      <c r="E1029" s="835" t="s">
        <v>3193</v>
      </c>
      <c r="F1029" s="863" t="s">
        <v>3194</v>
      </c>
      <c r="G1029" s="835" t="s">
        <v>4526</v>
      </c>
      <c r="H1029" s="835" t="s">
        <v>4527</v>
      </c>
      <c r="I1029" s="849">
        <v>1135.1700439453125</v>
      </c>
      <c r="J1029" s="849">
        <v>1</v>
      </c>
      <c r="K1029" s="850">
        <v>1135.1700439453125</v>
      </c>
    </row>
    <row r="1030" spans="1:11" ht="14.4" customHeight="1" x14ac:dyDescent="0.3">
      <c r="A1030" s="831" t="s">
        <v>579</v>
      </c>
      <c r="B1030" s="832" t="s">
        <v>580</v>
      </c>
      <c r="C1030" s="835" t="s">
        <v>2713</v>
      </c>
      <c r="D1030" s="863" t="s">
        <v>2714</v>
      </c>
      <c r="E1030" s="835" t="s">
        <v>3193</v>
      </c>
      <c r="F1030" s="863" t="s">
        <v>3194</v>
      </c>
      <c r="G1030" s="835" t="s">
        <v>4528</v>
      </c>
      <c r="H1030" s="835" t="s">
        <v>4529</v>
      </c>
      <c r="I1030" s="849">
        <v>1135.1700439453125</v>
      </c>
      <c r="J1030" s="849">
        <v>2</v>
      </c>
      <c r="K1030" s="850">
        <v>2270.330078125</v>
      </c>
    </row>
    <row r="1031" spans="1:11" ht="14.4" customHeight="1" x14ac:dyDescent="0.3">
      <c r="A1031" s="831" t="s">
        <v>579</v>
      </c>
      <c r="B1031" s="832" t="s">
        <v>580</v>
      </c>
      <c r="C1031" s="835" t="s">
        <v>2713</v>
      </c>
      <c r="D1031" s="863" t="s">
        <v>2714</v>
      </c>
      <c r="E1031" s="835" t="s">
        <v>3193</v>
      </c>
      <c r="F1031" s="863" t="s">
        <v>3194</v>
      </c>
      <c r="G1031" s="835" t="s">
        <v>4530</v>
      </c>
      <c r="H1031" s="835" t="s">
        <v>4531</v>
      </c>
      <c r="I1031" s="849">
        <v>1135.1700439453125</v>
      </c>
      <c r="J1031" s="849">
        <v>1</v>
      </c>
      <c r="K1031" s="850">
        <v>1135.1700439453125</v>
      </c>
    </row>
    <row r="1032" spans="1:11" ht="14.4" customHeight="1" x14ac:dyDescent="0.3">
      <c r="A1032" s="831" t="s">
        <v>579</v>
      </c>
      <c r="B1032" s="832" t="s">
        <v>580</v>
      </c>
      <c r="C1032" s="835" t="s">
        <v>2713</v>
      </c>
      <c r="D1032" s="863" t="s">
        <v>2714</v>
      </c>
      <c r="E1032" s="835" t="s">
        <v>3193</v>
      </c>
      <c r="F1032" s="863" t="s">
        <v>3194</v>
      </c>
      <c r="G1032" s="835" t="s">
        <v>4532</v>
      </c>
      <c r="H1032" s="835" t="s">
        <v>4533</v>
      </c>
      <c r="I1032" s="849">
        <v>592.79998779296875</v>
      </c>
      <c r="J1032" s="849">
        <v>1</v>
      </c>
      <c r="K1032" s="850">
        <v>592.79998779296875</v>
      </c>
    </row>
    <row r="1033" spans="1:11" ht="14.4" customHeight="1" x14ac:dyDescent="0.3">
      <c r="A1033" s="831" t="s">
        <v>579</v>
      </c>
      <c r="B1033" s="832" t="s">
        <v>580</v>
      </c>
      <c r="C1033" s="835" t="s">
        <v>2713</v>
      </c>
      <c r="D1033" s="863" t="s">
        <v>2714</v>
      </c>
      <c r="E1033" s="835" t="s">
        <v>3193</v>
      </c>
      <c r="F1033" s="863" t="s">
        <v>3194</v>
      </c>
      <c r="G1033" s="835" t="s">
        <v>4534</v>
      </c>
      <c r="H1033" s="835" t="s">
        <v>4535</v>
      </c>
      <c r="I1033" s="849">
        <v>592.78997802734375</v>
      </c>
      <c r="J1033" s="849">
        <v>1</v>
      </c>
      <c r="K1033" s="850">
        <v>592.78997802734375</v>
      </c>
    </row>
    <row r="1034" spans="1:11" ht="14.4" customHeight="1" x14ac:dyDescent="0.3">
      <c r="A1034" s="831" t="s">
        <v>579</v>
      </c>
      <c r="B1034" s="832" t="s">
        <v>580</v>
      </c>
      <c r="C1034" s="835" t="s">
        <v>2713</v>
      </c>
      <c r="D1034" s="863" t="s">
        <v>2714</v>
      </c>
      <c r="E1034" s="835" t="s">
        <v>3193</v>
      </c>
      <c r="F1034" s="863" t="s">
        <v>3194</v>
      </c>
      <c r="G1034" s="835" t="s">
        <v>4536</v>
      </c>
      <c r="H1034" s="835" t="s">
        <v>4537</v>
      </c>
      <c r="I1034" s="849">
        <v>592.79998779296875</v>
      </c>
      <c r="J1034" s="849">
        <v>5</v>
      </c>
      <c r="K1034" s="850">
        <v>2963.989990234375</v>
      </c>
    </row>
    <row r="1035" spans="1:11" ht="14.4" customHeight="1" x14ac:dyDescent="0.3">
      <c r="A1035" s="831" t="s">
        <v>579</v>
      </c>
      <c r="B1035" s="832" t="s">
        <v>580</v>
      </c>
      <c r="C1035" s="835" t="s">
        <v>2713</v>
      </c>
      <c r="D1035" s="863" t="s">
        <v>2714</v>
      </c>
      <c r="E1035" s="835" t="s">
        <v>3193</v>
      </c>
      <c r="F1035" s="863" t="s">
        <v>3194</v>
      </c>
      <c r="G1035" s="835" t="s">
        <v>4538</v>
      </c>
      <c r="H1035" s="835" t="s">
        <v>4539</v>
      </c>
      <c r="I1035" s="849">
        <v>592.79998779296875</v>
      </c>
      <c r="J1035" s="849">
        <v>1</v>
      </c>
      <c r="K1035" s="850">
        <v>592.79998779296875</v>
      </c>
    </row>
    <row r="1036" spans="1:11" ht="14.4" customHeight="1" x14ac:dyDescent="0.3">
      <c r="A1036" s="831" t="s">
        <v>579</v>
      </c>
      <c r="B1036" s="832" t="s">
        <v>580</v>
      </c>
      <c r="C1036" s="835" t="s">
        <v>2713</v>
      </c>
      <c r="D1036" s="863" t="s">
        <v>2714</v>
      </c>
      <c r="E1036" s="835" t="s">
        <v>3193</v>
      </c>
      <c r="F1036" s="863" t="s">
        <v>3194</v>
      </c>
      <c r="G1036" s="835" t="s">
        <v>4540</v>
      </c>
      <c r="H1036" s="835" t="s">
        <v>4541</v>
      </c>
      <c r="I1036" s="849">
        <v>796.46002197265625</v>
      </c>
      <c r="J1036" s="849">
        <v>1</v>
      </c>
      <c r="K1036" s="850">
        <v>1592.9000439457595</v>
      </c>
    </row>
    <row r="1037" spans="1:11" ht="14.4" customHeight="1" x14ac:dyDescent="0.3">
      <c r="A1037" s="831" t="s">
        <v>579</v>
      </c>
      <c r="B1037" s="832" t="s">
        <v>580</v>
      </c>
      <c r="C1037" s="835" t="s">
        <v>2713</v>
      </c>
      <c r="D1037" s="863" t="s">
        <v>2714</v>
      </c>
      <c r="E1037" s="835" t="s">
        <v>3193</v>
      </c>
      <c r="F1037" s="863" t="s">
        <v>3194</v>
      </c>
      <c r="G1037" s="835" t="s">
        <v>4542</v>
      </c>
      <c r="H1037" s="835" t="s">
        <v>4543</v>
      </c>
      <c r="I1037" s="849">
        <v>674.96002197265625</v>
      </c>
      <c r="J1037" s="849">
        <v>1</v>
      </c>
      <c r="K1037" s="850">
        <v>674.96002197265625</v>
      </c>
    </row>
    <row r="1038" spans="1:11" ht="14.4" customHeight="1" x14ac:dyDescent="0.3">
      <c r="A1038" s="831" t="s">
        <v>579</v>
      </c>
      <c r="B1038" s="832" t="s">
        <v>580</v>
      </c>
      <c r="C1038" s="835" t="s">
        <v>2713</v>
      </c>
      <c r="D1038" s="863" t="s">
        <v>2714</v>
      </c>
      <c r="E1038" s="835" t="s">
        <v>3193</v>
      </c>
      <c r="F1038" s="863" t="s">
        <v>3194</v>
      </c>
      <c r="G1038" s="835" t="s">
        <v>4544</v>
      </c>
      <c r="H1038" s="835" t="s">
        <v>4545</v>
      </c>
      <c r="I1038" s="849">
        <v>674.96002197265625</v>
      </c>
      <c r="J1038" s="849">
        <v>1</v>
      </c>
      <c r="K1038" s="850">
        <v>674.96002197265625</v>
      </c>
    </row>
    <row r="1039" spans="1:11" ht="14.4" customHeight="1" x14ac:dyDescent="0.3">
      <c r="A1039" s="831" t="s">
        <v>579</v>
      </c>
      <c r="B1039" s="832" t="s">
        <v>580</v>
      </c>
      <c r="C1039" s="835" t="s">
        <v>2713</v>
      </c>
      <c r="D1039" s="863" t="s">
        <v>2714</v>
      </c>
      <c r="E1039" s="835" t="s">
        <v>3193</v>
      </c>
      <c r="F1039" s="863" t="s">
        <v>3194</v>
      </c>
      <c r="G1039" s="835" t="s">
        <v>4546</v>
      </c>
      <c r="H1039" s="835" t="s">
        <v>4547</v>
      </c>
      <c r="I1039" s="849">
        <v>674.96002197265625</v>
      </c>
      <c r="J1039" s="849">
        <v>2</v>
      </c>
      <c r="K1039" s="850">
        <v>1349.9200439453125</v>
      </c>
    </row>
    <row r="1040" spans="1:11" ht="14.4" customHeight="1" x14ac:dyDescent="0.3">
      <c r="A1040" s="831" t="s">
        <v>579</v>
      </c>
      <c r="B1040" s="832" t="s">
        <v>580</v>
      </c>
      <c r="C1040" s="835" t="s">
        <v>2713</v>
      </c>
      <c r="D1040" s="863" t="s">
        <v>2714</v>
      </c>
      <c r="E1040" s="835" t="s">
        <v>3193</v>
      </c>
      <c r="F1040" s="863" t="s">
        <v>3194</v>
      </c>
      <c r="G1040" s="835" t="s">
        <v>4548</v>
      </c>
      <c r="H1040" s="835" t="s">
        <v>4549</v>
      </c>
      <c r="I1040" s="849">
        <v>956.19000244140625</v>
      </c>
      <c r="J1040" s="849">
        <v>1</v>
      </c>
      <c r="K1040" s="850">
        <v>956.19000244140625</v>
      </c>
    </row>
    <row r="1041" spans="1:11" ht="14.4" customHeight="1" x14ac:dyDescent="0.3">
      <c r="A1041" s="831" t="s">
        <v>579</v>
      </c>
      <c r="B1041" s="832" t="s">
        <v>580</v>
      </c>
      <c r="C1041" s="835" t="s">
        <v>2713</v>
      </c>
      <c r="D1041" s="863" t="s">
        <v>2714</v>
      </c>
      <c r="E1041" s="835" t="s">
        <v>3193</v>
      </c>
      <c r="F1041" s="863" t="s">
        <v>3194</v>
      </c>
      <c r="G1041" s="835" t="s">
        <v>4550</v>
      </c>
      <c r="H1041" s="835" t="s">
        <v>4551</v>
      </c>
      <c r="I1041" s="849">
        <v>956.19000244140625</v>
      </c>
      <c r="J1041" s="849">
        <v>3</v>
      </c>
      <c r="K1041" s="850">
        <v>2868.5700073242187</v>
      </c>
    </row>
    <row r="1042" spans="1:11" ht="14.4" customHeight="1" x14ac:dyDescent="0.3">
      <c r="A1042" s="831" t="s">
        <v>579</v>
      </c>
      <c r="B1042" s="832" t="s">
        <v>580</v>
      </c>
      <c r="C1042" s="835" t="s">
        <v>2713</v>
      </c>
      <c r="D1042" s="863" t="s">
        <v>2714</v>
      </c>
      <c r="E1042" s="835" t="s">
        <v>3193</v>
      </c>
      <c r="F1042" s="863" t="s">
        <v>3194</v>
      </c>
      <c r="G1042" s="835" t="s">
        <v>4552</v>
      </c>
      <c r="H1042" s="835" t="s">
        <v>4553</v>
      </c>
      <c r="I1042" s="849">
        <v>956.19000244140625</v>
      </c>
      <c r="J1042" s="849">
        <v>1</v>
      </c>
      <c r="K1042" s="850">
        <v>956.19000244140625</v>
      </c>
    </row>
    <row r="1043" spans="1:11" ht="14.4" customHeight="1" x14ac:dyDescent="0.3">
      <c r="A1043" s="831" t="s">
        <v>579</v>
      </c>
      <c r="B1043" s="832" t="s">
        <v>580</v>
      </c>
      <c r="C1043" s="835" t="s">
        <v>2713</v>
      </c>
      <c r="D1043" s="863" t="s">
        <v>2714</v>
      </c>
      <c r="E1043" s="835" t="s">
        <v>3193</v>
      </c>
      <c r="F1043" s="863" t="s">
        <v>3194</v>
      </c>
      <c r="G1043" s="835" t="s">
        <v>4554</v>
      </c>
      <c r="H1043" s="835" t="s">
        <v>4555</v>
      </c>
      <c r="I1043" s="849">
        <v>956.19000244140625</v>
      </c>
      <c r="J1043" s="849">
        <v>3</v>
      </c>
      <c r="K1043" s="850">
        <v>2868.5700073242187</v>
      </c>
    </row>
    <row r="1044" spans="1:11" ht="14.4" customHeight="1" x14ac:dyDescent="0.3">
      <c r="A1044" s="831" t="s">
        <v>579</v>
      </c>
      <c r="B1044" s="832" t="s">
        <v>580</v>
      </c>
      <c r="C1044" s="835" t="s">
        <v>2713</v>
      </c>
      <c r="D1044" s="863" t="s">
        <v>2714</v>
      </c>
      <c r="E1044" s="835" t="s">
        <v>3193</v>
      </c>
      <c r="F1044" s="863" t="s">
        <v>3194</v>
      </c>
      <c r="G1044" s="835" t="s">
        <v>4556</v>
      </c>
      <c r="H1044" s="835" t="s">
        <v>4557</v>
      </c>
      <c r="I1044" s="849">
        <v>956.19000244140625</v>
      </c>
      <c r="J1044" s="849">
        <v>2</v>
      </c>
      <c r="K1044" s="850">
        <v>1912.3800048828125</v>
      </c>
    </row>
    <row r="1045" spans="1:11" ht="14.4" customHeight="1" x14ac:dyDescent="0.3">
      <c r="A1045" s="831" t="s">
        <v>579</v>
      </c>
      <c r="B1045" s="832" t="s">
        <v>580</v>
      </c>
      <c r="C1045" s="835" t="s">
        <v>2713</v>
      </c>
      <c r="D1045" s="863" t="s">
        <v>2714</v>
      </c>
      <c r="E1045" s="835" t="s">
        <v>3193</v>
      </c>
      <c r="F1045" s="863" t="s">
        <v>3194</v>
      </c>
      <c r="G1045" s="835" t="s">
        <v>4558</v>
      </c>
      <c r="H1045" s="835" t="s">
        <v>4559</v>
      </c>
      <c r="I1045" s="849">
        <v>956.19000244140625</v>
      </c>
      <c r="J1045" s="849">
        <v>1</v>
      </c>
      <c r="K1045" s="850">
        <v>956.19000244140625</v>
      </c>
    </row>
    <row r="1046" spans="1:11" ht="14.4" customHeight="1" x14ac:dyDescent="0.3">
      <c r="A1046" s="831" t="s">
        <v>579</v>
      </c>
      <c r="B1046" s="832" t="s">
        <v>580</v>
      </c>
      <c r="C1046" s="835" t="s">
        <v>2713</v>
      </c>
      <c r="D1046" s="863" t="s">
        <v>2714</v>
      </c>
      <c r="E1046" s="835" t="s">
        <v>3193</v>
      </c>
      <c r="F1046" s="863" t="s">
        <v>3194</v>
      </c>
      <c r="G1046" s="835" t="s">
        <v>4560</v>
      </c>
      <c r="H1046" s="835" t="s">
        <v>4561</v>
      </c>
      <c r="I1046" s="849">
        <v>956.19000244140625</v>
      </c>
      <c r="J1046" s="849">
        <v>1</v>
      </c>
      <c r="K1046" s="850">
        <v>956.19000244140625</v>
      </c>
    </row>
    <row r="1047" spans="1:11" ht="14.4" customHeight="1" x14ac:dyDescent="0.3">
      <c r="A1047" s="831" t="s">
        <v>579</v>
      </c>
      <c r="B1047" s="832" t="s">
        <v>580</v>
      </c>
      <c r="C1047" s="835" t="s">
        <v>2713</v>
      </c>
      <c r="D1047" s="863" t="s">
        <v>2714</v>
      </c>
      <c r="E1047" s="835" t="s">
        <v>3193</v>
      </c>
      <c r="F1047" s="863" t="s">
        <v>3194</v>
      </c>
      <c r="G1047" s="835" t="s">
        <v>4562</v>
      </c>
      <c r="H1047" s="835" t="s">
        <v>4563</v>
      </c>
      <c r="I1047" s="849">
        <v>956.19000244140625</v>
      </c>
      <c r="J1047" s="849">
        <v>1</v>
      </c>
      <c r="K1047" s="850">
        <v>956.19000244140625</v>
      </c>
    </row>
    <row r="1048" spans="1:11" ht="14.4" customHeight="1" x14ac:dyDescent="0.3">
      <c r="A1048" s="831" t="s">
        <v>579</v>
      </c>
      <c r="B1048" s="832" t="s">
        <v>580</v>
      </c>
      <c r="C1048" s="835" t="s">
        <v>2713</v>
      </c>
      <c r="D1048" s="863" t="s">
        <v>2714</v>
      </c>
      <c r="E1048" s="835" t="s">
        <v>3193</v>
      </c>
      <c r="F1048" s="863" t="s">
        <v>3194</v>
      </c>
      <c r="G1048" s="835" t="s">
        <v>4564</v>
      </c>
      <c r="H1048" s="835" t="s">
        <v>4565</v>
      </c>
      <c r="I1048" s="849">
        <v>1032.5400390625</v>
      </c>
      <c r="J1048" s="849">
        <v>3</v>
      </c>
      <c r="K1048" s="850">
        <v>3097.6201171875</v>
      </c>
    </row>
    <row r="1049" spans="1:11" ht="14.4" customHeight="1" x14ac:dyDescent="0.3">
      <c r="A1049" s="831" t="s">
        <v>579</v>
      </c>
      <c r="B1049" s="832" t="s">
        <v>580</v>
      </c>
      <c r="C1049" s="835" t="s">
        <v>2713</v>
      </c>
      <c r="D1049" s="863" t="s">
        <v>2714</v>
      </c>
      <c r="E1049" s="835" t="s">
        <v>3193</v>
      </c>
      <c r="F1049" s="863" t="s">
        <v>3194</v>
      </c>
      <c r="G1049" s="835" t="s">
        <v>4566</v>
      </c>
      <c r="H1049" s="835" t="s">
        <v>4567</v>
      </c>
      <c r="I1049" s="849">
        <v>1032.5400390625</v>
      </c>
      <c r="J1049" s="849">
        <v>1</v>
      </c>
      <c r="K1049" s="850">
        <v>1032.5400390625</v>
      </c>
    </row>
    <row r="1050" spans="1:11" ht="14.4" customHeight="1" x14ac:dyDescent="0.3">
      <c r="A1050" s="831" t="s">
        <v>579</v>
      </c>
      <c r="B1050" s="832" t="s">
        <v>580</v>
      </c>
      <c r="C1050" s="835" t="s">
        <v>2713</v>
      </c>
      <c r="D1050" s="863" t="s">
        <v>2714</v>
      </c>
      <c r="E1050" s="835" t="s">
        <v>3193</v>
      </c>
      <c r="F1050" s="863" t="s">
        <v>3194</v>
      </c>
      <c r="G1050" s="835" t="s">
        <v>4568</v>
      </c>
      <c r="H1050" s="835" t="s">
        <v>4569</v>
      </c>
      <c r="I1050" s="849">
        <v>1032.5400390625</v>
      </c>
      <c r="J1050" s="849">
        <v>1</v>
      </c>
      <c r="K1050" s="850">
        <v>1032.5400390625</v>
      </c>
    </row>
    <row r="1051" spans="1:11" ht="14.4" customHeight="1" x14ac:dyDescent="0.3">
      <c r="A1051" s="831" t="s">
        <v>579</v>
      </c>
      <c r="B1051" s="832" t="s">
        <v>580</v>
      </c>
      <c r="C1051" s="835" t="s">
        <v>2713</v>
      </c>
      <c r="D1051" s="863" t="s">
        <v>2714</v>
      </c>
      <c r="E1051" s="835" t="s">
        <v>3193</v>
      </c>
      <c r="F1051" s="863" t="s">
        <v>3194</v>
      </c>
      <c r="G1051" s="835" t="s">
        <v>4570</v>
      </c>
      <c r="H1051" s="835" t="s">
        <v>4571</v>
      </c>
      <c r="I1051" s="849">
        <v>1032.5400390625</v>
      </c>
      <c r="J1051" s="849">
        <v>1</v>
      </c>
      <c r="K1051" s="850">
        <v>1032.5400390625</v>
      </c>
    </row>
    <row r="1052" spans="1:11" ht="14.4" customHeight="1" x14ac:dyDescent="0.3">
      <c r="A1052" s="831" t="s">
        <v>579</v>
      </c>
      <c r="B1052" s="832" t="s">
        <v>580</v>
      </c>
      <c r="C1052" s="835" t="s">
        <v>2713</v>
      </c>
      <c r="D1052" s="863" t="s">
        <v>2714</v>
      </c>
      <c r="E1052" s="835" t="s">
        <v>3193</v>
      </c>
      <c r="F1052" s="863" t="s">
        <v>3194</v>
      </c>
      <c r="G1052" s="835" t="s">
        <v>4572</v>
      </c>
      <c r="H1052" s="835" t="s">
        <v>4573</v>
      </c>
      <c r="I1052" s="849">
        <v>516.010009765625</v>
      </c>
      <c r="J1052" s="849">
        <v>1</v>
      </c>
      <c r="K1052" s="850">
        <v>516.010009765625</v>
      </c>
    </row>
    <row r="1053" spans="1:11" ht="14.4" customHeight="1" x14ac:dyDescent="0.3">
      <c r="A1053" s="831" t="s">
        <v>579</v>
      </c>
      <c r="B1053" s="832" t="s">
        <v>580</v>
      </c>
      <c r="C1053" s="835" t="s">
        <v>2713</v>
      </c>
      <c r="D1053" s="863" t="s">
        <v>2714</v>
      </c>
      <c r="E1053" s="835" t="s">
        <v>3193</v>
      </c>
      <c r="F1053" s="863" t="s">
        <v>3194</v>
      </c>
      <c r="G1053" s="835" t="s">
        <v>4574</v>
      </c>
      <c r="H1053" s="835" t="s">
        <v>4575</v>
      </c>
      <c r="I1053" s="849">
        <v>516.010009765625</v>
      </c>
      <c r="J1053" s="849">
        <v>1</v>
      </c>
      <c r="K1053" s="850">
        <v>516.010009765625</v>
      </c>
    </row>
    <row r="1054" spans="1:11" ht="14.4" customHeight="1" x14ac:dyDescent="0.3">
      <c r="A1054" s="831" t="s">
        <v>579</v>
      </c>
      <c r="B1054" s="832" t="s">
        <v>580</v>
      </c>
      <c r="C1054" s="835" t="s">
        <v>2713</v>
      </c>
      <c r="D1054" s="863" t="s">
        <v>2714</v>
      </c>
      <c r="E1054" s="835" t="s">
        <v>3193</v>
      </c>
      <c r="F1054" s="863" t="s">
        <v>3194</v>
      </c>
      <c r="G1054" s="835" t="s">
        <v>4576</v>
      </c>
      <c r="H1054" s="835" t="s">
        <v>4577</v>
      </c>
      <c r="I1054" s="849">
        <v>516</v>
      </c>
      <c r="J1054" s="849">
        <v>1</v>
      </c>
      <c r="K1054" s="850">
        <v>516</v>
      </c>
    </row>
    <row r="1055" spans="1:11" ht="14.4" customHeight="1" x14ac:dyDescent="0.3">
      <c r="A1055" s="831" t="s">
        <v>579</v>
      </c>
      <c r="B1055" s="832" t="s">
        <v>580</v>
      </c>
      <c r="C1055" s="835" t="s">
        <v>2713</v>
      </c>
      <c r="D1055" s="863" t="s">
        <v>2714</v>
      </c>
      <c r="E1055" s="835" t="s">
        <v>3193</v>
      </c>
      <c r="F1055" s="863" t="s">
        <v>3194</v>
      </c>
      <c r="G1055" s="835" t="s">
        <v>4578</v>
      </c>
      <c r="H1055" s="835" t="s">
        <v>4579</v>
      </c>
      <c r="I1055" s="849">
        <v>516.010009765625</v>
      </c>
      <c r="J1055" s="849">
        <v>1</v>
      </c>
      <c r="K1055" s="850">
        <v>516.010009765625</v>
      </c>
    </row>
    <row r="1056" spans="1:11" ht="14.4" customHeight="1" x14ac:dyDescent="0.3">
      <c r="A1056" s="831" t="s">
        <v>579</v>
      </c>
      <c r="B1056" s="832" t="s">
        <v>580</v>
      </c>
      <c r="C1056" s="835" t="s">
        <v>2713</v>
      </c>
      <c r="D1056" s="863" t="s">
        <v>2714</v>
      </c>
      <c r="E1056" s="835" t="s">
        <v>3193</v>
      </c>
      <c r="F1056" s="863" t="s">
        <v>3194</v>
      </c>
      <c r="G1056" s="835" t="s">
        <v>4580</v>
      </c>
      <c r="H1056" s="835" t="s">
        <v>4581</v>
      </c>
      <c r="I1056" s="849">
        <v>411.989990234375</v>
      </c>
      <c r="J1056" s="849">
        <v>1</v>
      </c>
      <c r="K1056" s="850">
        <v>411.989990234375</v>
      </c>
    </row>
    <row r="1057" spans="1:11" ht="14.4" customHeight="1" x14ac:dyDescent="0.3">
      <c r="A1057" s="831" t="s">
        <v>579</v>
      </c>
      <c r="B1057" s="832" t="s">
        <v>580</v>
      </c>
      <c r="C1057" s="835" t="s">
        <v>2713</v>
      </c>
      <c r="D1057" s="863" t="s">
        <v>2714</v>
      </c>
      <c r="E1057" s="835" t="s">
        <v>3193</v>
      </c>
      <c r="F1057" s="863" t="s">
        <v>3194</v>
      </c>
      <c r="G1057" s="835" t="s">
        <v>4582</v>
      </c>
      <c r="H1057" s="835" t="s">
        <v>4583</v>
      </c>
      <c r="I1057" s="849">
        <v>412</v>
      </c>
      <c r="J1057" s="849">
        <v>1</v>
      </c>
      <c r="K1057" s="850">
        <v>412</v>
      </c>
    </row>
    <row r="1058" spans="1:11" ht="14.4" customHeight="1" x14ac:dyDescent="0.3">
      <c r="A1058" s="831" t="s">
        <v>579</v>
      </c>
      <c r="B1058" s="832" t="s">
        <v>580</v>
      </c>
      <c r="C1058" s="835" t="s">
        <v>2713</v>
      </c>
      <c r="D1058" s="863" t="s">
        <v>2714</v>
      </c>
      <c r="E1058" s="835" t="s">
        <v>3193</v>
      </c>
      <c r="F1058" s="863" t="s">
        <v>3194</v>
      </c>
      <c r="G1058" s="835" t="s">
        <v>4584</v>
      </c>
      <c r="H1058" s="835" t="s">
        <v>4585</v>
      </c>
      <c r="I1058" s="849">
        <v>411.989990234375</v>
      </c>
      <c r="J1058" s="849">
        <v>1</v>
      </c>
      <c r="K1058" s="850">
        <v>411.989990234375</v>
      </c>
    </row>
    <row r="1059" spans="1:11" ht="14.4" customHeight="1" x14ac:dyDescent="0.3">
      <c r="A1059" s="831" t="s">
        <v>579</v>
      </c>
      <c r="B1059" s="832" t="s">
        <v>580</v>
      </c>
      <c r="C1059" s="835" t="s">
        <v>2713</v>
      </c>
      <c r="D1059" s="863" t="s">
        <v>2714</v>
      </c>
      <c r="E1059" s="835" t="s">
        <v>3193</v>
      </c>
      <c r="F1059" s="863" t="s">
        <v>3194</v>
      </c>
      <c r="G1059" s="835" t="s">
        <v>4586</v>
      </c>
      <c r="H1059" s="835" t="s">
        <v>4587</v>
      </c>
      <c r="I1059" s="849">
        <v>943</v>
      </c>
      <c r="J1059" s="849">
        <v>3</v>
      </c>
      <c r="K1059" s="850">
        <v>2829</v>
      </c>
    </row>
    <row r="1060" spans="1:11" ht="14.4" customHeight="1" x14ac:dyDescent="0.3">
      <c r="A1060" s="831" t="s">
        <v>579</v>
      </c>
      <c r="B1060" s="832" t="s">
        <v>580</v>
      </c>
      <c r="C1060" s="835" t="s">
        <v>2713</v>
      </c>
      <c r="D1060" s="863" t="s">
        <v>2714</v>
      </c>
      <c r="E1060" s="835" t="s">
        <v>3193</v>
      </c>
      <c r="F1060" s="863" t="s">
        <v>3194</v>
      </c>
      <c r="G1060" s="835" t="s">
        <v>4588</v>
      </c>
      <c r="H1060" s="835" t="s">
        <v>4589</v>
      </c>
      <c r="I1060" s="849">
        <v>943</v>
      </c>
      <c r="J1060" s="849">
        <v>1</v>
      </c>
      <c r="K1060" s="850">
        <v>943</v>
      </c>
    </row>
    <row r="1061" spans="1:11" ht="14.4" customHeight="1" x14ac:dyDescent="0.3">
      <c r="A1061" s="831" t="s">
        <v>579</v>
      </c>
      <c r="B1061" s="832" t="s">
        <v>580</v>
      </c>
      <c r="C1061" s="835" t="s">
        <v>2713</v>
      </c>
      <c r="D1061" s="863" t="s">
        <v>2714</v>
      </c>
      <c r="E1061" s="835" t="s">
        <v>3193</v>
      </c>
      <c r="F1061" s="863" t="s">
        <v>3194</v>
      </c>
      <c r="G1061" s="835" t="s">
        <v>4590</v>
      </c>
      <c r="H1061" s="835" t="s">
        <v>4591</v>
      </c>
      <c r="I1061" s="849">
        <v>943</v>
      </c>
      <c r="J1061" s="849">
        <v>6</v>
      </c>
      <c r="K1061" s="850">
        <v>5658</v>
      </c>
    </row>
    <row r="1062" spans="1:11" ht="14.4" customHeight="1" x14ac:dyDescent="0.3">
      <c r="A1062" s="831" t="s">
        <v>579</v>
      </c>
      <c r="B1062" s="832" t="s">
        <v>580</v>
      </c>
      <c r="C1062" s="835" t="s">
        <v>2713</v>
      </c>
      <c r="D1062" s="863" t="s">
        <v>2714</v>
      </c>
      <c r="E1062" s="835" t="s">
        <v>3193</v>
      </c>
      <c r="F1062" s="863" t="s">
        <v>3194</v>
      </c>
      <c r="G1062" s="835" t="s">
        <v>4592</v>
      </c>
      <c r="H1062" s="835" t="s">
        <v>4593</v>
      </c>
      <c r="I1062" s="849">
        <v>943</v>
      </c>
      <c r="J1062" s="849">
        <v>24</v>
      </c>
      <c r="K1062" s="850">
        <v>22632</v>
      </c>
    </row>
    <row r="1063" spans="1:11" ht="14.4" customHeight="1" x14ac:dyDescent="0.3">
      <c r="A1063" s="831" t="s">
        <v>579</v>
      </c>
      <c r="B1063" s="832" t="s">
        <v>580</v>
      </c>
      <c r="C1063" s="835" t="s">
        <v>2713</v>
      </c>
      <c r="D1063" s="863" t="s">
        <v>2714</v>
      </c>
      <c r="E1063" s="835" t="s">
        <v>3193</v>
      </c>
      <c r="F1063" s="863" t="s">
        <v>3194</v>
      </c>
      <c r="G1063" s="835" t="s">
        <v>4594</v>
      </c>
      <c r="H1063" s="835" t="s">
        <v>4595</v>
      </c>
      <c r="I1063" s="849">
        <v>943</v>
      </c>
      <c r="J1063" s="849">
        <v>16</v>
      </c>
      <c r="K1063" s="850">
        <v>15088</v>
      </c>
    </row>
    <row r="1064" spans="1:11" ht="14.4" customHeight="1" x14ac:dyDescent="0.3">
      <c r="A1064" s="831" t="s">
        <v>579</v>
      </c>
      <c r="B1064" s="832" t="s">
        <v>580</v>
      </c>
      <c r="C1064" s="835" t="s">
        <v>2713</v>
      </c>
      <c r="D1064" s="863" t="s">
        <v>2714</v>
      </c>
      <c r="E1064" s="835" t="s">
        <v>3193</v>
      </c>
      <c r="F1064" s="863" t="s">
        <v>3194</v>
      </c>
      <c r="G1064" s="835" t="s">
        <v>4596</v>
      </c>
      <c r="H1064" s="835" t="s">
        <v>4597</v>
      </c>
      <c r="I1064" s="849">
        <v>943</v>
      </c>
      <c r="J1064" s="849">
        <v>3</v>
      </c>
      <c r="K1064" s="850">
        <v>2829</v>
      </c>
    </row>
    <row r="1065" spans="1:11" ht="14.4" customHeight="1" x14ac:dyDescent="0.3">
      <c r="A1065" s="831" t="s">
        <v>579</v>
      </c>
      <c r="B1065" s="832" t="s">
        <v>580</v>
      </c>
      <c r="C1065" s="835" t="s">
        <v>2713</v>
      </c>
      <c r="D1065" s="863" t="s">
        <v>2714</v>
      </c>
      <c r="E1065" s="835" t="s">
        <v>3193</v>
      </c>
      <c r="F1065" s="863" t="s">
        <v>3194</v>
      </c>
      <c r="G1065" s="835" t="s">
        <v>4598</v>
      </c>
      <c r="H1065" s="835" t="s">
        <v>4599</v>
      </c>
      <c r="I1065" s="849">
        <v>943</v>
      </c>
      <c r="J1065" s="849">
        <v>1</v>
      </c>
      <c r="K1065" s="850">
        <v>943</v>
      </c>
    </row>
    <row r="1066" spans="1:11" ht="14.4" customHeight="1" x14ac:dyDescent="0.3">
      <c r="A1066" s="831" t="s">
        <v>579</v>
      </c>
      <c r="B1066" s="832" t="s">
        <v>580</v>
      </c>
      <c r="C1066" s="835" t="s">
        <v>2713</v>
      </c>
      <c r="D1066" s="863" t="s">
        <v>2714</v>
      </c>
      <c r="E1066" s="835" t="s">
        <v>3193</v>
      </c>
      <c r="F1066" s="863" t="s">
        <v>3194</v>
      </c>
      <c r="G1066" s="835" t="s">
        <v>4600</v>
      </c>
      <c r="H1066" s="835" t="s">
        <v>4601</v>
      </c>
      <c r="I1066" s="849">
        <v>506</v>
      </c>
      <c r="J1066" s="849">
        <v>1</v>
      </c>
      <c r="K1066" s="850">
        <v>506</v>
      </c>
    </row>
    <row r="1067" spans="1:11" ht="14.4" customHeight="1" x14ac:dyDescent="0.3">
      <c r="A1067" s="831" t="s">
        <v>579</v>
      </c>
      <c r="B1067" s="832" t="s">
        <v>580</v>
      </c>
      <c r="C1067" s="835" t="s">
        <v>2713</v>
      </c>
      <c r="D1067" s="863" t="s">
        <v>2714</v>
      </c>
      <c r="E1067" s="835" t="s">
        <v>3193</v>
      </c>
      <c r="F1067" s="863" t="s">
        <v>3194</v>
      </c>
      <c r="G1067" s="835" t="s">
        <v>4602</v>
      </c>
      <c r="H1067" s="835" t="s">
        <v>4603</v>
      </c>
      <c r="I1067" s="849">
        <v>506</v>
      </c>
      <c r="J1067" s="849">
        <v>5</v>
      </c>
      <c r="K1067" s="850">
        <v>2530</v>
      </c>
    </row>
    <row r="1068" spans="1:11" ht="14.4" customHeight="1" x14ac:dyDescent="0.3">
      <c r="A1068" s="831" t="s">
        <v>579</v>
      </c>
      <c r="B1068" s="832" t="s">
        <v>580</v>
      </c>
      <c r="C1068" s="835" t="s">
        <v>2713</v>
      </c>
      <c r="D1068" s="863" t="s">
        <v>2714</v>
      </c>
      <c r="E1068" s="835" t="s">
        <v>3193</v>
      </c>
      <c r="F1068" s="863" t="s">
        <v>3194</v>
      </c>
      <c r="G1068" s="835" t="s">
        <v>4604</v>
      </c>
      <c r="H1068" s="835" t="s">
        <v>4605</v>
      </c>
      <c r="I1068" s="849">
        <v>506</v>
      </c>
      <c r="J1068" s="849">
        <v>26</v>
      </c>
      <c r="K1068" s="850">
        <v>13156</v>
      </c>
    </row>
    <row r="1069" spans="1:11" ht="14.4" customHeight="1" x14ac:dyDescent="0.3">
      <c r="A1069" s="831" t="s">
        <v>579</v>
      </c>
      <c r="B1069" s="832" t="s">
        <v>580</v>
      </c>
      <c r="C1069" s="835" t="s">
        <v>2713</v>
      </c>
      <c r="D1069" s="863" t="s">
        <v>2714</v>
      </c>
      <c r="E1069" s="835" t="s">
        <v>3193</v>
      </c>
      <c r="F1069" s="863" t="s">
        <v>3194</v>
      </c>
      <c r="G1069" s="835" t="s">
        <v>4606</v>
      </c>
      <c r="H1069" s="835" t="s">
        <v>4607</v>
      </c>
      <c r="I1069" s="849">
        <v>506</v>
      </c>
      <c r="J1069" s="849">
        <v>13</v>
      </c>
      <c r="K1069" s="850">
        <v>6578</v>
      </c>
    </row>
    <row r="1070" spans="1:11" ht="14.4" customHeight="1" x14ac:dyDescent="0.3">
      <c r="A1070" s="831" t="s">
        <v>579</v>
      </c>
      <c r="B1070" s="832" t="s">
        <v>580</v>
      </c>
      <c r="C1070" s="835" t="s">
        <v>2713</v>
      </c>
      <c r="D1070" s="863" t="s">
        <v>2714</v>
      </c>
      <c r="E1070" s="835" t="s">
        <v>3193</v>
      </c>
      <c r="F1070" s="863" t="s">
        <v>3194</v>
      </c>
      <c r="G1070" s="835" t="s">
        <v>4608</v>
      </c>
      <c r="H1070" s="835" t="s">
        <v>4609</v>
      </c>
      <c r="I1070" s="849">
        <v>506</v>
      </c>
      <c r="J1070" s="849">
        <v>9</v>
      </c>
      <c r="K1070" s="850">
        <v>4554</v>
      </c>
    </row>
    <row r="1071" spans="1:11" ht="14.4" customHeight="1" x14ac:dyDescent="0.3">
      <c r="A1071" s="831" t="s">
        <v>579</v>
      </c>
      <c r="B1071" s="832" t="s">
        <v>580</v>
      </c>
      <c r="C1071" s="835" t="s">
        <v>2713</v>
      </c>
      <c r="D1071" s="863" t="s">
        <v>2714</v>
      </c>
      <c r="E1071" s="835" t="s">
        <v>3193</v>
      </c>
      <c r="F1071" s="863" t="s">
        <v>3194</v>
      </c>
      <c r="G1071" s="835" t="s">
        <v>4610</v>
      </c>
      <c r="H1071" s="835" t="s">
        <v>4611</v>
      </c>
      <c r="I1071" s="849">
        <v>506</v>
      </c>
      <c r="J1071" s="849">
        <v>6</v>
      </c>
      <c r="K1071" s="850">
        <v>3036</v>
      </c>
    </row>
    <row r="1072" spans="1:11" ht="14.4" customHeight="1" x14ac:dyDescent="0.3">
      <c r="A1072" s="831" t="s">
        <v>579</v>
      </c>
      <c r="B1072" s="832" t="s">
        <v>580</v>
      </c>
      <c r="C1072" s="835" t="s">
        <v>2713</v>
      </c>
      <c r="D1072" s="863" t="s">
        <v>2714</v>
      </c>
      <c r="E1072" s="835" t="s">
        <v>3193</v>
      </c>
      <c r="F1072" s="863" t="s">
        <v>3194</v>
      </c>
      <c r="G1072" s="835" t="s">
        <v>4612</v>
      </c>
      <c r="H1072" s="835" t="s">
        <v>4613</v>
      </c>
      <c r="I1072" s="849">
        <v>506</v>
      </c>
      <c r="J1072" s="849">
        <v>3</v>
      </c>
      <c r="K1072" s="850">
        <v>1518</v>
      </c>
    </row>
    <row r="1073" spans="1:11" ht="14.4" customHeight="1" x14ac:dyDescent="0.3">
      <c r="A1073" s="831" t="s">
        <v>579</v>
      </c>
      <c r="B1073" s="832" t="s">
        <v>580</v>
      </c>
      <c r="C1073" s="835" t="s">
        <v>2713</v>
      </c>
      <c r="D1073" s="863" t="s">
        <v>2714</v>
      </c>
      <c r="E1073" s="835" t="s">
        <v>3193</v>
      </c>
      <c r="F1073" s="863" t="s">
        <v>3194</v>
      </c>
      <c r="G1073" s="835" t="s">
        <v>4614</v>
      </c>
      <c r="H1073" s="835" t="s">
        <v>4615</v>
      </c>
      <c r="I1073" s="849">
        <v>506</v>
      </c>
      <c r="J1073" s="849">
        <v>3</v>
      </c>
      <c r="K1073" s="850">
        <v>1518</v>
      </c>
    </row>
    <row r="1074" spans="1:11" ht="14.4" customHeight="1" x14ac:dyDescent="0.3">
      <c r="A1074" s="831" t="s">
        <v>579</v>
      </c>
      <c r="B1074" s="832" t="s">
        <v>580</v>
      </c>
      <c r="C1074" s="835" t="s">
        <v>2713</v>
      </c>
      <c r="D1074" s="863" t="s">
        <v>2714</v>
      </c>
      <c r="E1074" s="835" t="s">
        <v>3193</v>
      </c>
      <c r="F1074" s="863" t="s">
        <v>3194</v>
      </c>
      <c r="G1074" s="835" t="s">
        <v>4616</v>
      </c>
      <c r="H1074" s="835" t="s">
        <v>4617</v>
      </c>
      <c r="I1074" s="849">
        <v>506</v>
      </c>
      <c r="J1074" s="849">
        <v>2</v>
      </c>
      <c r="K1074" s="850">
        <v>1012</v>
      </c>
    </row>
    <row r="1075" spans="1:11" ht="14.4" customHeight="1" x14ac:dyDescent="0.3">
      <c r="A1075" s="831" t="s">
        <v>579</v>
      </c>
      <c r="B1075" s="832" t="s">
        <v>580</v>
      </c>
      <c r="C1075" s="835" t="s">
        <v>2713</v>
      </c>
      <c r="D1075" s="863" t="s">
        <v>2714</v>
      </c>
      <c r="E1075" s="835" t="s">
        <v>3193</v>
      </c>
      <c r="F1075" s="863" t="s">
        <v>3194</v>
      </c>
      <c r="G1075" s="835" t="s">
        <v>4618</v>
      </c>
      <c r="H1075" s="835" t="s">
        <v>4619</v>
      </c>
      <c r="I1075" s="849">
        <v>943</v>
      </c>
      <c r="J1075" s="849">
        <v>3</v>
      </c>
      <c r="K1075" s="850">
        <v>2829</v>
      </c>
    </row>
    <row r="1076" spans="1:11" ht="14.4" customHeight="1" x14ac:dyDescent="0.3">
      <c r="A1076" s="831" t="s">
        <v>579</v>
      </c>
      <c r="B1076" s="832" t="s">
        <v>580</v>
      </c>
      <c r="C1076" s="835" t="s">
        <v>2713</v>
      </c>
      <c r="D1076" s="863" t="s">
        <v>2714</v>
      </c>
      <c r="E1076" s="835" t="s">
        <v>3193</v>
      </c>
      <c r="F1076" s="863" t="s">
        <v>3194</v>
      </c>
      <c r="G1076" s="835" t="s">
        <v>4620</v>
      </c>
      <c r="H1076" s="835" t="s">
        <v>4621</v>
      </c>
      <c r="I1076" s="849">
        <v>943</v>
      </c>
      <c r="J1076" s="849">
        <v>3</v>
      </c>
      <c r="K1076" s="850">
        <v>2829</v>
      </c>
    </row>
    <row r="1077" spans="1:11" ht="14.4" customHeight="1" x14ac:dyDescent="0.3">
      <c r="A1077" s="831" t="s">
        <v>579</v>
      </c>
      <c r="B1077" s="832" t="s">
        <v>580</v>
      </c>
      <c r="C1077" s="835" t="s">
        <v>2713</v>
      </c>
      <c r="D1077" s="863" t="s">
        <v>2714</v>
      </c>
      <c r="E1077" s="835" t="s">
        <v>3193</v>
      </c>
      <c r="F1077" s="863" t="s">
        <v>3194</v>
      </c>
      <c r="G1077" s="835" t="s">
        <v>4622</v>
      </c>
      <c r="H1077" s="835" t="s">
        <v>4623</v>
      </c>
      <c r="I1077" s="849">
        <v>1053.6500244140625</v>
      </c>
      <c r="J1077" s="849">
        <v>1</v>
      </c>
      <c r="K1077" s="850">
        <v>1053.6500244140625</v>
      </c>
    </row>
    <row r="1078" spans="1:11" ht="14.4" customHeight="1" x14ac:dyDescent="0.3">
      <c r="A1078" s="831" t="s">
        <v>579</v>
      </c>
      <c r="B1078" s="832" t="s">
        <v>580</v>
      </c>
      <c r="C1078" s="835" t="s">
        <v>2713</v>
      </c>
      <c r="D1078" s="863" t="s">
        <v>2714</v>
      </c>
      <c r="E1078" s="835" t="s">
        <v>3193</v>
      </c>
      <c r="F1078" s="863" t="s">
        <v>3194</v>
      </c>
      <c r="G1078" s="835" t="s">
        <v>4624</v>
      </c>
      <c r="H1078" s="835" t="s">
        <v>4625</v>
      </c>
      <c r="I1078" s="849">
        <v>1053.6500244140625</v>
      </c>
      <c r="J1078" s="849">
        <v>1</v>
      </c>
      <c r="K1078" s="850">
        <v>1053.6500244140625</v>
      </c>
    </row>
    <row r="1079" spans="1:11" ht="14.4" customHeight="1" x14ac:dyDescent="0.3">
      <c r="A1079" s="831" t="s">
        <v>579</v>
      </c>
      <c r="B1079" s="832" t="s">
        <v>580</v>
      </c>
      <c r="C1079" s="835" t="s">
        <v>2713</v>
      </c>
      <c r="D1079" s="863" t="s">
        <v>2714</v>
      </c>
      <c r="E1079" s="835" t="s">
        <v>3193</v>
      </c>
      <c r="F1079" s="863" t="s">
        <v>3194</v>
      </c>
      <c r="G1079" s="835" t="s">
        <v>4626</v>
      </c>
      <c r="H1079" s="835" t="s">
        <v>4627</v>
      </c>
      <c r="I1079" s="849">
        <v>1242</v>
      </c>
      <c r="J1079" s="849">
        <v>4</v>
      </c>
      <c r="K1079" s="850">
        <v>4968</v>
      </c>
    </row>
    <row r="1080" spans="1:11" ht="14.4" customHeight="1" x14ac:dyDescent="0.3">
      <c r="A1080" s="831" t="s">
        <v>579</v>
      </c>
      <c r="B1080" s="832" t="s">
        <v>580</v>
      </c>
      <c r="C1080" s="835" t="s">
        <v>2713</v>
      </c>
      <c r="D1080" s="863" t="s">
        <v>2714</v>
      </c>
      <c r="E1080" s="835" t="s">
        <v>3193</v>
      </c>
      <c r="F1080" s="863" t="s">
        <v>3194</v>
      </c>
      <c r="G1080" s="835" t="s">
        <v>4628</v>
      </c>
      <c r="H1080" s="835" t="s">
        <v>4629</v>
      </c>
      <c r="I1080" s="849">
        <v>1242</v>
      </c>
      <c r="J1080" s="849">
        <v>3</v>
      </c>
      <c r="K1080" s="850">
        <v>3726</v>
      </c>
    </row>
    <row r="1081" spans="1:11" ht="14.4" customHeight="1" x14ac:dyDescent="0.3">
      <c r="A1081" s="831" t="s">
        <v>579</v>
      </c>
      <c r="B1081" s="832" t="s">
        <v>580</v>
      </c>
      <c r="C1081" s="835" t="s">
        <v>2713</v>
      </c>
      <c r="D1081" s="863" t="s">
        <v>2714</v>
      </c>
      <c r="E1081" s="835" t="s">
        <v>3193</v>
      </c>
      <c r="F1081" s="863" t="s">
        <v>3194</v>
      </c>
      <c r="G1081" s="835" t="s">
        <v>4630</v>
      </c>
      <c r="H1081" s="835" t="s">
        <v>4631</v>
      </c>
      <c r="I1081" s="849">
        <v>861.6400146484375</v>
      </c>
      <c r="J1081" s="849">
        <v>1</v>
      </c>
      <c r="K1081" s="850">
        <v>861.6400146484375</v>
      </c>
    </row>
    <row r="1082" spans="1:11" ht="14.4" customHeight="1" x14ac:dyDescent="0.3">
      <c r="A1082" s="831" t="s">
        <v>579</v>
      </c>
      <c r="B1082" s="832" t="s">
        <v>580</v>
      </c>
      <c r="C1082" s="835" t="s">
        <v>2713</v>
      </c>
      <c r="D1082" s="863" t="s">
        <v>2714</v>
      </c>
      <c r="E1082" s="835" t="s">
        <v>3193</v>
      </c>
      <c r="F1082" s="863" t="s">
        <v>3194</v>
      </c>
      <c r="G1082" s="835" t="s">
        <v>4632</v>
      </c>
      <c r="H1082" s="835" t="s">
        <v>4633</v>
      </c>
      <c r="I1082" s="849">
        <v>1213.5050048828125</v>
      </c>
      <c r="J1082" s="849">
        <v>3</v>
      </c>
      <c r="K1082" s="850">
        <v>3640.510009765625</v>
      </c>
    </row>
    <row r="1083" spans="1:11" ht="14.4" customHeight="1" x14ac:dyDescent="0.3">
      <c r="A1083" s="831" t="s">
        <v>579</v>
      </c>
      <c r="B1083" s="832" t="s">
        <v>580</v>
      </c>
      <c r="C1083" s="835" t="s">
        <v>2713</v>
      </c>
      <c r="D1083" s="863" t="s">
        <v>2714</v>
      </c>
      <c r="E1083" s="835" t="s">
        <v>3193</v>
      </c>
      <c r="F1083" s="863" t="s">
        <v>3194</v>
      </c>
      <c r="G1083" s="835" t="s">
        <v>4634</v>
      </c>
      <c r="H1083" s="835" t="s">
        <v>4635</v>
      </c>
      <c r="I1083" s="849">
        <v>1213.5</v>
      </c>
      <c r="J1083" s="849">
        <v>6</v>
      </c>
      <c r="K1083" s="850">
        <v>7281</v>
      </c>
    </row>
    <row r="1084" spans="1:11" ht="14.4" customHeight="1" x14ac:dyDescent="0.3">
      <c r="A1084" s="831" t="s">
        <v>579</v>
      </c>
      <c r="B1084" s="832" t="s">
        <v>580</v>
      </c>
      <c r="C1084" s="835" t="s">
        <v>2713</v>
      </c>
      <c r="D1084" s="863" t="s">
        <v>2714</v>
      </c>
      <c r="E1084" s="835" t="s">
        <v>3193</v>
      </c>
      <c r="F1084" s="863" t="s">
        <v>3194</v>
      </c>
      <c r="G1084" s="835" t="s">
        <v>4636</v>
      </c>
      <c r="H1084" s="835" t="s">
        <v>4637</v>
      </c>
      <c r="I1084" s="849">
        <v>1213.5</v>
      </c>
      <c r="J1084" s="849">
        <v>3</v>
      </c>
      <c r="K1084" s="850">
        <v>3640.5</v>
      </c>
    </row>
    <row r="1085" spans="1:11" ht="14.4" customHeight="1" x14ac:dyDescent="0.3">
      <c r="A1085" s="831" t="s">
        <v>579</v>
      </c>
      <c r="B1085" s="832" t="s">
        <v>580</v>
      </c>
      <c r="C1085" s="835" t="s">
        <v>2713</v>
      </c>
      <c r="D1085" s="863" t="s">
        <v>2714</v>
      </c>
      <c r="E1085" s="835" t="s">
        <v>3193</v>
      </c>
      <c r="F1085" s="863" t="s">
        <v>3194</v>
      </c>
      <c r="G1085" s="835" t="s">
        <v>4638</v>
      </c>
      <c r="H1085" s="835" t="s">
        <v>4639</v>
      </c>
      <c r="I1085" s="849">
        <v>1213.5014299665179</v>
      </c>
      <c r="J1085" s="849">
        <v>9</v>
      </c>
      <c r="K1085" s="850">
        <v>10921.510009765625</v>
      </c>
    </row>
    <row r="1086" spans="1:11" ht="14.4" customHeight="1" x14ac:dyDescent="0.3">
      <c r="A1086" s="831" t="s">
        <v>579</v>
      </c>
      <c r="B1086" s="832" t="s">
        <v>580</v>
      </c>
      <c r="C1086" s="835" t="s">
        <v>2713</v>
      </c>
      <c r="D1086" s="863" t="s">
        <v>2714</v>
      </c>
      <c r="E1086" s="835" t="s">
        <v>3193</v>
      </c>
      <c r="F1086" s="863" t="s">
        <v>3194</v>
      </c>
      <c r="G1086" s="835" t="s">
        <v>4640</v>
      </c>
      <c r="H1086" s="835" t="s">
        <v>4641</v>
      </c>
      <c r="I1086" s="849">
        <v>1322.6717020670574</v>
      </c>
      <c r="J1086" s="849">
        <v>18</v>
      </c>
      <c r="K1086" s="850">
        <v>23808.0908203125</v>
      </c>
    </row>
    <row r="1087" spans="1:11" ht="14.4" customHeight="1" x14ac:dyDescent="0.3">
      <c r="A1087" s="831" t="s">
        <v>579</v>
      </c>
      <c r="B1087" s="832" t="s">
        <v>580</v>
      </c>
      <c r="C1087" s="835" t="s">
        <v>2713</v>
      </c>
      <c r="D1087" s="863" t="s">
        <v>2714</v>
      </c>
      <c r="E1087" s="835" t="s">
        <v>3193</v>
      </c>
      <c r="F1087" s="863" t="s">
        <v>3194</v>
      </c>
      <c r="G1087" s="835" t="s">
        <v>4642</v>
      </c>
      <c r="H1087" s="835" t="s">
        <v>4643</v>
      </c>
      <c r="I1087" s="849">
        <v>1322.6745827414773</v>
      </c>
      <c r="J1087" s="849">
        <v>19</v>
      </c>
      <c r="K1087" s="850">
        <v>25130.810424804688</v>
      </c>
    </row>
    <row r="1088" spans="1:11" ht="14.4" customHeight="1" x14ac:dyDescent="0.3">
      <c r="A1088" s="831" t="s">
        <v>579</v>
      </c>
      <c r="B1088" s="832" t="s">
        <v>580</v>
      </c>
      <c r="C1088" s="835" t="s">
        <v>2713</v>
      </c>
      <c r="D1088" s="863" t="s">
        <v>2714</v>
      </c>
      <c r="E1088" s="835" t="s">
        <v>3193</v>
      </c>
      <c r="F1088" s="863" t="s">
        <v>3194</v>
      </c>
      <c r="G1088" s="835" t="s">
        <v>4644</v>
      </c>
      <c r="H1088" s="835" t="s">
        <v>4645</v>
      </c>
      <c r="I1088" s="849">
        <v>1322.6717122395833</v>
      </c>
      <c r="J1088" s="849">
        <v>22</v>
      </c>
      <c r="K1088" s="850">
        <v>29098.770629882813</v>
      </c>
    </row>
    <row r="1089" spans="1:11" ht="14.4" customHeight="1" x14ac:dyDescent="0.3">
      <c r="A1089" s="831" t="s">
        <v>579</v>
      </c>
      <c r="B1089" s="832" t="s">
        <v>580</v>
      </c>
      <c r="C1089" s="835" t="s">
        <v>2713</v>
      </c>
      <c r="D1089" s="863" t="s">
        <v>2714</v>
      </c>
      <c r="E1089" s="835" t="s">
        <v>3193</v>
      </c>
      <c r="F1089" s="863" t="s">
        <v>3194</v>
      </c>
      <c r="G1089" s="835" t="s">
        <v>4646</v>
      </c>
      <c r="H1089" s="835" t="s">
        <v>4647</v>
      </c>
      <c r="I1089" s="849">
        <v>1322.6700439453125</v>
      </c>
      <c r="J1089" s="849">
        <v>6</v>
      </c>
      <c r="K1089" s="850">
        <v>7936.01025390625</v>
      </c>
    </row>
    <row r="1090" spans="1:11" ht="14.4" customHeight="1" x14ac:dyDescent="0.3">
      <c r="A1090" s="831" t="s">
        <v>579</v>
      </c>
      <c r="B1090" s="832" t="s">
        <v>580</v>
      </c>
      <c r="C1090" s="835" t="s">
        <v>2713</v>
      </c>
      <c r="D1090" s="863" t="s">
        <v>2714</v>
      </c>
      <c r="E1090" s="835" t="s">
        <v>3193</v>
      </c>
      <c r="F1090" s="863" t="s">
        <v>3194</v>
      </c>
      <c r="G1090" s="835" t="s">
        <v>4648</v>
      </c>
      <c r="H1090" s="835" t="s">
        <v>4649</v>
      </c>
      <c r="I1090" s="849">
        <v>1322.6700439453125</v>
      </c>
      <c r="J1090" s="849">
        <v>3</v>
      </c>
      <c r="K1090" s="850">
        <v>3968.0101318359375</v>
      </c>
    </row>
    <row r="1091" spans="1:11" ht="14.4" customHeight="1" x14ac:dyDescent="0.3">
      <c r="A1091" s="831" t="s">
        <v>579</v>
      </c>
      <c r="B1091" s="832" t="s">
        <v>580</v>
      </c>
      <c r="C1091" s="835" t="s">
        <v>2713</v>
      </c>
      <c r="D1091" s="863" t="s">
        <v>2714</v>
      </c>
      <c r="E1091" s="835" t="s">
        <v>3193</v>
      </c>
      <c r="F1091" s="863" t="s">
        <v>3194</v>
      </c>
      <c r="G1091" s="835" t="s">
        <v>4650</v>
      </c>
      <c r="H1091" s="835" t="s">
        <v>4651</v>
      </c>
      <c r="I1091" s="849">
        <v>1405.52001953125</v>
      </c>
      <c r="J1091" s="849">
        <v>4</v>
      </c>
      <c r="K1091" s="850">
        <v>5622.080078125</v>
      </c>
    </row>
    <row r="1092" spans="1:11" ht="14.4" customHeight="1" x14ac:dyDescent="0.3">
      <c r="A1092" s="831" t="s">
        <v>579</v>
      </c>
      <c r="B1092" s="832" t="s">
        <v>580</v>
      </c>
      <c r="C1092" s="835" t="s">
        <v>2713</v>
      </c>
      <c r="D1092" s="863" t="s">
        <v>2714</v>
      </c>
      <c r="E1092" s="835" t="s">
        <v>3193</v>
      </c>
      <c r="F1092" s="863" t="s">
        <v>3194</v>
      </c>
      <c r="G1092" s="835" t="s">
        <v>4652</v>
      </c>
      <c r="H1092" s="835" t="s">
        <v>4653</v>
      </c>
      <c r="I1092" s="849">
        <v>1405.52001953125</v>
      </c>
      <c r="J1092" s="849">
        <v>2</v>
      </c>
      <c r="K1092" s="850">
        <v>2811.0400390625</v>
      </c>
    </row>
    <row r="1093" spans="1:11" ht="14.4" customHeight="1" x14ac:dyDescent="0.3">
      <c r="A1093" s="831" t="s">
        <v>579</v>
      </c>
      <c r="B1093" s="832" t="s">
        <v>580</v>
      </c>
      <c r="C1093" s="835" t="s">
        <v>2713</v>
      </c>
      <c r="D1093" s="863" t="s">
        <v>2714</v>
      </c>
      <c r="E1093" s="835" t="s">
        <v>3193</v>
      </c>
      <c r="F1093" s="863" t="s">
        <v>3194</v>
      </c>
      <c r="G1093" s="835" t="s">
        <v>4654</v>
      </c>
      <c r="H1093" s="835" t="s">
        <v>4655</v>
      </c>
      <c r="I1093" s="849">
        <v>1524.4300537109375</v>
      </c>
      <c r="J1093" s="849">
        <v>1</v>
      </c>
      <c r="K1093" s="850">
        <v>1524.4300537109375</v>
      </c>
    </row>
    <row r="1094" spans="1:11" ht="14.4" customHeight="1" x14ac:dyDescent="0.3">
      <c r="A1094" s="831" t="s">
        <v>579</v>
      </c>
      <c r="B1094" s="832" t="s">
        <v>580</v>
      </c>
      <c r="C1094" s="835" t="s">
        <v>2713</v>
      </c>
      <c r="D1094" s="863" t="s">
        <v>2714</v>
      </c>
      <c r="E1094" s="835" t="s">
        <v>3193</v>
      </c>
      <c r="F1094" s="863" t="s">
        <v>3194</v>
      </c>
      <c r="G1094" s="835" t="s">
        <v>4656</v>
      </c>
      <c r="H1094" s="835" t="s">
        <v>4657</v>
      </c>
      <c r="I1094" s="849">
        <v>1637.5</v>
      </c>
      <c r="J1094" s="849">
        <v>1</v>
      </c>
      <c r="K1094" s="850">
        <v>1637.5</v>
      </c>
    </row>
    <row r="1095" spans="1:11" ht="14.4" customHeight="1" x14ac:dyDescent="0.3">
      <c r="A1095" s="831" t="s">
        <v>579</v>
      </c>
      <c r="B1095" s="832" t="s">
        <v>580</v>
      </c>
      <c r="C1095" s="835" t="s">
        <v>2713</v>
      </c>
      <c r="D1095" s="863" t="s">
        <v>2714</v>
      </c>
      <c r="E1095" s="835" t="s">
        <v>3193</v>
      </c>
      <c r="F1095" s="863" t="s">
        <v>3194</v>
      </c>
      <c r="G1095" s="835" t="s">
        <v>4658</v>
      </c>
      <c r="H1095" s="835" t="s">
        <v>4659</v>
      </c>
      <c r="I1095" s="849">
        <v>880.1500244140625</v>
      </c>
      <c r="J1095" s="849">
        <v>3</v>
      </c>
      <c r="K1095" s="850">
        <v>2640.4500732421875</v>
      </c>
    </row>
    <row r="1096" spans="1:11" ht="14.4" customHeight="1" x14ac:dyDescent="0.3">
      <c r="A1096" s="831" t="s">
        <v>579</v>
      </c>
      <c r="B1096" s="832" t="s">
        <v>580</v>
      </c>
      <c r="C1096" s="835" t="s">
        <v>2713</v>
      </c>
      <c r="D1096" s="863" t="s">
        <v>2714</v>
      </c>
      <c r="E1096" s="835" t="s">
        <v>3193</v>
      </c>
      <c r="F1096" s="863" t="s">
        <v>3194</v>
      </c>
      <c r="G1096" s="835" t="s">
        <v>4660</v>
      </c>
      <c r="H1096" s="835" t="s">
        <v>4661</v>
      </c>
      <c r="I1096" s="849">
        <v>896.719970703125</v>
      </c>
      <c r="J1096" s="849">
        <v>1</v>
      </c>
      <c r="K1096" s="850">
        <v>896.719970703125</v>
      </c>
    </row>
    <row r="1097" spans="1:11" ht="14.4" customHeight="1" x14ac:dyDescent="0.3">
      <c r="A1097" s="831" t="s">
        <v>579</v>
      </c>
      <c r="B1097" s="832" t="s">
        <v>580</v>
      </c>
      <c r="C1097" s="835" t="s">
        <v>2713</v>
      </c>
      <c r="D1097" s="863" t="s">
        <v>2714</v>
      </c>
      <c r="E1097" s="835" t="s">
        <v>3193</v>
      </c>
      <c r="F1097" s="863" t="s">
        <v>3194</v>
      </c>
      <c r="G1097" s="835" t="s">
        <v>4662</v>
      </c>
      <c r="H1097" s="835" t="s">
        <v>4663</v>
      </c>
      <c r="I1097" s="849">
        <v>896.719970703125</v>
      </c>
      <c r="J1097" s="849">
        <v>1</v>
      </c>
      <c r="K1097" s="850">
        <v>896.719970703125</v>
      </c>
    </row>
    <row r="1098" spans="1:11" ht="14.4" customHeight="1" x14ac:dyDescent="0.3">
      <c r="A1098" s="831" t="s">
        <v>579</v>
      </c>
      <c r="B1098" s="832" t="s">
        <v>580</v>
      </c>
      <c r="C1098" s="835" t="s">
        <v>2713</v>
      </c>
      <c r="D1098" s="863" t="s">
        <v>2714</v>
      </c>
      <c r="E1098" s="835" t="s">
        <v>3193</v>
      </c>
      <c r="F1098" s="863" t="s">
        <v>3194</v>
      </c>
      <c r="G1098" s="835" t="s">
        <v>4664</v>
      </c>
      <c r="H1098" s="835" t="s">
        <v>4665</v>
      </c>
      <c r="I1098" s="849">
        <v>1089.719970703125</v>
      </c>
      <c r="J1098" s="849">
        <v>8</v>
      </c>
      <c r="K1098" s="850">
        <v>8717.73974609375</v>
      </c>
    </row>
    <row r="1099" spans="1:11" ht="14.4" customHeight="1" x14ac:dyDescent="0.3">
      <c r="A1099" s="831" t="s">
        <v>579</v>
      </c>
      <c r="B1099" s="832" t="s">
        <v>580</v>
      </c>
      <c r="C1099" s="835" t="s">
        <v>2713</v>
      </c>
      <c r="D1099" s="863" t="s">
        <v>2714</v>
      </c>
      <c r="E1099" s="835" t="s">
        <v>3193</v>
      </c>
      <c r="F1099" s="863" t="s">
        <v>3194</v>
      </c>
      <c r="G1099" s="835" t="s">
        <v>4666</v>
      </c>
      <c r="H1099" s="835" t="s">
        <v>4667</v>
      </c>
      <c r="I1099" s="849">
        <v>1089.719970703125</v>
      </c>
      <c r="J1099" s="849">
        <v>4</v>
      </c>
      <c r="K1099" s="850">
        <v>4358.8798828125</v>
      </c>
    </row>
    <row r="1100" spans="1:11" ht="14.4" customHeight="1" x14ac:dyDescent="0.3">
      <c r="A1100" s="831" t="s">
        <v>579</v>
      </c>
      <c r="B1100" s="832" t="s">
        <v>580</v>
      </c>
      <c r="C1100" s="835" t="s">
        <v>2713</v>
      </c>
      <c r="D1100" s="863" t="s">
        <v>2714</v>
      </c>
      <c r="E1100" s="835" t="s">
        <v>3193</v>
      </c>
      <c r="F1100" s="863" t="s">
        <v>3194</v>
      </c>
      <c r="G1100" s="835" t="s">
        <v>4668</v>
      </c>
      <c r="H1100" s="835" t="s">
        <v>4669</v>
      </c>
      <c r="I1100" s="849">
        <v>1089.719970703125</v>
      </c>
      <c r="J1100" s="849">
        <v>4</v>
      </c>
      <c r="K1100" s="850">
        <v>4358.8798828125</v>
      </c>
    </row>
    <row r="1101" spans="1:11" ht="14.4" customHeight="1" x14ac:dyDescent="0.3">
      <c r="A1101" s="831" t="s">
        <v>579</v>
      </c>
      <c r="B1101" s="832" t="s">
        <v>580</v>
      </c>
      <c r="C1101" s="835" t="s">
        <v>2713</v>
      </c>
      <c r="D1101" s="863" t="s">
        <v>2714</v>
      </c>
      <c r="E1101" s="835" t="s">
        <v>3193</v>
      </c>
      <c r="F1101" s="863" t="s">
        <v>3194</v>
      </c>
      <c r="G1101" s="835" t="s">
        <v>4670</v>
      </c>
      <c r="H1101" s="835" t="s">
        <v>4671</v>
      </c>
      <c r="I1101" s="849">
        <v>1089.719970703125</v>
      </c>
      <c r="J1101" s="849">
        <v>14</v>
      </c>
      <c r="K1101" s="850">
        <v>15256.0595703125</v>
      </c>
    </row>
    <row r="1102" spans="1:11" ht="14.4" customHeight="1" x14ac:dyDescent="0.3">
      <c r="A1102" s="831" t="s">
        <v>579</v>
      </c>
      <c r="B1102" s="832" t="s">
        <v>580</v>
      </c>
      <c r="C1102" s="835" t="s">
        <v>2713</v>
      </c>
      <c r="D1102" s="863" t="s">
        <v>2714</v>
      </c>
      <c r="E1102" s="835" t="s">
        <v>3193</v>
      </c>
      <c r="F1102" s="863" t="s">
        <v>3194</v>
      </c>
      <c r="G1102" s="835" t="s">
        <v>4672</v>
      </c>
      <c r="H1102" s="835" t="s">
        <v>4673</v>
      </c>
      <c r="I1102" s="849">
        <v>1161.8377414279514</v>
      </c>
      <c r="J1102" s="849">
        <v>14</v>
      </c>
      <c r="K1102" s="850">
        <v>16265.699584960938</v>
      </c>
    </row>
    <row r="1103" spans="1:11" ht="14.4" customHeight="1" x14ac:dyDescent="0.3">
      <c r="A1103" s="831" t="s">
        <v>579</v>
      </c>
      <c r="B1103" s="832" t="s">
        <v>580</v>
      </c>
      <c r="C1103" s="835" t="s">
        <v>2713</v>
      </c>
      <c r="D1103" s="863" t="s">
        <v>2714</v>
      </c>
      <c r="E1103" s="835" t="s">
        <v>3193</v>
      </c>
      <c r="F1103" s="863" t="s">
        <v>3194</v>
      </c>
      <c r="G1103" s="835" t="s">
        <v>4674</v>
      </c>
      <c r="H1103" s="835" t="s">
        <v>4675</v>
      </c>
      <c r="I1103" s="849">
        <v>1161.8337097167969</v>
      </c>
      <c r="J1103" s="849">
        <v>11</v>
      </c>
      <c r="K1103" s="850">
        <v>12780.1796875</v>
      </c>
    </row>
    <row r="1104" spans="1:11" ht="14.4" customHeight="1" x14ac:dyDescent="0.3">
      <c r="A1104" s="831" t="s">
        <v>579</v>
      </c>
      <c r="B1104" s="832" t="s">
        <v>580</v>
      </c>
      <c r="C1104" s="835" t="s">
        <v>2713</v>
      </c>
      <c r="D1104" s="863" t="s">
        <v>2714</v>
      </c>
      <c r="E1104" s="835" t="s">
        <v>3193</v>
      </c>
      <c r="F1104" s="863" t="s">
        <v>3194</v>
      </c>
      <c r="G1104" s="835" t="s">
        <v>4676</v>
      </c>
      <c r="H1104" s="835" t="s">
        <v>4677</v>
      </c>
      <c r="I1104" s="849">
        <v>1161.8349609375</v>
      </c>
      <c r="J1104" s="849">
        <v>7</v>
      </c>
      <c r="K1104" s="850">
        <v>8132.83984375</v>
      </c>
    </row>
    <row r="1105" spans="1:11" ht="14.4" customHeight="1" x14ac:dyDescent="0.3">
      <c r="A1105" s="831" t="s">
        <v>579</v>
      </c>
      <c r="B1105" s="832" t="s">
        <v>580</v>
      </c>
      <c r="C1105" s="835" t="s">
        <v>2713</v>
      </c>
      <c r="D1105" s="863" t="s">
        <v>2714</v>
      </c>
      <c r="E1105" s="835" t="s">
        <v>3193</v>
      </c>
      <c r="F1105" s="863" t="s">
        <v>3194</v>
      </c>
      <c r="G1105" s="835" t="s">
        <v>4678</v>
      </c>
      <c r="H1105" s="835" t="s">
        <v>4679</v>
      </c>
      <c r="I1105" s="849">
        <v>1161.8349609375</v>
      </c>
      <c r="J1105" s="849">
        <v>4</v>
      </c>
      <c r="K1105" s="850">
        <v>4647.3399658203125</v>
      </c>
    </row>
    <row r="1106" spans="1:11" ht="14.4" customHeight="1" x14ac:dyDescent="0.3">
      <c r="A1106" s="831" t="s">
        <v>579</v>
      </c>
      <c r="B1106" s="832" t="s">
        <v>580</v>
      </c>
      <c r="C1106" s="835" t="s">
        <v>2713</v>
      </c>
      <c r="D1106" s="863" t="s">
        <v>2714</v>
      </c>
      <c r="E1106" s="835" t="s">
        <v>3193</v>
      </c>
      <c r="F1106" s="863" t="s">
        <v>3194</v>
      </c>
      <c r="G1106" s="835" t="s">
        <v>4680</v>
      </c>
      <c r="H1106" s="835" t="s">
        <v>4681</v>
      </c>
      <c r="I1106" s="849">
        <v>1161.8374633789062</v>
      </c>
      <c r="J1106" s="849">
        <v>5</v>
      </c>
      <c r="K1106" s="850">
        <v>5809.1798095703125</v>
      </c>
    </row>
    <row r="1107" spans="1:11" ht="14.4" customHeight="1" x14ac:dyDescent="0.3">
      <c r="A1107" s="831" t="s">
        <v>579</v>
      </c>
      <c r="B1107" s="832" t="s">
        <v>580</v>
      </c>
      <c r="C1107" s="835" t="s">
        <v>2713</v>
      </c>
      <c r="D1107" s="863" t="s">
        <v>2714</v>
      </c>
      <c r="E1107" s="835" t="s">
        <v>3193</v>
      </c>
      <c r="F1107" s="863" t="s">
        <v>3194</v>
      </c>
      <c r="G1107" s="835" t="s">
        <v>4682</v>
      </c>
      <c r="H1107" s="835" t="s">
        <v>4683</v>
      </c>
      <c r="I1107" s="849">
        <v>1161.8349609375</v>
      </c>
      <c r="J1107" s="849">
        <v>2</v>
      </c>
      <c r="K1107" s="850">
        <v>2323.669921875</v>
      </c>
    </row>
    <row r="1108" spans="1:11" ht="14.4" customHeight="1" x14ac:dyDescent="0.3">
      <c r="A1108" s="831" t="s">
        <v>579</v>
      </c>
      <c r="B1108" s="832" t="s">
        <v>580</v>
      </c>
      <c r="C1108" s="835" t="s">
        <v>2713</v>
      </c>
      <c r="D1108" s="863" t="s">
        <v>2714</v>
      </c>
      <c r="E1108" s="835" t="s">
        <v>3193</v>
      </c>
      <c r="F1108" s="863" t="s">
        <v>3194</v>
      </c>
      <c r="G1108" s="835" t="s">
        <v>4684</v>
      </c>
      <c r="H1108" s="835" t="s">
        <v>4685</v>
      </c>
      <c r="I1108" s="849">
        <v>1161.8399658203125</v>
      </c>
      <c r="J1108" s="849">
        <v>1</v>
      </c>
      <c r="K1108" s="850">
        <v>1161.8399658203125</v>
      </c>
    </row>
    <row r="1109" spans="1:11" ht="14.4" customHeight="1" x14ac:dyDescent="0.3">
      <c r="A1109" s="831" t="s">
        <v>579</v>
      </c>
      <c r="B1109" s="832" t="s">
        <v>580</v>
      </c>
      <c r="C1109" s="835" t="s">
        <v>2713</v>
      </c>
      <c r="D1109" s="863" t="s">
        <v>2714</v>
      </c>
      <c r="E1109" s="835" t="s">
        <v>3193</v>
      </c>
      <c r="F1109" s="863" t="s">
        <v>3194</v>
      </c>
      <c r="G1109" s="835" t="s">
        <v>4686</v>
      </c>
      <c r="H1109" s="835" t="s">
        <v>4687</v>
      </c>
      <c r="I1109" s="849">
        <v>1161.8349609375</v>
      </c>
      <c r="J1109" s="849">
        <v>5</v>
      </c>
      <c r="K1109" s="850">
        <v>5809.1697998046875</v>
      </c>
    </row>
    <row r="1110" spans="1:11" ht="14.4" customHeight="1" x14ac:dyDescent="0.3">
      <c r="A1110" s="831" t="s">
        <v>579</v>
      </c>
      <c r="B1110" s="832" t="s">
        <v>580</v>
      </c>
      <c r="C1110" s="835" t="s">
        <v>2713</v>
      </c>
      <c r="D1110" s="863" t="s">
        <v>2714</v>
      </c>
      <c r="E1110" s="835" t="s">
        <v>3193</v>
      </c>
      <c r="F1110" s="863" t="s">
        <v>3194</v>
      </c>
      <c r="G1110" s="835" t="s">
        <v>4688</v>
      </c>
      <c r="H1110" s="835" t="s">
        <v>4689</v>
      </c>
      <c r="I1110" s="849">
        <v>1217.4000244140625</v>
      </c>
      <c r="J1110" s="849">
        <v>1</v>
      </c>
      <c r="K1110" s="850">
        <v>1217.4000244140625</v>
      </c>
    </row>
    <row r="1111" spans="1:11" ht="14.4" customHeight="1" x14ac:dyDescent="0.3">
      <c r="A1111" s="831" t="s">
        <v>579</v>
      </c>
      <c r="B1111" s="832" t="s">
        <v>580</v>
      </c>
      <c r="C1111" s="835" t="s">
        <v>2713</v>
      </c>
      <c r="D1111" s="863" t="s">
        <v>2714</v>
      </c>
      <c r="E1111" s="835" t="s">
        <v>3193</v>
      </c>
      <c r="F1111" s="863" t="s">
        <v>3194</v>
      </c>
      <c r="G1111" s="835" t="s">
        <v>4690</v>
      </c>
      <c r="H1111" s="835" t="s">
        <v>4691</v>
      </c>
      <c r="I1111" s="849">
        <v>1217.4000244140625</v>
      </c>
      <c r="J1111" s="849">
        <v>1</v>
      </c>
      <c r="K1111" s="850">
        <v>1217.4000244140625</v>
      </c>
    </row>
    <row r="1112" spans="1:11" ht="14.4" customHeight="1" x14ac:dyDescent="0.3">
      <c r="A1112" s="831" t="s">
        <v>579</v>
      </c>
      <c r="B1112" s="832" t="s">
        <v>580</v>
      </c>
      <c r="C1112" s="835" t="s">
        <v>2713</v>
      </c>
      <c r="D1112" s="863" t="s">
        <v>2714</v>
      </c>
      <c r="E1112" s="835" t="s">
        <v>3193</v>
      </c>
      <c r="F1112" s="863" t="s">
        <v>3194</v>
      </c>
      <c r="G1112" s="835" t="s">
        <v>4692</v>
      </c>
      <c r="H1112" s="835" t="s">
        <v>4693</v>
      </c>
      <c r="I1112" s="849">
        <v>1217.4000244140625</v>
      </c>
      <c r="J1112" s="849">
        <v>1</v>
      </c>
      <c r="K1112" s="850">
        <v>1217.4000244140625</v>
      </c>
    </row>
    <row r="1113" spans="1:11" ht="14.4" customHeight="1" x14ac:dyDescent="0.3">
      <c r="A1113" s="831" t="s">
        <v>579</v>
      </c>
      <c r="B1113" s="832" t="s">
        <v>580</v>
      </c>
      <c r="C1113" s="835" t="s">
        <v>2713</v>
      </c>
      <c r="D1113" s="863" t="s">
        <v>2714</v>
      </c>
      <c r="E1113" s="835" t="s">
        <v>3193</v>
      </c>
      <c r="F1113" s="863" t="s">
        <v>3194</v>
      </c>
      <c r="G1113" s="835" t="s">
        <v>4694</v>
      </c>
      <c r="H1113" s="835" t="s">
        <v>4695</v>
      </c>
      <c r="I1113" s="849">
        <v>1217.4000244140625</v>
      </c>
      <c r="J1113" s="849">
        <v>1</v>
      </c>
      <c r="K1113" s="850">
        <v>1217.4000244140625</v>
      </c>
    </row>
    <row r="1114" spans="1:11" ht="14.4" customHeight="1" x14ac:dyDescent="0.3">
      <c r="A1114" s="831" t="s">
        <v>579</v>
      </c>
      <c r="B1114" s="832" t="s">
        <v>580</v>
      </c>
      <c r="C1114" s="835" t="s">
        <v>2713</v>
      </c>
      <c r="D1114" s="863" t="s">
        <v>2714</v>
      </c>
      <c r="E1114" s="835" t="s">
        <v>3193</v>
      </c>
      <c r="F1114" s="863" t="s">
        <v>3194</v>
      </c>
      <c r="G1114" s="835" t="s">
        <v>4696</v>
      </c>
      <c r="H1114" s="835" t="s">
        <v>4697</v>
      </c>
      <c r="I1114" s="849">
        <v>1089.719970703125</v>
      </c>
      <c r="J1114" s="849">
        <v>9</v>
      </c>
      <c r="K1114" s="850">
        <v>9807.449951171875</v>
      </c>
    </row>
    <row r="1115" spans="1:11" ht="14.4" customHeight="1" x14ac:dyDescent="0.3">
      <c r="A1115" s="831" t="s">
        <v>579</v>
      </c>
      <c r="B1115" s="832" t="s">
        <v>580</v>
      </c>
      <c r="C1115" s="835" t="s">
        <v>2713</v>
      </c>
      <c r="D1115" s="863" t="s">
        <v>2714</v>
      </c>
      <c r="E1115" s="835" t="s">
        <v>3193</v>
      </c>
      <c r="F1115" s="863" t="s">
        <v>3194</v>
      </c>
      <c r="G1115" s="835" t="s">
        <v>4698</v>
      </c>
      <c r="H1115" s="835" t="s">
        <v>4699</v>
      </c>
      <c r="I1115" s="849">
        <v>1089.719970703125</v>
      </c>
      <c r="J1115" s="849">
        <v>7</v>
      </c>
      <c r="K1115" s="850">
        <v>7628.039794921875</v>
      </c>
    </row>
    <row r="1116" spans="1:11" ht="14.4" customHeight="1" x14ac:dyDescent="0.3">
      <c r="A1116" s="831" t="s">
        <v>579</v>
      </c>
      <c r="B1116" s="832" t="s">
        <v>580</v>
      </c>
      <c r="C1116" s="835" t="s">
        <v>2713</v>
      </c>
      <c r="D1116" s="863" t="s">
        <v>2714</v>
      </c>
      <c r="E1116" s="835" t="s">
        <v>3193</v>
      </c>
      <c r="F1116" s="863" t="s">
        <v>3194</v>
      </c>
      <c r="G1116" s="835" t="s">
        <v>4700</v>
      </c>
      <c r="H1116" s="835" t="s">
        <v>4701</v>
      </c>
      <c r="I1116" s="849">
        <v>1089.719970703125</v>
      </c>
      <c r="J1116" s="849">
        <v>13</v>
      </c>
      <c r="K1116" s="850">
        <v>14166.349853515625</v>
      </c>
    </row>
    <row r="1117" spans="1:11" ht="14.4" customHeight="1" x14ac:dyDescent="0.3">
      <c r="A1117" s="831" t="s">
        <v>579</v>
      </c>
      <c r="B1117" s="832" t="s">
        <v>580</v>
      </c>
      <c r="C1117" s="835" t="s">
        <v>2713</v>
      </c>
      <c r="D1117" s="863" t="s">
        <v>2714</v>
      </c>
      <c r="E1117" s="835" t="s">
        <v>3193</v>
      </c>
      <c r="F1117" s="863" t="s">
        <v>3194</v>
      </c>
      <c r="G1117" s="835" t="s">
        <v>4702</v>
      </c>
      <c r="H1117" s="835" t="s">
        <v>4703</v>
      </c>
      <c r="I1117" s="849">
        <v>1089.7183024088542</v>
      </c>
      <c r="J1117" s="849">
        <v>9</v>
      </c>
      <c r="K1117" s="850">
        <v>9807.44970703125</v>
      </c>
    </row>
    <row r="1118" spans="1:11" ht="14.4" customHeight="1" x14ac:dyDescent="0.3">
      <c r="A1118" s="831" t="s">
        <v>579</v>
      </c>
      <c r="B1118" s="832" t="s">
        <v>580</v>
      </c>
      <c r="C1118" s="835" t="s">
        <v>2713</v>
      </c>
      <c r="D1118" s="863" t="s">
        <v>2714</v>
      </c>
      <c r="E1118" s="835" t="s">
        <v>3193</v>
      </c>
      <c r="F1118" s="863" t="s">
        <v>3194</v>
      </c>
      <c r="G1118" s="835" t="s">
        <v>4704</v>
      </c>
      <c r="H1118" s="835" t="s">
        <v>4705</v>
      </c>
      <c r="I1118" s="849">
        <v>1089.719970703125</v>
      </c>
      <c r="J1118" s="849">
        <v>6</v>
      </c>
      <c r="K1118" s="850">
        <v>6538.31982421875</v>
      </c>
    </row>
    <row r="1119" spans="1:11" ht="14.4" customHeight="1" x14ac:dyDescent="0.3">
      <c r="A1119" s="831" t="s">
        <v>579</v>
      </c>
      <c r="B1119" s="832" t="s">
        <v>580</v>
      </c>
      <c r="C1119" s="835" t="s">
        <v>2713</v>
      </c>
      <c r="D1119" s="863" t="s">
        <v>2714</v>
      </c>
      <c r="E1119" s="835" t="s">
        <v>3193</v>
      </c>
      <c r="F1119" s="863" t="s">
        <v>3194</v>
      </c>
      <c r="G1119" s="835" t="s">
        <v>4706</v>
      </c>
      <c r="H1119" s="835" t="s">
        <v>4707</v>
      </c>
      <c r="I1119" s="849">
        <v>1161.8299560546875</v>
      </c>
      <c r="J1119" s="849">
        <v>2</v>
      </c>
      <c r="K1119" s="850">
        <v>2323.659912109375</v>
      </c>
    </row>
    <row r="1120" spans="1:11" ht="14.4" customHeight="1" x14ac:dyDescent="0.3">
      <c r="A1120" s="831" t="s">
        <v>579</v>
      </c>
      <c r="B1120" s="832" t="s">
        <v>580</v>
      </c>
      <c r="C1120" s="835" t="s">
        <v>2713</v>
      </c>
      <c r="D1120" s="863" t="s">
        <v>2714</v>
      </c>
      <c r="E1120" s="835" t="s">
        <v>3193</v>
      </c>
      <c r="F1120" s="863" t="s">
        <v>3194</v>
      </c>
      <c r="G1120" s="835" t="s">
        <v>4708</v>
      </c>
      <c r="H1120" s="835" t="s">
        <v>4709</v>
      </c>
      <c r="I1120" s="849">
        <v>1213.5</v>
      </c>
      <c r="J1120" s="849">
        <v>3</v>
      </c>
      <c r="K1120" s="850">
        <v>3640.5</v>
      </c>
    </row>
    <row r="1121" spans="1:11" ht="14.4" customHeight="1" x14ac:dyDescent="0.3">
      <c r="A1121" s="831" t="s">
        <v>579</v>
      </c>
      <c r="B1121" s="832" t="s">
        <v>580</v>
      </c>
      <c r="C1121" s="835" t="s">
        <v>2713</v>
      </c>
      <c r="D1121" s="863" t="s">
        <v>2714</v>
      </c>
      <c r="E1121" s="835" t="s">
        <v>3193</v>
      </c>
      <c r="F1121" s="863" t="s">
        <v>3194</v>
      </c>
      <c r="G1121" s="835" t="s">
        <v>4710</v>
      </c>
      <c r="H1121" s="835" t="s">
        <v>4711</v>
      </c>
      <c r="I1121" s="849">
        <v>1213.5</v>
      </c>
      <c r="J1121" s="849">
        <v>5</v>
      </c>
      <c r="K1121" s="850">
        <v>6067.5</v>
      </c>
    </row>
    <row r="1122" spans="1:11" ht="14.4" customHeight="1" x14ac:dyDescent="0.3">
      <c r="A1122" s="831" t="s">
        <v>579</v>
      </c>
      <c r="B1122" s="832" t="s">
        <v>580</v>
      </c>
      <c r="C1122" s="835" t="s">
        <v>2713</v>
      </c>
      <c r="D1122" s="863" t="s">
        <v>2714</v>
      </c>
      <c r="E1122" s="835" t="s">
        <v>3193</v>
      </c>
      <c r="F1122" s="863" t="s">
        <v>3194</v>
      </c>
      <c r="G1122" s="835" t="s">
        <v>4712</v>
      </c>
      <c r="H1122" s="835" t="s">
        <v>4713</v>
      </c>
      <c r="I1122" s="849">
        <v>1213.5</v>
      </c>
      <c r="J1122" s="849">
        <v>3</v>
      </c>
      <c r="K1122" s="850">
        <v>3640.5</v>
      </c>
    </row>
    <row r="1123" spans="1:11" ht="14.4" customHeight="1" x14ac:dyDescent="0.3">
      <c r="A1123" s="831" t="s">
        <v>579</v>
      </c>
      <c r="B1123" s="832" t="s">
        <v>580</v>
      </c>
      <c r="C1123" s="835" t="s">
        <v>2713</v>
      </c>
      <c r="D1123" s="863" t="s">
        <v>2714</v>
      </c>
      <c r="E1123" s="835" t="s">
        <v>3193</v>
      </c>
      <c r="F1123" s="863" t="s">
        <v>3194</v>
      </c>
      <c r="G1123" s="835" t="s">
        <v>4714</v>
      </c>
      <c r="H1123" s="835" t="s">
        <v>4715</v>
      </c>
      <c r="I1123" s="849">
        <v>1213.4949951171875</v>
      </c>
      <c r="J1123" s="849">
        <v>2</v>
      </c>
      <c r="K1123" s="850">
        <v>2426.989990234375</v>
      </c>
    </row>
    <row r="1124" spans="1:11" ht="14.4" customHeight="1" x14ac:dyDescent="0.3">
      <c r="A1124" s="831" t="s">
        <v>579</v>
      </c>
      <c r="B1124" s="832" t="s">
        <v>580</v>
      </c>
      <c r="C1124" s="835" t="s">
        <v>2713</v>
      </c>
      <c r="D1124" s="863" t="s">
        <v>2714</v>
      </c>
      <c r="E1124" s="835" t="s">
        <v>3193</v>
      </c>
      <c r="F1124" s="863" t="s">
        <v>3194</v>
      </c>
      <c r="G1124" s="835" t="s">
        <v>4716</v>
      </c>
      <c r="H1124" s="835" t="s">
        <v>4717</v>
      </c>
      <c r="I1124" s="849">
        <v>1213.5</v>
      </c>
      <c r="J1124" s="849">
        <v>2</v>
      </c>
      <c r="K1124" s="850">
        <v>2427</v>
      </c>
    </row>
    <row r="1125" spans="1:11" ht="14.4" customHeight="1" x14ac:dyDescent="0.3">
      <c r="A1125" s="831" t="s">
        <v>579</v>
      </c>
      <c r="B1125" s="832" t="s">
        <v>580</v>
      </c>
      <c r="C1125" s="835" t="s">
        <v>2713</v>
      </c>
      <c r="D1125" s="863" t="s">
        <v>2714</v>
      </c>
      <c r="E1125" s="835" t="s">
        <v>3193</v>
      </c>
      <c r="F1125" s="863" t="s">
        <v>3194</v>
      </c>
      <c r="G1125" s="835" t="s">
        <v>4718</v>
      </c>
      <c r="H1125" s="835" t="s">
        <v>4719</v>
      </c>
      <c r="I1125" s="849">
        <v>1405.52001953125</v>
      </c>
      <c r="J1125" s="849">
        <v>1</v>
      </c>
      <c r="K1125" s="850">
        <v>1405.52001953125</v>
      </c>
    </row>
    <row r="1126" spans="1:11" ht="14.4" customHeight="1" x14ac:dyDescent="0.3">
      <c r="A1126" s="831" t="s">
        <v>579</v>
      </c>
      <c r="B1126" s="832" t="s">
        <v>580</v>
      </c>
      <c r="C1126" s="835" t="s">
        <v>2713</v>
      </c>
      <c r="D1126" s="863" t="s">
        <v>2714</v>
      </c>
      <c r="E1126" s="835" t="s">
        <v>3193</v>
      </c>
      <c r="F1126" s="863" t="s">
        <v>3194</v>
      </c>
      <c r="G1126" s="835" t="s">
        <v>4720</v>
      </c>
      <c r="H1126" s="835" t="s">
        <v>4721</v>
      </c>
      <c r="I1126" s="849">
        <v>770.98248291015625</v>
      </c>
      <c r="J1126" s="849">
        <v>5</v>
      </c>
      <c r="K1126" s="850">
        <v>3854.909912109375</v>
      </c>
    </row>
    <row r="1127" spans="1:11" ht="14.4" customHeight="1" x14ac:dyDescent="0.3">
      <c r="A1127" s="831" t="s">
        <v>579</v>
      </c>
      <c r="B1127" s="832" t="s">
        <v>580</v>
      </c>
      <c r="C1127" s="835" t="s">
        <v>2713</v>
      </c>
      <c r="D1127" s="863" t="s">
        <v>2714</v>
      </c>
      <c r="E1127" s="835" t="s">
        <v>3193</v>
      </c>
      <c r="F1127" s="863" t="s">
        <v>3194</v>
      </c>
      <c r="G1127" s="835" t="s">
        <v>4722</v>
      </c>
      <c r="H1127" s="835" t="s">
        <v>4723</v>
      </c>
      <c r="I1127" s="849">
        <v>770.9849853515625</v>
      </c>
      <c r="J1127" s="849">
        <v>4</v>
      </c>
      <c r="K1127" s="850">
        <v>3083.93994140625</v>
      </c>
    </row>
    <row r="1128" spans="1:11" ht="14.4" customHeight="1" x14ac:dyDescent="0.3">
      <c r="A1128" s="831" t="s">
        <v>579</v>
      </c>
      <c r="B1128" s="832" t="s">
        <v>580</v>
      </c>
      <c r="C1128" s="835" t="s">
        <v>2713</v>
      </c>
      <c r="D1128" s="863" t="s">
        <v>2714</v>
      </c>
      <c r="E1128" s="835" t="s">
        <v>3193</v>
      </c>
      <c r="F1128" s="863" t="s">
        <v>3194</v>
      </c>
      <c r="G1128" s="835" t="s">
        <v>4724</v>
      </c>
      <c r="H1128" s="835" t="s">
        <v>4725</v>
      </c>
      <c r="I1128" s="849">
        <v>770.98164876302087</v>
      </c>
      <c r="J1128" s="849">
        <v>7</v>
      </c>
      <c r="K1128" s="850">
        <v>5396.869873046875</v>
      </c>
    </row>
    <row r="1129" spans="1:11" ht="14.4" customHeight="1" x14ac:dyDescent="0.3">
      <c r="A1129" s="831" t="s">
        <v>579</v>
      </c>
      <c r="B1129" s="832" t="s">
        <v>580</v>
      </c>
      <c r="C1129" s="835" t="s">
        <v>2713</v>
      </c>
      <c r="D1129" s="863" t="s">
        <v>2714</v>
      </c>
      <c r="E1129" s="835" t="s">
        <v>3193</v>
      </c>
      <c r="F1129" s="863" t="s">
        <v>3194</v>
      </c>
      <c r="G1129" s="835" t="s">
        <v>4726</v>
      </c>
      <c r="H1129" s="835" t="s">
        <v>4727</v>
      </c>
      <c r="I1129" s="849">
        <v>770.98665364583337</v>
      </c>
      <c r="J1129" s="849">
        <v>6</v>
      </c>
      <c r="K1129" s="850">
        <v>4625.919921875</v>
      </c>
    </row>
    <row r="1130" spans="1:11" ht="14.4" customHeight="1" x14ac:dyDescent="0.3">
      <c r="A1130" s="831" t="s">
        <v>579</v>
      </c>
      <c r="B1130" s="832" t="s">
        <v>580</v>
      </c>
      <c r="C1130" s="835" t="s">
        <v>2713</v>
      </c>
      <c r="D1130" s="863" t="s">
        <v>2714</v>
      </c>
      <c r="E1130" s="835" t="s">
        <v>3193</v>
      </c>
      <c r="F1130" s="863" t="s">
        <v>3194</v>
      </c>
      <c r="G1130" s="835" t="s">
        <v>4728</v>
      </c>
      <c r="H1130" s="835" t="s">
        <v>4729</v>
      </c>
      <c r="I1130" s="849">
        <v>770.98248291015625</v>
      </c>
      <c r="J1130" s="849">
        <v>8</v>
      </c>
      <c r="K1130" s="850">
        <v>6167.85986328125</v>
      </c>
    </row>
    <row r="1131" spans="1:11" ht="14.4" customHeight="1" x14ac:dyDescent="0.3">
      <c r="A1131" s="831" t="s">
        <v>579</v>
      </c>
      <c r="B1131" s="832" t="s">
        <v>580</v>
      </c>
      <c r="C1131" s="835" t="s">
        <v>2713</v>
      </c>
      <c r="D1131" s="863" t="s">
        <v>2714</v>
      </c>
      <c r="E1131" s="835" t="s">
        <v>3193</v>
      </c>
      <c r="F1131" s="863" t="s">
        <v>3194</v>
      </c>
      <c r="G1131" s="835" t="s">
        <v>4730</v>
      </c>
      <c r="H1131" s="835" t="s">
        <v>4731</v>
      </c>
      <c r="I1131" s="849">
        <v>770.98198242187505</v>
      </c>
      <c r="J1131" s="849">
        <v>6</v>
      </c>
      <c r="K1131" s="850">
        <v>4625.889892578125</v>
      </c>
    </row>
    <row r="1132" spans="1:11" ht="14.4" customHeight="1" x14ac:dyDescent="0.3">
      <c r="A1132" s="831" t="s">
        <v>579</v>
      </c>
      <c r="B1132" s="832" t="s">
        <v>580</v>
      </c>
      <c r="C1132" s="835" t="s">
        <v>2713</v>
      </c>
      <c r="D1132" s="863" t="s">
        <v>2714</v>
      </c>
      <c r="E1132" s="835" t="s">
        <v>3193</v>
      </c>
      <c r="F1132" s="863" t="s">
        <v>3194</v>
      </c>
      <c r="G1132" s="835" t="s">
        <v>4732</v>
      </c>
      <c r="H1132" s="835" t="s">
        <v>4733</v>
      </c>
      <c r="I1132" s="849">
        <v>770.97998046875</v>
      </c>
      <c r="J1132" s="849">
        <v>5</v>
      </c>
      <c r="K1132" s="850">
        <v>3854.89990234375</v>
      </c>
    </row>
    <row r="1133" spans="1:11" ht="14.4" customHeight="1" x14ac:dyDescent="0.3">
      <c r="A1133" s="831" t="s">
        <v>579</v>
      </c>
      <c r="B1133" s="832" t="s">
        <v>580</v>
      </c>
      <c r="C1133" s="835" t="s">
        <v>2713</v>
      </c>
      <c r="D1133" s="863" t="s">
        <v>2714</v>
      </c>
      <c r="E1133" s="835" t="s">
        <v>3193</v>
      </c>
      <c r="F1133" s="863" t="s">
        <v>3194</v>
      </c>
      <c r="G1133" s="835" t="s">
        <v>4734</v>
      </c>
      <c r="H1133" s="835" t="s">
        <v>4735</v>
      </c>
      <c r="I1133" s="849">
        <v>770.98665364583337</v>
      </c>
      <c r="J1133" s="849">
        <v>4</v>
      </c>
      <c r="K1133" s="850">
        <v>3083.93994140625</v>
      </c>
    </row>
    <row r="1134" spans="1:11" ht="14.4" customHeight="1" x14ac:dyDescent="0.3">
      <c r="A1134" s="831" t="s">
        <v>579</v>
      </c>
      <c r="B1134" s="832" t="s">
        <v>580</v>
      </c>
      <c r="C1134" s="835" t="s">
        <v>2713</v>
      </c>
      <c r="D1134" s="863" t="s">
        <v>2714</v>
      </c>
      <c r="E1134" s="835" t="s">
        <v>3193</v>
      </c>
      <c r="F1134" s="863" t="s">
        <v>3194</v>
      </c>
      <c r="G1134" s="835" t="s">
        <v>4736</v>
      </c>
      <c r="H1134" s="835" t="s">
        <v>4737</v>
      </c>
      <c r="I1134" s="849">
        <v>770.98665364583337</v>
      </c>
      <c r="J1134" s="849">
        <v>3</v>
      </c>
      <c r="K1134" s="850">
        <v>2312.9599609375</v>
      </c>
    </row>
    <row r="1135" spans="1:11" ht="14.4" customHeight="1" x14ac:dyDescent="0.3">
      <c r="A1135" s="831" t="s">
        <v>579</v>
      </c>
      <c r="B1135" s="832" t="s">
        <v>580</v>
      </c>
      <c r="C1135" s="835" t="s">
        <v>2713</v>
      </c>
      <c r="D1135" s="863" t="s">
        <v>2714</v>
      </c>
      <c r="E1135" s="835" t="s">
        <v>3193</v>
      </c>
      <c r="F1135" s="863" t="s">
        <v>3194</v>
      </c>
      <c r="G1135" s="835" t="s">
        <v>4738</v>
      </c>
      <c r="H1135" s="835" t="s">
        <v>4739</v>
      </c>
      <c r="I1135" s="849">
        <v>770.97998046875</v>
      </c>
      <c r="J1135" s="849">
        <v>2</v>
      </c>
      <c r="K1135" s="850">
        <v>1541.9599609375</v>
      </c>
    </row>
    <row r="1136" spans="1:11" ht="14.4" customHeight="1" x14ac:dyDescent="0.3">
      <c r="A1136" s="831" t="s">
        <v>579</v>
      </c>
      <c r="B1136" s="832" t="s">
        <v>580</v>
      </c>
      <c r="C1136" s="835" t="s">
        <v>2713</v>
      </c>
      <c r="D1136" s="863" t="s">
        <v>2714</v>
      </c>
      <c r="E1136" s="835" t="s">
        <v>3193</v>
      </c>
      <c r="F1136" s="863" t="s">
        <v>3194</v>
      </c>
      <c r="G1136" s="835" t="s">
        <v>4740</v>
      </c>
      <c r="H1136" s="835" t="s">
        <v>4741</v>
      </c>
      <c r="I1136" s="849">
        <v>770.97998046875</v>
      </c>
      <c r="J1136" s="849">
        <v>1</v>
      </c>
      <c r="K1136" s="850">
        <v>770.97998046875</v>
      </c>
    </row>
    <row r="1137" spans="1:11" ht="14.4" customHeight="1" x14ac:dyDescent="0.3">
      <c r="A1137" s="831" t="s">
        <v>579</v>
      </c>
      <c r="B1137" s="832" t="s">
        <v>580</v>
      </c>
      <c r="C1137" s="835" t="s">
        <v>2713</v>
      </c>
      <c r="D1137" s="863" t="s">
        <v>2714</v>
      </c>
      <c r="E1137" s="835" t="s">
        <v>3193</v>
      </c>
      <c r="F1137" s="863" t="s">
        <v>3194</v>
      </c>
      <c r="G1137" s="835" t="s">
        <v>4742</v>
      </c>
      <c r="H1137" s="835" t="s">
        <v>4743</v>
      </c>
      <c r="I1137" s="849">
        <v>880.1500244140625</v>
      </c>
      <c r="J1137" s="849">
        <v>2</v>
      </c>
      <c r="K1137" s="850">
        <v>1760.300048828125</v>
      </c>
    </row>
    <row r="1138" spans="1:11" ht="14.4" customHeight="1" x14ac:dyDescent="0.3">
      <c r="A1138" s="831" t="s">
        <v>579</v>
      </c>
      <c r="B1138" s="832" t="s">
        <v>580</v>
      </c>
      <c r="C1138" s="835" t="s">
        <v>2713</v>
      </c>
      <c r="D1138" s="863" t="s">
        <v>2714</v>
      </c>
      <c r="E1138" s="835" t="s">
        <v>3193</v>
      </c>
      <c r="F1138" s="863" t="s">
        <v>3194</v>
      </c>
      <c r="G1138" s="835" t="s">
        <v>4744</v>
      </c>
      <c r="H1138" s="835" t="s">
        <v>4745</v>
      </c>
      <c r="I1138" s="849">
        <v>880.1500244140625</v>
      </c>
      <c r="J1138" s="849">
        <v>1</v>
      </c>
      <c r="K1138" s="850">
        <v>880.1500244140625</v>
      </c>
    </row>
    <row r="1139" spans="1:11" ht="14.4" customHeight="1" x14ac:dyDescent="0.3">
      <c r="A1139" s="831" t="s">
        <v>579</v>
      </c>
      <c r="B1139" s="832" t="s">
        <v>580</v>
      </c>
      <c r="C1139" s="835" t="s">
        <v>2713</v>
      </c>
      <c r="D1139" s="863" t="s">
        <v>2714</v>
      </c>
      <c r="E1139" s="835" t="s">
        <v>3193</v>
      </c>
      <c r="F1139" s="863" t="s">
        <v>3194</v>
      </c>
      <c r="G1139" s="835" t="s">
        <v>4746</v>
      </c>
      <c r="H1139" s="835" t="s">
        <v>4747</v>
      </c>
      <c r="I1139" s="849">
        <v>880.1500244140625</v>
      </c>
      <c r="J1139" s="849">
        <v>1</v>
      </c>
      <c r="K1139" s="850">
        <v>880.1500244140625</v>
      </c>
    </row>
    <row r="1140" spans="1:11" ht="14.4" customHeight="1" x14ac:dyDescent="0.3">
      <c r="A1140" s="831" t="s">
        <v>579</v>
      </c>
      <c r="B1140" s="832" t="s">
        <v>580</v>
      </c>
      <c r="C1140" s="835" t="s">
        <v>2713</v>
      </c>
      <c r="D1140" s="863" t="s">
        <v>2714</v>
      </c>
      <c r="E1140" s="835" t="s">
        <v>3193</v>
      </c>
      <c r="F1140" s="863" t="s">
        <v>3194</v>
      </c>
      <c r="G1140" s="835" t="s">
        <v>4748</v>
      </c>
      <c r="H1140" s="835" t="s">
        <v>4749</v>
      </c>
      <c r="I1140" s="849">
        <v>880.15168253580725</v>
      </c>
      <c r="J1140" s="849">
        <v>7</v>
      </c>
      <c r="K1140" s="850">
        <v>6161.0601196289062</v>
      </c>
    </row>
    <row r="1141" spans="1:11" ht="14.4" customHeight="1" x14ac:dyDescent="0.3">
      <c r="A1141" s="831" t="s">
        <v>579</v>
      </c>
      <c r="B1141" s="832" t="s">
        <v>580</v>
      </c>
      <c r="C1141" s="835" t="s">
        <v>2713</v>
      </c>
      <c r="D1141" s="863" t="s">
        <v>2714</v>
      </c>
      <c r="E1141" s="835" t="s">
        <v>3193</v>
      </c>
      <c r="F1141" s="863" t="s">
        <v>3194</v>
      </c>
      <c r="G1141" s="835" t="s">
        <v>4750</v>
      </c>
      <c r="H1141" s="835" t="s">
        <v>4751</v>
      </c>
      <c r="I1141" s="849">
        <v>880.15251159667969</v>
      </c>
      <c r="J1141" s="849">
        <v>8</v>
      </c>
      <c r="K1141" s="850">
        <v>7041.2200927734375</v>
      </c>
    </row>
    <row r="1142" spans="1:11" ht="14.4" customHeight="1" x14ac:dyDescent="0.3">
      <c r="A1142" s="831" t="s">
        <v>579</v>
      </c>
      <c r="B1142" s="832" t="s">
        <v>580</v>
      </c>
      <c r="C1142" s="835" t="s">
        <v>2713</v>
      </c>
      <c r="D1142" s="863" t="s">
        <v>2714</v>
      </c>
      <c r="E1142" s="835" t="s">
        <v>3193</v>
      </c>
      <c r="F1142" s="863" t="s">
        <v>3194</v>
      </c>
      <c r="G1142" s="835" t="s">
        <v>4752</v>
      </c>
      <c r="H1142" s="835" t="s">
        <v>4753</v>
      </c>
      <c r="I1142" s="849">
        <v>880.15126800537109</v>
      </c>
      <c r="J1142" s="849">
        <v>9</v>
      </c>
      <c r="K1142" s="850">
        <v>7921.3601684570312</v>
      </c>
    </row>
    <row r="1143" spans="1:11" ht="14.4" customHeight="1" x14ac:dyDescent="0.3">
      <c r="A1143" s="831" t="s">
        <v>579</v>
      </c>
      <c r="B1143" s="832" t="s">
        <v>580</v>
      </c>
      <c r="C1143" s="835" t="s">
        <v>2713</v>
      </c>
      <c r="D1143" s="863" t="s">
        <v>2714</v>
      </c>
      <c r="E1143" s="835" t="s">
        <v>3193</v>
      </c>
      <c r="F1143" s="863" t="s">
        <v>3194</v>
      </c>
      <c r="G1143" s="835" t="s">
        <v>4754</v>
      </c>
      <c r="H1143" s="835" t="s">
        <v>4755</v>
      </c>
      <c r="I1143" s="849">
        <v>880.15665690104163</v>
      </c>
      <c r="J1143" s="849">
        <v>3</v>
      </c>
      <c r="K1143" s="850">
        <v>2640.469970703125</v>
      </c>
    </row>
    <row r="1144" spans="1:11" ht="14.4" customHeight="1" x14ac:dyDescent="0.3">
      <c r="A1144" s="831" t="s">
        <v>579</v>
      </c>
      <c r="B1144" s="832" t="s">
        <v>580</v>
      </c>
      <c r="C1144" s="835" t="s">
        <v>2713</v>
      </c>
      <c r="D1144" s="863" t="s">
        <v>2714</v>
      </c>
      <c r="E1144" s="835" t="s">
        <v>3193</v>
      </c>
      <c r="F1144" s="863" t="s">
        <v>3194</v>
      </c>
      <c r="G1144" s="835" t="s">
        <v>4756</v>
      </c>
      <c r="H1144" s="835" t="s">
        <v>4757</v>
      </c>
      <c r="I1144" s="849">
        <v>880.15251159667969</v>
      </c>
      <c r="J1144" s="849">
        <v>4</v>
      </c>
      <c r="K1144" s="850">
        <v>3520.6100463867187</v>
      </c>
    </row>
    <row r="1145" spans="1:11" ht="14.4" customHeight="1" x14ac:dyDescent="0.3">
      <c r="A1145" s="831" t="s">
        <v>579</v>
      </c>
      <c r="B1145" s="832" t="s">
        <v>580</v>
      </c>
      <c r="C1145" s="835" t="s">
        <v>2713</v>
      </c>
      <c r="D1145" s="863" t="s">
        <v>2714</v>
      </c>
      <c r="E1145" s="835" t="s">
        <v>3193</v>
      </c>
      <c r="F1145" s="863" t="s">
        <v>3194</v>
      </c>
      <c r="G1145" s="835" t="s">
        <v>4758</v>
      </c>
      <c r="H1145" s="835" t="s">
        <v>4759</v>
      </c>
      <c r="I1145" s="849">
        <v>880.1500244140625</v>
      </c>
      <c r="J1145" s="849">
        <v>4</v>
      </c>
      <c r="K1145" s="850">
        <v>3520.60009765625</v>
      </c>
    </row>
    <row r="1146" spans="1:11" ht="14.4" customHeight="1" x14ac:dyDescent="0.3">
      <c r="A1146" s="831" t="s">
        <v>579</v>
      </c>
      <c r="B1146" s="832" t="s">
        <v>580</v>
      </c>
      <c r="C1146" s="835" t="s">
        <v>2713</v>
      </c>
      <c r="D1146" s="863" t="s">
        <v>2714</v>
      </c>
      <c r="E1146" s="835" t="s">
        <v>3193</v>
      </c>
      <c r="F1146" s="863" t="s">
        <v>3194</v>
      </c>
      <c r="G1146" s="835" t="s">
        <v>4760</v>
      </c>
      <c r="H1146" s="835" t="s">
        <v>4761</v>
      </c>
      <c r="I1146" s="849">
        <v>880.15168253580725</v>
      </c>
      <c r="J1146" s="849">
        <v>8</v>
      </c>
      <c r="K1146" s="850">
        <v>7041.210205078125</v>
      </c>
    </row>
    <row r="1147" spans="1:11" ht="14.4" customHeight="1" x14ac:dyDescent="0.3">
      <c r="A1147" s="831" t="s">
        <v>579</v>
      </c>
      <c r="B1147" s="832" t="s">
        <v>580</v>
      </c>
      <c r="C1147" s="835" t="s">
        <v>2713</v>
      </c>
      <c r="D1147" s="863" t="s">
        <v>2714</v>
      </c>
      <c r="E1147" s="835" t="s">
        <v>3193</v>
      </c>
      <c r="F1147" s="863" t="s">
        <v>3194</v>
      </c>
      <c r="G1147" s="835" t="s">
        <v>4762</v>
      </c>
      <c r="H1147" s="835" t="s">
        <v>4763</v>
      </c>
      <c r="I1147" s="849">
        <v>880.1500244140625</v>
      </c>
      <c r="J1147" s="849">
        <v>1</v>
      </c>
      <c r="K1147" s="850">
        <v>880.1500244140625</v>
      </c>
    </row>
    <row r="1148" spans="1:11" ht="14.4" customHeight="1" x14ac:dyDescent="0.3">
      <c r="A1148" s="831" t="s">
        <v>579</v>
      </c>
      <c r="B1148" s="832" t="s">
        <v>580</v>
      </c>
      <c r="C1148" s="835" t="s">
        <v>2713</v>
      </c>
      <c r="D1148" s="863" t="s">
        <v>2714</v>
      </c>
      <c r="E1148" s="835" t="s">
        <v>3193</v>
      </c>
      <c r="F1148" s="863" t="s">
        <v>3194</v>
      </c>
      <c r="G1148" s="835" t="s">
        <v>4764</v>
      </c>
      <c r="H1148" s="835" t="s">
        <v>4765</v>
      </c>
      <c r="I1148" s="849">
        <v>880.1500244140625</v>
      </c>
      <c r="J1148" s="849">
        <v>3</v>
      </c>
      <c r="K1148" s="850">
        <v>2640.4500732421875</v>
      </c>
    </row>
    <row r="1149" spans="1:11" ht="14.4" customHeight="1" x14ac:dyDescent="0.3">
      <c r="A1149" s="831" t="s">
        <v>579</v>
      </c>
      <c r="B1149" s="832" t="s">
        <v>580</v>
      </c>
      <c r="C1149" s="835" t="s">
        <v>2713</v>
      </c>
      <c r="D1149" s="863" t="s">
        <v>2714</v>
      </c>
      <c r="E1149" s="835" t="s">
        <v>3193</v>
      </c>
      <c r="F1149" s="863" t="s">
        <v>3194</v>
      </c>
      <c r="G1149" s="835" t="s">
        <v>4766</v>
      </c>
      <c r="H1149" s="835" t="s">
        <v>4767</v>
      </c>
      <c r="I1149" s="849">
        <v>880.1500244140625</v>
      </c>
      <c r="J1149" s="849">
        <v>2</v>
      </c>
      <c r="K1149" s="850">
        <v>1760.300048828125</v>
      </c>
    </row>
    <row r="1150" spans="1:11" ht="14.4" customHeight="1" x14ac:dyDescent="0.3">
      <c r="A1150" s="831" t="s">
        <v>579</v>
      </c>
      <c r="B1150" s="832" t="s">
        <v>580</v>
      </c>
      <c r="C1150" s="835" t="s">
        <v>2713</v>
      </c>
      <c r="D1150" s="863" t="s">
        <v>2714</v>
      </c>
      <c r="E1150" s="835" t="s">
        <v>3193</v>
      </c>
      <c r="F1150" s="863" t="s">
        <v>3194</v>
      </c>
      <c r="G1150" s="835" t="s">
        <v>4768</v>
      </c>
      <c r="H1150" s="835" t="s">
        <v>4769</v>
      </c>
      <c r="I1150" s="849">
        <v>880.1500244140625</v>
      </c>
      <c r="J1150" s="849">
        <v>1</v>
      </c>
      <c r="K1150" s="850">
        <v>880.1500244140625</v>
      </c>
    </row>
    <row r="1151" spans="1:11" ht="14.4" customHeight="1" x14ac:dyDescent="0.3">
      <c r="A1151" s="831" t="s">
        <v>579</v>
      </c>
      <c r="B1151" s="832" t="s">
        <v>580</v>
      </c>
      <c r="C1151" s="835" t="s">
        <v>2713</v>
      </c>
      <c r="D1151" s="863" t="s">
        <v>2714</v>
      </c>
      <c r="E1151" s="835" t="s">
        <v>3193</v>
      </c>
      <c r="F1151" s="863" t="s">
        <v>3194</v>
      </c>
      <c r="G1151" s="835" t="s">
        <v>4770</v>
      </c>
      <c r="H1151" s="835" t="s">
        <v>4771</v>
      </c>
      <c r="I1151" s="849">
        <v>880.1500244140625</v>
      </c>
      <c r="J1151" s="849">
        <v>2</v>
      </c>
      <c r="K1151" s="850">
        <v>1760.300048828125</v>
      </c>
    </row>
    <row r="1152" spans="1:11" ht="14.4" customHeight="1" x14ac:dyDescent="0.3">
      <c r="A1152" s="831" t="s">
        <v>579</v>
      </c>
      <c r="B1152" s="832" t="s">
        <v>580</v>
      </c>
      <c r="C1152" s="835" t="s">
        <v>2713</v>
      </c>
      <c r="D1152" s="863" t="s">
        <v>2714</v>
      </c>
      <c r="E1152" s="835" t="s">
        <v>3193</v>
      </c>
      <c r="F1152" s="863" t="s">
        <v>3194</v>
      </c>
      <c r="G1152" s="835" t="s">
        <v>4772</v>
      </c>
      <c r="H1152" s="835" t="s">
        <v>4773</v>
      </c>
      <c r="I1152" s="849">
        <v>880.1500244140625</v>
      </c>
      <c r="J1152" s="849">
        <v>3</v>
      </c>
      <c r="K1152" s="850">
        <v>2640.4500732421875</v>
      </c>
    </row>
    <row r="1153" spans="1:11" ht="14.4" customHeight="1" x14ac:dyDescent="0.3">
      <c r="A1153" s="831" t="s">
        <v>579</v>
      </c>
      <c r="B1153" s="832" t="s">
        <v>580</v>
      </c>
      <c r="C1153" s="835" t="s">
        <v>2713</v>
      </c>
      <c r="D1153" s="863" t="s">
        <v>2714</v>
      </c>
      <c r="E1153" s="835" t="s">
        <v>3193</v>
      </c>
      <c r="F1153" s="863" t="s">
        <v>3194</v>
      </c>
      <c r="G1153" s="835" t="s">
        <v>4774</v>
      </c>
      <c r="H1153" s="835" t="s">
        <v>4775</v>
      </c>
      <c r="I1153" s="849">
        <v>880.1500244140625</v>
      </c>
      <c r="J1153" s="849">
        <v>1</v>
      </c>
      <c r="K1153" s="850">
        <v>880.1500244140625</v>
      </c>
    </row>
    <row r="1154" spans="1:11" ht="14.4" customHeight="1" x14ac:dyDescent="0.3">
      <c r="A1154" s="831" t="s">
        <v>579</v>
      </c>
      <c r="B1154" s="832" t="s">
        <v>580</v>
      </c>
      <c r="C1154" s="835" t="s">
        <v>2713</v>
      </c>
      <c r="D1154" s="863" t="s">
        <v>2714</v>
      </c>
      <c r="E1154" s="835" t="s">
        <v>3193</v>
      </c>
      <c r="F1154" s="863" t="s">
        <v>3194</v>
      </c>
      <c r="G1154" s="835" t="s">
        <v>4776</v>
      </c>
      <c r="H1154" s="835" t="s">
        <v>4777</v>
      </c>
      <c r="I1154" s="849">
        <v>880.1500244140625</v>
      </c>
      <c r="J1154" s="849">
        <v>5</v>
      </c>
      <c r="K1154" s="850">
        <v>4400.7501220703125</v>
      </c>
    </row>
    <row r="1155" spans="1:11" ht="14.4" customHeight="1" x14ac:dyDescent="0.3">
      <c r="A1155" s="831" t="s">
        <v>579</v>
      </c>
      <c r="B1155" s="832" t="s">
        <v>580</v>
      </c>
      <c r="C1155" s="835" t="s">
        <v>2713</v>
      </c>
      <c r="D1155" s="863" t="s">
        <v>2714</v>
      </c>
      <c r="E1155" s="835" t="s">
        <v>3193</v>
      </c>
      <c r="F1155" s="863" t="s">
        <v>3194</v>
      </c>
      <c r="G1155" s="835" t="s">
        <v>4778</v>
      </c>
      <c r="H1155" s="835" t="s">
        <v>4779</v>
      </c>
      <c r="I1155" s="849">
        <v>880.1500244140625</v>
      </c>
      <c r="J1155" s="849">
        <v>2</v>
      </c>
      <c r="K1155" s="850">
        <v>1760.300048828125</v>
      </c>
    </row>
    <row r="1156" spans="1:11" ht="14.4" customHeight="1" x14ac:dyDescent="0.3">
      <c r="A1156" s="831" t="s">
        <v>579</v>
      </c>
      <c r="B1156" s="832" t="s">
        <v>580</v>
      </c>
      <c r="C1156" s="835" t="s">
        <v>2713</v>
      </c>
      <c r="D1156" s="863" t="s">
        <v>2714</v>
      </c>
      <c r="E1156" s="835" t="s">
        <v>3193</v>
      </c>
      <c r="F1156" s="863" t="s">
        <v>3194</v>
      </c>
      <c r="G1156" s="835" t="s">
        <v>4780</v>
      </c>
      <c r="H1156" s="835" t="s">
        <v>4781</v>
      </c>
      <c r="I1156" s="849">
        <v>880.1500244140625</v>
      </c>
      <c r="J1156" s="849">
        <v>4</v>
      </c>
      <c r="K1156" s="850">
        <v>3520.60009765625</v>
      </c>
    </row>
    <row r="1157" spans="1:11" ht="14.4" customHeight="1" x14ac:dyDescent="0.3">
      <c r="A1157" s="831" t="s">
        <v>579</v>
      </c>
      <c r="B1157" s="832" t="s">
        <v>580</v>
      </c>
      <c r="C1157" s="835" t="s">
        <v>2713</v>
      </c>
      <c r="D1157" s="863" t="s">
        <v>2714</v>
      </c>
      <c r="E1157" s="835" t="s">
        <v>3193</v>
      </c>
      <c r="F1157" s="863" t="s">
        <v>3194</v>
      </c>
      <c r="G1157" s="835" t="s">
        <v>4782</v>
      </c>
      <c r="H1157" s="835" t="s">
        <v>4783</v>
      </c>
      <c r="I1157" s="849">
        <v>880.1500244140625</v>
      </c>
      <c r="J1157" s="849">
        <v>2</v>
      </c>
      <c r="K1157" s="850">
        <v>1760.300048828125</v>
      </c>
    </row>
    <row r="1158" spans="1:11" ht="14.4" customHeight="1" x14ac:dyDescent="0.3">
      <c r="A1158" s="831" t="s">
        <v>579</v>
      </c>
      <c r="B1158" s="832" t="s">
        <v>580</v>
      </c>
      <c r="C1158" s="835" t="s">
        <v>2713</v>
      </c>
      <c r="D1158" s="863" t="s">
        <v>2714</v>
      </c>
      <c r="E1158" s="835" t="s">
        <v>3193</v>
      </c>
      <c r="F1158" s="863" t="s">
        <v>3194</v>
      </c>
      <c r="G1158" s="835" t="s">
        <v>4784</v>
      </c>
      <c r="H1158" s="835" t="s">
        <v>4785</v>
      </c>
      <c r="I1158" s="849">
        <v>880.1500244140625</v>
      </c>
      <c r="J1158" s="849">
        <v>2</v>
      </c>
      <c r="K1158" s="850">
        <v>1760.300048828125</v>
      </c>
    </row>
    <row r="1159" spans="1:11" ht="14.4" customHeight="1" x14ac:dyDescent="0.3">
      <c r="A1159" s="831" t="s">
        <v>579</v>
      </c>
      <c r="B1159" s="832" t="s">
        <v>580</v>
      </c>
      <c r="C1159" s="835" t="s">
        <v>2713</v>
      </c>
      <c r="D1159" s="863" t="s">
        <v>2714</v>
      </c>
      <c r="E1159" s="835" t="s">
        <v>3193</v>
      </c>
      <c r="F1159" s="863" t="s">
        <v>3194</v>
      </c>
      <c r="G1159" s="835" t="s">
        <v>4786</v>
      </c>
      <c r="H1159" s="835" t="s">
        <v>4787</v>
      </c>
      <c r="I1159" s="849">
        <v>880.1500244140625</v>
      </c>
      <c r="J1159" s="849">
        <v>2</v>
      </c>
      <c r="K1159" s="850">
        <v>1760.300048828125</v>
      </c>
    </row>
    <row r="1160" spans="1:11" ht="14.4" customHeight="1" x14ac:dyDescent="0.3">
      <c r="A1160" s="831" t="s">
        <v>579</v>
      </c>
      <c r="B1160" s="832" t="s">
        <v>580</v>
      </c>
      <c r="C1160" s="835" t="s">
        <v>2713</v>
      </c>
      <c r="D1160" s="863" t="s">
        <v>2714</v>
      </c>
      <c r="E1160" s="835" t="s">
        <v>3193</v>
      </c>
      <c r="F1160" s="863" t="s">
        <v>3194</v>
      </c>
      <c r="G1160" s="835" t="s">
        <v>4788</v>
      </c>
      <c r="H1160" s="835" t="s">
        <v>4789</v>
      </c>
      <c r="I1160" s="849">
        <v>880.1500244140625</v>
      </c>
      <c r="J1160" s="849">
        <v>1</v>
      </c>
      <c r="K1160" s="850">
        <v>880.1500244140625</v>
      </c>
    </row>
    <row r="1161" spans="1:11" ht="14.4" customHeight="1" x14ac:dyDescent="0.3">
      <c r="A1161" s="831" t="s">
        <v>579</v>
      </c>
      <c r="B1161" s="832" t="s">
        <v>580</v>
      </c>
      <c r="C1161" s="835" t="s">
        <v>2713</v>
      </c>
      <c r="D1161" s="863" t="s">
        <v>2714</v>
      </c>
      <c r="E1161" s="835" t="s">
        <v>3193</v>
      </c>
      <c r="F1161" s="863" t="s">
        <v>3194</v>
      </c>
      <c r="G1161" s="835" t="s">
        <v>4790</v>
      </c>
      <c r="H1161" s="835" t="s">
        <v>4791</v>
      </c>
      <c r="I1161" s="849">
        <v>1066.3299560546875</v>
      </c>
      <c r="J1161" s="849">
        <v>3</v>
      </c>
      <c r="K1161" s="850">
        <v>3198.9898681640625</v>
      </c>
    </row>
    <row r="1162" spans="1:11" ht="14.4" customHeight="1" x14ac:dyDescent="0.3">
      <c r="A1162" s="831" t="s">
        <v>579</v>
      </c>
      <c r="B1162" s="832" t="s">
        <v>580</v>
      </c>
      <c r="C1162" s="835" t="s">
        <v>2713</v>
      </c>
      <c r="D1162" s="863" t="s">
        <v>2714</v>
      </c>
      <c r="E1162" s="835" t="s">
        <v>3193</v>
      </c>
      <c r="F1162" s="863" t="s">
        <v>3194</v>
      </c>
      <c r="G1162" s="835" t="s">
        <v>4792</v>
      </c>
      <c r="H1162" s="835" t="s">
        <v>4793</v>
      </c>
      <c r="I1162" s="849">
        <v>1066.3299560546875</v>
      </c>
      <c r="J1162" s="849">
        <v>3</v>
      </c>
      <c r="K1162" s="850">
        <v>3198.9898681640625</v>
      </c>
    </row>
    <row r="1163" spans="1:11" ht="14.4" customHeight="1" x14ac:dyDescent="0.3">
      <c r="A1163" s="831" t="s">
        <v>579</v>
      </c>
      <c r="B1163" s="832" t="s">
        <v>580</v>
      </c>
      <c r="C1163" s="835" t="s">
        <v>2713</v>
      </c>
      <c r="D1163" s="863" t="s">
        <v>2714</v>
      </c>
      <c r="E1163" s="835" t="s">
        <v>3193</v>
      </c>
      <c r="F1163" s="863" t="s">
        <v>3194</v>
      </c>
      <c r="G1163" s="835" t="s">
        <v>4794</v>
      </c>
      <c r="H1163" s="835" t="s">
        <v>4795</v>
      </c>
      <c r="I1163" s="849">
        <v>1066.3299560546875</v>
      </c>
      <c r="J1163" s="849">
        <v>3</v>
      </c>
      <c r="K1163" s="850">
        <v>3198.9798583984375</v>
      </c>
    </row>
    <row r="1164" spans="1:11" ht="14.4" customHeight="1" x14ac:dyDescent="0.3">
      <c r="A1164" s="831" t="s">
        <v>579</v>
      </c>
      <c r="B1164" s="832" t="s">
        <v>580</v>
      </c>
      <c r="C1164" s="835" t="s">
        <v>2713</v>
      </c>
      <c r="D1164" s="863" t="s">
        <v>2714</v>
      </c>
      <c r="E1164" s="835" t="s">
        <v>3193</v>
      </c>
      <c r="F1164" s="863" t="s">
        <v>3194</v>
      </c>
      <c r="G1164" s="835" t="s">
        <v>4796</v>
      </c>
      <c r="H1164" s="835" t="s">
        <v>4797</v>
      </c>
      <c r="I1164" s="849">
        <v>1066.3299560546875</v>
      </c>
      <c r="J1164" s="849">
        <v>2</v>
      </c>
      <c r="K1164" s="850">
        <v>2132.659912109375</v>
      </c>
    </row>
    <row r="1165" spans="1:11" ht="14.4" customHeight="1" x14ac:dyDescent="0.3">
      <c r="A1165" s="831" t="s">
        <v>579</v>
      </c>
      <c r="B1165" s="832" t="s">
        <v>580</v>
      </c>
      <c r="C1165" s="835" t="s">
        <v>2713</v>
      </c>
      <c r="D1165" s="863" t="s">
        <v>2714</v>
      </c>
      <c r="E1165" s="835" t="s">
        <v>3193</v>
      </c>
      <c r="F1165" s="863" t="s">
        <v>3194</v>
      </c>
      <c r="G1165" s="835" t="s">
        <v>4798</v>
      </c>
      <c r="H1165" s="835" t="s">
        <v>4799</v>
      </c>
      <c r="I1165" s="849">
        <v>1066.3299560546875</v>
      </c>
      <c r="J1165" s="849">
        <v>2</v>
      </c>
      <c r="K1165" s="850">
        <v>2132.659912109375</v>
      </c>
    </row>
    <row r="1166" spans="1:11" ht="14.4" customHeight="1" x14ac:dyDescent="0.3">
      <c r="A1166" s="831" t="s">
        <v>579</v>
      </c>
      <c r="B1166" s="832" t="s">
        <v>580</v>
      </c>
      <c r="C1166" s="835" t="s">
        <v>2713</v>
      </c>
      <c r="D1166" s="863" t="s">
        <v>2714</v>
      </c>
      <c r="E1166" s="835" t="s">
        <v>3193</v>
      </c>
      <c r="F1166" s="863" t="s">
        <v>3194</v>
      </c>
      <c r="G1166" s="835" t="s">
        <v>4800</v>
      </c>
      <c r="H1166" s="835" t="s">
        <v>4801</v>
      </c>
      <c r="I1166" s="849">
        <v>1066.3299560546875</v>
      </c>
      <c r="J1166" s="849">
        <v>6</v>
      </c>
      <c r="K1166" s="850">
        <v>6397.959716796875</v>
      </c>
    </row>
    <row r="1167" spans="1:11" ht="14.4" customHeight="1" x14ac:dyDescent="0.3">
      <c r="A1167" s="831" t="s">
        <v>579</v>
      </c>
      <c r="B1167" s="832" t="s">
        <v>580</v>
      </c>
      <c r="C1167" s="835" t="s">
        <v>2713</v>
      </c>
      <c r="D1167" s="863" t="s">
        <v>2714</v>
      </c>
      <c r="E1167" s="835" t="s">
        <v>3193</v>
      </c>
      <c r="F1167" s="863" t="s">
        <v>3194</v>
      </c>
      <c r="G1167" s="835" t="s">
        <v>4802</v>
      </c>
      <c r="H1167" s="835" t="s">
        <v>4803</v>
      </c>
      <c r="I1167" s="849">
        <v>1066.3299560546875</v>
      </c>
      <c r="J1167" s="849">
        <v>13</v>
      </c>
      <c r="K1167" s="850">
        <v>13862.249389648438</v>
      </c>
    </row>
    <row r="1168" spans="1:11" ht="14.4" customHeight="1" x14ac:dyDescent="0.3">
      <c r="A1168" s="831" t="s">
        <v>579</v>
      </c>
      <c r="B1168" s="832" t="s">
        <v>580</v>
      </c>
      <c r="C1168" s="835" t="s">
        <v>2713</v>
      </c>
      <c r="D1168" s="863" t="s">
        <v>2714</v>
      </c>
      <c r="E1168" s="835" t="s">
        <v>3193</v>
      </c>
      <c r="F1168" s="863" t="s">
        <v>3194</v>
      </c>
      <c r="G1168" s="835" t="s">
        <v>4804</v>
      </c>
      <c r="H1168" s="835" t="s">
        <v>4805</v>
      </c>
      <c r="I1168" s="849">
        <v>1215.4624633789062</v>
      </c>
      <c r="J1168" s="849">
        <v>12</v>
      </c>
      <c r="K1168" s="850">
        <v>14585.5595703125</v>
      </c>
    </row>
    <row r="1169" spans="1:11" ht="14.4" customHeight="1" x14ac:dyDescent="0.3">
      <c r="A1169" s="831" t="s">
        <v>579</v>
      </c>
      <c r="B1169" s="832" t="s">
        <v>580</v>
      </c>
      <c r="C1169" s="835" t="s">
        <v>2713</v>
      </c>
      <c r="D1169" s="863" t="s">
        <v>2714</v>
      </c>
      <c r="E1169" s="835" t="s">
        <v>3193</v>
      </c>
      <c r="F1169" s="863" t="s">
        <v>3194</v>
      </c>
      <c r="G1169" s="835" t="s">
        <v>4806</v>
      </c>
      <c r="H1169" s="835" t="s">
        <v>4807</v>
      </c>
      <c r="I1169" s="849">
        <v>1215.4587097167969</v>
      </c>
      <c r="J1169" s="849">
        <v>14</v>
      </c>
      <c r="K1169" s="850">
        <v>17016.419677734375</v>
      </c>
    </row>
    <row r="1170" spans="1:11" ht="14.4" customHeight="1" x14ac:dyDescent="0.3">
      <c r="A1170" s="831" t="s">
        <v>579</v>
      </c>
      <c r="B1170" s="832" t="s">
        <v>580</v>
      </c>
      <c r="C1170" s="835" t="s">
        <v>2713</v>
      </c>
      <c r="D1170" s="863" t="s">
        <v>2714</v>
      </c>
      <c r="E1170" s="835" t="s">
        <v>3193</v>
      </c>
      <c r="F1170" s="863" t="s">
        <v>3194</v>
      </c>
      <c r="G1170" s="835" t="s">
        <v>4808</v>
      </c>
      <c r="H1170" s="835" t="s">
        <v>4809</v>
      </c>
      <c r="I1170" s="849">
        <v>1215.4599609375</v>
      </c>
      <c r="J1170" s="849">
        <v>15</v>
      </c>
      <c r="K1170" s="850">
        <v>18231.8896484375</v>
      </c>
    </row>
    <row r="1171" spans="1:11" ht="14.4" customHeight="1" x14ac:dyDescent="0.3">
      <c r="A1171" s="831" t="s">
        <v>579</v>
      </c>
      <c r="B1171" s="832" t="s">
        <v>580</v>
      </c>
      <c r="C1171" s="835" t="s">
        <v>2713</v>
      </c>
      <c r="D1171" s="863" t="s">
        <v>2714</v>
      </c>
      <c r="E1171" s="835" t="s">
        <v>3193</v>
      </c>
      <c r="F1171" s="863" t="s">
        <v>3194</v>
      </c>
      <c r="G1171" s="835" t="s">
        <v>4810</v>
      </c>
      <c r="H1171" s="835" t="s">
        <v>4811</v>
      </c>
      <c r="I1171" s="849">
        <v>1215.4599609375</v>
      </c>
      <c r="J1171" s="849">
        <v>4</v>
      </c>
      <c r="K1171" s="850">
        <v>4861.83984375</v>
      </c>
    </row>
    <row r="1172" spans="1:11" ht="14.4" customHeight="1" x14ac:dyDescent="0.3">
      <c r="A1172" s="831" t="s">
        <v>579</v>
      </c>
      <c r="B1172" s="832" t="s">
        <v>580</v>
      </c>
      <c r="C1172" s="835" t="s">
        <v>2713</v>
      </c>
      <c r="D1172" s="863" t="s">
        <v>2714</v>
      </c>
      <c r="E1172" s="835" t="s">
        <v>3193</v>
      </c>
      <c r="F1172" s="863" t="s">
        <v>3194</v>
      </c>
      <c r="G1172" s="835" t="s">
        <v>4812</v>
      </c>
      <c r="H1172" s="835" t="s">
        <v>4813</v>
      </c>
      <c r="I1172" s="849">
        <v>1215.4671107700892</v>
      </c>
      <c r="J1172" s="849">
        <v>9</v>
      </c>
      <c r="K1172" s="850">
        <v>10939.19970703125</v>
      </c>
    </row>
    <row r="1173" spans="1:11" ht="14.4" customHeight="1" x14ac:dyDescent="0.3">
      <c r="A1173" s="831" t="s">
        <v>579</v>
      </c>
      <c r="B1173" s="832" t="s">
        <v>580</v>
      </c>
      <c r="C1173" s="835" t="s">
        <v>2713</v>
      </c>
      <c r="D1173" s="863" t="s">
        <v>2714</v>
      </c>
      <c r="E1173" s="835" t="s">
        <v>3193</v>
      </c>
      <c r="F1173" s="863" t="s">
        <v>3194</v>
      </c>
      <c r="G1173" s="835" t="s">
        <v>4814</v>
      </c>
      <c r="H1173" s="835" t="s">
        <v>4815</v>
      </c>
      <c r="I1173" s="849">
        <v>1215.4599609375</v>
      </c>
      <c r="J1173" s="849">
        <v>2</v>
      </c>
      <c r="K1173" s="850">
        <v>2430.919921875</v>
      </c>
    </row>
    <row r="1174" spans="1:11" ht="14.4" customHeight="1" x14ac:dyDescent="0.3">
      <c r="A1174" s="831" t="s">
        <v>579</v>
      </c>
      <c r="B1174" s="832" t="s">
        <v>580</v>
      </c>
      <c r="C1174" s="835" t="s">
        <v>2713</v>
      </c>
      <c r="D1174" s="863" t="s">
        <v>2714</v>
      </c>
      <c r="E1174" s="835" t="s">
        <v>3193</v>
      </c>
      <c r="F1174" s="863" t="s">
        <v>3194</v>
      </c>
      <c r="G1174" s="835" t="s">
        <v>4816</v>
      </c>
      <c r="H1174" s="835" t="s">
        <v>4817</v>
      </c>
      <c r="I1174" s="849">
        <v>1215.4599609375</v>
      </c>
      <c r="J1174" s="849">
        <v>1</v>
      </c>
      <c r="K1174" s="850">
        <v>1215.4599609375</v>
      </c>
    </row>
    <row r="1175" spans="1:11" ht="14.4" customHeight="1" x14ac:dyDescent="0.3">
      <c r="A1175" s="831" t="s">
        <v>579</v>
      </c>
      <c r="B1175" s="832" t="s">
        <v>580</v>
      </c>
      <c r="C1175" s="835" t="s">
        <v>2713</v>
      </c>
      <c r="D1175" s="863" t="s">
        <v>2714</v>
      </c>
      <c r="E1175" s="835" t="s">
        <v>3193</v>
      </c>
      <c r="F1175" s="863" t="s">
        <v>3194</v>
      </c>
      <c r="G1175" s="835" t="s">
        <v>4818</v>
      </c>
      <c r="H1175" s="835" t="s">
        <v>4819</v>
      </c>
      <c r="I1175" s="849">
        <v>1215.4599609375</v>
      </c>
      <c r="J1175" s="849">
        <v>6</v>
      </c>
      <c r="K1175" s="850">
        <v>7292.759765625</v>
      </c>
    </row>
    <row r="1176" spans="1:11" ht="14.4" customHeight="1" x14ac:dyDescent="0.3">
      <c r="A1176" s="831" t="s">
        <v>579</v>
      </c>
      <c r="B1176" s="832" t="s">
        <v>580</v>
      </c>
      <c r="C1176" s="835" t="s">
        <v>2713</v>
      </c>
      <c r="D1176" s="863" t="s">
        <v>2714</v>
      </c>
      <c r="E1176" s="835" t="s">
        <v>3193</v>
      </c>
      <c r="F1176" s="863" t="s">
        <v>3194</v>
      </c>
      <c r="G1176" s="835" t="s">
        <v>4820</v>
      </c>
      <c r="H1176" s="835" t="s">
        <v>4821</v>
      </c>
      <c r="I1176" s="849">
        <v>1215.4599609375</v>
      </c>
      <c r="J1176" s="849">
        <v>1</v>
      </c>
      <c r="K1176" s="850">
        <v>1215.4599609375</v>
      </c>
    </row>
    <row r="1177" spans="1:11" ht="14.4" customHeight="1" x14ac:dyDescent="0.3">
      <c r="A1177" s="831" t="s">
        <v>579</v>
      </c>
      <c r="B1177" s="832" t="s">
        <v>580</v>
      </c>
      <c r="C1177" s="835" t="s">
        <v>2713</v>
      </c>
      <c r="D1177" s="863" t="s">
        <v>2714</v>
      </c>
      <c r="E1177" s="835" t="s">
        <v>3193</v>
      </c>
      <c r="F1177" s="863" t="s">
        <v>3194</v>
      </c>
      <c r="G1177" s="835" t="s">
        <v>4822</v>
      </c>
      <c r="H1177" s="835" t="s">
        <v>4823</v>
      </c>
      <c r="I1177" s="849">
        <v>1415.25</v>
      </c>
      <c r="J1177" s="849">
        <v>2</v>
      </c>
      <c r="K1177" s="850">
        <v>2830.5</v>
      </c>
    </row>
    <row r="1178" spans="1:11" ht="14.4" customHeight="1" x14ac:dyDescent="0.3">
      <c r="A1178" s="831" t="s">
        <v>579</v>
      </c>
      <c r="B1178" s="832" t="s">
        <v>580</v>
      </c>
      <c r="C1178" s="835" t="s">
        <v>2713</v>
      </c>
      <c r="D1178" s="863" t="s">
        <v>2714</v>
      </c>
      <c r="E1178" s="835" t="s">
        <v>3193</v>
      </c>
      <c r="F1178" s="863" t="s">
        <v>3194</v>
      </c>
      <c r="G1178" s="835" t="s">
        <v>4824</v>
      </c>
      <c r="H1178" s="835" t="s">
        <v>4825</v>
      </c>
      <c r="I1178" s="849">
        <v>1415.2575073242187</v>
      </c>
      <c r="J1178" s="849">
        <v>4</v>
      </c>
      <c r="K1178" s="850">
        <v>5661.030029296875</v>
      </c>
    </row>
    <row r="1179" spans="1:11" ht="14.4" customHeight="1" x14ac:dyDescent="0.3">
      <c r="A1179" s="831" t="s">
        <v>579</v>
      </c>
      <c r="B1179" s="832" t="s">
        <v>580</v>
      </c>
      <c r="C1179" s="835" t="s">
        <v>2713</v>
      </c>
      <c r="D1179" s="863" t="s">
        <v>2714</v>
      </c>
      <c r="E1179" s="835" t="s">
        <v>3193</v>
      </c>
      <c r="F1179" s="863" t="s">
        <v>3194</v>
      </c>
      <c r="G1179" s="835" t="s">
        <v>4826</v>
      </c>
      <c r="H1179" s="835" t="s">
        <v>4827</v>
      </c>
      <c r="I1179" s="849">
        <v>1415.260009765625</v>
      </c>
      <c r="J1179" s="849">
        <v>13</v>
      </c>
      <c r="K1179" s="850">
        <v>18398.3798828125</v>
      </c>
    </row>
    <row r="1180" spans="1:11" ht="14.4" customHeight="1" x14ac:dyDescent="0.3">
      <c r="A1180" s="831" t="s">
        <v>579</v>
      </c>
      <c r="B1180" s="832" t="s">
        <v>580</v>
      </c>
      <c r="C1180" s="835" t="s">
        <v>2713</v>
      </c>
      <c r="D1180" s="863" t="s">
        <v>2714</v>
      </c>
      <c r="E1180" s="835" t="s">
        <v>3193</v>
      </c>
      <c r="F1180" s="863" t="s">
        <v>3194</v>
      </c>
      <c r="G1180" s="835" t="s">
        <v>4828</v>
      </c>
      <c r="H1180" s="835" t="s">
        <v>4829</v>
      </c>
      <c r="I1180" s="849">
        <v>1415.260009765625</v>
      </c>
      <c r="J1180" s="849">
        <v>11</v>
      </c>
      <c r="K1180" s="850">
        <v>15567.860107421875</v>
      </c>
    </row>
    <row r="1181" spans="1:11" ht="14.4" customHeight="1" x14ac:dyDescent="0.3">
      <c r="A1181" s="831" t="s">
        <v>579</v>
      </c>
      <c r="B1181" s="832" t="s">
        <v>580</v>
      </c>
      <c r="C1181" s="835" t="s">
        <v>2713</v>
      </c>
      <c r="D1181" s="863" t="s">
        <v>2714</v>
      </c>
      <c r="E1181" s="835" t="s">
        <v>3193</v>
      </c>
      <c r="F1181" s="863" t="s">
        <v>3194</v>
      </c>
      <c r="G1181" s="835" t="s">
        <v>4830</v>
      </c>
      <c r="H1181" s="835" t="s">
        <v>4831</v>
      </c>
      <c r="I1181" s="849">
        <v>1415.260009765625</v>
      </c>
      <c r="J1181" s="849">
        <v>21</v>
      </c>
      <c r="K1181" s="850">
        <v>29720.43994140625</v>
      </c>
    </row>
    <row r="1182" spans="1:11" ht="14.4" customHeight="1" x14ac:dyDescent="0.3">
      <c r="A1182" s="831" t="s">
        <v>579</v>
      </c>
      <c r="B1182" s="832" t="s">
        <v>580</v>
      </c>
      <c r="C1182" s="835" t="s">
        <v>2713</v>
      </c>
      <c r="D1182" s="863" t="s">
        <v>2714</v>
      </c>
      <c r="E1182" s="835" t="s">
        <v>3193</v>
      </c>
      <c r="F1182" s="863" t="s">
        <v>3194</v>
      </c>
      <c r="G1182" s="835" t="s">
        <v>4832</v>
      </c>
      <c r="H1182" s="835" t="s">
        <v>4833</v>
      </c>
      <c r="I1182" s="849">
        <v>1415.260009765625</v>
      </c>
      <c r="J1182" s="849">
        <v>9</v>
      </c>
      <c r="K1182" s="850">
        <v>12737.330078125</v>
      </c>
    </row>
    <row r="1183" spans="1:11" ht="14.4" customHeight="1" x14ac:dyDescent="0.3">
      <c r="A1183" s="831" t="s">
        <v>579</v>
      </c>
      <c r="B1183" s="832" t="s">
        <v>580</v>
      </c>
      <c r="C1183" s="835" t="s">
        <v>2713</v>
      </c>
      <c r="D1183" s="863" t="s">
        <v>2714</v>
      </c>
      <c r="E1183" s="835" t="s">
        <v>3193</v>
      </c>
      <c r="F1183" s="863" t="s">
        <v>3194</v>
      </c>
      <c r="G1183" s="835" t="s">
        <v>4834</v>
      </c>
      <c r="H1183" s="835" t="s">
        <v>4835</v>
      </c>
      <c r="I1183" s="849">
        <v>1520.530029296875</v>
      </c>
      <c r="J1183" s="849">
        <v>5</v>
      </c>
      <c r="K1183" s="850">
        <v>7602.650146484375</v>
      </c>
    </row>
    <row r="1184" spans="1:11" ht="14.4" customHeight="1" x14ac:dyDescent="0.3">
      <c r="A1184" s="831" t="s">
        <v>579</v>
      </c>
      <c r="B1184" s="832" t="s">
        <v>580</v>
      </c>
      <c r="C1184" s="835" t="s">
        <v>2713</v>
      </c>
      <c r="D1184" s="863" t="s">
        <v>2714</v>
      </c>
      <c r="E1184" s="835" t="s">
        <v>3193</v>
      </c>
      <c r="F1184" s="863" t="s">
        <v>3194</v>
      </c>
      <c r="G1184" s="835" t="s">
        <v>4836</v>
      </c>
      <c r="H1184" s="835" t="s">
        <v>4837</v>
      </c>
      <c r="I1184" s="849">
        <v>1520.5400390625</v>
      </c>
      <c r="J1184" s="849">
        <v>2</v>
      </c>
      <c r="K1184" s="850">
        <v>3041.080078125</v>
      </c>
    </row>
    <row r="1185" spans="1:11" ht="14.4" customHeight="1" x14ac:dyDescent="0.3">
      <c r="A1185" s="831" t="s">
        <v>579</v>
      </c>
      <c r="B1185" s="832" t="s">
        <v>580</v>
      </c>
      <c r="C1185" s="835" t="s">
        <v>2713</v>
      </c>
      <c r="D1185" s="863" t="s">
        <v>2714</v>
      </c>
      <c r="E1185" s="835" t="s">
        <v>3193</v>
      </c>
      <c r="F1185" s="863" t="s">
        <v>3194</v>
      </c>
      <c r="G1185" s="835" t="s">
        <v>4838</v>
      </c>
      <c r="H1185" s="835" t="s">
        <v>4839</v>
      </c>
      <c r="I1185" s="849">
        <v>880.1500244140625</v>
      </c>
      <c r="J1185" s="849">
        <v>3</v>
      </c>
      <c r="K1185" s="850">
        <v>2640.4500732421875</v>
      </c>
    </row>
    <row r="1186" spans="1:11" ht="14.4" customHeight="1" x14ac:dyDescent="0.3">
      <c r="A1186" s="831" t="s">
        <v>579</v>
      </c>
      <c r="B1186" s="832" t="s">
        <v>580</v>
      </c>
      <c r="C1186" s="835" t="s">
        <v>2713</v>
      </c>
      <c r="D1186" s="863" t="s">
        <v>2714</v>
      </c>
      <c r="E1186" s="835" t="s">
        <v>3193</v>
      </c>
      <c r="F1186" s="863" t="s">
        <v>3194</v>
      </c>
      <c r="G1186" s="835" t="s">
        <v>4840</v>
      </c>
      <c r="H1186" s="835" t="s">
        <v>4841</v>
      </c>
      <c r="I1186" s="849">
        <v>880.1500244140625</v>
      </c>
      <c r="J1186" s="849">
        <v>3</v>
      </c>
      <c r="K1186" s="850">
        <v>2640.4500732421875</v>
      </c>
    </row>
    <row r="1187" spans="1:11" ht="14.4" customHeight="1" x14ac:dyDescent="0.3">
      <c r="A1187" s="831" t="s">
        <v>579</v>
      </c>
      <c r="B1187" s="832" t="s">
        <v>580</v>
      </c>
      <c r="C1187" s="835" t="s">
        <v>2713</v>
      </c>
      <c r="D1187" s="863" t="s">
        <v>2714</v>
      </c>
      <c r="E1187" s="835" t="s">
        <v>3193</v>
      </c>
      <c r="F1187" s="863" t="s">
        <v>3194</v>
      </c>
      <c r="G1187" s="835" t="s">
        <v>4842</v>
      </c>
      <c r="H1187" s="835" t="s">
        <v>4843</v>
      </c>
      <c r="I1187" s="849">
        <v>880.1500244140625</v>
      </c>
      <c r="J1187" s="849">
        <v>2</v>
      </c>
      <c r="K1187" s="850">
        <v>1760.300048828125</v>
      </c>
    </row>
    <row r="1188" spans="1:11" ht="14.4" customHeight="1" x14ac:dyDescent="0.3">
      <c r="A1188" s="831" t="s">
        <v>579</v>
      </c>
      <c r="B1188" s="832" t="s">
        <v>580</v>
      </c>
      <c r="C1188" s="835" t="s">
        <v>2713</v>
      </c>
      <c r="D1188" s="863" t="s">
        <v>2714</v>
      </c>
      <c r="E1188" s="835" t="s">
        <v>3193</v>
      </c>
      <c r="F1188" s="863" t="s">
        <v>3194</v>
      </c>
      <c r="G1188" s="835" t="s">
        <v>4844</v>
      </c>
      <c r="H1188" s="835" t="s">
        <v>4845</v>
      </c>
      <c r="I1188" s="849">
        <v>880.15334065755212</v>
      </c>
      <c r="J1188" s="849">
        <v>3</v>
      </c>
      <c r="K1188" s="850">
        <v>2640.4600219726562</v>
      </c>
    </row>
    <row r="1189" spans="1:11" ht="14.4" customHeight="1" x14ac:dyDescent="0.3">
      <c r="A1189" s="831" t="s">
        <v>579</v>
      </c>
      <c r="B1189" s="832" t="s">
        <v>580</v>
      </c>
      <c r="C1189" s="835" t="s">
        <v>2713</v>
      </c>
      <c r="D1189" s="863" t="s">
        <v>2714</v>
      </c>
      <c r="E1189" s="835" t="s">
        <v>3193</v>
      </c>
      <c r="F1189" s="863" t="s">
        <v>3194</v>
      </c>
      <c r="G1189" s="835" t="s">
        <v>4846</v>
      </c>
      <c r="H1189" s="835" t="s">
        <v>4847</v>
      </c>
      <c r="I1189" s="849">
        <v>880.1500244140625</v>
      </c>
      <c r="J1189" s="849">
        <v>2</v>
      </c>
      <c r="K1189" s="850">
        <v>1760.300048828125</v>
      </c>
    </row>
    <row r="1190" spans="1:11" ht="14.4" customHeight="1" x14ac:dyDescent="0.3">
      <c r="A1190" s="831" t="s">
        <v>579</v>
      </c>
      <c r="B1190" s="832" t="s">
        <v>580</v>
      </c>
      <c r="C1190" s="835" t="s">
        <v>2713</v>
      </c>
      <c r="D1190" s="863" t="s">
        <v>2714</v>
      </c>
      <c r="E1190" s="835" t="s">
        <v>3193</v>
      </c>
      <c r="F1190" s="863" t="s">
        <v>3194</v>
      </c>
      <c r="G1190" s="835" t="s">
        <v>4848</v>
      </c>
      <c r="H1190" s="835" t="s">
        <v>4849</v>
      </c>
      <c r="I1190" s="849">
        <v>939.989990234375</v>
      </c>
      <c r="J1190" s="849">
        <v>1</v>
      </c>
      <c r="K1190" s="850">
        <v>939.989990234375</v>
      </c>
    </row>
    <row r="1191" spans="1:11" ht="14.4" customHeight="1" x14ac:dyDescent="0.3">
      <c r="A1191" s="831" t="s">
        <v>579</v>
      </c>
      <c r="B1191" s="832" t="s">
        <v>580</v>
      </c>
      <c r="C1191" s="835" t="s">
        <v>2713</v>
      </c>
      <c r="D1191" s="863" t="s">
        <v>2714</v>
      </c>
      <c r="E1191" s="835" t="s">
        <v>3193</v>
      </c>
      <c r="F1191" s="863" t="s">
        <v>3194</v>
      </c>
      <c r="G1191" s="835" t="s">
        <v>4850</v>
      </c>
      <c r="H1191" s="835" t="s">
        <v>4851</v>
      </c>
      <c r="I1191" s="849">
        <v>1008.8099975585937</v>
      </c>
      <c r="J1191" s="849">
        <v>1</v>
      </c>
      <c r="K1191" s="850">
        <v>1008.8099975585937</v>
      </c>
    </row>
    <row r="1192" spans="1:11" ht="14.4" customHeight="1" x14ac:dyDescent="0.3">
      <c r="A1192" s="831" t="s">
        <v>579</v>
      </c>
      <c r="B1192" s="832" t="s">
        <v>580</v>
      </c>
      <c r="C1192" s="835" t="s">
        <v>2713</v>
      </c>
      <c r="D1192" s="863" t="s">
        <v>2714</v>
      </c>
      <c r="E1192" s="835" t="s">
        <v>3193</v>
      </c>
      <c r="F1192" s="863" t="s">
        <v>3194</v>
      </c>
      <c r="G1192" s="835" t="s">
        <v>4852</v>
      </c>
      <c r="H1192" s="835" t="s">
        <v>4853</v>
      </c>
      <c r="I1192" s="849">
        <v>1008.8200073242187</v>
      </c>
      <c r="J1192" s="849">
        <v>2</v>
      </c>
      <c r="K1192" s="850">
        <v>2017.6300048828125</v>
      </c>
    </row>
    <row r="1193" spans="1:11" ht="14.4" customHeight="1" x14ac:dyDescent="0.3">
      <c r="A1193" s="831" t="s">
        <v>579</v>
      </c>
      <c r="B1193" s="832" t="s">
        <v>580</v>
      </c>
      <c r="C1193" s="835" t="s">
        <v>2713</v>
      </c>
      <c r="D1193" s="863" t="s">
        <v>2714</v>
      </c>
      <c r="E1193" s="835" t="s">
        <v>3193</v>
      </c>
      <c r="F1193" s="863" t="s">
        <v>3194</v>
      </c>
      <c r="G1193" s="835" t="s">
        <v>4854</v>
      </c>
      <c r="H1193" s="835" t="s">
        <v>4855</v>
      </c>
      <c r="I1193" s="849">
        <v>1066.8299560546875</v>
      </c>
      <c r="J1193" s="849">
        <v>1</v>
      </c>
      <c r="K1193" s="850">
        <v>1066.8299560546875</v>
      </c>
    </row>
    <row r="1194" spans="1:11" ht="14.4" customHeight="1" x14ac:dyDescent="0.3">
      <c r="A1194" s="831" t="s">
        <v>579</v>
      </c>
      <c r="B1194" s="832" t="s">
        <v>580</v>
      </c>
      <c r="C1194" s="835" t="s">
        <v>2713</v>
      </c>
      <c r="D1194" s="863" t="s">
        <v>2714</v>
      </c>
      <c r="E1194" s="835" t="s">
        <v>3193</v>
      </c>
      <c r="F1194" s="863" t="s">
        <v>3194</v>
      </c>
      <c r="G1194" s="835" t="s">
        <v>4856</v>
      </c>
      <c r="H1194" s="835" t="s">
        <v>4857</v>
      </c>
      <c r="I1194" s="849">
        <v>1066.8299560546875</v>
      </c>
      <c r="J1194" s="849">
        <v>1</v>
      </c>
      <c r="K1194" s="850">
        <v>1066.8299560546875</v>
      </c>
    </row>
    <row r="1195" spans="1:11" ht="14.4" customHeight="1" x14ac:dyDescent="0.3">
      <c r="A1195" s="831" t="s">
        <v>579</v>
      </c>
      <c r="B1195" s="832" t="s">
        <v>580</v>
      </c>
      <c r="C1195" s="835" t="s">
        <v>2713</v>
      </c>
      <c r="D1195" s="863" t="s">
        <v>2714</v>
      </c>
      <c r="E1195" s="835" t="s">
        <v>3193</v>
      </c>
      <c r="F1195" s="863" t="s">
        <v>3194</v>
      </c>
      <c r="G1195" s="835" t="s">
        <v>4858</v>
      </c>
      <c r="H1195" s="835" t="s">
        <v>4859</v>
      </c>
      <c r="I1195" s="849">
        <v>1175.969970703125</v>
      </c>
      <c r="J1195" s="849">
        <v>1</v>
      </c>
      <c r="K1195" s="850">
        <v>1175.969970703125</v>
      </c>
    </row>
    <row r="1196" spans="1:11" ht="14.4" customHeight="1" x14ac:dyDescent="0.3">
      <c r="A1196" s="831" t="s">
        <v>579</v>
      </c>
      <c r="B1196" s="832" t="s">
        <v>580</v>
      </c>
      <c r="C1196" s="835" t="s">
        <v>2713</v>
      </c>
      <c r="D1196" s="863" t="s">
        <v>2714</v>
      </c>
      <c r="E1196" s="835" t="s">
        <v>3193</v>
      </c>
      <c r="F1196" s="863" t="s">
        <v>3194</v>
      </c>
      <c r="G1196" s="835" t="s">
        <v>4860</v>
      </c>
      <c r="H1196" s="835" t="s">
        <v>4861</v>
      </c>
      <c r="I1196" s="849">
        <v>1175.969970703125</v>
      </c>
      <c r="J1196" s="849">
        <v>1</v>
      </c>
      <c r="K1196" s="850">
        <v>1175.969970703125</v>
      </c>
    </row>
    <row r="1197" spans="1:11" ht="14.4" customHeight="1" x14ac:dyDescent="0.3">
      <c r="A1197" s="831" t="s">
        <v>579</v>
      </c>
      <c r="B1197" s="832" t="s">
        <v>580</v>
      </c>
      <c r="C1197" s="835" t="s">
        <v>2713</v>
      </c>
      <c r="D1197" s="863" t="s">
        <v>2714</v>
      </c>
      <c r="E1197" s="835" t="s">
        <v>3193</v>
      </c>
      <c r="F1197" s="863" t="s">
        <v>3194</v>
      </c>
      <c r="G1197" s="835" t="s">
        <v>4862</v>
      </c>
      <c r="H1197" s="835" t="s">
        <v>4863</v>
      </c>
      <c r="I1197" s="849">
        <v>1175.969970703125</v>
      </c>
      <c r="J1197" s="849">
        <v>2</v>
      </c>
      <c r="K1197" s="850">
        <v>2351.93994140625</v>
      </c>
    </row>
    <row r="1198" spans="1:11" ht="14.4" customHeight="1" x14ac:dyDescent="0.3">
      <c r="A1198" s="831" t="s">
        <v>579</v>
      </c>
      <c r="B1198" s="832" t="s">
        <v>580</v>
      </c>
      <c r="C1198" s="835" t="s">
        <v>2713</v>
      </c>
      <c r="D1198" s="863" t="s">
        <v>2714</v>
      </c>
      <c r="E1198" s="835" t="s">
        <v>3193</v>
      </c>
      <c r="F1198" s="863" t="s">
        <v>3194</v>
      </c>
      <c r="G1198" s="835" t="s">
        <v>4864</v>
      </c>
      <c r="H1198" s="835" t="s">
        <v>4865</v>
      </c>
      <c r="I1198" s="849">
        <v>1175.969970703125</v>
      </c>
      <c r="J1198" s="849">
        <v>4</v>
      </c>
      <c r="K1198" s="850">
        <v>4703.869873046875</v>
      </c>
    </row>
    <row r="1199" spans="1:11" ht="14.4" customHeight="1" x14ac:dyDescent="0.3">
      <c r="A1199" s="831" t="s">
        <v>579</v>
      </c>
      <c r="B1199" s="832" t="s">
        <v>580</v>
      </c>
      <c r="C1199" s="835" t="s">
        <v>2713</v>
      </c>
      <c r="D1199" s="863" t="s">
        <v>2714</v>
      </c>
      <c r="E1199" s="835" t="s">
        <v>3193</v>
      </c>
      <c r="F1199" s="863" t="s">
        <v>3194</v>
      </c>
      <c r="G1199" s="835" t="s">
        <v>4866</v>
      </c>
      <c r="H1199" s="835" t="s">
        <v>4867</v>
      </c>
      <c r="I1199" s="849">
        <v>1175.969970703125</v>
      </c>
      <c r="J1199" s="849">
        <v>6</v>
      </c>
      <c r="K1199" s="850">
        <v>7055.809814453125</v>
      </c>
    </row>
    <row r="1200" spans="1:11" ht="14.4" customHeight="1" x14ac:dyDescent="0.3">
      <c r="A1200" s="831" t="s">
        <v>579</v>
      </c>
      <c r="B1200" s="832" t="s">
        <v>580</v>
      </c>
      <c r="C1200" s="835" t="s">
        <v>2713</v>
      </c>
      <c r="D1200" s="863" t="s">
        <v>2714</v>
      </c>
      <c r="E1200" s="835" t="s">
        <v>3193</v>
      </c>
      <c r="F1200" s="863" t="s">
        <v>3194</v>
      </c>
      <c r="G1200" s="835" t="s">
        <v>4868</v>
      </c>
      <c r="H1200" s="835" t="s">
        <v>4869</v>
      </c>
      <c r="I1200" s="849">
        <v>1175.969970703125</v>
      </c>
      <c r="J1200" s="849">
        <v>5</v>
      </c>
      <c r="K1200" s="850">
        <v>5879.829833984375</v>
      </c>
    </row>
    <row r="1201" spans="1:11" ht="14.4" customHeight="1" x14ac:dyDescent="0.3">
      <c r="A1201" s="831" t="s">
        <v>579</v>
      </c>
      <c r="B1201" s="832" t="s">
        <v>580</v>
      </c>
      <c r="C1201" s="835" t="s">
        <v>2713</v>
      </c>
      <c r="D1201" s="863" t="s">
        <v>2714</v>
      </c>
      <c r="E1201" s="835" t="s">
        <v>3193</v>
      </c>
      <c r="F1201" s="863" t="s">
        <v>3194</v>
      </c>
      <c r="G1201" s="835" t="s">
        <v>4870</v>
      </c>
      <c r="H1201" s="835" t="s">
        <v>4871</v>
      </c>
      <c r="I1201" s="849">
        <v>1175.969970703125</v>
      </c>
      <c r="J1201" s="849">
        <v>1</v>
      </c>
      <c r="K1201" s="850">
        <v>1175.969970703125</v>
      </c>
    </row>
    <row r="1202" spans="1:11" ht="14.4" customHeight="1" x14ac:dyDescent="0.3">
      <c r="A1202" s="831" t="s">
        <v>579</v>
      </c>
      <c r="B1202" s="832" t="s">
        <v>580</v>
      </c>
      <c r="C1202" s="835" t="s">
        <v>2713</v>
      </c>
      <c r="D1202" s="863" t="s">
        <v>2714</v>
      </c>
      <c r="E1202" s="835" t="s">
        <v>3193</v>
      </c>
      <c r="F1202" s="863" t="s">
        <v>3194</v>
      </c>
      <c r="G1202" s="835" t="s">
        <v>4872</v>
      </c>
      <c r="H1202" s="835" t="s">
        <v>4873</v>
      </c>
      <c r="I1202" s="849">
        <v>884.04998779296875</v>
      </c>
      <c r="J1202" s="849">
        <v>1</v>
      </c>
      <c r="K1202" s="850">
        <v>884.04998779296875</v>
      </c>
    </row>
    <row r="1203" spans="1:11" ht="14.4" customHeight="1" x14ac:dyDescent="0.3">
      <c r="A1203" s="831" t="s">
        <v>579</v>
      </c>
      <c r="B1203" s="832" t="s">
        <v>580</v>
      </c>
      <c r="C1203" s="835" t="s">
        <v>2713</v>
      </c>
      <c r="D1203" s="863" t="s">
        <v>2714</v>
      </c>
      <c r="E1203" s="835" t="s">
        <v>3193</v>
      </c>
      <c r="F1203" s="863" t="s">
        <v>3194</v>
      </c>
      <c r="G1203" s="835" t="s">
        <v>4874</v>
      </c>
      <c r="H1203" s="835" t="s">
        <v>4875</v>
      </c>
      <c r="I1203" s="849">
        <v>884.05123901367187</v>
      </c>
      <c r="J1203" s="849">
        <v>11</v>
      </c>
      <c r="K1203" s="850">
        <v>9724.56982421875</v>
      </c>
    </row>
    <row r="1204" spans="1:11" ht="14.4" customHeight="1" x14ac:dyDescent="0.3">
      <c r="A1204" s="831" t="s">
        <v>579</v>
      </c>
      <c r="B1204" s="832" t="s">
        <v>580</v>
      </c>
      <c r="C1204" s="835" t="s">
        <v>2713</v>
      </c>
      <c r="D1204" s="863" t="s">
        <v>2714</v>
      </c>
      <c r="E1204" s="835" t="s">
        <v>3193</v>
      </c>
      <c r="F1204" s="863" t="s">
        <v>3194</v>
      </c>
      <c r="G1204" s="835" t="s">
        <v>4876</v>
      </c>
      <c r="H1204" s="835" t="s">
        <v>4877</v>
      </c>
      <c r="I1204" s="849">
        <v>884.04998779296875</v>
      </c>
      <c r="J1204" s="849">
        <v>25</v>
      </c>
      <c r="K1204" s="850">
        <v>22101.209594726563</v>
      </c>
    </row>
    <row r="1205" spans="1:11" ht="14.4" customHeight="1" x14ac:dyDescent="0.3">
      <c r="A1205" s="831" t="s">
        <v>579</v>
      </c>
      <c r="B1205" s="832" t="s">
        <v>580</v>
      </c>
      <c r="C1205" s="835" t="s">
        <v>2713</v>
      </c>
      <c r="D1205" s="863" t="s">
        <v>2714</v>
      </c>
      <c r="E1205" s="835" t="s">
        <v>3193</v>
      </c>
      <c r="F1205" s="863" t="s">
        <v>3194</v>
      </c>
      <c r="G1205" s="835" t="s">
        <v>4878</v>
      </c>
      <c r="H1205" s="835" t="s">
        <v>4879</v>
      </c>
      <c r="I1205" s="849">
        <v>884.04921781099756</v>
      </c>
      <c r="J1205" s="849">
        <v>33</v>
      </c>
      <c r="K1205" s="850">
        <v>29173.609558105469</v>
      </c>
    </row>
    <row r="1206" spans="1:11" ht="14.4" customHeight="1" x14ac:dyDescent="0.3">
      <c r="A1206" s="831" t="s">
        <v>579</v>
      </c>
      <c r="B1206" s="832" t="s">
        <v>580</v>
      </c>
      <c r="C1206" s="835" t="s">
        <v>2713</v>
      </c>
      <c r="D1206" s="863" t="s">
        <v>2714</v>
      </c>
      <c r="E1206" s="835" t="s">
        <v>3193</v>
      </c>
      <c r="F1206" s="863" t="s">
        <v>3194</v>
      </c>
      <c r="G1206" s="835" t="s">
        <v>4880</v>
      </c>
      <c r="H1206" s="835" t="s">
        <v>4881</v>
      </c>
      <c r="I1206" s="849">
        <v>884.05332438151038</v>
      </c>
      <c r="J1206" s="849">
        <v>21</v>
      </c>
      <c r="K1206" s="850">
        <v>18565.159790039063</v>
      </c>
    </row>
    <row r="1207" spans="1:11" ht="14.4" customHeight="1" x14ac:dyDescent="0.3">
      <c r="A1207" s="831" t="s">
        <v>579</v>
      </c>
      <c r="B1207" s="832" t="s">
        <v>580</v>
      </c>
      <c r="C1207" s="835" t="s">
        <v>2713</v>
      </c>
      <c r="D1207" s="863" t="s">
        <v>2714</v>
      </c>
      <c r="E1207" s="835" t="s">
        <v>3193</v>
      </c>
      <c r="F1207" s="863" t="s">
        <v>3194</v>
      </c>
      <c r="G1207" s="835" t="s">
        <v>4882</v>
      </c>
      <c r="H1207" s="835" t="s">
        <v>4883</v>
      </c>
      <c r="I1207" s="849">
        <v>884.04998779296875</v>
      </c>
      <c r="J1207" s="849">
        <v>14</v>
      </c>
      <c r="K1207" s="850">
        <v>12376.689758300781</v>
      </c>
    </row>
    <row r="1208" spans="1:11" ht="14.4" customHeight="1" x14ac:dyDescent="0.3">
      <c r="A1208" s="831" t="s">
        <v>579</v>
      </c>
      <c r="B1208" s="832" t="s">
        <v>580</v>
      </c>
      <c r="C1208" s="835" t="s">
        <v>2713</v>
      </c>
      <c r="D1208" s="863" t="s">
        <v>2714</v>
      </c>
      <c r="E1208" s="835" t="s">
        <v>3193</v>
      </c>
      <c r="F1208" s="863" t="s">
        <v>3194</v>
      </c>
      <c r="G1208" s="835" t="s">
        <v>4884</v>
      </c>
      <c r="H1208" s="835" t="s">
        <v>4885</v>
      </c>
      <c r="I1208" s="849">
        <v>939.62333170572913</v>
      </c>
      <c r="J1208" s="849">
        <v>10</v>
      </c>
      <c r="K1208" s="850">
        <v>9396.239990234375</v>
      </c>
    </row>
    <row r="1209" spans="1:11" ht="14.4" customHeight="1" x14ac:dyDescent="0.3">
      <c r="A1209" s="831" t="s">
        <v>579</v>
      </c>
      <c r="B1209" s="832" t="s">
        <v>580</v>
      </c>
      <c r="C1209" s="835" t="s">
        <v>2713</v>
      </c>
      <c r="D1209" s="863" t="s">
        <v>2714</v>
      </c>
      <c r="E1209" s="835" t="s">
        <v>3193</v>
      </c>
      <c r="F1209" s="863" t="s">
        <v>3194</v>
      </c>
      <c r="G1209" s="835" t="s">
        <v>4886</v>
      </c>
      <c r="H1209" s="835" t="s">
        <v>4887</v>
      </c>
      <c r="I1209" s="849">
        <v>939.62099609375002</v>
      </c>
      <c r="J1209" s="849">
        <v>16</v>
      </c>
      <c r="K1209" s="850">
        <v>15033.929809570313</v>
      </c>
    </row>
    <row r="1210" spans="1:11" ht="14.4" customHeight="1" x14ac:dyDescent="0.3">
      <c r="A1210" s="831" t="s">
        <v>579</v>
      </c>
      <c r="B1210" s="832" t="s">
        <v>580</v>
      </c>
      <c r="C1210" s="835" t="s">
        <v>2713</v>
      </c>
      <c r="D1210" s="863" t="s">
        <v>2714</v>
      </c>
      <c r="E1210" s="835" t="s">
        <v>3193</v>
      </c>
      <c r="F1210" s="863" t="s">
        <v>3194</v>
      </c>
      <c r="G1210" s="835" t="s">
        <v>4888</v>
      </c>
      <c r="H1210" s="835" t="s">
        <v>4889</v>
      </c>
      <c r="I1210" s="849">
        <v>939.62262926603614</v>
      </c>
      <c r="J1210" s="849">
        <v>32</v>
      </c>
      <c r="K1210" s="850">
        <v>30067.929931640625</v>
      </c>
    </row>
    <row r="1211" spans="1:11" ht="14.4" customHeight="1" x14ac:dyDescent="0.3">
      <c r="A1211" s="831" t="s">
        <v>579</v>
      </c>
      <c r="B1211" s="832" t="s">
        <v>580</v>
      </c>
      <c r="C1211" s="835" t="s">
        <v>2713</v>
      </c>
      <c r="D1211" s="863" t="s">
        <v>2714</v>
      </c>
      <c r="E1211" s="835" t="s">
        <v>3193</v>
      </c>
      <c r="F1211" s="863" t="s">
        <v>3194</v>
      </c>
      <c r="G1211" s="835" t="s">
        <v>4890</v>
      </c>
      <c r="H1211" s="835" t="s">
        <v>4891</v>
      </c>
      <c r="I1211" s="849">
        <v>939.6199951171875</v>
      </c>
      <c r="J1211" s="849">
        <v>21</v>
      </c>
      <c r="K1211" s="850">
        <v>19732.019897460938</v>
      </c>
    </row>
    <row r="1212" spans="1:11" ht="14.4" customHeight="1" x14ac:dyDescent="0.3">
      <c r="A1212" s="831" t="s">
        <v>579</v>
      </c>
      <c r="B1212" s="832" t="s">
        <v>580</v>
      </c>
      <c r="C1212" s="835" t="s">
        <v>2713</v>
      </c>
      <c r="D1212" s="863" t="s">
        <v>2714</v>
      </c>
      <c r="E1212" s="835" t="s">
        <v>3193</v>
      </c>
      <c r="F1212" s="863" t="s">
        <v>3194</v>
      </c>
      <c r="G1212" s="835" t="s">
        <v>4892</v>
      </c>
      <c r="H1212" s="835" t="s">
        <v>4893</v>
      </c>
      <c r="I1212" s="849">
        <v>939.62176154641543</v>
      </c>
      <c r="J1212" s="849">
        <v>28</v>
      </c>
      <c r="K1212" s="850">
        <v>26309.400024414063</v>
      </c>
    </row>
    <row r="1213" spans="1:11" ht="14.4" customHeight="1" x14ac:dyDescent="0.3">
      <c r="A1213" s="831" t="s">
        <v>579</v>
      </c>
      <c r="B1213" s="832" t="s">
        <v>580</v>
      </c>
      <c r="C1213" s="835" t="s">
        <v>2713</v>
      </c>
      <c r="D1213" s="863" t="s">
        <v>2714</v>
      </c>
      <c r="E1213" s="835" t="s">
        <v>3193</v>
      </c>
      <c r="F1213" s="863" t="s">
        <v>3194</v>
      </c>
      <c r="G1213" s="835" t="s">
        <v>4894</v>
      </c>
      <c r="H1213" s="835" t="s">
        <v>4895</v>
      </c>
      <c r="I1213" s="849">
        <v>1008.8121425083706</v>
      </c>
      <c r="J1213" s="849">
        <v>25</v>
      </c>
      <c r="K1213" s="850">
        <v>25220.299865722656</v>
      </c>
    </row>
    <row r="1214" spans="1:11" ht="14.4" customHeight="1" x14ac:dyDescent="0.3">
      <c r="A1214" s="831" t="s">
        <v>579</v>
      </c>
      <c r="B1214" s="832" t="s">
        <v>580</v>
      </c>
      <c r="C1214" s="835" t="s">
        <v>2713</v>
      </c>
      <c r="D1214" s="863" t="s">
        <v>2714</v>
      </c>
      <c r="E1214" s="835" t="s">
        <v>3193</v>
      </c>
      <c r="F1214" s="863" t="s">
        <v>3194</v>
      </c>
      <c r="G1214" s="835" t="s">
        <v>4896</v>
      </c>
      <c r="H1214" s="835" t="s">
        <v>4897</v>
      </c>
      <c r="I1214" s="849">
        <v>1008.8133341471354</v>
      </c>
      <c r="J1214" s="849">
        <v>34</v>
      </c>
      <c r="K1214" s="850">
        <v>34299.659912109375</v>
      </c>
    </row>
    <row r="1215" spans="1:11" ht="14.4" customHeight="1" x14ac:dyDescent="0.3">
      <c r="A1215" s="831" t="s">
        <v>579</v>
      </c>
      <c r="B1215" s="832" t="s">
        <v>580</v>
      </c>
      <c r="C1215" s="835" t="s">
        <v>2713</v>
      </c>
      <c r="D1215" s="863" t="s">
        <v>2714</v>
      </c>
      <c r="E1215" s="835" t="s">
        <v>3193</v>
      </c>
      <c r="F1215" s="863" t="s">
        <v>3194</v>
      </c>
      <c r="G1215" s="835" t="s">
        <v>4898</v>
      </c>
      <c r="H1215" s="835" t="s">
        <v>4899</v>
      </c>
      <c r="I1215" s="849">
        <v>1008.8127274946733</v>
      </c>
      <c r="J1215" s="849">
        <v>35</v>
      </c>
      <c r="K1215" s="850">
        <v>35308.429748535156</v>
      </c>
    </row>
    <row r="1216" spans="1:11" ht="14.4" customHeight="1" x14ac:dyDescent="0.3">
      <c r="A1216" s="831" t="s">
        <v>579</v>
      </c>
      <c r="B1216" s="832" t="s">
        <v>580</v>
      </c>
      <c r="C1216" s="835" t="s">
        <v>2713</v>
      </c>
      <c r="D1216" s="863" t="s">
        <v>2714</v>
      </c>
      <c r="E1216" s="835" t="s">
        <v>3193</v>
      </c>
      <c r="F1216" s="863" t="s">
        <v>3194</v>
      </c>
      <c r="G1216" s="835" t="s">
        <v>4900</v>
      </c>
      <c r="H1216" s="835" t="s">
        <v>4901</v>
      </c>
      <c r="I1216" s="849">
        <v>1008.8119995117188</v>
      </c>
      <c r="J1216" s="849">
        <v>20</v>
      </c>
      <c r="K1216" s="850">
        <v>20176.229736328125</v>
      </c>
    </row>
    <row r="1217" spans="1:11" ht="14.4" customHeight="1" x14ac:dyDescent="0.3">
      <c r="A1217" s="831" t="s">
        <v>579</v>
      </c>
      <c r="B1217" s="832" t="s">
        <v>580</v>
      </c>
      <c r="C1217" s="835" t="s">
        <v>2713</v>
      </c>
      <c r="D1217" s="863" t="s">
        <v>2714</v>
      </c>
      <c r="E1217" s="835" t="s">
        <v>3193</v>
      </c>
      <c r="F1217" s="863" t="s">
        <v>3194</v>
      </c>
      <c r="G1217" s="835" t="s">
        <v>4902</v>
      </c>
      <c r="H1217" s="835" t="s">
        <v>4903</v>
      </c>
      <c r="I1217" s="849">
        <v>1066.3272949218749</v>
      </c>
      <c r="J1217" s="849">
        <v>35</v>
      </c>
      <c r="K1217" s="850">
        <v>37321.428955078125</v>
      </c>
    </row>
    <row r="1218" spans="1:11" ht="14.4" customHeight="1" x14ac:dyDescent="0.3">
      <c r="A1218" s="831" t="s">
        <v>579</v>
      </c>
      <c r="B1218" s="832" t="s">
        <v>580</v>
      </c>
      <c r="C1218" s="835" t="s">
        <v>2713</v>
      </c>
      <c r="D1218" s="863" t="s">
        <v>2714</v>
      </c>
      <c r="E1218" s="835" t="s">
        <v>3193</v>
      </c>
      <c r="F1218" s="863" t="s">
        <v>3194</v>
      </c>
      <c r="G1218" s="835" t="s">
        <v>4904</v>
      </c>
      <c r="H1218" s="835" t="s">
        <v>4905</v>
      </c>
      <c r="I1218" s="849">
        <v>1066.3276508037861</v>
      </c>
      <c r="J1218" s="849">
        <v>50</v>
      </c>
      <c r="K1218" s="850">
        <v>53316.298583984375</v>
      </c>
    </row>
    <row r="1219" spans="1:11" ht="14.4" customHeight="1" x14ac:dyDescent="0.3">
      <c r="A1219" s="831" t="s">
        <v>579</v>
      </c>
      <c r="B1219" s="832" t="s">
        <v>580</v>
      </c>
      <c r="C1219" s="835" t="s">
        <v>2713</v>
      </c>
      <c r="D1219" s="863" t="s">
        <v>2714</v>
      </c>
      <c r="E1219" s="835" t="s">
        <v>3193</v>
      </c>
      <c r="F1219" s="863" t="s">
        <v>3194</v>
      </c>
      <c r="G1219" s="835" t="s">
        <v>4906</v>
      </c>
      <c r="H1219" s="835" t="s">
        <v>4907</v>
      </c>
      <c r="I1219" s="849">
        <v>1066.3299560546875</v>
      </c>
      <c r="J1219" s="849">
        <v>12</v>
      </c>
      <c r="K1219" s="850">
        <v>12795.94970703125</v>
      </c>
    </row>
    <row r="1220" spans="1:11" ht="14.4" customHeight="1" x14ac:dyDescent="0.3">
      <c r="A1220" s="831" t="s">
        <v>579</v>
      </c>
      <c r="B1220" s="832" t="s">
        <v>580</v>
      </c>
      <c r="C1220" s="835" t="s">
        <v>2713</v>
      </c>
      <c r="D1220" s="863" t="s">
        <v>2714</v>
      </c>
      <c r="E1220" s="835" t="s">
        <v>3193</v>
      </c>
      <c r="F1220" s="863" t="s">
        <v>3194</v>
      </c>
      <c r="G1220" s="835" t="s">
        <v>4908</v>
      </c>
      <c r="H1220" s="835" t="s">
        <v>4909</v>
      </c>
      <c r="I1220" s="849">
        <v>1066.3299560546875</v>
      </c>
      <c r="J1220" s="849">
        <v>20</v>
      </c>
      <c r="K1220" s="850">
        <v>21326.599243164063</v>
      </c>
    </row>
    <row r="1221" spans="1:11" ht="14.4" customHeight="1" x14ac:dyDescent="0.3">
      <c r="A1221" s="831" t="s">
        <v>579</v>
      </c>
      <c r="B1221" s="832" t="s">
        <v>580</v>
      </c>
      <c r="C1221" s="835" t="s">
        <v>2713</v>
      </c>
      <c r="D1221" s="863" t="s">
        <v>2714</v>
      </c>
      <c r="E1221" s="835" t="s">
        <v>3193</v>
      </c>
      <c r="F1221" s="863" t="s">
        <v>3194</v>
      </c>
      <c r="G1221" s="835" t="s">
        <v>4910</v>
      </c>
      <c r="H1221" s="835" t="s">
        <v>4911</v>
      </c>
      <c r="I1221" s="849">
        <v>1176.4599609375</v>
      </c>
      <c r="J1221" s="849">
        <v>5</v>
      </c>
      <c r="K1221" s="850">
        <v>5882.2998046875</v>
      </c>
    </row>
    <row r="1222" spans="1:11" ht="14.4" customHeight="1" x14ac:dyDescent="0.3">
      <c r="A1222" s="831" t="s">
        <v>579</v>
      </c>
      <c r="B1222" s="832" t="s">
        <v>580</v>
      </c>
      <c r="C1222" s="835" t="s">
        <v>2713</v>
      </c>
      <c r="D1222" s="863" t="s">
        <v>2714</v>
      </c>
      <c r="E1222" s="835" t="s">
        <v>3193</v>
      </c>
      <c r="F1222" s="863" t="s">
        <v>3194</v>
      </c>
      <c r="G1222" s="835" t="s">
        <v>4912</v>
      </c>
      <c r="H1222" s="835" t="s">
        <v>4913</v>
      </c>
      <c r="I1222" s="849">
        <v>1176.4599609375</v>
      </c>
      <c r="J1222" s="849">
        <v>8</v>
      </c>
      <c r="K1222" s="850">
        <v>9411.6796875</v>
      </c>
    </row>
    <row r="1223" spans="1:11" ht="14.4" customHeight="1" x14ac:dyDescent="0.3">
      <c r="A1223" s="831" t="s">
        <v>579</v>
      </c>
      <c r="B1223" s="832" t="s">
        <v>580</v>
      </c>
      <c r="C1223" s="835" t="s">
        <v>2713</v>
      </c>
      <c r="D1223" s="863" t="s">
        <v>2714</v>
      </c>
      <c r="E1223" s="835" t="s">
        <v>3193</v>
      </c>
      <c r="F1223" s="863" t="s">
        <v>3194</v>
      </c>
      <c r="G1223" s="835" t="s">
        <v>4914</v>
      </c>
      <c r="H1223" s="835" t="s">
        <v>4915</v>
      </c>
      <c r="I1223" s="849">
        <v>1176.4537200927734</v>
      </c>
      <c r="J1223" s="849">
        <v>15</v>
      </c>
      <c r="K1223" s="850">
        <v>17646.759765625</v>
      </c>
    </row>
    <row r="1224" spans="1:11" ht="14.4" customHeight="1" x14ac:dyDescent="0.3">
      <c r="A1224" s="831" t="s">
        <v>579</v>
      </c>
      <c r="B1224" s="832" t="s">
        <v>580</v>
      </c>
      <c r="C1224" s="835" t="s">
        <v>2713</v>
      </c>
      <c r="D1224" s="863" t="s">
        <v>2714</v>
      </c>
      <c r="E1224" s="835" t="s">
        <v>3193</v>
      </c>
      <c r="F1224" s="863" t="s">
        <v>3194</v>
      </c>
      <c r="G1224" s="835" t="s">
        <v>4916</v>
      </c>
      <c r="H1224" s="835" t="s">
        <v>4917</v>
      </c>
      <c r="I1224" s="849">
        <v>727.3800048828125</v>
      </c>
      <c r="J1224" s="849">
        <v>2</v>
      </c>
      <c r="K1224" s="850">
        <v>1454.760009765625</v>
      </c>
    </row>
    <row r="1225" spans="1:11" ht="14.4" customHeight="1" x14ac:dyDescent="0.3">
      <c r="A1225" s="831" t="s">
        <v>579</v>
      </c>
      <c r="B1225" s="832" t="s">
        <v>580</v>
      </c>
      <c r="C1225" s="835" t="s">
        <v>2713</v>
      </c>
      <c r="D1225" s="863" t="s">
        <v>2714</v>
      </c>
      <c r="E1225" s="835" t="s">
        <v>3193</v>
      </c>
      <c r="F1225" s="863" t="s">
        <v>3194</v>
      </c>
      <c r="G1225" s="835" t="s">
        <v>4918</v>
      </c>
      <c r="H1225" s="835" t="s">
        <v>4919</v>
      </c>
      <c r="I1225" s="849">
        <v>727.3800048828125</v>
      </c>
      <c r="J1225" s="849">
        <v>5</v>
      </c>
      <c r="K1225" s="850">
        <v>3636.8800048828125</v>
      </c>
    </row>
    <row r="1226" spans="1:11" ht="14.4" customHeight="1" x14ac:dyDescent="0.3">
      <c r="A1226" s="831" t="s">
        <v>579</v>
      </c>
      <c r="B1226" s="832" t="s">
        <v>580</v>
      </c>
      <c r="C1226" s="835" t="s">
        <v>2713</v>
      </c>
      <c r="D1226" s="863" t="s">
        <v>2714</v>
      </c>
      <c r="E1226" s="835" t="s">
        <v>3193</v>
      </c>
      <c r="F1226" s="863" t="s">
        <v>3194</v>
      </c>
      <c r="G1226" s="835" t="s">
        <v>4920</v>
      </c>
      <c r="H1226" s="835" t="s">
        <v>4921</v>
      </c>
      <c r="I1226" s="849">
        <v>1106.300048828125</v>
      </c>
      <c r="J1226" s="849">
        <v>1</v>
      </c>
      <c r="K1226" s="850">
        <v>1106.300048828125</v>
      </c>
    </row>
    <row r="1227" spans="1:11" ht="14.4" customHeight="1" x14ac:dyDescent="0.3">
      <c r="A1227" s="831" t="s">
        <v>579</v>
      </c>
      <c r="B1227" s="832" t="s">
        <v>580</v>
      </c>
      <c r="C1227" s="835" t="s">
        <v>2713</v>
      </c>
      <c r="D1227" s="863" t="s">
        <v>2714</v>
      </c>
      <c r="E1227" s="835" t="s">
        <v>3193</v>
      </c>
      <c r="F1227" s="863" t="s">
        <v>3194</v>
      </c>
      <c r="G1227" s="835" t="s">
        <v>4922</v>
      </c>
      <c r="H1227" s="835" t="s">
        <v>4923</v>
      </c>
      <c r="I1227" s="849">
        <v>1135.050048828125</v>
      </c>
      <c r="J1227" s="849">
        <v>5</v>
      </c>
      <c r="K1227" s="850">
        <v>5675.250244140625</v>
      </c>
    </row>
    <row r="1228" spans="1:11" ht="14.4" customHeight="1" x14ac:dyDescent="0.3">
      <c r="A1228" s="831" t="s">
        <v>579</v>
      </c>
      <c r="B1228" s="832" t="s">
        <v>580</v>
      </c>
      <c r="C1228" s="835" t="s">
        <v>2713</v>
      </c>
      <c r="D1228" s="863" t="s">
        <v>2714</v>
      </c>
      <c r="E1228" s="835" t="s">
        <v>3193</v>
      </c>
      <c r="F1228" s="863" t="s">
        <v>3194</v>
      </c>
      <c r="G1228" s="835" t="s">
        <v>4924</v>
      </c>
      <c r="H1228" s="835" t="s">
        <v>4925</v>
      </c>
      <c r="I1228" s="849">
        <v>1135.1628766741071</v>
      </c>
      <c r="J1228" s="849">
        <v>10</v>
      </c>
      <c r="K1228" s="850">
        <v>11351.679931640625</v>
      </c>
    </row>
    <row r="1229" spans="1:11" ht="14.4" customHeight="1" x14ac:dyDescent="0.3">
      <c r="A1229" s="831" t="s">
        <v>579</v>
      </c>
      <c r="B1229" s="832" t="s">
        <v>580</v>
      </c>
      <c r="C1229" s="835" t="s">
        <v>2713</v>
      </c>
      <c r="D1229" s="863" t="s">
        <v>2714</v>
      </c>
      <c r="E1229" s="835" t="s">
        <v>3193</v>
      </c>
      <c r="F1229" s="863" t="s">
        <v>3194</v>
      </c>
      <c r="G1229" s="835" t="s">
        <v>4926</v>
      </c>
      <c r="H1229" s="835" t="s">
        <v>4927</v>
      </c>
      <c r="I1229" s="849">
        <v>1135.050048828125</v>
      </c>
      <c r="J1229" s="849">
        <v>17</v>
      </c>
      <c r="K1229" s="850">
        <v>19295.8505859375</v>
      </c>
    </row>
    <row r="1230" spans="1:11" ht="14.4" customHeight="1" x14ac:dyDescent="0.3">
      <c r="A1230" s="831" t="s">
        <v>579</v>
      </c>
      <c r="B1230" s="832" t="s">
        <v>580</v>
      </c>
      <c r="C1230" s="835" t="s">
        <v>2713</v>
      </c>
      <c r="D1230" s="863" t="s">
        <v>2714</v>
      </c>
      <c r="E1230" s="835" t="s">
        <v>3193</v>
      </c>
      <c r="F1230" s="863" t="s">
        <v>3194</v>
      </c>
      <c r="G1230" s="835" t="s">
        <v>4928</v>
      </c>
      <c r="H1230" s="835" t="s">
        <v>4929</v>
      </c>
      <c r="I1230" s="849">
        <v>1169.5575459798176</v>
      </c>
      <c r="J1230" s="849">
        <v>17</v>
      </c>
      <c r="K1230" s="850">
        <v>19882.530517578125</v>
      </c>
    </row>
    <row r="1231" spans="1:11" ht="14.4" customHeight="1" x14ac:dyDescent="0.3">
      <c r="A1231" s="831" t="s">
        <v>579</v>
      </c>
      <c r="B1231" s="832" t="s">
        <v>580</v>
      </c>
      <c r="C1231" s="835" t="s">
        <v>2713</v>
      </c>
      <c r="D1231" s="863" t="s">
        <v>2714</v>
      </c>
      <c r="E1231" s="835" t="s">
        <v>3193</v>
      </c>
      <c r="F1231" s="863" t="s">
        <v>3194</v>
      </c>
      <c r="G1231" s="835" t="s">
        <v>4930</v>
      </c>
      <c r="H1231" s="835" t="s">
        <v>4931</v>
      </c>
      <c r="I1231" s="849">
        <v>1169.5606330422795</v>
      </c>
      <c r="J1231" s="849">
        <v>34</v>
      </c>
      <c r="K1231" s="850">
        <v>39765.060546875</v>
      </c>
    </row>
    <row r="1232" spans="1:11" ht="14.4" customHeight="1" x14ac:dyDescent="0.3">
      <c r="A1232" s="831" t="s">
        <v>579</v>
      </c>
      <c r="B1232" s="832" t="s">
        <v>580</v>
      </c>
      <c r="C1232" s="835" t="s">
        <v>2713</v>
      </c>
      <c r="D1232" s="863" t="s">
        <v>2714</v>
      </c>
      <c r="E1232" s="835" t="s">
        <v>3193</v>
      </c>
      <c r="F1232" s="863" t="s">
        <v>3194</v>
      </c>
      <c r="G1232" s="835" t="s">
        <v>4932</v>
      </c>
      <c r="H1232" s="835" t="s">
        <v>4933</v>
      </c>
      <c r="I1232" s="849">
        <v>1169.550048828125</v>
      </c>
      <c r="J1232" s="849">
        <v>28</v>
      </c>
      <c r="K1232" s="850">
        <v>32747.400634765625</v>
      </c>
    </row>
    <row r="1233" spans="1:11" ht="14.4" customHeight="1" x14ac:dyDescent="0.3">
      <c r="A1233" s="831" t="s">
        <v>579</v>
      </c>
      <c r="B1233" s="832" t="s">
        <v>580</v>
      </c>
      <c r="C1233" s="835" t="s">
        <v>2713</v>
      </c>
      <c r="D1233" s="863" t="s">
        <v>2714</v>
      </c>
      <c r="E1233" s="835" t="s">
        <v>3193</v>
      </c>
      <c r="F1233" s="863" t="s">
        <v>3194</v>
      </c>
      <c r="G1233" s="835" t="s">
        <v>4934</v>
      </c>
      <c r="H1233" s="835" t="s">
        <v>4935</v>
      </c>
      <c r="I1233" s="849">
        <v>1199.407470703125</v>
      </c>
      <c r="J1233" s="849">
        <v>5</v>
      </c>
      <c r="K1233" s="850">
        <v>5996.909912109375</v>
      </c>
    </row>
    <row r="1234" spans="1:11" ht="14.4" customHeight="1" x14ac:dyDescent="0.3">
      <c r="A1234" s="831" t="s">
        <v>579</v>
      </c>
      <c r="B1234" s="832" t="s">
        <v>580</v>
      </c>
      <c r="C1234" s="835" t="s">
        <v>2713</v>
      </c>
      <c r="D1234" s="863" t="s">
        <v>2714</v>
      </c>
      <c r="E1234" s="835" t="s">
        <v>3193</v>
      </c>
      <c r="F1234" s="863" t="s">
        <v>3194</v>
      </c>
      <c r="G1234" s="835" t="s">
        <v>4936</v>
      </c>
      <c r="H1234" s="835" t="s">
        <v>4937</v>
      </c>
      <c r="I1234" s="849">
        <v>1199.449951171875</v>
      </c>
      <c r="J1234" s="849">
        <v>2</v>
      </c>
      <c r="K1234" s="850">
        <v>2398.89990234375</v>
      </c>
    </row>
    <row r="1235" spans="1:11" ht="14.4" customHeight="1" x14ac:dyDescent="0.3">
      <c r="A1235" s="831" t="s">
        <v>579</v>
      </c>
      <c r="B1235" s="832" t="s">
        <v>580</v>
      </c>
      <c r="C1235" s="835" t="s">
        <v>2713</v>
      </c>
      <c r="D1235" s="863" t="s">
        <v>2714</v>
      </c>
      <c r="E1235" s="835" t="s">
        <v>3193</v>
      </c>
      <c r="F1235" s="863" t="s">
        <v>3194</v>
      </c>
      <c r="G1235" s="835" t="s">
        <v>4938</v>
      </c>
      <c r="H1235" s="835" t="s">
        <v>4939</v>
      </c>
      <c r="I1235" s="849">
        <v>1199.449951171875</v>
      </c>
      <c r="J1235" s="849">
        <v>1</v>
      </c>
      <c r="K1235" s="850">
        <v>1199.449951171875</v>
      </c>
    </row>
    <row r="1236" spans="1:11" ht="14.4" customHeight="1" x14ac:dyDescent="0.3">
      <c r="A1236" s="831" t="s">
        <v>579</v>
      </c>
      <c r="B1236" s="832" t="s">
        <v>580</v>
      </c>
      <c r="C1236" s="835" t="s">
        <v>2713</v>
      </c>
      <c r="D1236" s="863" t="s">
        <v>2714</v>
      </c>
      <c r="E1236" s="835" t="s">
        <v>3193</v>
      </c>
      <c r="F1236" s="863" t="s">
        <v>3194</v>
      </c>
      <c r="G1236" s="835" t="s">
        <v>4940</v>
      </c>
      <c r="H1236" s="835" t="s">
        <v>4941</v>
      </c>
      <c r="I1236" s="849">
        <v>527.8499755859375</v>
      </c>
      <c r="J1236" s="849">
        <v>1</v>
      </c>
      <c r="K1236" s="850">
        <v>527.8499755859375</v>
      </c>
    </row>
    <row r="1237" spans="1:11" ht="14.4" customHeight="1" x14ac:dyDescent="0.3">
      <c r="A1237" s="831" t="s">
        <v>579</v>
      </c>
      <c r="B1237" s="832" t="s">
        <v>580</v>
      </c>
      <c r="C1237" s="835" t="s">
        <v>2713</v>
      </c>
      <c r="D1237" s="863" t="s">
        <v>2714</v>
      </c>
      <c r="E1237" s="835" t="s">
        <v>3193</v>
      </c>
      <c r="F1237" s="863" t="s">
        <v>3194</v>
      </c>
      <c r="G1237" s="835" t="s">
        <v>4942</v>
      </c>
      <c r="H1237" s="835" t="s">
        <v>4943</v>
      </c>
      <c r="I1237" s="849">
        <v>527.8499755859375</v>
      </c>
      <c r="J1237" s="849">
        <v>5</v>
      </c>
      <c r="K1237" s="850">
        <v>2639.2498779296875</v>
      </c>
    </row>
    <row r="1238" spans="1:11" ht="14.4" customHeight="1" x14ac:dyDescent="0.3">
      <c r="A1238" s="831" t="s">
        <v>579</v>
      </c>
      <c r="B1238" s="832" t="s">
        <v>580</v>
      </c>
      <c r="C1238" s="835" t="s">
        <v>2713</v>
      </c>
      <c r="D1238" s="863" t="s">
        <v>2714</v>
      </c>
      <c r="E1238" s="835" t="s">
        <v>3193</v>
      </c>
      <c r="F1238" s="863" t="s">
        <v>3194</v>
      </c>
      <c r="G1238" s="835" t="s">
        <v>4944</v>
      </c>
      <c r="H1238" s="835" t="s">
        <v>4945</v>
      </c>
      <c r="I1238" s="849">
        <v>527.8499755859375</v>
      </c>
      <c r="J1238" s="849">
        <v>2</v>
      </c>
      <c r="K1238" s="850">
        <v>1055.699951171875</v>
      </c>
    </row>
    <row r="1239" spans="1:11" ht="14.4" customHeight="1" x14ac:dyDescent="0.3">
      <c r="A1239" s="831" t="s">
        <v>579</v>
      </c>
      <c r="B1239" s="832" t="s">
        <v>580</v>
      </c>
      <c r="C1239" s="835" t="s">
        <v>2713</v>
      </c>
      <c r="D1239" s="863" t="s">
        <v>2714</v>
      </c>
      <c r="E1239" s="835" t="s">
        <v>3193</v>
      </c>
      <c r="F1239" s="863" t="s">
        <v>3194</v>
      </c>
      <c r="G1239" s="835" t="s">
        <v>4946</v>
      </c>
      <c r="H1239" s="835" t="s">
        <v>4947</v>
      </c>
      <c r="I1239" s="849">
        <v>527.8499755859375</v>
      </c>
      <c r="J1239" s="849">
        <v>2</v>
      </c>
      <c r="K1239" s="850">
        <v>1055.699951171875</v>
      </c>
    </row>
    <row r="1240" spans="1:11" ht="14.4" customHeight="1" x14ac:dyDescent="0.3">
      <c r="A1240" s="831" t="s">
        <v>579</v>
      </c>
      <c r="B1240" s="832" t="s">
        <v>580</v>
      </c>
      <c r="C1240" s="835" t="s">
        <v>2713</v>
      </c>
      <c r="D1240" s="863" t="s">
        <v>2714</v>
      </c>
      <c r="E1240" s="835" t="s">
        <v>3193</v>
      </c>
      <c r="F1240" s="863" t="s">
        <v>3194</v>
      </c>
      <c r="G1240" s="835" t="s">
        <v>4948</v>
      </c>
      <c r="H1240" s="835" t="s">
        <v>4949</v>
      </c>
      <c r="I1240" s="849">
        <v>943</v>
      </c>
      <c r="J1240" s="849">
        <v>5</v>
      </c>
      <c r="K1240" s="850">
        <v>4715</v>
      </c>
    </row>
    <row r="1241" spans="1:11" ht="14.4" customHeight="1" x14ac:dyDescent="0.3">
      <c r="A1241" s="831" t="s">
        <v>579</v>
      </c>
      <c r="B1241" s="832" t="s">
        <v>580</v>
      </c>
      <c r="C1241" s="835" t="s">
        <v>2713</v>
      </c>
      <c r="D1241" s="863" t="s">
        <v>2714</v>
      </c>
      <c r="E1241" s="835" t="s">
        <v>3193</v>
      </c>
      <c r="F1241" s="863" t="s">
        <v>3194</v>
      </c>
      <c r="G1241" s="835" t="s">
        <v>4950</v>
      </c>
      <c r="H1241" s="835" t="s">
        <v>4951</v>
      </c>
      <c r="I1241" s="849">
        <v>990.1500244140625</v>
      </c>
      <c r="J1241" s="849">
        <v>4</v>
      </c>
      <c r="K1241" s="850">
        <v>3960.60009765625</v>
      </c>
    </row>
    <row r="1242" spans="1:11" ht="14.4" customHeight="1" x14ac:dyDescent="0.3">
      <c r="A1242" s="831" t="s">
        <v>579</v>
      </c>
      <c r="B1242" s="832" t="s">
        <v>580</v>
      </c>
      <c r="C1242" s="835" t="s">
        <v>2713</v>
      </c>
      <c r="D1242" s="863" t="s">
        <v>2714</v>
      </c>
      <c r="E1242" s="835" t="s">
        <v>3193</v>
      </c>
      <c r="F1242" s="863" t="s">
        <v>3194</v>
      </c>
      <c r="G1242" s="835" t="s">
        <v>4952</v>
      </c>
      <c r="H1242" s="835" t="s">
        <v>4953</v>
      </c>
      <c r="I1242" s="849">
        <v>506</v>
      </c>
      <c r="J1242" s="849">
        <v>5</v>
      </c>
      <c r="K1242" s="850">
        <v>2530</v>
      </c>
    </row>
    <row r="1243" spans="1:11" ht="14.4" customHeight="1" x14ac:dyDescent="0.3">
      <c r="A1243" s="831" t="s">
        <v>579</v>
      </c>
      <c r="B1243" s="832" t="s">
        <v>580</v>
      </c>
      <c r="C1243" s="835" t="s">
        <v>2713</v>
      </c>
      <c r="D1243" s="863" t="s">
        <v>2714</v>
      </c>
      <c r="E1243" s="835" t="s">
        <v>3193</v>
      </c>
      <c r="F1243" s="863" t="s">
        <v>3194</v>
      </c>
      <c r="G1243" s="835" t="s">
        <v>4954</v>
      </c>
      <c r="H1243" s="835" t="s">
        <v>4955</v>
      </c>
      <c r="I1243" s="849">
        <v>6707.97509765625</v>
      </c>
      <c r="J1243" s="849">
        <v>2</v>
      </c>
      <c r="K1243" s="850">
        <v>13415.9501953125</v>
      </c>
    </row>
    <row r="1244" spans="1:11" ht="14.4" customHeight="1" x14ac:dyDescent="0.3">
      <c r="A1244" s="831" t="s">
        <v>579</v>
      </c>
      <c r="B1244" s="832" t="s">
        <v>580</v>
      </c>
      <c r="C1244" s="835" t="s">
        <v>2713</v>
      </c>
      <c r="D1244" s="863" t="s">
        <v>2714</v>
      </c>
      <c r="E1244" s="835" t="s">
        <v>3193</v>
      </c>
      <c r="F1244" s="863" t="s">
        <v>3194</v>
      </c>
      <c r="G1244" s="835" t="s">
        <v>4956</v>
      </c>
      <c r="H1244" s="835" t="s">
        <v>4957</v>
      </c>
      <c r="I1244" s="849">
        <v>3557.39990234375</v>
      </c>
      <c r="J1244" s="849">
        <v>3</v>
      </c>
      <c r="K1244" s="850">
        <v>10672.2001953125</v>
      </c>
    </row>
    <row r="1245" spans="1:11" ht="14.4" customHeight="1" x14ac:dyDescent="0.3">
      <c r="A1245" s="831" t="s">
        <v>579</v>
      </c>
      <c r="B1245" s="832" t="s">
        <v>580</v>
      </c>
      <c r="C1245" s="835" t="s">
        <v>2713</v>
      </c>
      <c r="D1245" s="863" t="s">
        <v>2714</v>
      </c>
      <c r="E1245" s="835" t="s">
        <v>3193</v>
      </c>
      <c r="F1245" s="863" t="s">
        <v>3194</v>
      </c>
      <c r="G1245" s="835" t="s">
        <v>4958</v>
      </c>
      <c r="H1245" s="835" t="s">
        <v>4959</v>
      </c>
      <c r="I1245" s="849">
        <v>3557.39990234375</v>
      </c>
      <c r="J1245" s="849">
        <v>2</v>
      </c>
      <c r="K1245" s="850">
        <v>7114.7998046875</v>
      </c>
    </row>
    <row r="1246" spans="1:11" ht="14.4" customHeight="1" x14ac:dyDescent="0.3">
      <c r="A1246" s="831" t="s">
        <v>579</v>
      </c>
      <c r="B1246" s="832" t="s">
        <v>580</v>
      </c>
      <c r="C1246" s="835" t="s">
        <v>2713</v>
      </c>
      <c r="D1246" s="863" t="s">
        <v>2714</v>
      </c>
      <c r="E1246" s="835" t="s">
        <v>3193</v>
      </c>
      <c r="F1246" s="863" t="s">
        <v>3194</v>
      </c>
      <c r="G1246" s="835" t="s">
        <v>4960</v>
      </c>
      <c r="H1246" s="835" t="s">
        <v>4961</v>
      </c>
      <c r="I1246" s="849">
        <v>744.510009765625</v>
      </c>
      <c r="J1246" s="849">
        <v>2</v>
      </c>
      <c r="K1246" s="850">
        <v>1489.02001953125</v>
      </c>
    </row>
    <row r="1247" spans="1:11" ht="14.4" customHeight="1" x14ac:dyDescent="0.3">
      <c r="A1247" s="831" t="s">
        <v>579</v>
      </c>
      <c r="B1247" s="832" t="s">
        <v>580</v>
      </c>
      <c r="C1247" s="835" t="s">
        <v>2713</v>
      </c>
      <c r="D1247" s="863" t="s">
        <v>2714</v>
      </c>
      <c r="E1247" s="835" t="s">
        <v>3193</v>
      </c>
      <c r="F1247" s="863" t="s">
        <v>3194</v>
      </c>
      <c r="G1247" s="835" t="s">
        <v>4962</v>
      </c>
      <c r="H1247" s="835" t="s">
        <v>4963</v>
      </c>
      <c r="I1247" s="849">
        <v>744.510009765625</v>
      </c>
      <c r="J1247" s="849">
        <v>1</v>
      </c>
      <c r="K1247" s="850">
        <v>744.510009765625</v>
      </c>
    </row>
    <row r="1248" spans="1:11" ht="14.4" customHeight="1" x14ac:dyDescent="0.3">
      <c r="A1248" s="831" t="s">
        <v>579</v>
      </c>
      <c r="B1248" s="832" t="s">
        <v>580</v>
      </c>
      <c r="C1248" s="835" t="s">
        <v>2713</v>
      </c>
      <c r="D1248" s="863" t="s">
        <v>2714</v>
      </c>
      <c r="E1248" s="835" t="s">
        <v>4964</v>
      </c>
      <c r="F1248" s="863" t="s">
        <v>4965</v>
      </c>
      <c r="G1248" s="835" t="s">
        <v>4966</v>
      </c>
      <c r="H1248" s="835" t="s">
        <v>4967</v>
      </c>
      <c r="I1248" s="849">
        <v>4142.48681640625</v>
      </c>
      <c r="J1248" s="849">
        <v>3</v>
      </c>
      <c r="K1248" s="850">
        <v>12427.46044921875</v>
      </c>
    </row>
    <row r="1249" spans="1:11" ht="14.4" customHeight="1" x14ac:dyDescent="0.3">
      <c r="A1249" s="831" t="s">
        <v>579</v>
      </c>
      <c r="B1249" s="832" t="s">
        <v>580</v>
      </c>
      <c r="C1249" s="835" t="s">
        <v>2713</v>
      </c>
      <c r="D1249" s="863" t="s">
        <v>2714</v>
      </c>
      <c r="E1249" s="835" t="s">
        <v>4964</v>
      </c>
      <c r="F1249" s="863" t="s">
        <v>4965</v>
      </c>
      <c r="G1249" s="835" t="s">
        <v>4968</v>
      </c>
      <c r="H1249" s="835" t="s">
        <v>4969</v>
      </c>
      <c r="I1249" s="849">
        <v>11235.864990234375</v>
      </c>
      <c r="J1249" s="849">
        <v>4</v>
      </c>
      <c r="K1249" s="850">
        <v>44943.4599609375</v>
      </c>
    </row>
    <row r="1250" spans="1:11" ht="14.4" customHeight="1" x14ac:dyDescent="0.3">
      <c r="A1250" s="831" t="s">
        <v>579</v>
      </c>
      <c r="B1250" s="832" t="s">
        <v>580</v>
      </c>
      <c r="C1250" s="835" t="s">
        <v>2713</v>
      </c>
      <c r="D1250" s="863" t="s">
        <v>2714</v>
      </c>
      <c r="E1250" s="835" t="s">
        <v>4964</v>
      </c>
      <c r="F1250" s="863" t="s">
        <v>4965</v>
      </c>
      <c r="G1250" s="835" t="s">
        <v>4970</v>
      </c>
      <c r="H1250" s="835" t="s">
        <v>4971</v>
      </c>
      <c r="I1250" s="849">
        <v>13317</v>
      </c>
      <c r="J1250" s="849">
        <v>1</v>
      </c>
      <c r="K1250" s="850">
        <v>13317</v>
      </c>
    </row>
    <row r="1251" spans="1:11" ht="14.4" customHeight="1" x14ac:dyDescent="0.3">
      <c r="A1251" s="831" t="s">
        <v>579</v>
      </c>
      <c r="B1251" s="832" t="s">
        <v>580</v>
      </c>
      <c r="C1251" s="835" t="s">
        <v>2713</v>
      </c>
      <c r="D1251" s="863" t="s">
        <v>2714</v>
      </c>
      <c r="E1251" s="835" t="s">
        <v>4964</v>
      </c>
      <c r="F1251" s="863" t="s">
        <v>4965</v>
      </c>
      <c r="G1251" s="835" t="s">
        <v>4968</v>
      </c>
      <c r="H1251" s="835" t="s">
        <v>4972</v>
      </c>
      <c r="I1251" s="849">
        <v>11235.849609375</v>
      </c>
      <c r="J1251" s="849">
        <v>1</v>
      </c>
      <c r="K1251" s="850">
        <v>11235.849609375</v>
      </c>
    </row>
    <row r="1252" spans="1:11" ht="14.4" customHeight="1" x14ac:dyDescent="0.3">
      <c r="A1252" s="831" t="s">
        <v>579</v>
      </c>
      <c r="B1252" s="832" t="s">
        <v>580</v>
      </c>
      <c r="C1252" s="835" t="s">
        <v>2713</v>
      </c>
      <c r="D1252" s="863" t="s">
        <v>2714</v>
      </c>
      <c r="E1252" s="835" t="s">
        <v>4964</v>
      </c>
      <c r="F1252" s="863" t="s">
        <v>4965</v>
      </c>
      <c r="G1252" s="835" t="s">
        <v>4973</v>
      </c>
      <c r="H1252" s="835" t="s">
        <v>4974</v>
      </c>
      <c r="I1252" s="849">
        <v>7792.02001953125</v>
      </c>
      <c r="J1252" s="849">
        <v>1</v>
      </c>
      <c r="K1252" s="850">
        <v>7792.02001953125</v>
      </c>
    </row>
    <row r="1253" spans="1:11" ht="14.4" customHeight="1" x14ac:dyDescent="0.3">
      <c r="A1253" s="831" t="s">
        <v>579</v>
      </c>
      <c r="B1253" s="832" t="s">
        <v>580</v>
      </c>
      <c r="C1253" s="835" t="s">
        <v>2713</v>
      </c>
      <c r="D1253" s="863" t="s">
        <v>2714</v>
      </c>
      <c r="E1253" s="835" t="s">
        <v>4964</v>
      </c>
      <c r="F1253" s="863" t="s">
        <v>4965</v>
      </c>
      <c r="G1253" s="835" t="s">
        <v>4975</v>
      </c>
      <c r="H1253" s="835" t="s">
        <v>4976</v>
      </c>
      <c r="I1253" s="849">
        <v>5636.14990234375</v>
      </c>
      <c r="J1253" s="849">
        <v>1</v>
      </c>
      <c r="K1253" s="850">
        <v>5636.14990234375</v>
      </c>
    </row>
    <row r="1254" spans="1:11" ht="14.4" customHeight="1" x14ac:dyDescent="0.3">
      <c r="A1254" s="831" t="s">
        <v>579</v>
      </c>
      <c r="B1254" s="832" t="s">
        <v>580</v>
      </c>
      <c r="C1254" s="835" t="s">
        <v>2713</v>
      </c>
      <c r="D1254" s="863" t="s">
        <v>2714</v>
      </c>
      <c r="E1254" s="835" t="s">
        <v>4964</v>
      </c>
      <c r="F1254" s="863" t="s">
        <v>4965</v>
      </c>
      <c r="G1254" s="835" t="s">
        <v>4977</v>
      </c>
      <c r="H1254" s="835" t="s">
        <v>4978</v>
      </c>
      <c r="I1254" s="849">
        <v>3450</v>
      </c>
      <c r="J1254" s="849">
        <v>3</v>
      </c>
      <c r="K1254" s="850">
        <v>10350</v>
      </c>
    </row>
    <row r="1255" spans="1:11" ht="14.4" customHeight="1" x14ac:dyDescent="0.3">
      <c r="A1255" s="831" t="s">
        <v>579</v>
      </c>
      <c r="B1255" s="832" t="s">
        <v>580</v>
      </c>
      <c r="C1255" s="835" t="s">
        <v>2713</v>
      </c>
      <c r="D1255" s="863" t="s">
        <v>2714</v>
      </c>
      <c r="E1255" s="835" t="s">
        <v>4964</v>
      </c>
      <c r="F1255" s="863" t="s">
        <v>4965</v>
      </c>
      <c r="G1255" s="835" t="s">
        <v>4979</v>
      </c>
      <c r="H1255" s="835" t="s">
        <v>4980</v>
      </c>
      <c r="I1255" s="849">
        <v>3450</v>
      </c>
      <c r="J1255" s="849">
        <v>2</v>
      </c>
      <c r="K1255" s="850">
        <v>6900</v>
      </c>
    </row>
    <row r="1256" spans="1:11" ht="14.4" customHeight="1" x14ac:dyDescent="0.3">
      <c r="A1256" s="831" t="s">
        <v>579</v>
      </c>
      <c r="B1256" s="832" t="s">
        <v>580</v>
      </c>
      <c r="C1256" s="835" t="s">
        <v>2713</v>
      </c>
      <c r="D1256" s="863" t="s">
        <v>2714</v>
      </c>
      <c r="E1256" s="835" t="s">
        <v>4964</v>
      </c>
      <c r="F1256" s="863" t="s">
        <v>4965</v>
      </c>
      <c r="G1256" s="835" t="s">
        <v>4981</v>
      </c>
      <c r="H1256" s="835" t="s">
        <v>4982</v>
      </c>
      <c r="I1256" s="849">
        <v>2990</v>
      </c>
      <c r="J1256" s="849">
        <v>5</v>
      </c>
      <c r="K1256" s="850">
        <v>14950</v>
      </c>
    </row>
    <row r="1257" spans="1:11" ht="14.4" customHeight="1" x14ac:dyDescent="0.3">
      <c r="A1257" s="831" t="s">
        <v>579</v>
      </c>
      <c r="B1257" s="832" t="s">
        <v>580</v>
      </c>
      <c r="C1257" s="835" t="s">
        <v>2713</v>
      </c>
      <c r="D1257" s="863" t="s">
        <v>2714</v>
      </c>
      <c r="E1257" s="835" t="s">
        <v>4964</v>
      </c>
      <c r="F1257" s="863" t="s">
        <v>4965</v>
      </c>
      <c r="G1257" s="835" t="s">
        <v>4983</v>
      </c>
      <c r="H1257" s="835" t="s">
        <v>4984</v>
      </c>
      <c r="I1257" s="849">
        <v>1840</v>
      </c>
      <c r="J1257" s="849">
        <v>1</v>
      </c>
      <c r="K1257" s="850">
        <v>1840</v>
      </c>
    </row>
    <row r="1258" spans="1:11" ht="14.4" customHeight="1" x14ac:dyDescent="0.3">
      <c r="A1258" s="831" t="s">
        <v>579</v>
      </c>
      <c r="B1258" s="832" t="s">
        <v>580</v>
      </c>
      <c r="C1258" s="835" t="s">
        <v>2713</v>
      </c>
      <c r="D1258" s="863" t="s">
        <v>2714</v>
      </c>
      <c r="E1258" s="835" t="s">
        <v>4964</v>
      </c>
      <c r="F1258" s="863" t="s">
        <v>4965</v>
      </c>
      <c r="G1258" s="835" t="s">
        <v>4985</v>
      </c>
      <c r="H1258" s="835" t="s">
        <v>4986</v>
      </c>
      <c r="I1258" s="849">
        <v>3820.300048828125</v>
      </c>
      <c r="J1258" s="849">
        <v>2</v>
      </c>
      <c r="K1258" s="850">
        <v>7640.60009765625</v>
      </c>
    </row>
    <row r="1259" spans="1:11" ht="14.4" customHeight="1" x14ac:dyDescent="0.3">
      <c r="A1259" s="831" t="s">
        <v>579</v>
      </c>
      <c r="B1259" s="832" t="s">
        <v>580</v>
      </c>
      <c r="C1259" s="835" t="s">
        <v>2713</v>
      </c>
      <c r="D1259" s="863" t="s">
        <v>2714</v>
      </c>
      <c r="E1259" s="835" t="s">
        <v>2822</v>
      </c>
      <c r="F1259" s="863" t="s">
        <v>2823</v>
      </c>
      <c r="G1259" s="835" t="s">
        <v>4987</v>
      </c>
      <c r="H1259" s="835" t="s">
        <v>4988</v>
      </c>
      <c r="I1259" s="849">
        <v>571.72998046875</v>
      </c>
      <c r="J1259" s="849">
        <v>3</v>
      </c>
      <c r="K1259" s="850">
        <v>1715.1800537109375</v>
      </c>
    </row>
    <row r="1260" spans="1:11" ht="14.4" customHeight="1" x14ac:dyDescent="0.3">
      <c r="A1260" s="831" t="s">
        <v>579</v>
      </c>
      <c r="B1260" s="832" t="s">
        <v>580</v>
      </c>
      <c r="C1260" s="835" t="s">
        <v>2713</v>
      </c>
      <c r="D1260" s="863" t="s">
        <v>2714</v>
      </c>
      <c r="E1260" s="835" t="s">
        <v>2822</v>
      </c>
      <c r="F1260" s="863" t="s">
        <v>2823</v>
      </c>
      <c r="G1260" s="835" t="s">
        <v>4989</v>
      </c>
      <c r="H1260" s="835" t="s">
        <v>4990</v>
      </c>
      <c r="I1260" s="849">
        <v>3630</v>
      </c>
      <c r="J1260" s="849">
        <v>3</v>
      </c>
      <c r="K1260" s="850">
        <v>10890</v>
      </c>
    </row>
    <row r="1261" spans="1:11" ht="14.4" customHeight="1" x14ac:dyDescent="0.3">
      <c r="A1261" s="831" t="s">
        <v>579</v>
      </c>
      <c r="B1261" s="832" t="s">
        <v>580</v>
      </c>
      <c r="C1261" s="835" t="s">
        <v>2713</v>
      </c>
      <c r="D1261" s="863" t="s">
        <v>2714</v>
      </c>
      <c r="E1261" s="835" t="s">
        <v>2822</v>
      </c>
      <c r="F1261" s="863" t="s">
        <v>2823</v>
      </c>
      <c r="G1261" s="835" t="s">
        <v>4991</v>
      </c>
      <c r="H1261" s="835" t="s">
        <v>4992</v>
      </c>
      <c r="I1261" s="849">
        <v>2710.39990234375</v>
      </c>
      <c r="J1261" s="849">
        <v>1</v>
      </c>
      <c r="K1261" s="850">
        <v>2710.39990234375</v>
      </c>
    </row>
    <row r="1262" spans="1:11" ht="14.4" customHeight="1" x14ac:dyDescent="0.3">
      <c r="A1262" s="831" t="s">
        <v>579</v>
      </c>
      <c r="B1262" s="832" t="s">
        <v>580</v>
      </c>
      <c r="C1262" s="835" t="s">
        <v>2713</v>
      </c>
      <c r="D1262" s="863" t="s">
        <v>2714</v>
      </c>
      <c r="E1262" s="835" t="s">
        <v>2822</v>
      </c>
      <c r="F1262" s="863" t="s">
        <v>2823</v>
      </c>
      <c r="G1262" s="835" t="s">
        <v>4993</v>
      </c>
      <c r="H1262" s="835" t="s">
        <v>4994</v>
      </c>
      <c r="I1262" s="849">
        <v>1719.25</v>
      </c>
      <c r="J1262" s="849">
        <v>4</v>
      </c>
      <c r="K1262" s="850">
        <v>6877</v>
      </c>
    </row>
    <row r="1263" spans="1:11" ht="14.4" customHeight="1" x14ac:dyDescent="0.3">
      <c r="A1263" s="831" t="s">
        <v>579</v>
      </c>
      <c r="B1263" s="832" t="s">
        <v>580</v>
      </c>
      <c r="C1263" s="835" t="s">
        <v>2713</v>
      </c>
      <c r="D1263" s="863" t="s">
        <v>2714</v>
      </c>
      <c r="E1263" s="835" t="s">
        <v>2822</v>
      </c>
      <c r="F1263" s="863" t="s">
        <v>2823</v>
      </c>
      <c r="G1263" s="835" t="s">
        <v>4995</v>
      </c>
      <c r="H1263" s="835" t="s">
        <v>4996</v>
      </c>
      <c r="I1263" s="849">
        <v>802.1300048828125</v>
      </c>
      <c r="J1263" s="849">
        <v>6</v>
      </c>
      <c r="K1263" s="850">
        <v>4812.75</v>
      </c>
    </row>
    <row r="1264" spans="1:11" ht="14.4" customHeight="1" x14ac:dyDescent="0.3">
      <c r="A1264" s="831" t="s">
        <v>579</v>
      </c>
      <c r="B1264" s="832" t="s">
        <v>580</v>
      </c>
      <c r="C1264" s="835" t="s">
        <v>2713</v>
      </c>
      <c r="D1264" s="863" t="s">
        <v>2714</v>
      </c>
      <c r="E1264" s="835" t="s">
        <v>2822</v>
      </c>
      <c r="F1264" s="863" t="s">
        <v>2823</v>
      </c>
      <c r="G1264" s="835" t="s">
        <v>4997</v>
      </c>
      <c r="H1264" s="835" t="s">
        <v>4998</v>
      </c>
      <c r="I1264" s="849">
        <v>4445.89990234375</v>
      </c>
      <c r="J1264" s="849">
        <v>14</v>
      </c>
      <c r="K1264" s="850">
        <v>62242.5986328125</v>
      </c>
    </row>
    <row r="1265" spans="1:11" ht="14.4" customHeight="1" x14ac:dyDescent="0.3">
      <c r="A1265" s="831" t="s">
        <v>579</v>
      </c>
      <c r="B1265" s="832" t="s">
        <v>580</v>
      </c>
      <c r="C1265" s="835" t="s">
        <v>2713</v>
      </c>
      <c r="D1265" s="863" t="s">
        <v>2714</v>
      </c>
      <c r="E1265" s="835" t="s">
        <v>2822</v>
      </c>
      <c r="F1265" s="863" t="s">
        <v>2823</v>
      </c>
      <c r="G1265" s="835" t="s">
        <v>4999</v>
      </c>
      <c r="H1265" s="835" t="s">
        <v>5000</v>
      </c>
      <c r="I1265" s="849">
        <v>1655.280029296875</v>
      </c>
      <c r="J1265" s="849">
        <v>2</v>
      </c>
      <c r="K1265" s="850">
        <v>3310.56005859375</v>
      </c>
    </row>
    <row r="1266" spans="1:11" ht="14.4" customHeight="1" x14ac:dyDescent="0.3">
      <c r="A1266" s="831" t="s">
        <v>579</v>
      </c>
      <c r="B1266" s="832" t="s">
        <v>580</v>
      </c>
      <c r="C1266" s="835" t="s">
        <v>2713</v>
      </c>
      <c r="D1266" s="863" t="s">
        <v>2714</v>
      </c>
      <c r="E1266" s="835" t="s">
        <v>2822</v>
      </c>
      <c r="F1266" s="863" t="s">
        <v>2823</v>
      </c>
      <c r="G1266" s="835" t="s">
        <v>5001</v>
      </c>
      <c r="H1266" s="835" t="s">
        <v>5002</v>
      </c>
      <c r="I1266" s="849">
        <v>344.44000244140625</v>
      </c>
      <c r="J1266" s="849">
        <v>20</v>
      </c>
      <c r="K1266" s="850">
        <v>6888.77978515625</v>
      </c>
    </row>
    <row r="1267" spans="1:11" ht="14.4" customHeight="1" x14ac:dyDescent="0.3">
      <c r="A1267" s="831" t="s">
        <v>579</v>
      </c>
      <c r="B1267" s="832" t="s">
        <v>580</v>
      </c>
      <c r="C1267" s="835" t="s">
        <v>2713</v>
      </c>
      <c r="D1267" s="863" t="s">
        <v>2714</v>
      </c>
      <c r="E1267" s="835" t="s">
        <v>2822</v>
      </c>
      <c r="F1267" s="863" t="s">
        <v>2823</v>
      </c>
      <c r="G1267" s="835" t="s">
        <v>5003</v>
      </c>
      <c r="H1267" s="835" t="s">
        <v>5004</v>
      </c>
      <c r="I1267" s="849">
        <v>344.44000244140625</v>
      </c>
      <c r="J1267" s="849">
        <v>50</v>
      </c>
      <c r="K1267" s="850">
        <v>17221.9296875</v>
      </c>
    </row>
    <row r="1268" spans="1:11" ht="14.4" customHeight="1" x14ac:dyDescent="0.3">
      <c r="A1268" s="831" t="s">
        <v>579</v>
      </c>
      <c r="B1268" s="832" t="s">
        <v>580</v>
      </c>
      <c r="C1268" s="835" t="s">
        <v>2713</v>
      </c>
      <c r="D1268" s="863" t="s">
        <v>2714</v>
      </c>
      <c r="E1268" s="835" t="s">
        <v>2822</v>
      </c>
      <c r="F1268" s="863" t="s">
        <v>2823</v>
      </c>
      <c r="G1268" s="835" t="s">
        <v>5005</v>
      </c>
      <c r="H1268" s="835" t="s">
        <v>5006</v>
      </c>
      <c r="I1268" s="849">
        <v>508.79000854492187</v>
      </c>
      <c r="J1268" s="849">
        <v>3</v>
      </c>
      <c r="K1268" s="850">
        <v>1526.3700256347656</v>
      </c>
    </row>
    <row r="1269" spans="1:11" ht="14.4" customHeight="1" x14ac:dyDescent="0.3">
      <c r="A1269" s="831" t="s">
        <v>579</v>
      </c>
      <c r="B1269" s="832" t="s">
        <v>580</v>
      </c>
      <c r="C1269" s="835" t="s">
        <v>2713</v>
      </c>
      <c r="D1269" s="863" t="s">
        <v>2714</v>
      </c>
      <c r="E1269" s="835" t="s">
        <v>2822</v>
      </c>
      <c r="F1269" s="863" t="s">
        <v>2823</v>
      </c>
      <c r="G1269" s="835" t="s">
        <v>5007</v>
      </c>
      <c r="H1269" s="835" t="s">
        <v>5008</v>
      </c>
      <c r="I1269" s="849">
        <v>10139.7998046875</v>
      </c>
      <c r="J1269" s="849">
        <v>1</v>
      </c>
      <c r="K1269" s="850">
        <v>10139.7998046875</v>
      </c>
    </row>
    <row r="1270" spans="1:11" ht="14.4" customHeight="1" x14ac:dyDescent="0.3">
      <c r="A1270" s="831" t="s">
        <v>579</v>
      </c>
      <c r="B1270" s="832" t="s">
        <v>580</v>
      </c>
      <c r="C1270" s="835" t="s">
        <v>2713</v>
      </c>
      <c r="D1270" s="863" t="s">
        <v>2714</v>
      </c>
      <c r="E1270" s="835" t="s">
        <v>2822</v>
      </c>
      <c r="F1270" s="863" t="s">
        <v>2823</v>
      </c>
      <c r="G1270" s="835" t="s">
        <v>5009</v>
      </c>
      <c r="H1270" s="835" t="s">
        <v>5010</v>
      </c>
      <c r="I1270" s="849">
        <v>139.14999389648438</v>
      </c>
      <c r="J1270" s="849">
        <v>10</v>
      </c>
      <c r="K1270" s="850">
        <v>1391.5</v>
      </c>
    </row>
    <row r="1271" spans="1:11" ht="14.4" customHeight="1" x14ac:dyDescent="0.3">
      <c r="A1271" s="831" t="s">
        <v>579</v>
      </c>
      <c r="B1271" s="832" t="s">
        <v>580</v>
      </c>
      <c r="C1271" s="835" t="s">
        <v>2713</v>
      </c>
      <c r="D1271" s="863" t="s">
        <v>2714</v>
      </c>
      <c r="E1271" s="835" t="s">
        <v>2822</v>
      </c>
      <c r="F1271" s="863" t="s">
        <v>2823</v>
      </c>
      <c r="G1271" s="835" t="s">
        <v>5011</v>
      </c>
      <c r="H1271" s="835" t="s">
        <v>5012</v>
      </c>
      <c r="I1271" s="849">
        <v>420.79000854492187</v>
      </c>
      <c r="J1271" s="849">
        <v>5</v>
      </c>
      <c r="K1271" s="850">
        <v>2103.949951171875</v>
      </c>
    </row>
    <row r="1272" spans="1:11" ht="14.4" customHeight="1" x14ac:dyDescent="0.3">
      <c r="A1272" s="831" t="s">
        <v>579</v>
      </c>
      <c r="B1272" s="832" t="s">
        <v>580</v>
      </c>
      <c r="C1272" s="835" t="s">
        <v>2713</v>
      </c>
      <c r="D1272" s="863" t="s">
        <v>2714</v>
      </c>
      <c r="E1272" s="835" t="s">
        <v>2822</v>
      </c>
      <c r="F1272" s="863" t="s">
        <v>2823</v>
      </c>
      <c r="G1272" s="835" t="s">
        <v>5013</v>
      </c>
      <c r="H1272" s="835" t="s">
        <v>5014</v>
      </c>
      <c r="I1272" s="849">
        <v>420.79000854492187</v>
      </c>
      <c r="J1272" s="849">
        <v>5</v>
      </c>
      <c r="K1272" s="850">
        <v>2103.949951171875</v>
      </c>
    </row>
    <row r="1273" spans="1:11" ht="14.4" customHeight="1" x14ac:dyDescent="0.3">
      <c r="A1273" s="831" t="s">
        <v>579</v>
      </c>
      <c r="B1273" s="832" t="s">
        <v>580</v>
      </c>
      <c r="C1273" s="835" t="s">
        <v>2713</v>
      </c>
      <c r="D1273" s="863" t="s">
        <v>2714</v>
      </c>
      <c r="E1273" s="835" t="s">
        <v>2822</v>
      </c>
      <c r="F1273" s="863" t="s">
        <v>2823</v>
      </c>
      <c r="G1273" s="835" t="s">
        <v>5015</v>
      </c>
      <c r="H1273" s="835" t="s">
        <v>5016</v>
      </c>
      <c r="I1273" s="849">
        <v>4840</v>
      </c>
      <c r="J1273" s="849">
        <v>3</v>
      </c>
      <c r="K1273" s="850">
        <v>14520</v>
      </c>
    </row>
    <row r="1274" spans="1:11" ht="14.4" customHeight="1" x14ac:dyDescent="0.3">
      <c r="A1274" s="831" t="s">
        <v>579</v>
      </c>
      <c r="B1274" s="832" t="s">
        <v>580</v>
      </c>
      <c r="C1274" s="835" t="s">
        <v>2713</v>
      </c>
      <c r="D1274" s="863" t="s">
        <v>2714</v>
      </c>
      <c r="E1274" s="835" t="s">
        <v>2822</v>
      </c>
      <c r="F1274" s="863" t="s">
        <v>2823</v>
      </c>
      <c r="G1274" s="835" t="s">
        <v>5017</v>
      </c>
      <c r="H1274" s="835" t="s">
        <v>5018</v>
      </c>
      <c r="I1274" s="849">
        <v>3303.659912109375</v>
      </c>
      <c r="J1274" s="849">
        <v>3</v>
      </c>
      <c r="K1274" s="850">
        <v>9910.990234375</v>
      </c>
    </row>
    <row r="1275" spans="1:11" ht="14.4" customHeight="1" x14ac:dyDescent="0.3">
      <c r="A1275" s="831" t="s">
        <v>579</v>
      </c>
      <c r="B1275" s="832" t="s">
        <v>580</v>
      </c>
      <c r="C1275" s="835" t="s">
        <v>2713</v>
      </c>
      <c r="D1275" s="863" t="s">
        <v>2714</v>
      </c>
      <c r="E1275" s="835" t="s">
        <v>2822</v>
      </c>
      <c r="F1275" s="863" t="s">
        <v>2823</v>
      </c>
      <c r="G1275" s="835" t="s">
        <v>5019</v>
      </c>
      <c r="H1275" s="835" t="s">
        <v>5020</v>
      </c>
      <c r="I1275" s="849">
        <v>3303.659912109375</v>
      </c>
      <c r="J1275" s="849">
        <v>3</v>
      </c>
      <c r="K1275" s="850">
        <v>9910.990234375</v>
      </c>
    </row>
    <row r="1276" spans="1:11" ht="14.4" customHeight="1" x14ac:dyDescent="0.3">
      <c r="A1276" s="831" t="s">
        <v>579</v>
      </c>
      <c r="B1276" s="832" t="s">
        <v>580</v>
      </c>
      <c r="C1276" s="835" t="s">
        <v>2713</v>
      </c>
      <c r="D1276" s="863" t="s">
        <v>2714</v>
      </c>
      <c r="E1276" s="835" t="s">
        <v>2822</v>
      </c>
      <c r="F1276" s="863" t="s">
        <v>2823</v>
      </c>
      <c r="G1276" s="835" t="s">
        <v>5021</v>
      </c>
      <c r="H1276" s="835" t="s">
        <v>5022</v>
      </c>
      <c r="I1276" s="849">
        <v>3303.659912109375</v>
      </c>
      <c r="J1276" s="849">
        <v>3</v>
      </c>
      <c r="K1276" s="850">
        <v>9910.990234375</v>
      </c>
    </row>
    <row r="1277" spans="1:11" ht="14.4" customHeight="1" x14ac:dyDescent="0.3">
      <c r="A1277" s="831" t="s">
        <v>579</v>
      </c>
      <c r="B1277" s="832" t="s">
        <v>580</v>
      </c>
      <c r="C1277" s="835" t="s">
        <v>2713</v>
      </c>
      <c r="D1277" s="863" t="s">
        <v>2714</v>
      </c>
      <c r="E1277" s="835" t="s">
        <v>2822</v>
      </c>
      <c r="F1277" s="863" t="s">
        <v>2823</v>
      </c>
      <c r="G1277" s="835" t="s">
        <v>5023</v>
      </c>
      <c r="H1277" s="835" t="s">
        <v>5024</v>
      </c>
      <c r="I1277" s="849">
        <v>4840</v>
      </c>
      <c r="J1277" s="849">
        <v>18</v>
      </c>
      <c r="K1277" s="850">
        <v>87120</v>
      </c>
    </row>
    <row r="1278" spans="1:11" ht="14.4" customHeight="1" x14ac:dyDescent="0.3">
      <c r="A1278" s="831" t="s">
        <v>579</v>
      </c>
      <c r="B1278" s="832" t="s">
        <v>580</v>
      </c>
      <c r="C1278" s="835" t="s">
        <v>2713</v>
      </c>
      <c r="D1278" s="863" t="s">
        <v>2714</v>
      </c>
      <c r="E1278" s="835" t="s">
        <v>2822</v>
      </c>
      <c r="F1278" s="863" t="s">
        <v>2823</v>
      </c>
      <c r="G1278" s="835" t="s">
        <v>3047</v>
      </c>
      <c r="H1278" s="835" t="s">
        <v>3048</v>
      </c>
      <c r="I1278" s="849">
        <v>35</v>
      </c>
      <c r="J1278" s="849">
        <v>20</v>
      </c>
      <c r="K1278" s="850">
        <v>699.92999267578125</v>
      </c>
    </row>
    <row r="1279" spans="1:11" ht="14.4" customHeight="1" x14ac:dyDescent="0.3">
      <c r="A1279" s="831" t="s">
        <v>579</v>
      </c>
      <c r="B1279" s="832" t="s">
        <v>580</v>
      </c>
      <c r="C1279" s="835" t="s">
        <v>2713</v>
      </c>
      <c r="D1279" s="863" t="s">
        <v>2714</v>
      </c>
      <c r="E1279" s="835" t="s">
        <v>2822</v>
      </c>
      <c r="F1279" s="863" t="s">
        <v>2823</v>
      </c>
      <c r="G1279" s="835" t="s">
        <v>5025</v>
      </c>
      <c r="H1279" s="835" t="s">
        <v>5026</v>
      </c>
      <c r="I1279" s="849">
        <v>5175</v>
      </c>
      <c r="J1279" s="849">
        <v>4</v>
      </c>
      <c r="K1279" s="850">
        <v>20700</v>
      </c>
    </row>
    <row r="1280" spans="1:11" ht="14.4" customHeight="1" x14ac:dyDescent="0.3">
      <c r="A1280" s="831" t="s">
        <v>579</v>
      </c>
      <c r="B1280" s="832" t="s">
        <v>580</v>
      </c>
      <c r="C1280" s="835" t="s">
        <v>2713</v>
      </c>
      <c r="D1280" s="863" t="s">
        <v>2714</v>
      </c>
      <c r="E1280" s="835" t="s">
        <v>2822</v>
      </c>
      <c r="F1280" s="863" t="s">
        <v>2823</v>
      </c>
      <c r="G1280" s="835" t="s">
        <v>5027</v>
      </c>
      <c r="H1280" s="835" t="s">
        <v>5028</v>
      </c>
      <c r="I1280" s="849">
        <v>1067.219970703125</v>
      </c>
      <c r="J1280" s="849">
        <v>6</v>
      </c>
      <c r="K1280" s="850">
        <v>6403.31982421875</v>
      </c>
    </row>
    <row r="1281" spans="1:11" ht="14.4" customHeight="1" x14ac:dyDescent="0.3">
      <c r="A1281" s="831" t="s">
        <v>579</v>
      </c>
      <c r="B1281" s="832" t="s">
        <v>580</v>
      </c>
      <c r="C1281" s="835" t="s">
        <v>2713</v>
      </c>
      <c r="D1281" s="863" t="s">
        <v>2714</v>
      </c>
      <c r="E1281" s="835" t="s">
        <v>2822</v>
      </c>
      <c r="F1281" s="863" t="s">
        <v>2823</v>
      </c>
      <c r="G1281" s="835" t="s">
        <v>5029</v>
      </c>
      <c r="H1281" s="835" t="s">
        <v>5030</v>
      </c>
      <c r="I1281" s="849">
        <v>956.42999267578125</v>
      </c>
      <c r="J1281" s="849">
        <v>6</v>
      </c>
      <c r="K1281" s="850">
        <v>5738.580078125</v>
      </c>
    </row>
    <row r="1282" spans="1:11" ht="14.4" customHeight="1" x14ac:dyDescent="0.3">
      <c r="A1282" s="831" t="s">
        <v>579</v>
      </c>
      <c r="B1282" s="832" t="s">
        <v>580</v>
      </c>
      <c r="C1282" s="835" t="s">
        <v>2713</v>
      </c>
      <c r="D1282" s="863" t="s">
        <v>2714</v>
      </c>
      <c r="E1282" s="835" t="s">
        <v>2822</v>
      </c>
      <c r="F1282" s="863" t="s">
        <v>2823</v>
      </c>
      <c r="G1282" s="835" t="s">
        <v>5031</v>
      </c>
      <c r="H1282" s="835" t="s">
        <v>5032</v>
      </c>
      <c r="I1282" s="849">
        <v>1193.06005859375</v>
      </c>
      <c r="J1282" s="849">
        <v>2</v>
      </c>
      <c r="K1282" s="850">
        <v>2386.1201171875</v>
      </c>
    </row>
    <row r="1283" spans="1:11" ht="14.4" customHeight="1" x14ac:dyDescent="0.3">
      <c r="A1283" s="831" t="s">
        <v>579</v>
      </c>
      <c r="B1283" s="832" t="s">
        <v>580</v>
      </c>
      <c r="C1283" s="835" t="s">
        <v>2713</v>
      </c>
      <c r="D1283" s="863" t="s">
        <v>2714</v>
      </c>
      <c r="E1283" s="835" t="s">
        <v>2822</v>
      </c>
      <c r="F1283" s="863" t="s">
        <v>2823</v>
      </c>
      <c r="G1283" s="835" t="s">
        <v>5033</v>
      </c>
      <c r="H1283" s="835" t="s">
        <v>5034</v>
      </c>
      <c r="I1283" s="849">
        <v>797.8800048828125</v>
      </c>
      <c r="J1283" s="849">
        <v>4</v>
      </c>
      <c r="K1283" s="850">
        <v>3191.5</v>
      </c>
    </row>
    <row r="1284" spans="1:11" ht="14.4" customHeight="1" x14ac:dyDescent="0.3">
      <c r="A1284" s="831" t="s">
        <v>579</v>
      </c>
      <c r="B1284" s="832" t="s">
        <v>580</v>
      </c>
      <c r="C1284" s="835" t="s">
        <v>2713</v>
      </c>
      <c r="D1284" s="863" t="s">
        <v>2714</v>
      </c>
      <c r="E1284" s="835" t="s">
        <v>2822</v>
      </c>
      <c r="F1284" s="863" t="s">
        <v>2823</v>
      </c>
      <c r="G1284" s="835" t="s">
        <v>5035</v>
      </c>
      <c r="H1284" s="835" t="s">
        <v>5036</v>
      </c>
      <c r="I1284" s="849">
        <v>3625.159912109375</v>
      </c>
      <c r="J1284" s="849">
        <v>2</v>
      </c>
      <c r="K1284" s="850">
        <v>7250.31982421875</v>
      </c>
    </row>
    <row r="1285" spans="1:11" ht="14.4" customHeight="1" x14ac:dyDescent="0.3">
      <c r="A1285" s="831" t="s">
        <v>579</v>
      </c>
      <c r="B1285" s="832" t="s">
        <v>580</v>
      </c>
      <c r="C1285" s="835" t="s">
        <v>2713</v>
      </c>
      <c r="D1285" s="863" t="s">
        <v>2714</v>
      </c>
      <c r="E1285" s="835" t="s">
        <v>2822</v>
      </c>
      <c r="F1285" s="863" t="s">
        <v>2823</v>
      </c>
      <c r="G1285" s="835" t="s">
        <v>5037</v>
      </c>
      <c r="H1285" s="835" t="s">
        <v>5038</v>
      </c>
      <c r="I1285" s="849">
        <v>1650.6300048828125</v>
      </c>
      <c r="J1285" s="849">
        <v>10</v>
      </c>
      <c r="K1285" s="850">
        <v>16506.33984375</v>
      </c>
    </row>
    <row r="1286" spans="1:11" ht="14.4" customHeight="1" x14ac:dyDescent="0.3">
      <c r="A1286" s="831" t="s">
        <v>579</v>
      </c>
      <c r="B1286" s="832" t="s">
        <v>580</v>
      </c>
      <c r="C1286" s="835" t="s">
        <v>2713</v>
      </c>
      <c r="D1286" s="863" t="s">
        <v>2714</v>
      </c>
      <c r="E1286" s="835" t="s">
        <v>2822</v>
      </c>
      <c r="F1286" s="863" t="s">
        <v>2823</v>
      </c>
      <c r="G1286" s="835" t="s">
        <v>5039</v>
      </c>
      <c r="H1286" s="835" t="s">
        <v>5040</v>
      </c>
      <c r="I1286" s="849">
        <v>1423.97998046875</v>
      </c>
      <c r="J1286" s="849">
        <v>10</v>
      </c>
      <c r="K1286" s="850">
        <v>14239.759765625</v>
      </c>
    </row>
    <row r="1287" spans="1:11" ht="14.4" customHeight="1" x14ac:dyDescent="0.3">
      <c r="A1287" s="831" t="s">
        <v>579</v>
      </c>
      <c r="B1287" s="832" t="s">
        <v>580</v>
      </c>
      <c r="C1287" s="835" t="s">
        <v>2713</v>
      </c>
      <c r="D1287" s="863" t="s">
        <v>2714</v>
      </c>
      <c r="E1287" s="835" t="s">
        <v>2822</v>
      </c>
      <c r="F1287" s="863" t="s">
        <v>2823</v>
      </c>
      <c r="G1287" s="835" t="s">
        <v>5041</v>
      </c>
      <c r="H1287" s="835" t="s">
        <v>5042</v>
      </c>
      <c r="I1287" s="849">
        <v>2125.969970703125</v>
      </c>
      <c r="J1287" s="849">
        <v>5</v>
      </c>
      <c r="K1287" s="850">
        <v>10629.849609375</v>
      </c>
    </row>
    <row r="1288" spans="1:11" ht="14.4" customHeight="1" x14ac:dyDescent="0.3">
      <c r="A1288" s="831" t="s">
        <v>579</v>
      </c>
      <c r="B1288" s="832" t="s">
        <v>580</v>
      </c>
      <c r="C1288" s="835" t="s">
        <v>2713</v>
      </c>
      <c r="D1288" s="863" t="s">
        <v>2714</v>
      </c>
      <c r="E1288" s="835" t="s">
        <v>2822</v>
      </c>
      <c r="F1288" s="863" t="s">
        <v>2823</v>
      </c>
      <c r="G1288" s="835" t="s">
        <v>5043</v>
      </c>
      <c r="H1288" s="835" t="s">
        <v>5044</v>
      </c>
      <c r="I1288" s="849">
        <v>620</v>
      </c>
      <c r="J1288" s="849">
        <v>10</v>
      </c>
      <c r="K1288" s="850">
        <v>6200.0400390625</v>
      </c>
    </row>
    <row r="1289" spans="1:11" ht="14.4" customHeight="1" x14ac:dyDescent="0.3">
      <c r="A1289" s="831" t="s">
        <v>579</v>
      </c>
      <c r="B1289" s="832" t="s">
        <v>580</v>
      </c>
      <c r="C1289" s="835" t="s">
        <v>2713</v>
      </c>
      <c r="D1289" s="863" t="s">
        <v>2714</v>
      </c>
      <c r="E1289" s="835" t="s">
        <v>2822</v>
      </c>
      <c r="F1289" s="863" t="s">
        <v>2823</v>
      </c>
      <c r="G1289" s="835" t="s">
        <v>5045</v>
      </c>
      <c r="H1289" s="835" t="s">
        <v>5046</v>
      </c>
      <c r="I1289" s="849">
        <v>7378.580078125</v>
      </c>
      <c r="J1289" s="849">
        <v>2</v>
      </c>
      <c r="K1289" s="850">
        <v>14757.16015625</v>
      </c>
    </row>
    <row r="1290" spans="1:11" ht="14.4" customHeight="1" x14ac:dyDescent="0.3">
      <c r="A1290" s="831" t="s">
        <v>579</v>
      </c>
      <c r="B1290" s="832" t="s">
        <v>580</v>
      </c>
      <c r="C1290" s="835" t="s">
        <v>2713</v>
      </c>
      <c r="D1290" s="863" t="s">
        <v>2714</v>
      </c>
      <c r="E1290" s="835" t="s">
        <v>2822</v>
      </c>
      <c r="F1290" s="863" t="s">
        <v>2823</v>
      </c>
      <c r="G1290" s="835" t="s">
        <v>5047</v>
      </c>
      <c r="H1290" s="835" t="s">
        <v>5048</v>
      </c>
      <c r="I1290" s="849">
        <v>6098.39990234375</v>
      </c>
      <c r="J1290" s="849">
        <v>1</v>
      </c>
      <c r="K1290" s="850">
        <v>6098.39990234375</v>
      </c>
    </row>
    <row r="1291" spans="1:11" ht="14.4" customHeight="1" x14ac:dyDescent="0.3">
      <c r="A1291" s="831" t="s">
        <v>579</v>
      </c>
      <c r="B1291" s="832" t="s">
        <v>580</v>
      </c>
      <c r="C1291" s="835" t="s">
        <v>2713</v>
      </c>
      <c r="D1291" s="863" t="s">
        <v>2714</v>
      </c>
      <c r="E1291" s="835" t="s">
        <v>2822</v>
      </c>
      <c r="F1291" s="863" t="s">
        <v>2823</v>
      </c>
      <c r="G1291" s="835" t="s">
        <v>5049</v>
      </c>
      <c r="H1291" s="835" t="s">
        <v>5050</v>
      </c>
      <c r="I1291" s="849">
        <v>1331</v>
      </c>
      <c r="J1291" s="849">
        <v>10</v>
      </c>
      <c r="K1291" s="850">
        <v>13310</v>
      </c>
    </row>
    <row r="1292" spans="1:11" ht="14.4" customHeight="1" x14ac:dyDescent="0.3">
      <c r="A1292" s="831" t="s">
        <v>579</v>
      </c>
      <c r="B1292" s="832" t="s">
        <v>580</v>
      </c>
      <c r="C1292" s="835" t="s">
        <v>2713</v>
      </c>
      <c r="D1292" s="863" t="s">
        <v>2714</v>
      </c>
      <c r="E1292" s="835" t="s">
        <v>2822</v>
      </c>
      <c r="F1292" s="863" t="s">
        <v>2823</v>
      </c>
      <c r="G1292" s="835" t="s">
        <v>5051</v>
      </c>
      <c r="H1292" s="835" t="s">
        <v>5052</v>
      </c>
      <c r="I1292" s="849">
        <v>1512.5</v>
      </c>
      <c r="J1292" s="849">
        <v>10</v>
      </c>
      <c r="K1292" s="850">
        <v>15125</v>
      </c>
    </row>
    <row r="1293" spans="1:11" ht="14.4" customHeight="1" x14ac:dyDescent="0.3">
      <c r="A1293" s="831" t="s">
        <v>579</v>
      </c>
      <c r="B1293" s="832" t="s">
        <v>580</v>
      </c>
      <c r="C1293" s="835" t="s">
        <v>2713</v>
      </c>
      <c r="D1293" s="863" t="s">
        <v>2714</v>
      </c>
      <c r="E1293" s="835" t="s">
        <v>2822</v>
      </c>
      <c r="F1293" s="863" t="s">
        <v>2823</v>
      </c>
      <c r="G1293" s="835" t="s">
        <v>5053</v>
      </c>
      <c r="H1293" s="835" t="s">
        <v>5054</v>
      </c>
      <c r="I1293" s="849">
        <v>2274.800048828125</v>
      </c>
      <c r="J1293" s="849">
        <v>2</v>
      </c>
      <c r="K1293" s="850">
        <v>4549.60009765625</v>
      </c>
    </row>
    <row r="1294" spans="1:11" ht="14.4" customHeight="1" x14ac:dyDescent="0.3">
      <c r="A1294" s="831" t="s">
        <v>579</v>
      </c>
      <c r="B1294" s="832" t="s">
        <v>580</v>
      </c>
      <c r="C1294" s="835" t="s">
        <v>2713</v>
      </c>
      <c r="D1294" s="863" t="s">
        <v>2714</v>
      </c>
      <c r="E1294" s="835" t="s">
        <v>2822</v>
      </c>
      <c r="F1294" s="863" t="s">
        <v>2823</v>
      </c>
      <c r="G1294" s="835" t="s">
        <v>5055</v>
      </c>
      <c r="H1294" s="835" t="s">
        <v>5056</v>
      </c>
      <c r="I1294" s="849">
        <v>399.29998779296875</v>
      </c>
      <c r="J1294" s="849">
        <v>6</v>
      </c>
      <c r="K1294" s="850">
        <v>2395.800048828125</v>
      </c>
    </row>
    <row r="1295" spans="1:11" ht="14.4" customHeight="1" x14ac:dyDescent="0.3">
      <c r="A1295" s="831" t="s">
        <v>579</v>
      </c>
      <c r="B1295" s="832" t="s">
        <v>580</v>
      </c>
      <c r="C1295" s="835" t="s">
        <v>2713</v>
      </c>
      <c r="D1295" s="863" t="s">
        <v>2714</v>
      </c>
      <c r="E1295" s="835" t="s">
        <v>2822</v>
      </c>
      <c r="F1295" s="863" t="s">
        <v>2823</v>
      </c>
      <c r="G1295" s="835" t="s">
        <v>5057</v>
      </c>
      <c r="H1295" s="835" t="s">
        <v>5058</v>
      </c>
      <c r="I1295" s="849">
        <v>617.0999755859375</v>
      </c>
      <c r="J1295" s="849">
        <v>15</v>
      </c>
      <c r="K1295" s="850">
        <v>9256.5</v>
      </c>
    </row>
    <row r="1296" spans="1:11" ht="14.4" customHeight="1" x14ac:dyDescent="0.3">
      <c r="A1296" s="831" t="s">
        <v>579</v>
      </c>
      <c r="B1296" s="832" t="s">
        <v>580</v>
      </c>
      <c r="C1296" s="835" t="s">
        <v>2713</v>
      </c>
      <c r="D1296" s="863" t="s">
        <v>2714</v>
      </c>
      <c r="E1296" s="835" t="s">
        <v>2822</v>
      </c>
      <c r="F1296" s="863" t="s">
        <v>2823</v>
      </c>
      <c r="G1296" s="835" t="s">
        <v>5059</v>
      </c>
      <c r="H1296" s="835" t="s">
        <v>5060</v>
      </c>
      <c r="I1296" s="849">
        <v>1490.0400390625</v>
      </c>
      <c r="J1296" s="849">
        <v>5</v>
      </c>
      <c r="K1296" s="850">
        <v>7450.2001953125</v>
      </c>
    </row>
    <row r="1297" spans="1:11" ht="14.4" customHeight="1" x14ac:dyDescent="0.3">
      <c r="A1297" s="831" t="s">
        <v>579</v>
      </c>
      <c r="B1297" s="832" t="s">
        <v>580</v>
      </c>
      <c r="C1297" s="835" t="s">
        <v>2713</v>
      </c>
      <c r="D1297" s="863" t="s">
        <v>2714</v>
      </c>
      <c r="E1297" s="835" t="s">
        <v>2822</v>
      </c>
      <c r="F1297" s="863" t="s">
        <v>2823</v>
      </c>
      <c r="G1297" s="835" t="s">
        <v>5061</v>
      </c>
      <c r="H1297" s="835" t="s">
        <v>5062</v>
      </c>
      <c r="I1297" s="849">
        <v>2031.5899658203125</v>
      </c>
      <c r="J1297" s="849">
        <v>2</v>
      </c>
      <c r="K1297" s="850">
        <v>4063.179931640625</v>
      </c>
    </row>
    <row r="1298" spans="1:11" ht="14.4" customHeight="1" x14ac:dyDescent="0.3">
      <c r="A1298" s="831" t="s">
        <v>579</v>
      </c>
      <c r="B1298" s="832" t="s">
        <v>580</v>
      </c>
      <c r="C1298" s="835" t="s">
        <v>2713</v>
      </c>
      <c r="D1298" s="863" t="s">
        <v>2714</v>
      </c>
      <c r="E1298" s="835" t="s">
        <v>2822</v>
      </c>
      <c r="F1298" s="863" t="s">
        <v>2823</v>
      </c>
      <c r="G1298" s="835" t="s">
        <v>5063</v>
      </c>
      <c r="H1298" s="835" t="s">
        <v>5064</v>
      </c>
      <c r="I1298" s="849">
        <v>1677.06005859375</v>
      </c>
      <c r="J1298" s="849">
        <v>5</v>
      </c>
      <c r="K1298" s="850">
        <v>8385.2998046875</v>
      </c>
    </row>
    <row r="1299" spans="1:11" ht="14.4" customHeight="1" x14ac:dyDescent="0.3">
      <c r="A1299" s="831" t="s">
        <v>579</v>
      </c>
      <c r="B1299" s="832" t="s">
        <v>580</v>
      </c>
      <c r="C1299" s="835" t="s">
        <v>2713</v>
      </c>
      <c r="D1299" s="863" t="s">
        <v>2714</v>
      </c>
      <c r="E1299" s="835" t="s">
        <v>2822</v>
      </c>
      <c r="F1299" s="863" t="s">
        <v>2823</v>
      </c>
      <c r="G1299" s="835" t="s">
        <v>5065</v>
      </c>
      <c r="H1299" s="835" t="s">
        <v>5066</v>
      </c>
      <c r="I1299" s="849">
        <v>1073.5699462890625</v>
      </c>
      <c r="J1299" s="849">
        <v>4</v>
      </c>
      <c r="K1299" s="850">
        <v>4294.2900390625</v>
      </c>
    </row>
    <row r="1300" spans="1:11" ht="14.4" customHeight="1" x14ac:dyDescent="0.3">
      <c r="A1300" s="831" t="s">
        <v>579</v>
      </c>
      <c r="B1300" s="832" t="s">
        <v>580</v>
      </c>
      <c r="C1300" s="835" t="s">
        <v>2713</v>
      </c>
      <c r="D1300" s="863" t="s">
        <v>2714</v>
      </c>
      <c r="E1300" s="835" t="s">
        <v>2822</v>
      </c>
      <c r="F1300" s="863" t="s">
        <v>2823</v>
      </c>
      <c r="G1300" s="835" t="s">
        <v>5067</v>
      </c>
      <c r="H1300" s="835" t="s">
        <v>5068</v>
      </c>
      <c r="I1300" s="849">
        <v>2986.280029296875</v>
      </c>
      <c r="J1300" s="849">
        <v>5</v>
      </c>
      <c r="K1300" s="850">
        <v>14931.400390625</v>
      </c>
    </row>
    <row r="1301" spans="1:11" ht="14.4" customHeight="1" x14ac:dyDescent="0.3">
      <c r="A1301" s="831" t="s">
        <v>579</v>
      </c>
      <c r="B1301" s="832" t="s">
        <v>580</v>
      </c>
      <c r="C1301" s="835" t="s">
        <v>2713</v>
      </c>
      <c r="D1301" s="863" t="s">
        <v>2714</v>
      </c>
      <c r="E1301" s="835" t="s">
        <v>2822</v>
      </c>
      <c r="F1301" s="863" t="s">
        <v>2823</v>
      </c>
      <c r="G1301" s="835" t="s">
        <v>5069</v>
      </c>
      <c r="H1301" s="835" t="s">
        <v>5070</v>
      </c>
      <c r="I1301" s="849">
        <v>1827.0999755859375</v>
      </c>
      <c r="J1301" s="849">
        <v>6</v>
      </c>
      <c r="K1301" s="850">
        <v>10962.599609375</v>
      </c>
    </row>
    <row r="1302" spans="1:11" ht="14.4" customHeight="1" x14ac:dyDescent="0.3">
      <c r="A1302" s="831" t="s">
        <v>579</v>
      </c>
      <c r="B1302" s="832" t="s">
        <v>580</v>
      </c>
      <c r="C1302" s="835" t="s">
        <v>2713</v>
      </c>
      <c r="D1302" s="863" t="s">
        <v>2714</v>
      </c>
      <c r="E1302" s="835" t="s">
        <v>2822</v>
      </c>
      <c r="F1302" s="863" t="s">
        <v>2823</v>
      </c>
      <c r="G1302" s="835" t="s">
        <v>5071</v>
      </c>
      <c r="H1302" s="835" t="s">
        <v>5072</v>
      </c>
      <c r="I1302" s="849">
        <v>641.29998779296875</v>
      </c>
      <c r="J1302" s="849">
        <v>3</v>
      </c>
      <c r="K1302" s="850">
        <v>1923.9000244140625</v>
      </c>
    </row>
    <row r="1303" spans="1:11" ht="14.4" customHeight="1" x14ac:dyDescent="0.3">
      <c r="A1303" s="831" t="s">
        <v>579</v>
      </c>
      <c r="B1303" s="832" t="s">
        <v>580</v>
      </c>
      <c r="C1303" s="835" t="s">
        <v>2713</v>
      </c>
      <c r="D1303" s="863" t="s">
        <v>2714</v>
      </c>
      <c r="E1303" s="835" t="s">
        <v>2822</v>
      </c>
      <c r="F1303" s="863" t="s">
        <v>2823</v>
      </c>
      <c r="G1303" s="835" t="s">
        <v>5073</v>
      </c>
      <c r="H1303" s="835" t="s">
        <v>5074</v>
      </c>
      <c r="I1303" s="849">
        <v>348.48001098632812</v>
      </c>
      <c r="J1303" s="849">
        <v>15</v>
      </c>
      <c r="K1303" s="850">
        <v>5227.2001953125</v>
      </c>
    </row>
    <row r="1304" spans="1:11" ht="14.4" customHeight="1" x14ac:dyDescent="0.3">
      <c r="A1304" s="831" t="s">
        <v>579</v>
      </c>
      <c r="B1304" s="832" t="s">
        <v>580</v>
      </c>
      <c r="C1304" s="835" t="s">
        <v>2713</v>
      </c>
      <c r="D1304" s="863" t="s">
        <v>2714</v>
      </c>
      <c r="E1304" s="835" t="s">
        <v>2822</v>
      </c>
      <c r="F1304" s="863" t="s">
        <v>2823</v>
      </c>
      <c r="G1304" s="835" t="s">
        <v>5075</v>
      </c>
      <c r="H1304" s="835" t="s">
        <v>5076</v>
      </c>
      <c r="I1304" s="849">
        <v>399.29998779296875</v>
      </c>
      <c r="J1304" s="849">
        <v>3</v>
      </c>
      <c r="K1304" s="850">
        <v>1197.9000244140625</v>
      </c>
    </row>
    <row r="1305" spans="1:11" ht="14.4" customHeight="1" x14ac:dyDescent="0.3">
      <c r="A1305" s="831" t="s">
        <v>579</v>
      </c>
      <c r="B1305" s="832" t="s">
        <v>580</v>
      </c>
      <c r="C1305" s="835" t="s">
        <v>2713</v>
      </c>
      <c r="D1305" s="863" t="s">
        <v>2714</v>
      </c>
      <c r="E1305" s="835" t="s">
        <v>2822</v>
      </c>
      <c r="F1305" s="863" t="s">
        <v>2823</v>
      </c>
      <c r="G1305" s="835" t="s">
        <v>5077</v>
      </c>
      <c r="H1305" s="835" t="s">
        <v>5078</v>
      </c>
      <c r="I1305" s="849">
        <v>339.48001098632812</v>
      </c>
      <c r="J1305" s="849">
        <v>5</v>
      </c>
      <c r="K1305" s="850">
        <v>1697.4000244140625</v>
      </c>
    </row>
    <row r="1306" spans="1:11" ht="14.4" customHeight="1" x14ac:dyDescent="0.3">
      <c r="A1306" s="831" t="s">
        <v>579</v>
      </c>
      <c r="B1306" s="832" t="s">
        <v>580</v>
      </c>
      <c r="C1306" s="835" t="s">
        <v>2713</v>
      </c>
      <c r="D1306" s="863" t="s">
        <v>2714</v>
      </c>
      <c r="E1306" s="835" t="s">
        <v>2822</v>
      </c>
      <c r="F1306" s="863" t="s">
        <v>2823</v>
      </c>
      <c r="G1306" s="835" t="s">
        <v>5079</v>
      </c>
      <c r="H1306" s="835" t="s">
        <v>5080</v>
      </c>
      <c r="I1306" s="849">
        <v>3358.18994140625</v>
      </c>
      <c r="J1306" s="849">
        <v>5</v>
      </c>
      <c r="K1306" s="850">
        <v>16790.9296875</v>
      </c>
    </row>
    <row r="1307" spans="1:11" ht="14.4" customHeight="1" x14ac:dyDescent="0.3">
      <c r="A1307" s="831" t="s">
        <v>579</v>
      </c>
      <c r="B1307" s="832" t="s">
        <v>580</v>
      </c>
      <c r="C1307" s="835" t="s">
        <v>2713</v>
      </c>
      <c r="D1307" s="863" t="s">
        <v>2714</v>
      </c>
      <c r="E1307" s="835" t="s">
        <v>2822</v>
      </c>
      <c r="F1307" s="863" t="s">
        <v>2823</v>
      </c>
      <c r="G1307" s="835" t="s">
        <v>5081</v>
      </c>
      <c r="H1307" s="835" t="s">
        <v>5082</v>
      </c>
      <c r="I1307" s="849">
        <v>1050.280029296875</v>
      </c>
      <c r="J1307" s="849">
        <v>1</v>
      </c>
      <c r="K1307" s="850">
        <v>1050.280029296875</v>
      </c>
    </row>
    <row r="1308" spans="1:11" ht="14.4" customHeight="1" x14ac:dyDescent="0.3">
      <c r="A1308" s="831" t="s">
        <v>579</v>
      </c>
      <c r="B1308" s="832" t="s">
        <v>580</v>
      </c>
      <c r="C1308" s="835" t="s">
        <v>2713</v>
      </c>
      <c r="D1308" s="863" t="s">
        <v>2714</v>
      </c>
      <c r="E1308" s="835" t="s">
        <v>2822</v>
      </c>
      <c r="F1308" s="863" t="s">
        <v>2823</v>
      </c>
      <c r="G1308" s="835" t="s">
        <v>5083</v>
      </c>
      <c r="H1308" s="835" t="s">
        <v>5084</v>
      </c>
      <c r="I1308" s="849">
        <v>3035.889892578125</v>
      </c>
      <c r="J1308" s="849">
        <v>1</v>
      </c>
      <c r="K1308" s="850">
        <v>3035.889892578125</v>
      </c>
    </row>
    <row r="1309" spans="1:11" ht="14.4" customHeight="1" x14ac:dyDescent="0.3">
      <c r="A1309" s="831" t="s">
        <v>579</v>
      </c>
      <c r="B1309" s="832" t="s">
        <v>580</v>
      </c>
      <c r="C1309" s="835" t="s">
        <v>2713</v>
      </c>
      <c r="D1309" s="863" t="s">
        <v>2714</v>
      </c>
      <c r="E1309" s="835" t="s">
        <v>2822</v>
      </c>
      <c r="F1309" s="863" t="s">
        <v>2823</v>
      </c>
      <c r="G1309" s="835" t="s">
        <v>5085</v>
      </c>
      <c r="H1309" s="835" t="s">
        <v>5086</v>
      </c>
      <c r="I1309" s="849">
        <v>1119.31005859375</v>
      </c>
      <c r="J1309" s="849">
        <v>2</v>
      </c>
      <c r="K1309" s="850">
        <v>2238.6201171875</v>
      </c>
    </row>
    <row r="1310" spans="1:11" ht="14.4" customHeight="1" x14ac:dyDescent="0.3">
      <c r="A1310" s="831" t="s">
        <v>579</v>
      </c>
      <c r="B1310" s="832" t="s">
        <v>580</v>
      </c>
      <c r="C1310" s="835" t="s">
        <v>2713</v>
      </c>
      <c r="D1310" s="863" t="s">
        <v>2714</v>
      </c>
      <c r="E1310" s="835" t="s">
        <v>2822</v>
      </c>
      <c r="F1310" s="863" t="s">
        <v>2823</v>
      </c>
      <c r="G1310" s="835" t="s">
        <v>5087</v>
      </c>
      <c r="H1310" s="835" t="s">
        <v>5088</v>
      </c>
      <c r="I1310" s="849">
        <v>2464.77001953125</v>
      </c>
      <c r="J1310" s="849">
        <v>5</v>
      </c>
      <c r="K1310" s="850">
        <v>12323.849609375</v>
      </c>
    </row>
    <row r="1311" spans="1:11" ht="14.4" customHeight="1" x14ac:dyDescent="0.3">
      <c r="A1311" s="831" t="s">
        <v>579</v>
      </c>
      <c r="B1311" s="832" t="s">
        <v>580</v>
      </c>
      <c r="C1311" s="835" t="s">
        <v>2713</v>
      </c>
      <c r="D1311" s="863" t="s">
        <v>2714</v>
      </c>
      <c r="E1311" s="835" t="s">
        <v>2822</v>
      </c>
      <c r="F1311" s="863" t="s">
        <v>2823</v>
      </c>
      <c r="G1311" s="835" t="s">
        <v>5089</v>
      </c>
      <c r="H1311" s="835" t="s">
        <v>5090</v>
      </c>
      <c r="I1311" s="849">
        <v>101.63999938964844</v>
      </c>
      <c r="J1311" s="849">
        <v>10</v>
      </c>
      <c r="K1311" s="850">
        <v>1016.4000244140625</v>
      </c>
    </row>
    <row r="1312" spans="1:11" ht="14.4" customHeight="1" x14ac:dyDescent="0.3">
      <c r="A1312" s="831" t="s">
        <v>579</v>
      </c>
      <c r="B1312" s="832" t="s">
        <v>580</v>
      </c>
      <c r="C1312" s="835" t="s">
        <v>2713</v>
      </c>
      <c r="D1312" s="863" t="s">
        <v>2714</v>
      </c>
      <c r="E1312" s="835" t="s">
        <v>2822</v>
      </c>
      <c r="F1312" s="863" t="s">
        <v>2823</v>
      </c>
      <c r="G1312" s="835" t="s">
        <v>5091</v>
      </c>
      <c r="H1312" s="835" t="s">
        <v>5092</v>
      </c>
      <c r="I1312" s="849">
        <v>111.56999969482422</v>
      </c>
      <c r="J1312" s="849">
        <v>252</v>
      </c>
      <c r="K1312" s="850">
        <v>28116.190795898437</v>
      </c>
    </row>
    <row r="1313" spans="1:11" ht="14.4" customHeight="1" x14ac:dyDescent="0.3">
      <c r="A1313" s="831" t="s">
        <v>579</v>
      </c>
      <c r="B1313" s="832" t="s">
        <v>580</v>
      </c>
      <c r="C1313" s="835" t="s">
        <v>2713</v>
      </c>
      <c r="D1313" s="863" t="s">
        <v>2714</v>
      </c>
      <c r="E1313" s="835" t="s">
        <v>2822</v>
      </c>
      <c r="F1313" s="863" t="s">
        <v>2823</v>
      </c>
      <c r="G1313" s="835" t="s">
        <v>5093</v>
      </c>
      <c r="H1313" s="835" t="s">
        <v>5094</v>
      </c>
      <c r="I1313" s="849">
        <v>760.260009765625</v>
      </c>
      <c r="J1313" s="849">
        <v>4</v>
      </c>
      <c r="K1313" s="850">
        <v>3041.02001953125</v>
      </c>
    </row>
    <row r="1314" spans="1:11" ht="14.4" customHeight="1" x14ac:dyDescent="0.3">
      <c r="A1314" s="831" t="s">
        <v>579</v>
      </c>
      <c r="B1314" s="832" t="s">
        <v>580</v>
      </c>
      <c r="C1314" s="835" t="s">
        <v>2713</v>
      </c>
      <c r="D1314" s="863" t="s">
        <v>2714</v>
      </c>
      <c r="E1314" s="835" t="s">
        <v>2822</v>
      </c>
      <c r="F1314" s="863" t="s">
        <v>2823</v>
      </c>
      <c r="G1314" s="835" t="s">
        <v>5095</v>
      </c>
      <c r="H1314" s="835" t="s">
        <v>5096</v>
      </c>
      <c r="I1314" s="849">
        <v>583.40997314453125</v>
      </c>
      <c r="J1314" s="849">
        <v>20</v>
      </c>
      <c r="K1314" s="850">
        <v>11668.26953125</v>
      </c>
    </row>
    <row r="1315" spans="1:11" ht="14.4" customHeight="1" x14ac:dyDescent="0.3">
      <c r="A1315" s="831" t="s">
        <v>579</v>
      </c>
      <c r="B1315" s="832" t="s">
        <v>580</v>
      </c>
      <c r="C1315" s="835" t="s">
        <v>2713</v>
      </c>
      <c r="D1315" s="863" t="s">
        <v>2714</v>
      </c>
      <c r="E1315" s="835" t="s">
        <v>2822</v>
      </c>
      <c r="F1315" s="863" t="s">
        <v>2823</v>
      </c>
      <c r="G1315" s="835" t="s">
        <v>5097</v>
      </c>
      <c r="H1315" s="835" t="s">
        <v>5098</v>
      </c>
      <c r="I1315" s="849">
        <v>725.71002197265625</v>
      </c>
      <c r="J1315" s="849">
        <v>20</v>
      </c>
      <c r="K1315" s="850">
        <v>14514.2001953125</v>
      </c>
    </row>
    <row r="1316" spans="1:11" ht="14.4" customHeight="1" x14ac:dyDescent="0.3">
      <c r="A1316" s="831" t="s">
        <v>579</v>
      </c>
      <c r="B1316" s="832" t="s">
        <v>580</v>
      </c>
      <c r="C1316" s="835" t="s">
        <v>2713</v>
      </c>
      <c r="D1316" s="863" t="s">
        <v>2714</v>
      </c>
      <c r="E1316" s="835" t="s">
        <v>2822</v>
      </c>
      <c r="F1316" s="863" t="s">
        <v>2823</v>
      </c>
      <c r="G1316" s="835" t="s">
        <v>5099</v>
      </c>
      <c r="H1316" s="835" t="s">
        <v>5100</v>
      </c>
      <c r="I1316" s="849">
        <v>780.5999755859375</v>
      </c>
      <c r="J1316" s="849">
        <v>5</v>
      </c>
      <c r="K1316" s="850">
        <v>3902.97998046875</v>
      </c>
    </row>
    <row r="1317" spans="1:11" ht="14.4" customHeight="1" x14ac:dyDescent="0.3">
      <c r="A1317" s="831" t="s">
        <v>579</v>
      </c>
      <c r="B1317" s="832" t="s">
        <v>580</v>
      </c>
      <c r="C1317" s="835" t="s">
        <v>2713</v>
      </c>
      <c r="D1317" s="863" t="s">
        <v>2714</v>
      </c>
      <c r="E1317" s="835" t="s">
        <v>2822</v>
      </c>
      <c r="F1317" s="863" t="s">
        <v>2823</v>
      </c>
      <c r="G1317" s="835" t="s">
        <v>5101</v>
      </c>
      <c r="H1317" s="835" t="s">
        <v>5102</v>
      </c>
      <c r="I1317" s="849">
        <v>582.010009765625</v>
      </c>
      <c r="J1317" s="849">
        <v>1</v>
      </c>
      <c r="K1317" s="850">
        <v>582.010009765625</v>
      </c>
    </row>
    <row r="1318" spans="1:11" ht="14.4" customHeight="1" x14ac:dyDescent="0.3">
      <c r="A1318" s="831" t="s">
        <v>579</v>
      </c>
      <c r="B1318" s="832" t="s">
        <v>580</v>
      </c>
      <c r="C1318" s="835" t="s">
        <v>2713</v>
      </c>
      <c r="D1318" s="863" t="s">
        <v>2714</v>
      </c>
      <c r="E1318" s="835" t="s">
        <v>2822</v>
      </c>
      <c r="F1318" s="863" t="s">
        <v>2823</v>
      </c>
      <c r="G1318" s="835" t="s">
        <v>5103</v>
      </c>
      <c r="H1318" s="835" t="s">
        <v>5104</v>
      </c>
      <c r="I1318" s="849">
        <v>517.8800048828125</v>
      </c>
      <c r="J1318" s="849">
        <v>10</v>
      </c>
      <c r="K1318" s="850">
        <v>5178.7998046875</v>
      </c>
    </row>
    <row r="1319" spans="1:11" ht="14.4" customHeight="1" x14ac:dyDescent="0.3">
      <c r="A1319" s="831" t="s">
        <v>579</v>
      </c>
      <c r="B1319" s="832" t="s">
        <v>580</v>
      </c>
      <c r="C1319" s="835" t="s">
        <v>2713</v>
      </c>
      <c r="D1319" s="863" t="s">
        <v>2714</v>
      </c>
      <c r="E1319" s="835" t="s">
        <v>2822</v>
      </c>
      <c r="F1319" s="863" t="s">
        <v>2823</v>
      </c>
      <c r="G1319" s="835" t="s">
        <v>5105</v>
      </c>
      <c r="H1319" s="835" t="s">
        <v>5106</v>
      </c>
      <c r="I1319" s="849">
        <v>1996.5</v>
      </c>
      <c r="J1319" s="849">
        <v>2</v>
      </c>
      <c r="K1319" s="850">
        <v>3993</v>
      </c>
    </row>
    <row r="1320" spans="1:11" ht="14.4" customHeight="1" x14ac:dyDescent="0.3">
      <c r="A1320" s="831" t="s">
        <v>579</v>
      </c>
      <c r="B1320" s="832" t="s">
        <v>580</v>
      </c>
      <c r="C1320" s="835" t="s">
        <v>2713</v>
      </c>
      <c r="D1320" s="863" t="s">
        <v>2714</v>
      </c>
      <c r="E1320" s="835" t="s">
        <v>2822</v>
      </c>
      <c r="F1320" s="863" t="s">
        <v>2823</v>
      </c>
      <c r="G1320" s="835" t="s">
        <v>5107</v>
      </c>
      <c r="H1320" s="835" t="s">
        <v>5108</v>
      </c>
      <c r="I1320" s="849">
        <v>3256.110107421875</v>
      </c>
      <c r="J1320" s="849">
        <v>1</v>
      </c>
      <c r="K1320" s="850">
        <v>3256.110107421875</v>
      </c>
    </row>
    <row r="1321" spans="1:11" ht="14.4" customHeight="1" x14ac:dyDescent="0.3">
      <c r="A1321" s="831" t="s">
        <v>579</v>
      </c>
      <c r="B1321" s="832" t="s">
        <v>580</v>
      </c>
      <c r="C1321" s="835" t="s">
        <v>2713</v>
      </c>
      <c r="D1321" s="863" t="s">
        <v>2714</v>
      </c>
      <c r="E1321" s="835" t="s">
        <v>2822</v>
      </c>
      <c r="F1321" s="863" t="s">
        <v>2823</v>
      </c>
      <c r="G1321" s="835" t="s">
        <v>5109</v>
      </c>
      <c r="H1321" s="835" t="s">
        <v>5110</v>
      </c>
      <c r="I1321" s="849">
        <v>953.47998046875</v>
      </c>
      <c r="J1321" s="849">
        <v>1</v>
      </c>
      <c r="K1321" s="850">
        <v>953.47998046875</v>
      </c>
    </row>
    <row r="1322" spans="1:11" ht="14.4" customHeight="1" x14ac:dyDescent="0.3">
      <c r="A1322" s="831" t="s">
        <v>579</v>
      </c>
      <c r="B1322" s="832" t="s">
        <v>580</v>
      </c>
      <c r="C1322" s="835" t="s">
        <v>2713</v>
      </c>
      <c r="D1322" s="863" t="s">
        <v>2714</v>
      </c>
      <c r="E1322" s="835" t="s">
        <v>2822</v>
      </c>
      <c r="F1322" s="863" t="s">
        <v>2823</v>
      </c>
      <c r="G1322" s="835" t="s">
        <v>5111</v>
      </c>
      <c r="H1322" s="835" t="s">
        <v>5112</v>
      </c>
      <c r="I1322" s="849">
        <v>5564.7900390625</v>
      </c>
      <c r="J1322" s="849">
        <v>1</v>
      </c>
      <c r="K1322" s="850">
        <v>5564.7900390625</v>
      </c>
    </row>
    <row r="1323" spans="1:11" ht="14.4" customHeight="1" x14ac:dyDescent="0.3">
      <c r="A1323" s="831" t="s">
        <v>579</v>
      </c>
      <c r="B1323" s="832" t="s">
        <v>580</v>
      </c>
      <c r="C1323" s="835" t="s">
        <v>2713</v>
      </c>
      <c r="D1323" s="863" t="s">
        <v>2714</v>
      </c>
      <c r="E1323" s="835" t="s">
        <v>2822</v>
      </c>
      <c r="F1323" s="863" t="s">
        <v>2823</v>
      </c>
      <c r="G1323" s="835" t="s">
        <v>5113</v>
      </c>
      <c r="H1323" s="835" t="s">
        <v>5114</v>
      </c>
      <c r="I1323" s="849">
        <v>735.08001708984375</v>
      </c>
      <c r="J1323" s="849">
        <v>4</v>
      </c>
      <c r="K1323" s="850">
        <v>2940.300048828125</v>
      </c>
    </row>
    <row r="1324" spans="1:11" ht="14.4" customHeight="1" x14ac:dyDescent="0.3">
      <c r="A1324" s="831" t="s">
        <v>579</v>
      </c>
      <c r="B1324" s="832" t="s">
        <v>580</v>
      </c>
      <c r="C1324" s="835" t="s">
        <v>2713</v>
      </c>
      <c r="D1324" s="863" t="s">
        <v>2714</v>
      </c>
      <c r="E1324" s="835" t="s">
        <v>2822</v>
      </c>
      <c r="F1324" s="863" t="s">
        <v>2823</v>
      </c>
      <c r="G1324" s="835" t="s">
        <v>5115</v>
      </c>
      <c r="H1324" s="835" t="s">
        <v>5116</v>
      </c>
      <c r="I1324" s="849">
        <v>19286.189453125</v>
      </c>
      <c r="J1324" s="849">
        <v>1</v>
      </c>
      <c r="K1324" s="850">
        <v>19286.189453125</v>
      </c>
    </row>
    <row r="1325" spans="1:11" ht="14.4" customHeight="1" x14ac:dyDescent="0.3">
      <c r="A1325" s="831" t="s">
        <v>579</v>
      </c>
      <c r="B1325" s="832" t="s">
        <v>580</v>
      </c>
      <c r="C1325" s="835" t="s">
        <v>2713</v>
      </c>
      <c r="D1325" s="863" t="s">
        <v>2714</v>
      </c>
      <c r="E1325" s="835" t="s">
        <v>2822</v>
      </c>
      <c r="F1325" s="863" t="s">
        <v>2823</v>
      </c>
      <c r="G1325" s="835" t="s">
        <v>5117</v>
      </c>
      <c r="H1325" s="835" t="s">
        <v>5118</v>
      </c>
      <c r="I1325" s="849">
        <v>1395.1300048828125</v>
      </c>
      <c r="J1325" s="849">
        <v>1</v>
      </c>
      <c r="K1325" s="850">
        <v>1395.1300048828125</v>
      </c>
    </row>
    <row r="1326" spans="1:11" ht="14.4" customHeight="1" x14ac:dyDescent="0.3">
      <c r="A1326" s="831" t="s">
        <v>579</v>
      </c>
      <c r="B1326" s="832" t="s">
        <v>580</v>
      </c>
      <c r="C1326" s="835" t="s">
        <v>2713</v>
      </c>
      <c r="D1326" s="863" t="s">
        <v>2714</v>
      </c>
      <c r="E1326" s="835" t="s">
        <v>2822</v>
      </c>
      <c r="F1326" s="863" t="s">
        <v>2823</v>
      </c>
      <c r="G1326" s="835" t="s">
        <v>5119</v>
      </c>
      <c r="H1326" s="835" t="s">
        <v>5120</v>
      </c>
      <c r="I1326" s="849">
        <v>1063.5899658203125</v>
      </c>
      <c r="J1326" s="849">
        <v>4</v>
      </c>
      <c r="K1326" s="850">
        <v>4254.35986328125</v>
      </c>
    </row>
    <row r="1327" spans="1:11" ht="14.4" customHeight="1" x14ac:dyDescent="0.3">
      <c r="A1327" s="831" t="s">
        <v>579</v>
      </c>
      <c r="B1327" s="832" t="s">
        <v>580</v>
      </c>
      <c r="C1327" s="835" t="s">
        <v>2713</v>
      </c>
      <c r="D1327" s="863" t="s">
        <v>2714</v>
      </c>
      <c r="E1327" s="835" t="s">
        <v>2822</v>
      </c>
      <c r="F1327" s="863" t="s">
        <v>2823</v>
      </c>
      <c r="G1327" s="835" t="s">
        <v>5121</v>
      </c>
      <c r="H1327" s="835" t="s">
        <v>5122</v>
      </c>
      <c r="I1327" s="849">
        <v>861.52001953125</v>
      </c>
      <c r="J1327" s="849">
        <v>2</v>
      </c>
      <c r="K1327" s="850">
        <v>1723.0400390625</v>
      </c>
    </row>
    <row r="1328" spans="1:11" ht="14.4" customHeight="1" x14ac:dyDescent="0.3">
      <c r="A1328" s="831" t="s">
        <v>579</v>
      </c>
      <c r="B1328" s="832" t="s">
        <v>580</v>
      </c>
      <c r="C1328" s="835" t="s">
        <v>2713</v>
      </c>
      <c r="D1328" s="863" t="s">
        <v>2714</v>
      </c>
      <c r="E1328" s="835" t="s">
        <v>2822</v>
      </c>
      <c r="F1328" s="863" t="s">
        <v>2823</v>
      </c>
      <c r="G1328" s="835" t="s">
        <v>5123</v>
      </c>
      <c r="H1328" s="835" t="s">
        <v>5124</v>
      </c>
      <c r="I1328" s="849">
        <v>1965.030029296875</v>
      </c>
      <c r="J1328" s="849">
        <v>7</v>
      </c>
      <c r="K1328" s="850">
        <v>13755.240234375</v>
      </c>
    </row>
    <row r="1329" spans="1:11" ht="14.4" customHeight="1" x14ac:dyDescent="0.3">
      <c r="A1329" s="831" t="s">
        <v>579</v>
      </c>
      <c r="B1329" s="832" t="s">
        <v>580</v>
      </c>
      <c r="C1329" s="835" t="s">
        <v>2713</v>
      </c>
      <c r="D1329" s="863" t="s">
        <v>2714</v>
      </c>
      <c r="E1329" s="835" t="s">
        <v>2822</v>
      </c>
      <c r="F1329" s="863" t="s">
        <v>2823</v>
      </c>
      <c r="G1329" s="835" t="s">
        <v>5125</v>
      </c>
      <c r="H1329" s="835" t="s">
        <v>5126</v>
      </c>
      <c r="I1329" s="849">
        <v>1219.675048828125</v>
      </c>
      <c r="J1329" s="849">
        <v>2</v>
      </c>
      <c r="K1329" s="850">
        <v>2439.35009765625</v>
      </c>
    </row>
    <row r="1330" spans="1:11" ht="14.4" customHeight="1" x14ac:dyDescent="0.3">
      <c r="A1330" s="831" t="s">
        <v>579</v>
      </c>
      <c r="B1330" s="832" t="s">
        <v>580</v>
      </c>
      <c r="C1330" s="835" t="s">
        <v>2713</v>
      </c>
      <c r="D1330" s="863" t="s">
        <v>2714</v>
      </c>
      <c r="E1330" s="835" t="s">
        <v>2822</v>
      </c>
      <c r="F1330" s="863" t="s">
        <v>2823</v>
      </c>
      <c r="G1330" s="835" t="s">
        <v>5127</v>
      </c>
      <c r="H1330" s="835" t="s">
        <v>5128</v>
      </c>
      <c r="I1330" s="849">
        <v>1291.0699462890625</v>
      </c>
      <c r="J1330" s="849">
        <v>2</v>
      </c>
      <c r="K1330" s="850">
        <v>2582.139892578125</v>
      </c>
    </row>
    <row r="1331" spans="1:11" ht="14.4" customHeight="1" x14ac:dyDescent="0.3">
      <c r="A1331" s="831" t="s">
        <v>579</v>
      </c>
      <c r="B1331" s="832" t="s">
        <v>580</v>
      </c>
      <c r="C1331" s="835" t="s">
        <v>2713</v>
      </c>
      <c r="D1331" s="863" t="s">
        <v>2714</v>
      </c>
      <c r="E1331" s="835" t="s">
        <v>2822</v>
      </c>
      <c r="F1331" s="863" t="s">
        <v>2823</v>
      </c>
      <c r="G1331" s="835" t="s">
        <v>5129</v>
      </c>
      <c r="H1331" s="835" t="s">
        <v>5130</v>
      </c>
      <c r="I1331" s="849">
        <v>2057</v>
      </c>
      <c r="J1331" s="849">
        <v>3</v>
      </c>
      <c r="K1331" s="850">
        <v>6171</v>
      </c>
    </row>
    <row r="1332" spans="1:11" ht="14.4" customHeight="1" x14ac:dyDescent="0.3">
      <c r="A1332" s="831" t="s">
        <v>579</v>
      </c>
      <c r="B1332" s="832" t="s">
        <v>580</v>
      </c>
      <c r="C1332" s="835" t="s">
        <v>2713</v>
      </c>
      <c r="D1332" s="863" t="s">
        <v>2714</v>
      </c>
      <c r="E1332" s="835" t="s">
        <v>2822</v>
      </c>
      <c r="F1332" s="863" t="s">
        <v>2823</v>
      </c>
      <c r="G1332" s="835" t="s">
        <v>5131</v>
      </c>
      <c r="H1332" s="835" t="s">
        <v>5132</v>
      </c>
      <c r="I1332" s="849">
        <v>1684.3299560546875</v>
      </c>
      <c r="J1332" s="849">
        <v>1</v>
      </c>
      <c r="K1332" s="850">
        <v>1684.3299560546875</v>
      </c>
    </row>
    <row r="1333" spans="1:11" ht="14.4" customHeight="1" x14ac:dyDescent="0.3">
      <c r="A1333" s="831" t="s">
        <v>579</v>
      </c>
      <c r="B1333" s="832" t="s">
        <v>580</v>
      </c>
      <c r="C1333" s="835" t="s">
        <v>2713</v>
      </c>
      <c r="D1333" s="863" t="s">
        <v>2714</v>
      </c>
      <c r="E1333" s="835" t="s">
        <v>2822</v>
      </c>
      <c r="F1333" s="863" t="s">
        <v>2823</v>
      </c>
      <c r="G1333" s="835" t="s">
        <v>5133</v>
      </c>
      <c r="H1333" s="835" t="s">
        <v>5134</v>
      </c>
      <c r="I1333" s="849">
        <v>2321.989990234375</v>
      </c>
      <c r="J1333" s="849">
        <v>1</v>
      </c>
      <c r="K1333" s="850">
        <v>2321.989990234375</v>
      </c>
    </row>
    <row r="1334" spans="1:11" ht="14.4" customHeight="1" x14ac:dyDescent="0.3">
      <c r="A1334" s="831" t="s">
        <v>579</v>
      </c>
      <c r="B1334" s="832" t="s">
        <v>580</v>
      </c>
      <c r="C1334" s="835" t="s">
        <v>2713</v>
      </c>
      <c r="D1334" s="863" t="s">
        <v>2714</v>
      </c>
      <c r="E1334" s="835" t="s">
        <v>2822</v>
      </c>
      <c r="F1334" s="863" t="s">
        <v>2823</v>
      </c>
      <c r="G1334" s="835" t="s">
        <v>5135</v>
      </c>
      <c r="H1334" s="835" t="s">
        <v>5136</v>
      </c>
      <c r="I1334" s="849">
        <v>4322.1201171875</v>
      </c>
      <c r="J1334" s="849">
        <v>1</v>
      </c>
      <c r="K1334" s="850">
        <v>4322.1201171875</v>
      </c>
    </row>
    <row r="1335" spans="1:11" ht="14.4" customHeight="1" x14ac:dyDescent="0.3">
      <c r="A1335" s="831" t="s">
        <v>579</v>
      </c>
      <c r="B1335" s="832" t="s">
        <v>580</v>
      </c>
      <c r="C1335" s="835" t="s">
        <v>2713</v>
      </c>
      <c r="D1335" s="863" t="s">
        <v>2714</v>
      </c>
      <c r="E1335" s="835" t="s">
        <v>2822</v>
      </c>
      <c r="F1335" s="863" t="s">
        <v>2823</v>
      </c>
      <c r="G1335" s="835" t="s">
        <v>5137</v>
      </c>
      <c r="H1335" s="835" t="s">
        <v>5138</v>
      </c>
      <c r="I1335" s="849">
        <v>9520.400390625</v>
      </c>
      <c r="J1335" s="849">
        <v>3</v>
      </c>
      <c r="K1335" s="850">
        <v>28561.201171875</v>
      </c>
    </row>
    <row r="1336" spans="1:11" ht="14.4" customHeight="1" x14ac:dyDescent="0.3">
      <c r="A1336" s="831" t="s">
        <v>579</v>
      </c>
      <c r="B1336" s="832" t="s">
        <v>580</v>
      </c>
      <c r="C1336" s="835" t="s">
        <v>2713</v>
      </c>
      <c r="D1336" s="863" t="s">
        <v>2714</v>
      </c>
      <c r="E1336" s="835" t="s">
        <v>2822</v>
      </c>
      <c r="F1336" s="863" t="s">
        <v>2823</v>
      </c>
      <c r="G1336" s="835" t="s">
        <v>5139</v>
      </c>
      <c r="H1336" s="835" t="s">
        <v>5140</v>
      </c>
      <c r="I1336" s="849">
        <v>1898.489990234375</v>
      </c>
      <c r="J1336" s="849">
        <v>3</v>
      </c>
      <c r="K1336" s="850">
        <v>5695.469970703125</v>
      </c>
    </row>
    <row r="1337" spans="1:11" ht="14.4" customHeight="1" x14ac:dyDescent="0.3">
      <c r="A1337" s="831" t="s">
        <v>579</v>
      </c>
      <c r="B1337" s="832" t="s">
        <v>580</v>
      </c>
      <c r="C1337" s="835" t="s">
        <v>2713</v>
      </c>
      <c r="D1337" s="863" t="s">
        <v>2714</v>
      </c>
      <c r="E1337" s="835" t="s">
        <v>2822</v>
      </c>
      <c r="F1337" s="863" t="s">
        <v>2823</v>
      </c>
      <c r="G1337" s="835" t="s">
        <v>5141</v>
      </c>
      <c r="H1337" s="835" t="s">
        <v>5142</v>
      </c>
      <c r="I1337" s="849">
        <v>471.89999389648437</v>
      </c>
      <c r="J1337" s="849">
        <v>1</v>
      </c>
      <c r="K1337" s="850">
        <v>471.89999389648437</v>
      </c>
    </row>
    <row r="1338" spans="1:11" ht="14.4" customHeight="1" x14ac:dyDescent="0.3">
      <c r="A1338" s="831" t="s">
        <v>579</v>
      </c>
      <c r="B1338" s="832" t="s">
        <v>580</v>
      </c>
      <c r="C1338" s="835" t="s">
        <v>2713</v>
      </c>
      <c r="D1338" s="863" t="s">
        <v>2714</v>
      </c>
      <c r="E1338" s="835" t="s">
        <v>2822</v>
      </c>
      <c r="F1338" s="863" t="s">
        <v>2823</v>
      </c>
      <c r="G1338" s="835" t="s">
        <v>5143</v>
      </c>
      <c r="H1338" s="835" t="s">
        <v>5144</v>
      </c>
      <c r="I1338" s="849">
        <v>2141.699951171875</v>
      </c>
      <c r="J1338" s="849">
        <v>1</v>
      </c>
      <c r="K1338" s="850">
        <v>2141.699951171875</v>
      </c>
    </row>
    <row r="1339" spans="1:11" ht="14.4" customHeight="1" x14ac:dyDescent="0.3">
      <c r="A1339" s="831" t="s">
        <v>579</v>
      </c>
      <c r="B1339" s="832" t="s">
        <v>580</v>
      </c>
      <c r="C1339" s="835" t="s">
        <v>2713</v>
      </c>
      <c r="D1339" s="863" t="s">
        <v>2714</v>
      </c>
      <c r="E1339" s="835" t="s">
        <v>3063</v>
      </c>
      <c r="F1339" s="863" t="s">
        <v>3064</v>
      </c>
      <c r="G1339" s="835" t="s">
        <v>5145</v>
      </c>
      <c r="H1339" s="835" t="s">
        <v>5146</v>
      </c>
      <c r="I1339" s="849">
        <v>2212.60009765625</v>
      </c>
      <c r="J1339" s="849">
        <v>2</v>
      </c>
      <c r="K1339" s="850">
        <v>4425.2001953125</v>
      </c>
    </row>
    <row r="1340" spans="1:11" ht="14.4" customHeight="1" x14ac:dyDescent="0.3">
      <c r="A1340" s="831" t="s">
        <v>579</v>
      </c>
      <c r="B1340" s="832" t="s">
        <v>580</v>
      </c>
      <c r="C1340" s="835" t="s">
        <v>2713</v>
      </c>
      <c r="D1340" s="863" t="s">
        <v>2714</v>
      </c>
      <c r="E1340" s="835" t="s">
        <v>3063</v>
      </c>
      <c r="F1340" s="863" t="s">
        <v>3064</v>
      </c>
      <c r="G1340" s="835" t="s">
        <v>5147</v>
      </c>
      <c r="H1340" s="835" t="s">
        <v>5148</v>
      </c>
      <c r="I1340" s="849">
        <v>46.959999084472656</v>
      </c>
      <c r="J1340" s="849">
        <v>252</v>
      </c>
      <c r="K1340" s="850">
        <v>11834</v>
      </c>
    </row>
    <row r="1341" spans="1:11" ht="14.4" customHeight="1" x14ac:dyDescent="0.3">
      <c r="A1341" s="831" t="s">
        <v>579</v>
      </c>
      <c r="B1341" s="832" t="s">
        <v>580</v>
      </c>
      <c r="C1341" s="835" t="s">
        <v>2713</v>
      </c>
      <c r="D1341" s="863" t="s">
        <v>2714</v>
      </c>
      <c r="E1341" s="835" t="s">
        <v>3063</v>
      </c>
      <c r="F1341" s="863" t="s">
        <v>3064</v>
      </c>
      <c r="G1341" s="835" t="s">
        <v>5149</v>
      </c>
      <c r="H1341" s="835" t="s">
        <v>5150</v>
      </c>
      <c r="I1341" s="849">
        <v>345</v>
      </c>
      <c r="J1341" s="849">
        <v>24</v>
      </c>
      <c r="K1341" s="850">
        <v>8280</v>
      </c>
    </row>
    <row r="1342" spans="1:11" ht="14.4" customHeight="1" x14ac:dyDescent="0.3">
      <c r="A1342" s="831" t="s">
        <v>579</v>
      </c>
      <c r="B1342" s="832" t="s">
        <v>580</v>
      </c>
      <c r="C1342" s="835" t="s">
        <v>2713</v>
      </c>
      <c r="D1342" s="863" t="s">
        <v>2714</v>
      </c>
      <c r="E1342" s="835" t="s">
        <v>3063</v>
      </c>
      <c r="F1342" s="863" t="s">
        <v>3064</v>
      </c>
      <c r="G1342" s="835" t="s">
        <v>5151</v>
      </c>
      <c r="H1342" s="835" t="s">
        <v>5152</v>
      </c>
      <c r="I1342" s="849">
        <v>177.61000061035156</v>
      </c>
      <c r="J1342" s="849">
        <v>12</v>
      </c>
      <c r="K1342" s="850">
        <v>2131.31005859375</v>
      </c>
    </row>
    <row r="1343" spans="1:11" ht="14.4" customHeight="1" x14ac:dyDescent="0.3">
      <c r="A1343" s="831" t="s">
        <v>579</v>
      </c>
      <c r="B1343" s="832" t="s">
        <v>580</v>
      </c>
      <c r="C1343" s="835" t="s">
        <v>2713</v>
      </c>
      <c r="D1343" s="863" t="s">
        <v>2714</v>
      </c>
      <c r="E1343" s="835" t="s">
        <v>2944</v>
      </c>
      <c r="F1343" s="863" t="s">
        <v>2945</v>
      </c>
      <c r="G1343" s="835" t="s">
        <v>5153</v>
      </c>
      <c r="H1343" s="835" t="s">
        <v>5154</v>
      </c>
      <c r="I1343" s="849">
        <v>4450.3798828125</v>
      </c>
      <c r="J1343" s="849">
        <v>2</v>
      </c>
      <c r="K1343" s="850">
        <v>8900.759765625</v>
      </c>
    </row>
    <row r="1344" spans="1:11" ht="14.4" customHeight="1" x14ac:dyDescent="0.3">
      <c r="A1344" s="831" t="s">
        <v>579</v>
      </c>
      <c r="B1344" s="832" t="s">
        <v>580</v>
      </c>
      <c r="C1344" s="835" t="s">
        <v>2713</v>
      </c>
      <c r="D1344" s="863" t="s">
        <v>2714</v>
      </c>
      <c r="E1344" s="835" t="s">
        <v>5155</v>
      </c>
      <c r="F1344" s="863" t="s">
        <v>5156</v>
      </c>
      <c r="G1344" s="835" t="s">
        <v>5157</v>
      </c>
      <c r="H1344" s="835" t="s">
        <v>5158</v>
      </c>
      <c r="I1344" s="849">
        <v>3272.739990234375</v>
      </c>
      <c r="J1344" s="849">
        <v>1</v>
      </c>
      <c r="K1344" s="850">
        <v>3272.739990234375</v>
      </c>
    </row>
    <row r="1345" spans="1:11" ht="14.4" customHeight="1" x14ac:dyDescent="0.3">
      <c r="A1345" s="831" t="s">
        <v>579</v>
      </c>
      <c r="B1345" s="832" t="s">
        <v>580</v>
      </c>
      <c r="C1345" s="835" t="s">
        <v>2713</v>
      </c>
      <c r="D1345" s="863" t="s">
        <v>2714</v>
      </c>
      <c r="E1345" s="835" t="s">
        <v>5155</v>
      </c>
      <c r="F1345" s="863" t="s">
        <v>5156</v>
      </c>
      <c r="G1345" s="835" t="s">
        <v>5159</v>
      </c>
      <c r="H1345" s="835" t="s">
        <v>5160</v>
      </c>
      <c r="I1345" s="849">
        <v>9.9999997764825821E-3</v>
      </c>
      <c r="J1345" s="849">
        <v>2</v>
      </c>
      <c r="K1345" s="850">
        <v>1.9999999552965164E-2</v>
      </c>
    </row>
    <row r="1346" spans="1:11" ht="14.4" customHeight="1" x14ac:dyDescent="0.3">
      <c r="A1346" s="831" t="s">
        <v>579</v>
      </c>
      <c r="B1346" s="832" t="s">
        <v>580</v>
      </c>
      <c r="C1346" s="835" t="s">
        <v>2713</v>
      </c>
      <c r="D1346" s="863" t="s">
        <v>2714</v>
      </c>
      <c r="E1346" s="835" t="s">
        <v>5155</v>
      </c>
      <c r="F1346" s="863" t="s">
        <v>5156</v>
      </c>
      <c r="G1346" s="835" t="s">
        <v>5161</v>
      </c>
      <c r="H1346" s="835" t="s">
        <v>5162</v>
      </c>
      <c r="I1346" s="849">
        <v>28662.869140625</v>
      </c>
      <c r="J1346" s="849">
        <v>2</v>
      </c>
      <c r="K1346" s="850">
        <v>57325.73828125</v>
      </c>
    </row>
    <row r="1347" spans="1:11" ht="14.4" customHeight="1" x14ac:dyDescent="0.3">
      <c r="A1347" s="831" t="s">
        <v>579</v>
      </c>
      <c r="B1347" s="832" t="s">
        <v>580</v>
      </c>
      <c r="C1347" s="835" t="s">
        <v>2713</v>
      </c>
      <c r="D1347" s="863" t="s">
        <v>2714</v>
      </c>
      <c r="E1347" s="835" t="s">
        <v>5155</v>
      </c>
      <c r="F1347" s="863" t="s">
        <v>5156</v>
      </c>
      <c r="G1347" s="835" t="s">
        <v>5163</v>
      </c>
      <c r="H1347" s="835" t="s">
        <v>5164</v>
      </c>
      <c r="I1347" s="849">
        <v>5872.1298828125</v>
      </c>
      <c r="J1347" s="849">
        <v>1</v>
      </c>
      <c r="K1347" s="850">
        <v>5872.1298828125</v>
      </c>
    </row>
    <row r="1348" spans="1:11" ht="14.4" customHeight="1" x14ac:dyDescent="0.3">
      <c r="A1348" s="831" t="s">
        <v>579</v>
      </c>
      <c r="B1348" s="832" t="s">
        <v>580</v>
      </c>
      <c r="C1348" s="835" t="s">
        <v>2713</v>
      </c>
      <c r="D1348" s="863" t="s">
        <v>2714</v>
      </c>
      <c r="E1348" s="835" t="s">
        <v>5155</v>
      </c>
      <c r="F1348" s="863" t="s">
        <v>5156</v>
      </c>
      <c r="G1348" s="835" t="s">
        <v>5165</v>
      </c>
      <c r="H1348" s="835" t="s">
        <v>5166</v>
      </c>
      <c r="I1348" s="849">
        <v>133.10000610351562</v>
      </c>
      <c r="J1348" s="849">
        <v>200</v>
      </c>
      <c r="K1348" s="850">
        <v>26620</v>
      </c>
    </row>
    <row r="1349" spans="1:11" ht="14.4" customHeight="1" thickBot="1" x14ac:dyDescent="0.35">
      <c r="A1349" s="839" t="s">
        <v>579</v>
      </c>
      <c r="B1349" s="840" t="s">
        <v>580</v>
      </c>
      <c r="C1349" s="843" t="s">
        <v>2713</v>
      </c>
      <c r="D1349" s="864" t="s">
        <v>2714</v>
      </c>
      <c r="E1349" s="843" t="s">
        <v>5155</v>
      </c>
      <c r="F1349" s="864" t="s">
        <v>5156</v>
      </c>
      <c r="G1349" s="843" t="s">
        <v>5167</v>
      </c>
      <c r="H1349" s="843" t="s">
        <v>5168</v>
      </c>
      <c r="I1349" s="851">
        <v>16807</v>
      </c>
      <c r="J1349" s="851">
        <v>1</v>
      </c>
      <c r="K1349" s="852">
        <v>16807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61.516957142857137</v>
      </c>
      <c r="D6" s="491"/>
      <c r="E6" s="491"/>
      <c r="F6" s="490"/>
      <c r="G6" s="492">
        <f ca="1">SUM(Tabulka[05 h_vram])/2</f>
        <v>62984.880000000005</v>
      </c>
      <c r="H6" s="491">
        <f ca="1">SUM(Tabulka[06 h_naduv])/2</f>
        <v>4831.1499999999996</v>
      </c>
      <c r="I6" s="491">
        <f ca="1">SUM(Tabulka[07 h_nadzk])/2</f>
        <v>867.08000000000015</v>
      </c>
      <c r="J6" s="490">
        <f ca="1">SUM(Tabulka[08 h_oon])/2</f>
        <v>674.5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1412353</v>
      </c>
      <c r="N6" s="491">
        <f ca="1">SUM(Tabulka[12 m_oc])/2</f>
        <v>1412353</v>
      </c>
      <c r="O6" s="490">
        <f ca="1">SUM(Tabulka[13 m_sk])/2</f>
        <v>25182612</v>
      </c>
      <c r="P6" s="489">
        <f ca="1">SUM(Tabulka[14_vzsk])/2</f>
        <v>22988</v>
      </c>
      <c r="Q6" s="489">
        <f ca="1">SUM(Tabulka[15_vzpl])/2</f>
        <v>34261.310606187202</v>
      </c>
      <c r="R6" s="488">
        <f ca="1">IF(Q6=0,0,P6/Q6)</f>
        <v>0.67096090585188028</v>
      </c>
      <c r="S6" s="487">
        <f ca="1">Q6-P6</f>
        <v>11273.310606187202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17.624100000000002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18952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4373.3999999999996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732.19999999999993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907789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907789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14181905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28427.97727285387</v>
      </c>
      <c r="R8" s="471">
        <f ca="1">IF(Tabulka[[#This Row],[15_vzpl]]=0,"",Tabulka[[#This Row],[14_vzsk]]/Tabulka[[#This Row],[15_vzpl]])</f>
        <v>0.80864001611368419</v>
      </c>
      <c r="S8" s="470">
        <f ca="1">IF(Tabulka[[#This Row],[15_vzpl]]-Tabulka[[#This Row],[14_vzsk]]=0,"",Tabulka[[#This Row],[15_vzpl]]-Tabulka[[#This Row],[14_vzsk]])</f>
        <v>5439.9772728538701</v>
      </c>
    </row>
    <row r="9" spans="1:19" x14ac:dyDescent="0.3">
      <c r="A9" s="469">
        <v>99</v>
      </c>
      <c r="B9" s="468" t="s">
        <v>5180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2.538385714285714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2699.2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1372581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28427.97727285387</v>
      </c>
      <c r="R9" s="471">
        <f ca="1">IF(Tabulka[[#This Row],[15_vzpl]]=0,"",Tabulka[[#This Row],[14_vzsk]]/Tabulka[[#This Row],[15_vzpl]])</f>
        <v>0.80864001611368419</v>
      </c>
      <c r="S9" s="470">
        <f ca="1">IF(Tabulka[[#This Row],[15_vzpl]]-Tabulka[[#This Row],[14_vzsk]]=0,"",Tabulka[[#This Row],[15_vzpl]]-Tabulka[[#This Row],[14_vzsk]])</f>
        <v>5439.9772728538701</v>
      </c>
    </row>
    <row r="10" spans="1:19" x14ac:dyDescent="0.3">
      <c r="A10" s="469">
        <v>100</v>
      </c>
      <c r="B10" s="468" t="s">
        <v>5181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0.2857142857142857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222568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5182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14.799999999999999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16004.799999999997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3330.7999999999997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70.400000000000006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889501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889501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12586756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5170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40.892857142857146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40744.879999999997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134.88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475356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475356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10418454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5833.333333333333</v>
      </c>
    </row>
    <row r="13" spans="1:19" x14ac:dyDescent="0.3">
      <c r="A13" s="469">
        <v>303</v>
      </c>
      <c r="B13" s="468" t="s">
        <v>5183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10.392857142857142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10577.880000000001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121.88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110776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110776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2622171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5833.333333333333</v>
      </c>
    </row>
    <row r="14" spans="1:19" x14ac:dyDescent="0.3">
      <c r="A14" s="469">
        <v>304</v>
      </c>
      <c r="B14" s="468" t="s">
        <v>5184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12.714285714285714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13127.5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135786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135786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3893839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5185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2.9285714285714284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68474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68474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1012653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5186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298456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5187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12.857142857142858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240.5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141667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141667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2591335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5171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582253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5188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582253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5179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17.400000000000002</v>
      </c>
      <c r="F4" s="498"/>
      <c r="G4" s="498"/>
      <c r="H4" s="498"/>
      <c r="I4" s="498">
        <v>3073.6</v>
      </c>
      <c r="J4" s="498">
        <v>544.4</v>
      </c>
      <c r="K4" s="498">
        <v>140.39999999999998</v>
      </c>
      <c r="L4" s="498">
        <v>62</v>
      </c>
      <c r="M4" s="498"/>
      <c r="N4" s="498"/>
      <c r="O4" s="498"/>
      <c r="P4" s="498"/>
      <c r="Q4" s="498">
        <v>1852856</v>
      </c>
      <c r="R4" s="498">
        <v>4950</v>
      </c>
      <c r="S4" s="498">
        <v>4061.1396104076957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478.4</v>
      </c>
      <c r="J5">
        <v>70</v>
      </c>
      <c r="K5">
        <v>103.6</v>
      </c>
      <c r="Q5">
        <v>181976</v>
      </c>
      <c r="R5">
        <v>4950</v>
      </c>
      <c r="S5">
        <v>4061.1396104076957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14.8</v>
      </c>
      <c r="I6">
        <v>2595.1999999999998</v>
      </c>
      <c r="J6">
        <v>474.4</v>
      </c>
      <c r="K6">
        <v>36.799999999999997</v>
      </c>
      <c r="L6">
        <v>62</v>
      </c>
      <c r="Q6">
        <v>1670880</v>
      </c>
    </row>
    <row r="7" spans="1:19" x14ac:dyDescent="0.3">
      <c r="A7" s="503" t="s">
        <v>214</v>
      </c>
      <c r="B7" s="502">
        <v>4</v>
      </c>
      <c r="C7">
        <v>1</v>
      </c>
      <c r="D7" t="s">
        <v>5170</v>
      </c>
      <c r="E7">
        <v>41</v>
      </c>
      <c r="I7">
        <v>6593.25</v>
      </c>
      <c r="J7">
        <v>12</v>
      </c>
      <c r="O7">
        <v>7160</v>
      </c>
      <c r="P7">
        <v>7160</v>
      </c>
      <c r="Q7">
        <v>1395754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10.5</v>
      </c>
      <c r="I8">
        <v>1740.75</v>
      </c>
      <c r="Q8">
        <v>354990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2209.5</v>
      </c>
      <c r="Q9">
        <v>535048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2.5</v>
      </c>
      <c r="I10">
        <v>416.5</v>
      </c>
      <c r="Q10">
        <v>117838</v>
      </c>
    </row>
    <row r="11" spans="1:19" x14ac:dyDescent="0.3">
      <c r="A11" s="503" t="s">
        <v>218</v>
      </c>
      <c r="B11" s="502">
        <v>8</v>
      </c>
      <c r="C11">
        <v>1</v>
      </c>
      <c r="D11">
        <v>636</v>
      </c>
      <c r="E11">
        <v>2</v>
      </c>
      <c r="I11">
        <v>267.5</v>
      </c>
      <c r="Q11">
        <v>43325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13</v>
      </c>
      <c r="I12">
        <v>1959</v>
      </c>
      <c r="J12">
        <v>12</v>
      </c>
      <c r="O12">
        <v>7160</v>
      </c>
      <c r="P12">
        <v>7160</v>
      </c>
      <c r="Q12">
        <v>344553</v>
      </c>
    </row>
    <row r="13" spans="1:19" x14ac:dyDescent="0.3">
      <c r="A13" s="503" t="s">
        <v>220</v>
      </c>
      <c r="B13" s="502">
        <v>10</v>
      </c>
      <c r="C13">
        <v>1</v>
      </c>
      <c r="D13" t="s">
        <v>5171</v>
      </c>
      <c r="E13">
        <v>3</v>
      </c>
      <c r="I13">
        <v>552</v>
      </c>
      <c r="Q13">
        <v>81240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3</v>
      </c>
      <c r="I14">
        <v>552</v>
      </c>
      <c r="Q14">
        <v>81240</v>
      </c>
    </row>
    <row r="15" spans="1:19" x14ac:dyDescent="0.3">
      <c r="A15" s="503" t="s">
        <v>222</v>
      </c>
      <c r="B15" s="502">
        <v>12</v>
      </c>
      <c r="C15" t="s">
        <v>5172</v>
      </c>
      <c r="E15">
        <v>61.400000000000006</v>
      </c>
      <c r="I15">
        <v>10218.85</v>
      </c>
      <c r="J15">
        <v>556.4</v>
      </c>
      <c r="K15">
        <v>140.39999999999998</v>
      </c>
      <c r="L15">
        <v>62</v>
      </c>
      <c r="O15">
        <v>7160</v>
      </c>
      <c r="P15">
        <v>7160</v>
      </c>
      <c r="Q15">
        <v>3329850</v>
      </c>
      <c r="R15">
        <v>4950</v>
      </c>
      <c r="S15">
        <v>4894.4729437410288</v>
      </c>
    </row>
    <row r="16" spans="1:19" x14ac:dyDescent="0.3">
      <c r="A16" s="501" t="s">
        <v>210</v>
      </c>
      <c r="B16" s="500">
        <v>2018</v>
      </c>
      <c r="C16">
        <v>2</v>
      </c>
      <c r="D16" t="s">
        <v>272</v>
      </c>
      <c r="E16">
        <v>17.400000000000002</v>
      </c>
      <c r="I16">
        <v>2408</v>
      </c>
      <c r="J16">
        <v>676.8</v>
      </c>
      <c r="K16">
        <v>94</v>
      </c>
      <c r="L16">
        <v>62</v>
      </c>
      <c r="O16">
        <v>1500</v>
      </c>
      <c r="P16">
        <v>1500</v>
      </c>
      <c r="Q16">
        <v>1915427</v>
      </c>
      <c r="R16">
        <v>220</v>
      </c>
      <c r="S16">
        <v>4061.1396104076957</v>
      </c>
    </row>
    <row r="17" spans="3:19" x14ac:dyDescent="0.3">
      <c r="C17">
        <v>2</v>
      </c>
      <c r="D17">
        <v>99</v>
      </c>
      <c r="E17">
        <v>2.6</v>
      </c>
      <c r="I17">
        <v>368</v>
      </c>
      <c r="J17">
        <v>132</v>
      </c>
      <c r="K17">
        <v>94</v>
      </c>
      <c r="Q17">
        <v>205778</v>
      </c>
      <c r="R17">
        <v>220</v>
      </c>
      <c r="S17">
        <v>4061.1396104076957</v>
      </c>
    </row>
    <row r="18" spans="3:19" x14ac:dyDescent="0.3">
      <c r="C18">
        <v>2</v>
      </c>
      <c r="D18">
        <v>101</v>
      </c>
      <c r="E18">
        <v>14.8</v>
      </c>
      <c r="I18">
        <v>2040</v>
      </c>
      <c r="J18">
        <v>544.79999999999995</v>
      </c>
      <c r="L18">
        <v>62</v>
      </c>
      <c r="O18">
        <v>1500</v>
      </c>
      <c r="P18">
        <v>1500</v>
      </c>
      <c r="Q18">
        <v>1709649</v>
      </c>
    </row>
    <row r="19" spans="3:19" x14ac:dyDescent="0.3">
      <c r="C19">
        <v>2</v>
      </c>
      <c r="D19" t="s">
        <v>5170</v>
      </c>
      <c r="E19">
        <v>41</v>
      </c>
      <c r="I19">
        <v>5809.5</v>
      </c>
      <c r="O19">
        <v>16803</v>
      </c>
      <c r="P19">
        <v>16803</v>
      </c>
      <c r="Q19">
        <v>1343982</v>
      </c>
      <c r="S19">
        <v>833.33333333333337</v>
      </c>
    </row>
    <row r="20" spans="3:19" x14ac:dyDescent="0.3">
      <c r="C20">
        <v>2</v>
      </c>
      <c r="D20">
        <v>303</v>
      </c>
      <c r="E20">
        <v>10.5</v>
      </c>
      <c r="I20">
        <v>1529.5</v>
      </c>
      <c r="O20">
        <v>4866</v>
      </c>
      <c r="P20">
        <v>4866</v>
      </c>
      <c r="Q20">
        <v>351687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1956</v>
      </c>
      <c r="O21">
        <v>1622</v>
      </c>
      <c r="P21">
        <v>1622</v>
      </c>
      <c r="Q21">
        <v>516962</v>
      </c>
    </row>
    <row r="22" spans="3:19" x14ac:dyDescent="0.3">
      <c r="C22">
        <v>2</v>
      </c>
      <c r="D22">
        <v>305</v>
      </c>
      <c r="E22">
        <v>2.5</v>
      </c>
      <c r="I22">
        <v>392.5</v>
      </c>
      <c r="Q22">
        <v>116113</v>
      </c>
    </row>
    <row r="23" spans="3:19" x14ac:dyDescent="0.3">
      <c r="C23">
        <v>2</v>
      </c>
      <c r="D23">
        <v>636</v>
      </c>
      <c r="E23">
        <v>2</v>
      </c>
      <c r="I23">
        <v>156</v>
      </c>
      <c r="O23">
        <v>815</v>
      </c>
      <c r="P23">
        <v>815</v>
      </c>
      <c r="Q23">
        <v>25056</v>
      </c>
    </row>
    <row r="24" spans="3:19" x14ac:dyDescent="0.3">
      <c r="C24">
        <v>2</v>
      </c>
      <c r="D24">
        <v>642</v>
      </c>
      <c r="E24">
        <v>13</v>
      </c>
      <c r="I24">
        <v>1775.5</v>
      </c>
      <c r="O24">
        <v>9500</v>
      </c>
      <c r="P24">
        <v>9500</v>
      </c>
      <c r="Q24">
        <v>334164</v>
      </c>
    </row>
    <row r="25" spans="3:19" x14ac:dyDescent="0.3">
      <c r="C25">
        <v>2</v>
      </c>
      <c r="D25" t="s">
        <v>5171</v>
      </c>
      <c r="E25">
        <v>3</v>
      </c>
      <c r="I25">
        <v>480</v>
      </c>
      <c r="Q25">
        <v>81240</v>
      </c>
    </row>
    <row r="26" spans="3:19" x14ac:dyDescent="0.3">
      <c r="C26">
        <v>2</v>
      </c>
      <c r="D26">
        <v>30</v>
      </c>
      <c r="E26">
        <v>3</v>
      </c>
      <c r="I26">
        <v>480</v>
      </c>
      <c r="Q26">
        <v>81240</v>
      </c>
    </row>
    <row r="27" spans="3:19" x14ac:dyDescent="0.3">
      <c r="C27" t="s">
        <v>5173</v>
      </c>
      <c r="E27">
        <v>61.400000000000006</v>
      </c>
      <c r="I27">
        <v>8697.5</v>
      </c>
      <c r="J27">
        <v>676.8</v>
      </c>
      <c r="K27">
        <v>94</v>
      </c>
      <c r="L27">
        <v>62</v>
      </c>
      <c r="O27">
        <v>18303</v>
      </c>
      <c r="P27">
        <v>18303</v>
      </c>
      <c r="Q27">
        <v>3340649</v>
      </c>
      <c r="R27">
        <v>220</v>
      </c>
      <c r="S27">
        <v>4894.4729437410288</v>
      </c>
    </row>
    <row r="28" spans="3:19" x14ac:dyDescent="0.3">
      <c r="C28">
        <v>3</v>
      </c>
      <c r="D28" t="s">
        <v>272</v>
      </c>
      <c r="E28">
        <v>17.400000000000002</v>
      </c>
      <c r="I28">
        <v>2638.4</v>
      </c>
      <c r="J28">
        <v>693</v>
      </c>
      <c r="K28">
        <v>94.4</v>
      </c>
      <c r="L28">
        <v>62</v>
      </c>
      <c r="Q28">
        <v>1939942</v>
      </c>
      <c r="R28">
        <v>17818</v>
      </c>
      <c r="S28">
        <v>4061.1396104076957</v>
      </c>
    </row>
    <row r="29" spans="3:19" x14ac:dyDescent="0.3">
      <c r="C29">
        <v>3</v>
      </c>
      <c r="D29">
        <v>99</v>
      </c>
      <c r="E29">
        <v>2.6</v>
      </c>
      <c r="I29">
        <v>433.6</v>
      </c>
      <c r="J29">
        <v>230</v>
      </c>
      <c r="K29">
        <v>94.4</v>
      </c>
      <c r="Q29">
        <v>238726</v>
      </c>
      <c r="R29">
        <v>17818</v>
      </c>
      <c r="S29">
        <v>4061.1396104076957</v>
      </c>
    </row>
    <row r="30" spans="3:19" x14ac:dyDescent="0.3">
      <c r="C30">
        <v>3</v>
      </c>
      <c r="D30">
        <v>101</v>
      </c>
      <c r="E30">
        <v>14.8</v>
      </c>
      <c r="I30">
        <v>2204.8000000000002</v>
      </c>
      <c r="J30">
        <v>463</v>
      </c>
      <c r="L30">
        <v>62</v>
      </c>
      <c r="Q30">
        <v>1701216</v>
      </c>
    </row>
    <row r="31" spans="3:19" x14ac:dyDescent="0.3">
      <c r="C31">
        <v>3</v>
      </c>
      <c r="D31" t="s">
        <v>5170</v>
      </c>
      <c r="E31">
        <v>41</v>
      </c>
      <c r="I31">
        <v>6002.25</v>
      </c>
      <c r="J31">
        <v>13</v>
      </c>
      <c r="K31">
        <v>31.5</v>
      </c>
      <c r="O31">
        <v>16254</v>
      </c>
      <c r="P31">
        <v>16254</v>
      </c>
      <c r="Q31">
        <v>1384253</v>
      </c>
      <c r="S31">
        <v>833.33333333333337</v>
      </c>
    </row>
    <row r="32" spans="3:19" x14ac:dyDescent="0.3">
      <c r="C32">
        <v>3</v>
      </c>
      <c r="D32">
        <v>303</v>
      </c>
      <c r="E32">
        <v>10.5</v>
      </c>
      <c r="I32">
        <v>1649</v>
      </c>
      <c r="K32">
        <v>31.5</v>
      </c>
      <c r="O32">
        <v>2400</v>
      </c>
      <c r="P32">
        <v>2400</v>
      </c>
      <c r="Q32">
        <v>368275</v>
      </c>
      <c r="S32">
        <v>833.33333333333337</v>
      </c>
    </row>
    <row r="33" spans="3:19" x14ac:dyDescent="0.3">
      <c r="C33">
        <v>3</v>
      </c>
      <c r="D33">
        <v>304</v>
      </c>
      <c r="E33">
        <v>13</v>
      </c>
      <c r="I33">
        <v>2080</v>
      </c>
      <c r="O33">
        <v>1000</v>
      </c>
      <c r="P33">
        <v>1000</v>
      </c>
      <c r="Q33">
        <v>545153</v>
      </c>
    </row>
    <row r="34" spans="3:19" x14ac:dyDescent="0.3">
      <c r="C34">
        <v>3</v>
      </c>
      <c r="D34">
        <v>305</v>
      </c>
      <c r="E34">
        <v>2.5</v>
      </c>
      <c r="I34">
        <v>369</v>
      </c>
      <c r="Q34">
        <v>121872</v>
      </c>
    </row>
    <row r="35" spans="3:19" x14ac:dyDescent="0.3">
      <c r="C35">
        <v>3</v>
      </c>
      <c r="D35">
        <v>636</v>
      </c>
      <c r="E35">
        <v>2</v>
      </c>
      <c r="I35">
        <v>139.75</v>
      </c>
      <c r="O35">
        <v>1700</v>
      </c>
      <c r="P35">
        <v>1700</v>
      </c>
      <c r="Q35">
        <v>27895</v>
      </c>
    </row>
    <row r="36" spans="3:19" x14ac:dyDescent="0.3">
      <c r="C36">
        <v>3</v>
      </c>
      <c r="D36">
        <v>642</v>
      </c>
      <c r="E36">
        <v>13</v>
      </c>
      <c r="I36">
        <v>1764.5</v>
      </c>
      <c r="J36">
        <v>13</v>
      </c>
      <c r="O36">
        <v>11154</v>
      </c>
      <c r="P36">
        <v>11154</v>
      </c>
      <c r="Q36">
        <v>321058</v>
      </c>
    </row>
    <row r="37" spans="3:19" x14ac:dyDescent="0.3">
      <c r="C37">
        <v>3</v>
      </c>
      <c r="D37" t="s">
        <v>5171</v>
      </c>
      <c r="E37">
        <v>3</v>
      </c>
      <c r="I37">
        <v>448</v>
      </c>
      <c r="Q37">
        <v>75067</v>
      </c>
    </row>
    <row r="38" spans="3:19" x14ac:dyDescent="0.3">
      <c r="C38">
        <v>3</v>
      </c>
      <c r="D38">
        <v>30</v>
      </c>
      <c r="E38">
        <v>3</v>
      </c>
      <c r="I38">
        <v>448</v>
      </c>
      <c r="Q38">
        <v>75067</v>
      </c>
    </row>
    <row r="39" spans="3:19" x14ac:dyDescent="0.3">
      <c r="C39" t="s">
        <v>5174</v>
      </c>
      <c r="E39">
        <v>61.400000000000006</v>
      </c>
      <c r="I39">
        <v>9088.65</v>
      </c>
      <c r="J39">
        <v>706</v>
      </c>
      <c r="K39">
        <v>125.9</v>
      </c>
      <c r="L39">
        <v>62</v>
      </c>
      <c r="O39">
        <v>16254</v>
      </c>
      <c r="P39">
        <v>16254</v>
      </c>
      <c r="Q39">
        <v>3399262</v>
      </c>
      <c r="R39">
        <v>17818</v>
      </c>
      <c r="S39">
        <v>4894.4729437410288</v>
      </c>
    </row>
    <row r="40" spans="3:19" x14ac:dyDescent="0.3">
      <c r="C40">
        <v>4</v>
      </c>
      <c r="D40" t="s">
        <v>272</v>
      </c>
      <c r="E40">
        <v>17.400000000000002</v>
      </c>
      <c r="I40">
        <v>2774.4</v>
      </c>
      <c r="J40">
        <v>673.2</v>
      </c>
      <c r="K40">
        <v>94</v>
      </c>
      <c r="L40">
        <v>62</v>
      </c>
      <c r="Q40">
        <v>1904048</v>
      </c>
      <c r="S40">
        <v>4061.1396104076957</v>
      </c>
    </row>
    <row r="41" spans="3:19" x14ac:dyDescent="0.3">
      <c r="C41">
        <v>4</v>
      </c>
      <c r="D41">
        <v>99</v>
      </c>
      <c r="E41">
        <v>2.6</v>
      </c>
      <c r="I41">
        <v>424</v>
      </c>
      <c r="J41">
        <v>169.6</v>
      </c>
      <c r="K41">
        <v>94</v>
      </c>
      <c r="Q41">
        <v>222488</v>
      </c>
      <c r="S41">
        <v>4061.1396104076957</v>
      </c>
    </row>
    <row r="42" spans="3:19" x14ac:dyDescent="0.3">
      <c r="C42">
        <v>4</v>
      </c>
      <c r="D42">
        <v>101</v>
      </c>
      <c r="E42">
        <v>14.8</v>
      </c>
      <c r="I42">
        <v>2350.4</v>
      </c>
      <c r="J42">
        <v>503.6</v>
      </c>
      <c r="L42">
        <v>62</v>
      </c>
      <c r="Q42">
        <v>1681560</v>
      </c>
    </row>
    <row r="43" spans="3:19" x14ac:dyDescent="0.3">
      <c r="C43">
        <v>4</v>
      </c>
      <c r="D43" t="s">
        <v>5170</v>
      </c>
      <c r="E43">
        <v>41</v>
      </c>
      <c r="I43">
        <v>5693.75</v>
      </c>
      <c r="J43">
        <v>24.25</v>
      </c>
      <c r="K43">
        <v>14</v>
      </c>
      <c r="L43">
        <v>76.5</v>
      </c>
      <c r="O43">
        <v>29680</v>
      </c>
      <c r="P43">
        <v>29680</v>
      </c>
      <c r="Q43">
        <v>1398572</v>
      </c>
      <c r="S43">
        <v>833.33333333333337</v>
      </c>
    </row>
    <row r="44" spans="3:19" x14ac:dyDescent="0.3">
      <c r="C44">
        <v>4</v>
      </c>
      <c r="D44">
        <v>303</v>
      </c>
      <c r="E44">
        <v>10.5</v>
      </c>
      <c r="I44">
        <v>1500.5</v>
      </c>
      <c r="K44">
        <v>14</v>
      </c>
      <c r="O44">
        <v>7000</v>
      </c>
      <c r="P44">
        <v>7000</v>
      </c>
      <c r="Q44">
        <v>353268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1902</v>
      </c>
      <c r="J45">
        <v>2</v>
      </c>
      <c r="O45">
        <v>1200</v>
      </c>
      <c r="P45">
        <v>1200</v>
      </c>
      <c r="Q45">
        <v>547920</v>
      </c>
    </row>
    <row r="46" spans="3:19" x14ac:dyDescent="0.3">
      <c r="C46">
        <v>4</v>
      </c>
      <c r="D46">
        <v>305</v>
      </c>
      <c r="E46">
        <v>2.5</v>
      </c>
      <c r="I46">
        <v>404.5</v>
      </c>
      <c r="Q46">
        <v>116293</v>
      </c>
    </row>
    <row r="47" spans="3:19" x14ac:dyDescent="0.3">
      <c r="C47">
        <v>4</v>
      </c>
      <c r="D47">
        <v>636</v>
      </c>
      <c r="E47">
        <v>2</v>
      </c>
      <c r="I47">
        <v>211.75</v>
      </c>
      <c r="O47">
        <v>1964</v>
      </c>
      <c r="P47">
        <v>1964</v>
      </c>
      <c r="Q47">
        <v>33818</v>
      </c>
    </row>
    <row r="48" spans="3:19" x14ac:dyDescent="0.3">
      <c r="C48">
        <v>4</v>
      </c>
      <c r="D48">
        <v>642</v>
      </c>
      <c r="E48">
        <v>13</v>
      </c>
      <c r="I48">
        <v>1675</v>
      </c>
      <c r="J48">
        <v>22.25</v>
      </c>
      <c r="L48">
        <v>76.5</v>
      </c>
      <c r="O48">
        <v>19516</v>
      </c>
      <c r="P48">
        <v>19516</v>
      </c>
      <c r="Q48">
        <v>347273</v>
      </c>
    </row>
    <row r="49" spans="3:19" x14ac:dyDescent="0.3">
      <c r="C49">
        <v>4</v>
      </c>
      <c r="D49" t="s">
        <v>5171</v>
      </c>
      <c r="E49">
        <v>3</v>
      </c>
      <c r="I49">
        <v>464</v>
      </c>
      <c r="Q49">
        <v>76369</v>
      </c>
    </row>
    <row r="50" spans="3:19" x14ac:dyDescent="0.3">
      <c r="C50">
        <v>4</v>
      </c>
      <c r="D50">
        <v>30</v>
      </c>
      <c r="E50">
        <v>3</v>
      </c>
      <c r="I50">
        <v>464</v>
      </c>
      <c r="Q50">
        <v>76369</v>
      </c>
    </row>
    <row r="51" spans="3:19" x14ac:dyDescent="0.3">
      <c r="C51" t="s">
        <v>5175</v>
      </c>
      <c r="E51">
        <v>61.400000000000006</v>
      </c>
      <c r="I51">
        <v>8932.15</v>
      </c>
      <c r="J51">
        <v>697.45</v>
      </c>
      <c r="K51">
        <v>108</v>
      </c>
      <c r="L51">
        <v>138.5</v>
      </c>
      <c r="O51">
        <v>29680</v>
      </c>
      <c r="P51">
        <v>29680</v>
      </c>
      <c r="Q51">
        <v>3378989</v>
      </c>
      <c r="S51">
        <v>4894.4729437410288</v>
      </c>
    </row>
    <row r="52" spans="3:19" x14ac:dyDescent="0.3">
      <c r="C52">
        <v>5</v>
      </c>
      <c r="D52" t="s">
        <v>272</v>
      </c>
      <c r="E52">
        <v>17.641400000000001</v>
      </c>
      <c r="I52">
        <v>3094.3999999999996</v>
      </c>
      <c r="J52">
        <v>586</v>
      </c>
      <c r="K52">
        <v>114.8</v>
      </c>
      <c r="L52">
        <v>62</v>
      </c>
      <c r="O52">
        <v>1500</v>
      </c>
      <c r="P52">
        <v>1500</v>
      </c>
      <c r="Q52">
        <v>1837596</v>
      </c>
      <c r="S52">
        <v>4061.1396104076957</v>
      </c>
    </row>
    <row r="53" spans="3:19" x14ac:dyDescent="0.3">
      <c r="C53">
        <v>5</v>
      </c>
      <c r="D53">
        <v>99</v>
      </c>
      <c r="E53">
        <v>2.8414000000000001</v>
      </c>
      <c r="I53">
        <v>427.2</v>
      </c>
      <c r="J53">
        <v>150</v>
      </c>
      <c r="K53">
        <v>114.8</v>
      </c>
      <c r="Q53">
        <v>219940</v>
      </c>
      <c r="S53">
        <v>4061.1396104076957</v>
      </c>
    </row>
    <row r="54" spans="3:19" x14ac:dyDescent="0.3">
      <c r="C54">
        <v>5</v>
      </c>
      <c r="D54">
        <v>101</v>
      </c>
      <c r="E54">
        <v>14.8</v>
      </c>
      <c r="I54">
        <v>2667.2</v>
      </c>
      <c r="J54">
        <v>436</v>
      </c>
      <c r="L54">
        <v>62</v>
      </c>
      <c r="O54">
        <v>1500</v>
      </c>
      <c r="P54">
        <v>1500</v>
      </c>
      <c r="Q54">
        <v>1617656</v>
      </c>
    </row>
    <row r="55" spans="3:19" x14ac:dyDescent="0.3">
      <c r="C55">
        <v>5</v>
      </c>
      <c r="D55" t="s">
        <v>5170</v>
      </c>
      <c r="E55">
        <v>40.75</v>
      </c>
      <c r="I55">
        <v>5902.25</v>
      </c>
      <c r="J55">
        <v>80</v>
      </c>
      <c r="L55">
        <v>64.5</v>
      </c>
      <c r="O55">
        <v>7875</v>
      </c>
      <c r="P55">
        <v>7875</v>
      </c>
      <c r="Q55">
        <v>1484019</v>
      </c>
      <c r="S55">
        <v>833.33333333333337</v>
      </c>
    </row>
    <row r="56" spans="3:19" x14ac:dyDescent="0.3">
      <c r="C56">
        <v>5</v>
      </c>
      <c r="D56">
        <v>303</v>
      </c>
      <c r="E56">
        <v>10.25</v>
      </c>
      <c r="I56">
        <v>1358.75</v>
      </c>
      <c r="Q56">
        <v>351606</v>
      </c>
      <c r="S56">
        <v>833.33333333333337</v>
      </c>
    </row>
    <row r="57" spans="3:19" x14ac:dyDescent="0.3">
      <c r="C57">
        <v>5</v>
      </c>
      <c r="D57">
        <v>304</v>
      </c>
      <c r="E57">
        <v>13</v>
      </c>
      <c r="I57">
        <v>1932</v>
      </c>
      <c r="Q57">
        <v>557097</v>
      </c>
    </row>
    <row r="58" spans="3:19" x14ac:dyDescent="0.3">
      <c r="C58">
        <v>5</v>
      </c>
      <c r="D58">
        <v>305</v>
      </c>
      <c r="E58">
        <v>2.5</v>
      </c>
      <c r="I58">
        <v>404.5</v>
      </c>
      <c r="Q58">
        <v>128886</v>
      </c>
    </row>
    <row r="59" spans="3:19" x14ac:dyDescent="0.3">
      <c r="C59">
        <v>5</v>
      </c>
      <c r="D59">
        <v>636</v>
      </c>
      <c r="E59">
        <v>2</v>
      </c>
      <c r="I59">
        <v>343</v>
      </c>
      <c r="Q59">
        <v>51164</v>
      </c>
    </row>
    <row r="60" spans="3:19" x14ac:dyDescent="0.3">
      <c r="C60">
        <v>5</v>
      </c>
      <c r="D60">
        <v>642</v>
      </c>
      <c r="E60">
        <v>13</v>
      </c>
      <c r="I60">
        <v>1864</v>
      </c>
      <c r="J60">
        <v>80</v>
      </c>
      <c r="L60">
        <v>64.5</v>
      </c>
      <c r="O60">
        <v>7875</v>
      </c>
      <c r="P60">
        <v>7875</v>
      </c>
      <c r="Q60">
        <v>395266</v>
      </c>
    </row>
    <row r="61" spans="3:19" x14ac:dyDescent="0.3">
      <c r="C61">
        <v>5</v>
      </c>
      <c r="D61" t="s">
        <v>5171</v>
      </c>
      <c r="E61">
        <v>3</v>
      </c>
      <c r="I61">
        <v>552</v>
      </c>
      <c r="Q61">
        <v>81240</v>
      </c>
    </row>
    <row r="62" spans="3:19" x14ac:dyDescent="0.3">
      <c r="C62">
        <v>5</v>
      </c>
      <c r="D62">
        <v>30</v>
      </c>
      <c r="E62">
        <v>3</v>
      </c>
      <c r="I62">
        <v>552</v>
      </c>
      <c r="Q62">
        <v>81240</v>
      </c>
    </row>
    <row r="63" spans="3:19" x14ac:dyDescent="0.3">
      <c r="C63" t="s">
        <v>5176</v>
      </c>
      <c r="E63">
        <v>61.391400000000004</v>
      </c>
      <c r="I63">
        <v>9548.65</v>
      </c>
      <c r="J63">
        <v>666</v>
      </c>
      <c r="K63">
        <v>114.8</v>
      </c>
      <c r="L63">
        <v>126.5</v>
      </c>
      <c r="O63">
        <v>9375</v>
      </c>
      <c r="P63">
        <v>9375</v>
      </c>
      <c r="Q63">
        <v>3402855</v>
      </c>
      <c r="S63">
        <v>4894.4729437410288</v>
      </c>
    </row>
    <row r="64" spans="3:19" x14ac:dyDescent="0.3">
      <c r="C64">
        <v>6</v>
      </c>
      <c r="D64" t="s">
        <v>272</v>
      </c>
      <c r="E64">
        <v>17.739900000000002</v>
      </c>
      <c r="I64">
        <v>2494.4</v>
      </c>
      <c r="J64">
        <v>564</v>
      </c>
      <c r="K64">
        <v>98.6</v>
      </c>
      <c r="L64">
        <v>62</v>
      </c>
      <c r="Q64">
        <v>1849446</v>
      </c>
      <c r="S64">
        <v>4061.1396104076957</v>
      </c>
    </row>
    <row r="65" spans="3:19" x14ac:dyDescent="0.3">
      <c r="C65">
        <v>6</v>
      </c>
      <c r="D65">
        <v>99</v>
      </c>
      <c r="E65">
        <v>1.9399000000000002</v>
      </c>
      <c r="I65">
        <v>224</v>
      </c>
      <c r="J65">
        <v>125</v>
      </c>
      <c r="K65">
        <v>65</v>
      </c>
      <c r="Q65">
        <v>128744</v>
      </c>
      <c r="S65">
        <v>4061.1396104076957</v>
      </c>
    </row>
    <row r="66" spans="3:19" x14ac:dyDescent="0.3">
      <c r="C66">
        <v>6</v>
      </c>
      <c r="D66">
        <v>100</v>
      </c>
      <c r="E66">
        <v>1</v>
      </c>
      <c r="I66">
        <v>168</v>
      </c>
      <c r="J66">
        <v>34</v>
      </c>
      <c r="Q66">
        <v>75380</v>
      </c>
    </row>
    <row r="67" spans="3:19" x14ac:dyDescent="0.3">
      <c r="C67">
        <v>6</v>
      </c>
      <c r="D67">
        <v>101</v>
      </c>
      <c r="E67">
        <v>14.8</v>
      </c>
      <c r="I67">
        <v>2102.4</v>
      </c>
      <c r="J67">
        <v>405</v>
      </c>
      <c r="K67">
        <v>33.6</v>
      </c>
      <c r="L67">
        <v>62</v>
      </c>
      <c r="Q67">
        <v>1645322</v>
      </c>
    </row>
    <row r="68" spans="3:19" x14ac:dyDescent="0.3">
      <c r="C68">
        <v>6</v>
      </c>
      <c r="D68" t="s">
        <v>5170</v>
      </c>
      <c r="E68">
        <v>41.75</v>
      </c>
      <c r="I68">
        <v>5346.63</v>
      </c>
      <c r="J68">
        <v>78</v>
      </c>
      <c r="K68">
        <v>20.38</v>
      </c>
      <c r="L68">
        <v>62.5</v>
      </c>
      <c r="O68">
        <v>9184</v>
      </c>
      <c r="P68">
        <v>9184</v>
      </c>
      <c r="Q68">
        <v>1455590</v>
      </c>
      <c r="S68">
        <v>833.33333333333337</v>
      </c>
    </row>
    <row r="69" spans="3:19" x14ac:dyDescent="0.3">
      <c r="C69">
        <v>6</v>
      </c>
      <c r="D69">
        <v>303</v>
      </c>
      <c r="E69">
        <v>10.25</v>
      </c>
      <c r="I69">
        <v>1327.63</v>
      </c>
      <c r="K69">
        <v>20.38</v>
      </c>
      <c r="O69">
        <v>4084</v>
      </c>
      <c r="P69">
        <v>4084</v>
      </c>
      <c r="Q69">
        <v>352042</v>
      </c>
      <c r="S69">
        <v>833.33333333333337</v>
      </c>
    </row>
    <row r="70" spans="3:19" x14ac:dyDescent="0.3">
      <c r="C70">
        <v>6</v>
      </c>
      <c r="D70">
        <v>304</v>
      </c>
      <c r="E70">
        <v>12</v>
      </c>
      <c r="I70">
        <v>1522</v>
      </c>
      <c r="O70">
        <v>4900</v>
      </c>
      <c r="P70">
        <v>4900</v>
      </c>
      <c r="Q70">
        <v>503814</v>
      </c>
    </row>
    <row r="71" spans="3:19" x14ac:dyDescent="0.3">
      <c r="C71">
        <v>6</v>
      </c>
      <c r="D71">
        <v>305</v>
      </c>
      <c r="E71">
        <v>4.5</v>
      </c>
      <c r="I71">
        <v>528.5</v>
      </c>
      <c r="O71">
        <v>200</v>
      </c>
      <c r="P71">
        <v>200</v>
      </c>
      <c r="Q71">
        <v>166298</v>
      </c>
    </row>
    <row r="72" spans="3:19" x14ac:dyDescent="0.3">
      <c r="C72">
        <v>6</v>
      </c>
      <c r="D72">
        <v>636</v>
      </c>
      <c r="E72">
        <v>2</v>
      </c>
      <c r="I72">
        <v>264</v>
      </c>
      <c r="Q72">
        <v>51073</v>
      </c>
    </row>
    <row r="73" spans="3:19" x14ac:dyDescent="0.3">
      <c r="C73">
        <v>6</v>
      </c>
      <c r="D73">
        <v>642</v>
      </c>
      <c r="E73">
        <v>13</v>
      </c>
      <c r="I73">
        <v>1704.5</v>
      </c>
      <c r="J73">
        <v>78</v>
      </c>
      <c r="L73">
        <v>62.5</v>
      </c>
      <c r="Q73">
        <v>382363</v>
      </c>
    </row>
    <row r="74" spans="3:19" x14ac:dyDescent="0.3">
      <c r="C74">
        <v>6</v>
      </c>
      <c r="D74" t="s">
        <v>5171</v>
      </c>
      <c r="E74">
        <v>3</v>
      </c>
      <c r="I74">
        <v>424</v>
      </c>
      <c r="O74">
        <v>5000</v>
      </c>
      <c r="P74">
        <v>5000</v>
      </c>
      <c r="Q74">
        <v>81353</v>
      </c>
    </row>
    <row r="75" spans="3:19" x14ac:dyDescent="0.3">
      <c r="C75">
        <v>6</v>
      </c>
      <c r="D75">
        <v>30</v>
      </c>
      <c r="E75">
        <v>3</v>
      </c>
      <c r="I75">
        <v>424</v>
      </c>
      <c r="O75">
        <v>5000</v>
      </c>
      <c r="P75">
        <v>5000</v>
      </c>
      <c r="Q75">
        <v>81353</v>
      </c>
    </row>
    <row r="76" spans="3:19" x14ac:dyDescent="0.3">
      <c r="C76" t="s">
        <v>5177</v>
      </c>
      <c r="E76">
        <v>62.489900000000006</v>
      </c>
      <c r="I76">
        <v>8265.0300000000007</v>
      </c>
      <c r="J76">
        <v>642</v>
      </c>
      <c r="K76">
        <v>118.97999999999999</v>
      </c>
      <c r="L76">
        <v>124.5</v>
      </c>
      <c r="O76">
        <v>14184</v>
      </c>
      <c r="P76">
        <v>14184</v>
      </c>
      <c r="Q76">
        <v>3386389</v>
      </c>
      <c r="S76">
        <v>4894.4729437410288</v>
      </c>
    </row>
    <row r="77" spans="3:19" x14ac:dyDescent="0.3">
      <c r="C77">
        <v>7</v>
      </c>
      <c r="D77" t="s">
        <v>272</v>
      </c>
      <c r="E77">
        <v>18.3874</v>
      </c>
      <c r="I77">
        <v>2468.8000000000002</v>
      </c>
      <c r="J77">
        <v>636</v>
      </c>
      <c r="K77">
        <v>96</v>
      </c>
      <c r="L77">
        <v>62</v>
      </c>
      <c r="O77">
        <v>904789</v>
      </c>
      <c r="P77">
        <v>904789</v>
      </c>
      <c r="Q77">
        <v>2882590</v>
      </c>
      <c r="S77">
        <v>4061.1396104076957</v>
      </c>
    </row>
    <row r="78" spans="3:19" x14ac:dyDescent="0.3">
      <c r="C78">
        <v>7</v>
      </c>
      <c r="D78">
        <v>99</v>
      </c>
      <c r="E78">
        <v>2.5874000000000001</v>
      </c>
      <c r="I78">
        <v>344</v>
      </c>
      <c r="J78">
        <v>98</v>
      </c>
      <c r="K78">
        <v>96</v>
      </c>
      <c r="O78">
        <v>18288</v>
      </c>
      <c r="P78">
        <v>18288</v>
      </c>
      <c r="Q78">
        <v>174929</v>
      </c>
      <c r="S78">
        <v>4061.1396104076957</v>
      </c>
    </row>
    <row r="79" spans="3:19" x14ac:dyDescent="0.3">
      <c r="C79">
        <v>7</v>
      </c>
      <c r="D79">
        <v>100</v>
      </c>
      <c r="E79">
        <v>1</v>
      </c>
      <c r="I79">
        <v>80</v>
      </c>
      <c r="J79">
        <v>34</v>
      </c>
      <c r="Q79">
        <v>147188</v>
      </c>
    </row>
    <row r="80" spans="3:19" x14ac:dyDescent="0.3">
      <c r="C80">
        <v>7</v>
      </c>
      <c r="D80">
        <v>101</v>
      </c>
      <c r="E80">
        <v>14.8</v>
      </c>
      <c r="I80">
        <v>2044.8</v>
      </c>
      <c r="J80">
        <v>504</v>
      </c>
      <c r="L80">
        <v>62</v>
      </c>
      <c r="O80">
        <v>886501</v>
      </c>
      <c r="P80">
        <v>886501</v>
      </c>
      <c r="Q80">
        <v>2560473</v>
      </c>
    </row>
    <row r="81" spans="3:19" x14ac:dyDescent="0.3">
      <c r="C81">
        <v>7</v>
      </c>
      <c r="D81" t="s">
        <v>5170</v>
      </c>
      <c r="E81">
        <v>39.75</v>
      </c>
      <c r="I81">
        <v>5397.25</v>
      </c>
      <c r="J81">
        <v>250.5</v>
      </c>
      <c r="K81">
        <v>69</v>
      </c>
      <c r="L81">
        <v>37</v>
      </c>
      <c r="O81">
        <v>388400</v>
      </c>
      <c r="P81">
        <v>388400</v>
      </c>
      <c r="Q81">
        <v>1956284</v>
      </c>
      <c r="S81">
        <v>833.33333333333337</v>
      </c>
    </row>
    <row r="82" spans="3:19" x14ac:dyDescent="0.3">
      <c r="C82">
        <v>7</v>
      </c>
      <c r="D82">
        <v>303</v>
      </c>
      <c r="E82">
        <v>10.25</v>
      </c>
      <c r="I82">
        <v>1471.75</v>
      </c>
      <c r="J82">
        <v>40</v>
      </c>
      <c r="K82">
        <v>56</v>
      </c>
      <c r="O82">
        <v>92426</v>
      </c>
      <c r="P82">
        <v>92426</v>
      </c>
      <c r="Q82">
        <v>490303</v>
      </c>
      <c r="S82">
        <v>833.33333333333337</v>
      </c>
    </row>
    <row r="83" spans="3:19" x14ac:dyDescent="0.3">
      <c r="C83">
        <v>7</v>
      </c>
      <c r="D83">
        <v>304</v>
      </c>
      <c r="E83">
        <v>12</v>
      </c>
      <c r="I83">
        <v>1526</v>
      </c>
      <c r="J83">
        <v>100</v>
      </c>
      <c r="O83">
        <v>127064</v>
      </c>
      <c r="P83">
        <v>127064</v>
      </c>
      <c r="Q83">
        <v>687845</v>
      </c>
    </row>
    <row r="84" spans="3:19" x14ac:dyDescent="0.3">
      <c r="C84">
        <v>7</v>
      </c>
      <c r="D84">
        <v>305</v>
      </c>
      <c r="E84">
        <v>3.5</v>
      </c>
      <c r="I84">
        <v>480.5</v>
      </c>
      <c r="K84">
        <v>13</v>
      </c>
      <c r="O84">
        <v>68274</v>
      </c>
      <c r="P84">
        <v>68274</v>
      </c>
      <c r="Q84">
        <v>245353</v>
      </c>
    </row>
    <row r="85" spans="3:19" x14ac:dyDescent="0.3">
      <c r="C85">
        <v>7</v>
      </c>
      <c r="D85">
        <v>636</v>
      </c>
      <c r="E85">
        <v>2</v>
      </c>
      <c r="I85">
        <v>283</v>
      </c>
      <c r="O85">
        <v>14174</v>
      </c>
      <c r="P85">
        <v>14174</v>
      </c>
      <c r="Q85">
        <v>66125</v>
      </c>
    </row>
    <row r="86" spans="3:19" x14ac:dyDescent="0.3">
      <c r="C86">
        <v>7</v>
      </c>
      <c r="D86">
        <v>642</v>
      </c>
      <c r="E86">
        <v>12</v>
      </c>
      <c r="I86">
        <v>1636</v>
      </c>
      <c r="J86">
        <v>110.5</v>
      </c>
      <c r="L86">
        <v>37</v>
      </c>
      <c r="O86">
        <v>86462</v>
      </c>
      <c r="P86">
        <v>86462</v>
      </c>
      <c r="Q86">
        <v>466658</v>
      </c>
    </row>
    <row r="87" spans="3:19" x14ac:dyDescent="0.3">
      <c r="C87">
        <v>7</v>
      </c>
      <c r="D87" t="s">
        <v>5171</v>
      </c>
      <c r="E87">
        <v>3</v>
      </c>
      <c r="I87">
        <v>368</v>
      </c>
      <c r="O87">
        <v>24208</v>
      </c>
      <c r="P87">
        <v>24208</v>
      </c>
      <c r="Q87">
        <v>105744</v>
      </c>
    </row>
    <row r="88" spans="3:19" x14ac:dyDescent="0.3">
      <c r="C88">
        <v>7</v>
      </c>
      <c r="D88">
        <v>30</v>
      </c>
      <c r="E88">
        <v>3</v>
      </c>
      <c r="I88">
        <v>368</v>
      </c>
      <c r="O88">
        <v>24208</v>
      </c>
      <c r="P88">
        <v>24208</v>
      </c>
      <c r="Q88">
        <v>105744</v>
      </c>
    </row>
    <row r="89" spans="3:19" x14ac:dyDescent="0.3">
      <c r="C89" t="s">
        <v>5178</v>
      </c>
      <c r="E89">
        <v>61.1374</v>
      </c>
      <c r="I89">
        <v>8234.0499999999993</v>
      </c>
      <c r="J89">
        <v>886.5</v>
      </c>
      <c r="K89">
        <v>165</v>
      </c>
      <c r="L89">
        <v>99</v>
      </c>
      <c r="O89">
        <v>1317397</v>
      </c>
      <c r="P89">
        <v>1317397</v>
      </c>
      <c r="Q89">
        <v>4944618</v>
      </c>
      <c r="S89">
        <v>4894.4729437410288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5192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2080274.8400000045</v>
      </c>
      <c r="C3" s="344">
        <f t="shared" ref="C3:Z3" si="0">SUBTOTAL(9,C6:C1048576)</f>
        <v>8</v>
      </c>
      <c r="D3" s="344"/>
      <c r="E3" s="344">
        <f>SUBTOTAL(9,E6:E1048576)/4</f>
        <v>2469265.7000000058</v>
      </c>
      <c r="F3" s="344"/>
      <c r="G3" s="344">
        <f t="shared" si="0"/>
        <v>5</v>
      </c>
      <c r="H3" s="344">
        <f>SUBTOTAL(9,H6:H1048576)/4</f>
        <v>2274437.4400000041</v>
      </c>
      <c r="I3" s="347">
        <f>IF(B3&lt;&gt;0,H3/B3,"")</f>
        <v>1.0933350710524381</v>
      </c>
      <c r="J3" s="345">
        <f>IF(E3&lt;&gt;0,H3/E3,"")</f>
        <v>0.92109870557874707</v>
      </c>
      <c r="K3" s="346">
        <f t="shared" si="0"/>
        <v>11504.980000000003</v>
      </c>
      <c r="L3" s="346"/>
      <c r="M3" s="344">
        <f t="shared" si="0"/>
        <v>1.5034197795764543</v>
      </c>
      <c r="N3" s="344">
        <f t="shared" si="0"/>
        <v>15305.080000000005</v>
      </c>
      <c r="O3" s="344"/>
      <c r="P3" s="344">
        <f t="shared" si="0"/>
        <v>2</v>
      </c>
      <c r="Q3" s="344">
        <f t="shared" si="0"/>
        <v>5452.66</v>
      </c>
      <c r="R3" s="347">
        <f>IF(K3&lt;&gt;0,Q3/K3,"")</f>
        <v>0.47393911158472229</v>
      </c>
      <c r="S3" s="347">
        <f>IF(N3&lt;&gt;0,Q3/N3,"")</f>
        <v>0.35626471733568188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5189</v>
      </c>
      <c r="B6" s="871">
        <v>2080274.8400000043</v>
      </c>
      <c r="C6" s="872">
        <v>1</v>
      </c>
      <c r="D6" s="872">
        <v>0.84246698927539432</v>
      </c>
      <c r="E6" s="871">
        <v>2469265.7000000062</v>
      </c>
      <c r="F6" s="872">
        <v>1.1869901286697295</v>
      </c>
      <c r="G6" s="872">
        <v>1</v>
      </c>
      <c r="H6" s="871">
        <v>2274437.4400000037</v>
      </c>
      <c r="I6" s="872">
        <v>1.0933350710524379</v>
      </c>
      <c r="J6" s="872">
        <v>0.92109870557874673</v>
      </c>
      <c r="K6" s="871">
        <v>5752.4900000000016</v>
      </c>
      <c r="L6" s="872">
        <v>1</v>
      </c>
      <c r="M6" s="872">
        <v>0.75170988978822717</v>
      </c>
      <c r="N6" s="871">
        <v>7652.5400000000027</v>
      </c>
      <c r="O6" s="872">
        <v>1.3303004438078121</v>
      </c>
      <c r="P6" s="872">
        <v>1</v>
      </c>
      <c r="Q6" s="871">
        <v>2726.33</v>
      </c>
      <c r="R6" s="872">
        <v>0.47393911158472229</v>
      </c>
      <c r="S6" s="872">
        <v>0.35626471733568188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5190</v>
      </c>
      <c r="B7" s="874">
        <v>2080023.8400000043</v>
      </c>
      <c r="C7" s="875">
        <v>1</v>
      </c>
      <c r="D7" s="875">
        <v>0.84236533962303006</v>
      </c>
      <c r="E7" s="874">
        <v>2469265.7000000062</v>
      </c>
      <c r="F7" s="875">
        <v>1.1871333647791273</v>
      </c>
      <c r="G7" s="875">
        <v>1</v>
      </c>
      <c r="H7" s="874">
        <v>2274437.4400000037</v>
      </c>
      <c r="I7" s="875">
        <v>1.0934670056473963</v>
      </c>
      <c r="J7" s="875">
        <v>0.92109870557874673</v>
      </c>
      <c r="K7" s="874">
        <v>5752.4900000000016</v>
      </c>
      <c r="L7" s="875">
        <v>1</v>
      </c>
      <c r="M7" s="875">
        <v>0.75170988978822717</v>
      </c>
      <c r="N7" s="874">
        <v>7652.5400000000027</v>
      </c>
      <c r="O7" s="875">
        <v>1.3303004438078121</v>
      </c>
      <c r="P7" s="875">
        <v>1</v>
      </c>
      <c r="Q7" s="874">
        <v>2726.33</v>
      </c>
      <c r="R7" s="875">
        <v>0.47393911158472229</v>
      </c>
      <c r="S7" s="875">
        <v>0.35626471733568188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5191</v>
      </c>
      <c r="B8" s="877">
        <v>251</v>
      </c>
      <c r="C8" s="878">
        <v>1</v>
      </c>
      <c r="D8" s="878"/>
      <c r="E8" s="877"/>
      <c r="F8" s="878"/>
      <c r="G8" s="878"/>
      <c r="H8" s="877"/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592</v>
      </c>
      <c r="B10" s="871">
        <v>251</v>
      </c>
      <c r="C10" s="872">
        <v>1</v>
      </c>
      <c r="D10" s="872"/>
      <c r="E10" s="871"/>
      <c r="F10" s="872"/>
      <c r="G10" s="872"/>
      <c r="H10" s="871"/>
      <c r="I10" s="872"/>
      <c r="J10" s="873"/>
    </row>
    <row r="11" spans="1:28" ht="14.4" customHeight="1" x14ac:dyDescent="0.3">
      <c r="A11" s="880" t="s">
        <v>5193</v>
      </c>
      <c r="B11" s="874">
        <v>251</v>
      </c>
      <c r="C11" s="875">
        <v>1</v>
      </c>
      <c r="D11" s="875"/>
      <c r="E11" s="874"/>
      <c r="F11" s="875"/>
      <c r="G11" s="875"/>
      <c r="H11" s="874"/>
      <c r="I11" s="875"/>
      <c r="J11" s="876"/>
    </row>
    <row r="12" spans="1:28" ht="14.4" customHeight="1" x14ac:dyDescent="0.3">
      <c r="A12" s="882" t="s">
        <v>597</v>
      </c>
      <c r="B12" s="883">
        <v>2080023.8400000047</v>
      </c>
      <c r="C12" s="884">
        <v>1</v>
      </c>
      <c r="D12" s="884">
        <v>0.8423653396230304</v>
      </c>
      <c r="E12" s="883">
        <v>2469265.7000000058</v>
      </c>
      <c r="F12" s="884">
        <v>1.1871333647791269</v>
      </c>
      <c r="G12" s="884">
        <v>1</v>
      </c>
      <c r="H12" s="883">
        <v>2274437.4400000037</v>
      </c>
      <c r="I12" s="884">
        <v>1.0934670056473961</v>
      </c>
      <c r="J12" s="885">
        <v>0.92109870557874685</v>
      </c>
    </row>
    <row r="13" spans="1:28" ht="14.4" customHeight="1" x14ac:dyDescent="0.3">
      <c r="A13" s="880" t="s">
        <v>5194</v>
      </c>
      <c r="B13" s="874">
        <v>21293</v>
      </c>
      <c r="C13" s="875">
        <v>1</v>
      </c>
      <c r="D13" s="875">
        <v>0.81781847986314526</v>
      </c>
      <c r="E13" s="874">
        <v>26036.339999999997</v>
      </c>
      <c r="F13" s="875">
        <v>1.2227652280092047</v>
      </c>
      <c r="G13" s="875">
        <v>1</v>
      </c>
      <c r="H13" s="874">
        <v>42914.98000000001</v>
      </c>
      <c r="I13" s="875">
        <v>2.0154501479359417</v>
      </c>
      <c r="J13" s="876">
        <v>1.6482723762249232</v>
      </c>
    </row>
    <row r="14" spans="1:28" ht="14.4" customHeight="1" thickBot="1" x14ac:dyDescent="0.35">
      <c r="A14" s="881" t="s">
        <v>5193</v>
      </c>
      <c r="B14" s="877">
        <v>2058730.8400000047</v>
      </c>
      <c r="C14" s="878">
        <v>1</v>
      </c>
      <c r="D14" s="878">
        <v>0.84262692390042326</v>
      </c>
      <c r="E14" s="877">
        <v>2443229.3600000059</v>
      </c>
      <c r="F14" s="878">
        <v>1.1867648322594713</v>
      </c>
      <c r="G14" s="878">
        <v>1</v>
      </c>
      <c r="H14" s="877">
        <v>2231522.4600000037</v>
      </c>
      <c r="I14" s="878">
        <v>1.0839311369134581</v>
      </c>
      <c r="J14" s="879">
        <v>0.91334955961727571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1700</v>
      </c>
    </row>
    <row r="17" spans="1:1" ht="14.4" customHeight="1" x14ac:dyDescent="0.3">
      <c r="A17" s="804" t="s">
        <v>5195</v>
      </c>
    </row>
    <row r="18" spans="1:1" ht="14.4" customHeight="1" x14ac:dyDescent="0.3">
      <c r="A18" s="804" t="s">
        <v>5196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5207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19938</v>
      </c>
      <c r="C3" s="404">
        <f t="shared" si="0"/>
        <v>22944</v>
      </c>
      <c r="D3" s="438">
        <f t="shared" si="0"/>
        <v>20656</v>
      </c>
      <c r="E3" s="346">
        <f t="shared" si="0"/>
        <v>2080274.8400000003</v>
      </c>
      <c r="F3" s="344">
        <f t="shared" si="0"/>
        <v>2469265.7000000002</v>
      </c>
      <c r="G3" s="405">
        <f t="shared" si="0"/>
        <v>2274437.44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5194</v>
      </c>
      <c r="B6" s="225">
        <v>174</v>
      </c>
      <c r="C6" s="225">
        <v>225</v>
      </c>
      <c r="D6" s="225">
        <v>354</v>
      </c>
      <c r="E6" s="887">
        <v>21293</v>
      </c>
      <c r="F6" s="887">
        <v>26036.339999999997</v>
      </c>
      <c r="G6" s="888">
        <v>42914.98000000001</v>
      </c>
    </row>
    <row r="7" spans="1:7" ht="14.4" customHeight="1" x14ac:dyDescent="0.3">
      <c r="A7" s="857" t="s">
        <v>1702</v>
      </c>
      <c r="B7" s="849">
        <v>527</v>
      </c>
      <c r="C7" s="849">
        <v>406</v>
      </c>
      <c r="D7" s="849">
        <v>467</v>
      </c>
      <c r="E7" s="889">
        <v>47351.960000000014</v>
      </c>
      <c r="F7" s="889">
        <v>37685.630000000012</v>
      </c>
      <c r="G7" s="890">
        <v>41450.30000000001</v>
      </c>
    </row>
    <row r="8" spans="1:7" ht="14.4" customHeight="1" x14ac:dyDescent="0.3">
      <c r="A8" s="857" t="s">
        <v>1703</v>
      </c>
      <c r="B8" s="849">
        <v>1581</v>
      </c>
      <c r="C8" s="849">
        <v>1661</v>
      </c>
      <c r="D8" s="849">
        <v>1569</v>
      </c>
      <c r="E8" s="889">
        <v>147635.65</v>
      </c>
      <c r="F8" s="889">
        <v>164331.28999999998</v>
      </c>
      <c r="G8" s="890">
        <v>154078.62999999995</v>
      </c>
    </row>
    <row r="9" spans="1:7" ht="14.4" customHeight="1" x14ac:dyDescent="0.3">
      <c r="A9" s="857" t="s">
        <v>1704</v>
      </c>
      <c r="B9" s="849">
        <v>0</v>
      </c>
      <c r="C9" s="849"/>
      <c r="D9" s="849"/>
      <c r="E9" s="889">
        <v>0</v>
      </c>
      <c r="F9" s="889"/>
      <c r="G9" s="890"/>
    </row>
    <row r="10" spans="1:7" ht="14.4" customHeight="1" x14ac:dyDescent="0.3">
      <c r="A10" s="857" t="s">
        <v>1705</v>
      </c>
      <c r="B10" s="849">
        <v>1314</v>
      </c>
      <c r="C10" s="849">
        <v>1730</v>
      </c>
      <c r="D10" s="849">
        <v>1506</v>
      </c>
      <c r="E10" s="889">
        <v>136894.31</v>
      </c>
      <c r="F10" s="889">
        <v>190668.29999999996</v>
      </c>
      <c r="G10" s="890">
        <v>172637</v>
      </c>
    </row>
    <row r="11" spans="1:7" ht="14.4" customHeight="1" x14ac:dyDescent="0.3">
      <c r="A11" s="857" t="s">
        <v>5197</v>
      </c>
      <c r="B11" s="849"/>
      <c r="C11" s="849">
        <v>1</v>
      </c>
      <c r="D11" s="849"/>
      <c r="E11" s="889"/>
      <c r="F11" s="889">
        <v>126</v>
      </c>
      <c r="G11" s="890"/>
    </row>
    <row r="12" spans="1:7" ht="14.4" customHeight="1" x14ac:dyDescent="0.3">
      <c r="A12" s="857" t="s">
        <v>1706</v>
      </c>
      <c r="B12" s="849">
        <v>1004</v>
      </c>
      <c r="C12" s="849">
        <v>1100</v>
      </c>
      <c r="D12" s="849">
        <v>1081</v>
      </c>
      <c r="E12" s="889">
        <v>116489.25000000003</v>
      </c>
      <c r="F12" s="889">
        <v>122262.52000000008</v>
      </c>
      <c r="G12" s="890">
        <v>122645.58000000003</v>
      </c>
    </row>
    <row r="13" spans="1:7" ht="14.4" customHeight="1" x14ac:dyDescent="0.3">
      <c r="A13" s="857" t="s">
        <v>1707</v>
      </c>
      <c r="B13" s="849"/>
      <c r="C13" s="849"/>
      <c r="D13" s="849">
        <v>17</v>
      </c>
      <c r="E13" s="889"/>
      <c r="F13" s="889"/>
      <c r="G13" s="890">
        <v>2628.67</v>
      </c>
    </row>
    <row r="14" spans="1:7" ht="14.4" customHeight="1" x14ac:dyDescent="0.3">
      <c r="A14" s="857" t="s">
        <v>1708</v>
      </c>
      <c r="B14" s="849">
        <v>1398</v>
      </c>
      <c r="C14" s="849">
        <v>1111</v>
      </c>
      <c r="D14" s="849">
        <v>1464</v>
      </c>
      <c r="E14" s="889">
        <v>122343.31000000001</v>
      </c>
      <c r="F14" s="889">
        <v>138099.63999999998</v>
      </c>
      <c r="G14" s="890">
        <v>138413.98000000001</v>
      </c>
    </row>
    <row r="15" spans="1:7" ht="14.4" customHeight="1" x14ac:dyDescent="0.3">
      <c r="A15" s="857" t="s">
        <v>5198</v>
      </c>
      <c r="B15" s="849"/>
      <c r="C15" s="849">
        <v>51</v>
      </c>
      <c r="D15" s="849"/>
      <c r="E15" s="889"/>
      <c r="F15" s="889">
        <v>5345.67</v>
      </c>
      <c r="G15" s="890"/>
    </row>
    <row r="16" spans="1:7" ht="14.4" customHeight="1" x14ac:dyDescent="0.3">
      <c r="A16" s="857" t="s">
        <v>5199</v>
      </c>
      <c r="B16" s="849"/>
      <c r="C16" s="849"/>
      <c r="D16" s="849">
        <v>13</v>
      </c>
      <c r="E16" s="889"/>
      <c r="F16" s="889"/>
      <c r="G16" s="890">
        <v>1142.3300000000002</v>
      </c>
    </row>
    <row r="17" spans="1:7" ht="14.4" customHeight="1" x14ac:dyDescent="0.3">
      <c r="A17" s="857" t="s">
        <v>5200</v>
      </c>
      <c r="B17" s="849"/>
      <c r="C17" s="849">
        <v>15</v>
      </c>
      <c r="D17" s="849"/>
      <c r="E17" s="889"/>
      <c r="F17" s="889">
        <v>3910.99</v>
      </c>
      <c r="G17" s="890"/>
    </row>
    <row r="18" spans="1:7" ht="14.4" customHeight="1" x14ac:dyDescent="0.3">
      <c r="A18" s="857" t="s">
        <v>1709</v>
      </c>
      <c r="B18" s="849"/>
      <c r="C18" s="849"/>
      <c r="D18" s="849">
        <v>85</v>
      </c>
      <c r="E18" s="889"/>
      <c r="F18" s="889"/>
      <c r="G18" s="890">
        <v>7626.33</v>
      </c>
    </row>
    <row r="19" spans="1:7" ht="14.4" customHeight="1" x14ac:dyDescent="0.3">
      <c r="A19" s="857" t="s">
        <v>1710</v>
      </c>
      <c r="B19" s="849">
        <v>1569</v>
      </c>
      <c r="C19" s="849">
        <v>2040</v>
      </c>
      <c r="D19" s="849">
        <v>1595</v>
      </c>
      <c r="E19" s="889">
        <v>163498.64000000001</v>
      </c>
      <c r="F19" s="889">
        <v>235413.29999999996</v>
      </c>
      <c r="G19" s="890">
        <v>198016.64000000004</v>
      </c>
    </row>
    <row r="20" spans="1:7" ht="14.4" customHeight="1" x14ac:dyDescent="0.3">
      <c r="A20" s="857" t="s">
        <v>5201</v>
      </c>
      <c r="B20" s="849"/>
      <c r="C20" s="849"/>
      <c r="D20" s="849">
        <v>20</v>
      </c>
      <c r="E20" s="889"/>
      <c r="F20" s="889"/>
      <c r="G20" s="890">
        <v>6733.33</v>
      </c>
    </row>
    <row r="21" spans="1:7" ht="14.4" customHeight="1" x14ac:dyDescent="0.3">
      <c r="A21" s="857" t="s">
        <v>1712</v>
      </c>
      <c r="B21" s="849">
        <v>1527</v>
      </c>
      <c r="C21" s="849">
        <v>1401</v>
      </c>
      <c r="D21" s="849">
        <v>1240</v>
      </c>
      <c r="E21" s="889">
        <v>148308.96</v>
      </c>
      <c r="F21" s="889">
        <v>142011.63</v>
      </c>
      <c r="G21" s="890">
        <v>130457.96000000002</v>
      </c>
    </row>
    <row r="22" spans="1:7" ht="14.4" customHeight="1" x14ac:dyDescent="0.3">
      <c r="A22" s="857" t="s">
        <v>1713</v>
      </c>
      <c r="B22" s="849">
        <v>718</v>
      </c>
      <c r="C22" s="849">
        <v>937</v>
      </c>
      <c r="D22" s="849">
        <v>796</v>
      </c>
      <c r="E22" s="889">
        <v>60063.310000000005</v>
      </c>
      <c r="F22" s="889">
        <v>79525.650000000009</v>
      </c>
      <c r="G22" s="890">
        <v>69669.650000000009</v>
      </c>
    </row>
    <row r="23" spans="1:7" ht="14.4" customHeight="1" x14ac:dyDescent="0.3">
      <c r="A23" s="857" t="s">
        <v>1714</v>
      </c>
      <c r="B23" s="849">
        <v>1340</v>
      </c>
      <c r="C23" s="849">
        <v>1636</v>
      </c>
      <c r="D23" s="849">
        <v>1682</v>
      </c>
      <c r="E23" s="889">
        <v>134338.31</v>
      </c>
      <c r="F23" s="889">
        <v>174033.62000000005</v>
      </c>
      <c r="G23" s="890">
        <v>189665.63</v>
      </c>
    </row>
    <row r="24" spans="1:7" ht="14.4" customHeight="1" x14ac:dyDescent="0.3">
      <c r="A24" s="857" t="s">
        <v>1715</v>
      </c>
      <c r="B24" s="849"/>
      <c r="C24" s="849"/>
      <c r="D24" s="849">
        <v>723</v>
      </c>
      <c r="E24" s="889"/>
      <c r="F24" s="889"/>
      <c r="G24" s="890">
        <v>71063.640000000014</v>
      </c>
    </row>
    <row r="25" spans="1:7" ht="14.4" customHeight="1" x14ac:dyDescent="0.3">
      <c r="A25" s="857" t="s">
        <v>1716</v>
      </c>
      <c r="B25" s="849">
        <v>1143</v>
      </c>
      <c r="C25" s="849">
        <v>1214</v>
      </c>
      <c r="D25" s="849">
        <v>1022</v>
      </c>
      <c r="E25" s="889">
        <v>127261.63000000002</v>
      </c>
      <c r="F25" s="889">
        <v>120118.67</v>
      </c>
      <c r="G25" s="890">
        <v>101302.99</v>
      </c>
    </row>
    <row r="26" spans="1:7" ht="14.4" customHeight="1" x14ac:dyDescent="0.3">
      <c r="A26" s="857" t="s">
        <v>5202</v>
      </c>
      <c r="B26" s="849"/>
      <c r="C26" s="849"/>
      <c r="D26" s="849">
        <v>2</v>
      </c>
      <c r="E26" s="889"/>
      <c r="F26" s="889"/>
      <c r="G26" s="890">
        <v>160.32999999999998</v>
      </c>
    </row>
    <row r="27" spans="1:7" ht="14.4" customHeight="1" x14ac:dyDescent="0.3">
      <c r="A27" s="857" t="s">
        <v>1717</v>
      </c>
      <c r="B27" s="849">
        <v>1182</v>
      </c>
      <c r="C27" s="849">
        <v>1667</v>
      </c>
      <c r="D27" s="849">
        <v>966</v>
      </c>
      <c r="E27" s="889">
        <v>111878.33</v>
      </c>
      <c r="F27" s="889">
        <v>160679.29000000004</v>
      </c>
      <c r="G27" s="890">
        <v>97889.650000000009</v>
      </c>
    </row>
    <row r="28" spans="1:7" ht="14.4" customHeight="1" x14ac:dyDescent="0.3">
      <c r="A28" s="857" t="s">
        <v>5203</v>
      </c>
      <c r="B28" s="849"/>
      <c r="C28" s="849">
        <v>25</v>
      </c>
      <c r="D28" s="849"/>
      <c r="E28" s="889"/>
      <c r="F28" s="889">
        <v>2058</v>
      </c>
      <c r="G28" s="890"/>
    </row>
    <row r="29" spans="1:7" ht="14.4" customHeight="1" x14ac:dyDescent="0.3">
      <c r="A29" s="857" t="s">
        <v>1718</v>
      </c>
      <c r="B29" s="849">
        <v>1042</v>
      </c>
      <c r="C29" s="849">
        <v>1442</v>
      </c>
      <c r="D29" s="849">
        <v>1285</v>
      </c>
      <c r="E29" s="889">
        <v>96714.650000000009</v>
      </c>
      <c r="F29" s="889">
        <v>130781.32</v>
      </c>
      <c r="G29" s="890">
        <v>132103.30000000002</v>
      </c>
    </row>
    <row r="30" spans="1:7" ht="14.4" customHeight="1" x14ac:dyDescent="0.3">
      <c r="A30" s="857" t="s">
        <v>5204</v>
      </c>
      <c r="B30" s="849">
        <v>1352</v>
      </c>
      <c r="C30" s="849">
        <v>1430</v>
      </c>
      <c r="D30" s="849"/>
      <c r="E30" s="889">
        <v>126405.31000000001</v>
      </c>
      <c r="F30" s="889">
        <v>132995.64000000001</v>
      </c>
      <c r="G30" s="890"/>
    </row>
    <row r="31" spans="1:7" ht="14.4" customHeight="1" x14ac:dyDescent="0.3">
      <c r="A31" s="857" t="s">
        <v>1719</v>
      </c>
      <c r="B31" s="849">
        <v>1285</v>
      </c>
      <c r="C31" s="849">
        <v>1546</v>
      </c>
      <c r="D31" s="849">
        <v>1317</v>
      </c>
      <c r="E31" s="889">
        <v>142440.97000000003</v>
      </c>
      <c r="F31" s="889">
        <v>168175.31</v>
      </c>
      <c r="G31" s="890">
        <v>147255.29999999999</v>
      </c>
    </row>
    <row r="32" spans="1:7" ht="14.4" customHeight="1" x14ac:dyDescent="0.3">
      <c r="A32" s="857" t="s">
        <v>1720</v>
      </c>
      <c r="B32" s="849"/>
      <c r="C32" s="849"/>
      <c r="D32" s="849">
        <v>658</v>
      </c>
      <c r="E32" s="889"/>
      <c r="F32" s="889"/>
      <c r="G32" s="890">
        <v>67002.66</v>
      </c>
    </row>
    <row r="33" spans="1:7" ht="14.4" customHeight="1" x14ac:dyDescent="0.3">
      <c r="A33" s="857" t="s">
        <v>1721</v>
      </c>
      <c r="B33" s="849">
        <v>1305</v>
      </c>
      <c r="C33" s="849">
        <v>1620</v>
      </c>
      <c r="D33" s="849">
        <v>1320</v>
      </c>
      <c r="E33" s="889">
        <v>183516.61999999997</v>
      </c>
      <c r="F33" s="889">
        <v>242758.5799999999</v>
      </c>
      <c r="G33" s="890">
        <v>202243.59999999992</v>
      </c>
    </row>
    <row r="34" spans="1:7" ht="14.4" customHeight="1" x14ac:dyDescent="0.3">
      <c r="A34" s="857" t="s">
        <v>5205</v>
      </c>
      <c r="B34" s="849">
        <v>12</v>
      </c>
      <c r="C34" s="849"/>
      <c r="D34" s="849"/>
      <c r="E34" s="889">
        <v>956</v>
      </c>
      <c r="F34" s="889"/>
      <c r="G34" s="890"/>
    </row>
    <row r="35" spans="1:7" ht="14.4" customHeight="1" x14ac:dyDescent="0.3">
      <c r="A35" s="857" t="s">
        <v>5206</v>
      </c>
      <c r="B35" s="849">
        <v>54</v>
      </c>
      <c r="C35" s="849"/>
      <c r="D35" s="849"/>
      <c r="E35" s="889">
        <v>6836.33</v>
      </c>
      <c r="F35" s="889"/>
      <c r="G35" s="890"/>
    </row>
    <row r="36" spans="1:7" ht="14.4" customHeight="1" thickBot="1" x14ac:dyDescent="0.35">
      <c r="A36" s="893" t="s">
        <v>1722</v>
      </c>
      <c r="B36" s="851">
        <v>1411</v>
      </c>
      <c r="C36" s="851">
        <v>1686</v>
      </c>
      <c r="D36" s="851">
        <v>1474</v>
      </c>
      <c r="E36" s="891">
        <v>186048.30000000005</v>
      </c>
      <c r="F36" s="891">
        <v>192248.31000000003</v>
      </c>
      <c r="G36" s="892">
        <v>177334.96</v>
      </c>
    </row>
    <row r="37" spans="1:7" ht="14.4" customHeight="1" x14ac:dyDescent="0.3">
      <c r="A37" s="804" t="s">
        <v>301</v>
      </c>
    </row>
    <row r="38" spans="1:7" ht="14.4" customHeight="1" x14ac:dyDescent="0.3">
      <c r="A38" s="805" t="s">
        <v>1700</v>
      </c>
    </row>
    <row r="39" spans="1:7" ht="14.4" customHeight="1" x14ac:dyDescent="0.3">
      <c r="A39" s="804" t="s">
        <v>5195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5390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19973.400000000001</v>
      </c>
      <c r="H3" s="208">
        <f t="shared" si="0"/>
        <v>2086027.3299999996</v>
      </c>
      <c r="I3" s="78"/>
      <c r="J3" s="78"/>
      <c r="K3" s="208">
        <f t="shared" si="0"/>
        <v>22995.58</v>
      </c>
      <c r="L3" s="208">
        <f t="shared" si="0"/>
        <v>2476918.2399999993</v>
      </c>
      <c r="M3" s="78"/>
      <c r="N3" s="78"/>
      <c r="O3" s="208">
        <f t="shared" si="0"/>
        <v>20699.099999999999</v>
      </c>
      <c r="P3" s="208">
        <f t="shared" si="0"/>
        <v>2277163.7699999996</v>
      </c>
      <c r="Q3" s="79">
        <f>IF(L3=0,0,P3/L3)</f>
        <v>0.9193536279178921</v>
      </c>
      <c r="R3" s="209">
        <f>IF(O3=0,0,P3/O3)</f>
        <v>110.0126947548444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5208</v>
      </c>
      <c r="C6" s="825" t="s">
        <v>592</v>
      </c>
      <c r="D6" s="825" t="s">
        <v>5209</v>
      </c>
      <c r="E6" s="825" t="s">
        <v>5210</v>
      </c>
      <c r="F6" s="825" t="s">
        <v>5211</v>
      </c>
      <c r="G6" s="225">
        <v>1</v>
      </c>
      <c r="H6" s="225">
        <v>251</v>
      </c>
      <c r="I6" s="825"/>
      <c r="J6" s="825">
        <v>251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5212</v>
      </c>
      <c r="B7" s="832" t="s">
        <v>5213</v>
      </c>
      <c r="C7" s="832" t="s">
        <v>597</v>
      </c>
      <c r="D7" s="832" t="s">
        <v>5214</v>
      </c>
      <c r="E7" s="832" t="s">
        <v>5215</v>
      </c>
      <c r="F7" s="832" t="s">
        <v>5216</v>
      </c>
      <c r="G7" s="849">
        <v>28.100000000000005</v>
      </c>
      <c r="H7" s="849">
        <v>4244.0399999999991</v>
      </c>
      <c r="I7" s="832">
        <v>0.67432826003022028</v>
      </c>
      <c r="J7" s="832">
        <v>151.03345195729531</v>
      </c>
      <c r="K7" s="849">
        <v>44.200000000000024</v>
      </c>
      <c r="L7" s="849">
        <v>6293.7300000000014</v>
      </c>
      <c r="M7" s="832">
        <v>1</v>
      </c>
      <c r="N7" s="832">
        <v>142.39208144796376</v>
      </c>
      <c r="O7" s="849">
        <v>32.200000000000024</v>
      </c>
      <c r="P7" s="849">
        <v>2244.34</v>
      </c>
      <c r="Q7" s="837">
        <v>0.35659934569802004</v>
      </c>
      <c r="R7" s="850">
        <v>69.699999999999946</v>
      </c>
    </row>
    <row r="8" spans="1:18" ht="14.4" customHeight="1" x14ac:dyDescent="0.3">
      <c r="A8" s="831" t="s">
        <v>5212</v>
      </c>
      <c r="B8" s="832" t="s">
        <v>5213</v>
      </c>
      <c r="C8" s="832" t="s">
        <v>597</v>
      </c>
      <c r="D8" s="832" t="s">
        <v>5214</v>
      </c>
      <c r="E8" s="832" t="s">
        <v>5217</v>
      </c>
      <c r="F8" s="832" t="s">
        <v>1125</v>
      </c>
      <c r="G8" s="849"/>
      <c r="H8" s="849"/>
      <c r="I8" s="832"/>
      <c r="J8" s="832"/>
      <c r="K8" s="849"/>
      <c r="L8" s="849"/>
      <c r="M8" s="832"/>
      <c r="N8" s="832"/>
      <c r="O8" s="849">
        <v>2.2000000000000002</v>
      </c>
      <c r="P8" s="849">
        <v>176.39</v>
      </c>
      <c r="Q8" s="837"/>
      <c r="R8" s="850">
        <v>80.177272727272708</v>
      </c>
    </row>
    <row r="9" spans="1:18" ht="14.4" customHeight="1" x14ac:dyDescent="0.3">
      <c r="A9" s="831" t="s">
        <v>5212</v>
      </c>
      <c r="B9" s="832" t="s">
        <v>5213</v>
      </c>
      <c r="C9" s="832" t="s">
        <v>597</v>
      </c>
      <c r="D9" s="832" t="s">
        <v>5214</v>
      </c>
      <c r="E9" s="832" t="s">
        <v>5218</v>
      </c>
      <c r="F9" s="832" t="s">
        <v>5219</v>
      </c>
      <c r="G9" s="849">
        <v>0.2</v>
      </c>
      <c r="H9" s="849">
        <v>15.37</v>
      </c>
      <c r="I9" s="832">
        <v>1</v>
      </c>
      <c r="J9" s="832">
        <v>76.849999999999994</v>
      </c>
      <c r="K9" s="849">
        <v>0.2</v>
      </c>
      <c r="L9" s="849">
        <v>15.37</v>
      </c>
      <c r="M9" s="832">
        <v>1</v>
      </c>
      <c r="N9" s="832">
        <v>76.849999999999994</v>
      </c>
      <c r="O9" s="849"/>
      <c r="P9" s="849"/>
      <c r="Q9" s="837"/>
      <c r="R9" s="850"/>
    </row>
    <row r="10" spans="1:18" ht="14.4" customHeight="1" x14ac:dyDescent="0.3">
      <c r="A10" s="831" t="s">
        <v>5212</v>
      </c>
      <c r="B10" s="832" t="s">
        <v>5213</v>
      </c>
      <c r="C10" s="832" t="s">
        <v>597</v>
      </c>
      <c r="D10" s="832" t="s">
        <v>5214</v>
      </c>
      <c r="E10" s="832" t="s">
        <v>5220</v>
      </c>
      <c r="F10" s="832" t="s">
        <v>626</v>
      </c>
      <c r="G10" s="849">
        <v>0.30000000000000004</v>
      </c>
      <c r="H10" s="849">
        <v>23.4</v>
      </c>
      <c r="I10" s="832">
        <v>3</v>
      </c>
      <c r="J10" s="832">
        <v>77.999999999999986</v>
      </c>
      <c r="K10" s="849">
        <v>0.1</v>
      </c>
      <c r="L10" s="849">
        <v>7.8</v>
      </c>
      <c r="M10" s="832">
        <v>1</v>
      </c>
      <c r="N10" s="832">
        <v>78</v>
      </c>
      <c r="O10" s="849">
        <v>0.1</v>
      </c>
      <c r="P10" s="849">
        <v>4.7</v>
      </c>
      <c r="Q10" s="837">
        <v>0.60256410256410264</v>
      </c>
      <c r="R10" s="850">
        <v>47</v>
      </c>
    </row>
    <row r="11" spans="1:18" ht="14.4" customHeight="1" x14ac:dyDescent="0.3">
      <c r="A11" s="831" t="s">
        <v>5212</v>
      </c>
      <c r="B11" s="832" t="s">
        <v>5213</v>
      </c>
      <c r="C11" s="832" t="s">
        <v>597</v>
      </c>
      <c r="D11" s="832" t="s">
        <v>5214</v>
      </c>
      <c r="E11" s="832" t="s">
        <v>5221</v>
      </c>
      <c r="F11" s="832" t="s">
        <v>1125</v>
      </c>
      <c r="G11" s="849"/>
      <c r="H11" s="849"/>
      <c r="I11" s="832"/>
      <c r="J11" s="832"/>
      <c r="K11" s="849"/>
      <c r="L11" s="849"/>
      <c r="M11" s="832"/>
      <c r="N11" s="832"/>
      <c r="O11" s="849">
        <v>7</v>
      </c>
      <c r="P11" s="849">
        <v>117.6</v>
      </c>
      <c r="Q11" s="837"/>
      <c r="R11" s="850">
        <v>16.8</v>
      </c>
    </row>
    <row r="12" spans="1:18" ht="14.4" customHeight="1" x14ac:dyDescent="0.3">
      <c r="A12" s="831" t="s">
        <v>5212</v>
      </c>
      <c r="B12" s="832" t="s">
        <v>5213</v>
      </c>
      <c r="C12" s="832" t="s">
        <v>597</v>
      </c>
      <c r="D12" s="832" t="s">
        <v>5214</v>
      </c>
      <c r="E12" s="832" t="s">
        <v>5222</v>
      </c>
      <c r="F12" s="832" t="s">
        <v>5223</v>
      </c>
      <c r="G12" s="849">
        <v>1</v>
      </c>
      <c r="H12" s="849">
        <v>144.97</v>
      </c>
      <c r="I12" s="832"/>
      <c r="J12" s="832">
        <v>144.97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5212</v>
      </c>
      <c r="B13" s="832" t="s">
        <v>5213</v>
      </c>
      <c r="C13" s="832" t="s">
        <v>597</v>
      </c>
      <c r="D13" s="832" t="s">
        <v>5214</v>
      </c>
      <c r="E13" s="832" t="s">
        <v>5224</v>
      </c>
      <c r="F13" s="832"/>
      <c r="G13" s="849">
        <v>4.8</v>
      </c>
      <c r="H13" s="849">
        <v>1267.44</v>
      </c>
      <c r="I13" s="832">
        <v>0.99145004967263006</v>
      </c>
      <c r="J13" s="832">
        <v>264.05</v>
      </c>
      <c r="K13" s="849">
        <v>6.080000000000001</v>
      </c>
      <c r="L13" s="849">
        <v>1278.3699999999999</v>
      </c>
      <c r="M13" s="832">
        <v>1</v>
      </c>
      <c r="N13" s="832">
        <v>210.25822368421046</v>
      </c>
      <c r="O13" s="849">
        <v>0.60000000000000009</v>
      </c>
      <c r="P13" s="849">
        <v>126.03</v>
      </c>
      <c r="Q13" s="837">
        <v>9.8586481222181374E-2</v>
      </c>
      <c r="R13" s="850">
        <v>210.04999999999998</v>
      </c>
    </row>
    <row r="14" spans="1:18" ht="14.4" customHeight="1" x14ac:dyDescent="0.3">
      <c r="A14" s="831" t="s">
        <v>5212</v>
      </c>
      <c r="B14" s="832" t="s">
        <v>5213</v>
      </c>
      <c r="C14" s="832" t="s">
        <v>597</v>
      </c>
      <c r="D14" s="832" t="s">
        <v>5214</v>
      </c>
      <c r="E14" s="832" t="s">
        <v>5225</v>
      </c>
      <c r="F14" s="832" t="s">
        <v>5226</v>
      </c>
      <c r="G14" s="849">
        <v>1</v>
      </c>
      <c r="H14" s="849">
        <v>57.27</v>
      </c>
      <c r="I14" s="832">
        <v>1</v>
      </c>
      <c r="J14" s="832">
        <v>57.27</v>
      </c>
      <c r="K14" s="849">
        <v>1</v>
      </c>
      <c r="L14" s="849">
        <v>57.27</v>
      </c>
      <c r="M14" s="832">
        <v>1</v>
      </c>
      <c r="N14" s="832">
        <v>57.27</v>
      </c>
      <c r="O14" s="849">
        <v>1</v>
      </c>
      <c r="P14" s="849">
        <v>57.27</v>
      </c>
      <c r="Q14" s="837">
        <v>1</v>
      </c>
      <c r="R14" s="850">
        <v>57.27</v>
      </c>
    </row>
    <row r="15" spans="1:18" ht="14.4" customHeight="1" x14ac:dyDescent="0.3">
      <c r="A15" s="831" t="s">
        <v>5212</v>
      </c>
      <c r="B15" s="832" t="s">
        <v>5213</v>
      </c>
      <c r="C15" s="832" t="s">
        <v>597</v>
      </c>
      <c r="D15" s="832" t="s">
        <v>5209</v>
      </c>
      <c r="E15" s="832" t="s">
        <v>5227</v>
      </c>
      <c r="F15" s="832" t="s">
        <v>5228</v>
      </c>
      <c r="G15" s="849">
        <v>476</v>
      </c>
      <c r="H15" s="849">
        <v>39508</v>
      </c>
      <c r="I15" s="832">
        <v>0.91013384321223711</v>
      </c>
      <c r="J15" s="832">
        <v>83</v>
      </c>
      <c r="K15" s="849">
        <v>523</v>
      </c>
      <c r="L15" s="849">
        <v>43409</v>
      </c>
      <c r="M15" s="832">
        <v>1</v>
      </c>
      <c r="N15" s="832">
        <v>83</v>
      </c>
      <c r="O15" s="849">
        <v>633</v>
      </c>
      <c r="P15" s="849">
        <v>52539</v>
      </c>
      <c r="Q15" s="837">
        <v>1.2103250478011471</v>
      </c>
      <c r="R15" s="850">
        <v>83</v>
      </c>
    </row>
    <row r="16" spans="1:18" ht="14.4" customHeight="1" x14ac:dyDescent="0.3">
      <c r="A16" s="831" t="s">
        <v>5212</v>
      </c>
      <c r="B16" s="832" t="s">
        <v>5213</v>
      </c>
      <c r="C16" s="832" t="s">
        <v>597</v>
      </c>
      <c r="D16" s="832" t="s">
        <v>5209</v>
      </c>
      <c r="E16" s="832" t="s">
        <v>5229</v>
      </c>
      <c r="F16" s="832" t="s">
        <v>5230</v>
      </c>
      <c r="G16" s="849">
        <v>401</v>
      </c>
      <c r="H16" s="849">
        <v>42506</v>
      </c>
      <c r="I16" s="832">
        <v>1.6234817813765183</v>
      </c>
      <c r="J16" s="832">
        <v>106</v>
      </c>
      <c r="K16" s="849">
        <v>247</v>
      </c>
      <c r="L16" s="849">
        <v>26182</v>
      </c>
      <c r="M16" s="832">
        <v>1</v>
      </c>
      <c r="N16" s="832">
        <v>106</v>
      </c>
      <c r="O16" s="849">
        <v>544</v>
      </c>
      <c r="P16" s="849">
        <v>57664</v>
      </c>
      <c r="Q16" s="837">
        <v>2.2024291497975708</v>
      </c>
      <c r="R16" s="850">
        <v>106</v>
      </c>
    </row>
    <row r="17" spans="1:18" ht="14.4" customHeight="1" x14ac:dyDescent="0.3">
      <c r="A17" s="831" t="s">
        <v>5212</v>
      </c>
      <c r="B17" s="832" t="s">
        <v>5213</v>
      </c>
      <c r="C17" s="832" t="s">
        <v>597</v>
      </c>
      <c r="D17" s="832" t="s">
        <v>5209</v>
      </c>
      <c r="E17" s="832" t="s">
        <v>5231</v>
      </c>
      <c r="F17" s="832" t="s">
        <v>5232</v>
      </c>
      <c r="G17" s="849">
        <v>42</v>
      </c>
      <c r="H17" s="849">
        <v>1554</v>
      </c>
      <c r="I17" s="832">
        <v>0.72413793103448276</v>
      </c>
      <c r="J17" s="832">
        <v>37</v>
      </c>
      <c r="K17" s="849">
        <v>58</v>
      </c>
      <c r="L17" s="849">
        <v>2146</v>
      </c>
      <c r="M17" s="832">
        <v>1</v>
      </c>
      <c r="N17" s="832">
        <v>37</v>
      </c>
      <c r="O17" s="849">
        <v>52</v>
      </c>
      <c r="P17" s="849">
        <v>1924</v>
      </c>
      <c r="Q17" s="837">
        <v>0.89655172413793105</v>
      </c>
      <c r="R17" s="850">
        <v>37</v>
      </c>
    </row>
    <row r="18" spans="1:18" ht="14.4" customHeight="1" x14ac:dyDescent="0.3">
      <c r="A18" s="831" t="s">
        <v>5212</v>
      </c>
      <c r="B18" s="832" t="s">
        <v>5213</v>
      </c>
      <c r="C18" s="832" t="s">
        <v>597</v>
      </c>
      <c r="D18" s="832" t="s">
        <v>5209</v>
      </c>
      <c r="E18" s="832" t="s">
        <v>5231</v>
      </c>
      <c r="F18" s="832" t="s">
        <v>5233</v>
      </c>
      <c r="G18" s="849">
        <v>3</v>
      </c>
      <c r="H18" s="849">
        <v>111</v>
      </c>
      <c r="I18" s="832">
        <v>0.27272727272727271</v>
      </c>
      <c r="J18" s="832">
        <v>37</v>
      </c>
      <c r="K18" s="849">
        <v>11</v>
      </c>
      <c r="L18" s="849">
        <v>407</v>
      </c>
      <c r="M18" s="832">
        <v>1</v>
      </c>
      <c r="N18" s="832">
        <v>37</v>
      </c>
      <c r="O18" s="849">
        <v>5</v>
      </c>
      <c r="P18" s="849">
        <v>185</v>
      </c>
      <c r="Q18" s="837">
        <v>0.45454545454545453</v>
      </c>
      <c r="R18" s="850">
        <v>37</v>
      </c>
    </row>
    <row r="19" spans="1:18" ht="14.4" customHeight="1" x14ac:dyDescent="0.3">
      <c r="A19" s="831" t="s">
        <v>5212</v>
      </c>
      <c r="B19" s="832" t="s">
        <v>5213</v>
      </c>
      <c r="C19" s="832" t="s">
        <v>597</v>
      </c>
      <c r="D19" s="832" t="s">
        <v>5209</v>
      </c>
      <c r="E19" s="832" t="s">
        <v>5234</v>
      </c>
      <c r="F19" s="832" t="s">
        <v>5235</v>
      </c>
      <c r="G19" s="849">
        <v>4</v>
      </c>
      <c r="H19" s="849">
        <v>20</v>
      </c>
      <c r="I19" s="832">
        <v>1</v>
      </c>
      <c r="J19" s="832">
        <v>5</v>
      </c>
      <c r="K19" s="849">
        <v>4</v>
      </c>
      <c r="L19" s="849">
        <v>20</v>
      </c>
      <c r="M19" s="832">
        <v>1</v>
      </c>
      <c r="N19" s="832">
        <v>5</v>
      </c>
      <c r="O19" s="849"/>
      <c r="P19" s="849"/>
      <c r="Q19" s="837"/>
      <c r="R19" s="850"/>
    </row>
    <row r="20" spans="1:18" ht="14.4" customHeight="1" x14ac:dyDescent="0.3">
      <c r="A20" s="831" t="s">
        <v>5212</v>
      </c>
      <c r="B20" s="832" t="s">
        <v>5213</v>
      </c>
      <c r="C20" s="832" t="s">
        <v>597</v>
      </c>
      <c r="D20" s="832" t="s">
        <v>5209</v>
      </c>
      <c r="E20" s="832" t="s">
        <v>5236</v>
      </c>
      <c r="F20" s="832" t="s">
        <v>5237</v>
      </c>
      <c r="G20" s="849">
        <v>3</v>
      </c>
      <c r="H20" s="849">
        <v>15</v>
      </c>
      <c r="I20" s="832"/>
      <c r="J20" s="832">
        <v>5</v>
      </c>
      <c r="K20" s="849"/>
      <c r="L20" s="849"/>
      <c r="M20" s="832"/>
      <c r="N20" s="832"/>
      <c r="O20" s="849">
        <v>3</v>
      </c>
      <c r="P20" s="849">
        <v>15</v>
      </c>
      <c r="Q20" s="837"/>
      <c r="R20" s="850">
        <v>5</v>
      </c>
    </row>
    <row r="21" spans="1:18" ht="14.4" customHeight="1" x14ac:dyDescent="0.3">
      <c r="A21" s="831" t="s">
        <v>5212</v>
      </c>
      <c r="B21" s="832" t="s">
        <v>5213</v>
      </c>
      <c r="C21" s="832" t="s">
        <v>597</v>
      </c>
      <c r="D21" s="832" t="s">
        <v>5209</v>
      </c>
      <c r="E21" s="832" t="s">
        <v>5238</v>
      </c>
      <c r="F21" s="832" t="s">
        <v>5230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185</v>
      </c>
      <c r="Q21" s="837"/>
      <c r="R21" s="850">
        <v>185</v>
      </c>
    </row>
    <row r="22" spans="1:18" ht="14.4" customHeight="1" x14ac:dyDescent="0.3">
      <c r="A22" s="831" t="s">
        <v>5212</v>
      </c>
      <c r="B22" s="832" t="s">
        <v>5213</v>
      </c>
      <c r="C22" s="832" t="s">
        <v>597</v>
      </c>
      <c r="D22" s="832" t="s">
        <v>5209</v>
      </c>
      <c r="E22" s="832" t="s">
        <v>5239</v>
      </c>
      <c r="F22" s="832" t="s">
        <v>5240</v>
      </c>
      <c r="G22" s="849">
        <v>64</v>
      </c>
      <c r="H22" s="849">
        <v>13248</v>
      </c>
      <c r="I22" s="832">
        <v>1.2075471698113207</v>
      </c>
      <c r="J22" s="832">
        <v>207</v>
      </c>
      <c r="K22" s="849">
        <v>53</v>
      </c>
      <c r="L22" s="849">
        <v>10971</v>
      </c>
      <c r="M22" s="832">
        <v>1</v>
      </c>
      <c r="N22" s="832">
        <v>207</v>
      </c>
      <c r="O22" s="849">
        <v>79</v>
      </c>
      <c r="P22" s="849">
        <v>19039</v>
      </c>
      <c r="Q22" s="837">
        <v>1.7353933096344909</v>
      </c>
      <c r="R22" s="850">
        <v>241</v>
      </c>
    </row>
    <row r="23" spans="1:18" ht="14.4" customHeight="1" x14ac:dyDescent="0.3">
      <c r="A23" s="831" t="s">
        <v>5212</v>
      </c>
      <c r="B23" s="832" t="s">
        <v>5213</v>
      </c>
      <c r="C23" s="832" t="s">
        <v>597</v>
      </c>
      <c r="D23" s="832" t="s">
        <v>5209</v>
      </c>
      <c r="E23" s="832" t="s">
        <v>5239</v>
      </c>
      <c r="F23" s="832" t="s">
        <v>5241</v>
      </c>
      <c r="G23" s="849">
        <v>17</v>
      </c>
      <c r="H23" s="849">
        <v>3519</v>
      </c>
      <c r="I23" s="832">
        <v>0.89473684210526316</v>
      </c>
      <c r="J23" s="832">
        <v>207</v>
      </c>
      <c r="K23" s="849">
        <v>19</v>
      </c>
      <c r="L23" s="849">
        <v>3933</v>
      </c>
      <c r="M23" s="832">
        <v>1</v>
      </c>
      <c r="N23" s="832">
        <v>207</v>
      </c>
      <c r="O23" s="849">
        <v>9</v>
      </c>
      <c r="P23" s="849">
        <v>2169</v>
      </c>
      <c r="Q23" s="837">
        <v>0.55148741418764302</v>
      </c>
      <c r="R23" s="850">
        <v>241</v>
      </c>
    </row>
    <row r="24" spans="1:18" ht="14.4" customHeight="1" x14ac:dyDescent="0.3">
      <c r="A24" s="831" t="s">
        <v>5212</v>
      </c>
      <c r="B24" s="832" t="s">
        <v>5213</v>
      </c>
      <c r="C24" s="832" t="s">
        <v>597</v>
      </c>
      <c r="D24" s="832" t="s">
        <v>5209</v>
      </c>
      <c r="E24" s="832" t="s">
        <v>5242</v>
      </c>
      <c r="F24" s="832" t="s">
        <v>5243</v>
      </c>
      <c r="G24" s="849">
        <v>8</v>
      </c>
      <c r="H24" s="849">
        <v>2472</v>
      </c>
      <c r="I24" s="832">
        <v>0.66666666666666663</v>
      </c>
      <c r="J24" s="832">
        <v>309</v>
      </c>
      <c r="K24" s="849">
        <v>12</v>
      </c>
      <c r="L24" s="849">
        <v>3708</v>
      </c>
      <c r="M24" s="832">
        <v>1</v>
      </c>
      <c r="N24" s="832">
        <v>309</v>
      </c>
      <c r="O24" s="849">
        <v>12</v>
      </c>
      <c r="P24" s="849">
        <v>4584</v>
      </c>
      <c r="Q24" s="837">
        <v>1.2362459546925566</v>
      </c>
      <c r="R24" s="850">
        <v>382</v>
      </c>
    </row>
    <row r="25" spans="1:18" ht="14.4" customHeight="1" x14ac:dyDescent="0.3">
      <c r="A25" s="831" t="s">
        <v>5212</v>
      </c>
      <c r="B25" s="832" t="s">
        <v>5213</v>
      </c>
      <c r="C25" s="832" t="s">
        <v>597</v>
      </c>
      <c r="D25" s="832" t="s">
        <v>5209</v>
      </c>
      <c r="E25" s="832" t="s">
        <v>5242</v>
      </c>
      <c r="F25" s="832" t="s">
        <v>5244</v>
      </c>
      <c r="G25" s="849">
        <v>18</v>
      </c>
      <c r="H25" s="849">
        <v>5562</v>
      </c>
      <c r="I25" s="832">
        <v>0.9</v>
      </c>
      <c r="J25" s="832">
        <v>309</v>
      </c>
      <c r="K25" s="849">
        <v>20</v>
      </c>
      <c r="L25" s="849">
        <v>6180</v>
      </c>
      <c r="M25" s="832">
        <v>1</v>
      </c>
      <c r="N25" s="832">
        <v>309</v>
      </c>
      <c r="O25" s="849">
        <v>33</v>
      </c>
      <c r="P25" s="849">
        <v>12606</v>
      </c>
      <c r="Q25" s="837">
        <v>2.0398058252427185</v>
      </c>
      <c r="R25" s="850">
        <v>382</v>
      </c>
    </row>
    <row r="26" spans="1:18" ht="14.4" customHeight="1" x14ac:dyDescent="0.3">
      <c r="A26" s="831" t="s">
        <v>5212</v>
      </c>
      <c r="B26" s="832" t="s">
        <v>5213</v>
      </c>
      <c r="C26" s="832" t="s">
        <v>597</v>
      </c>
      <c r="D26" s="832" t="s">
        <v>5209</v>
      </c>
      <c r="E26" s="832" t="s">
        <v>5245</v>
      </c>
      <c r="F26" s="832" t="s">
        <v>5246</v>
      </c>
      <c r="G26" s="849"/>
      <c r="H26" s="849"/>
      <c r="I26" s="832"/>
      <c r="J26" s="832"/>
      <c r="K26" s="849">
        <v>1</v>
      </c>
      <c r="L26" s="849">
        <v>489</v>
      </c>
      <c r="M26" s="832">
        <v>1</v>
      </c>
      <c r="N26" s="832">
        <v>489</v>
      </c>
      <c r="O26" s="849">
        <v>1</v>
      </c>
      <c r="P26" s="849">
        <v>604</v>
      </c>
      <c r="Q26" s="837">
        <v>1.2351738241308794</v>
      </c>
      <c r="R26" s="850">
        <v>604</v>
      </c>
    </row>
    <row r="27" spans="1:18" ht="14.4" customHeight="1" x14ac:dyDescent="0.3">
      <c r="A27" s="831" t="s">
        <v>5212</v>
      </c>
      <c r="B27" s="832" t="s">
        <v>5213</v>
      </c>
      <c r="C27" s="832" t="s">
        <v>597</v>
      </c>
      <c r="D27" s="832" t="s">
        <v>5209</v>
      </c>
      <c r="E27" s="832" t="s">
        <v>5245</v>
      </c>
      <c r="F27" s="832" t="s">
        <v>5247</v>
      </c>
      <c r="G27" s="849">
        <v>3</v>
      </c>
      <c r="H27" s="849">
        <v>1464</v>
      </c>
      <c r="I27" s="832">
        <v>2.9938650306748467</v>
      </c>
      <c r="J27" s="832">
        <v>488</v>
      </c>
      <c r="K27" s="849">
        <v>1</v>
      </c>
      <c r="L27" s="849">
        <v>489</v>
      </c>
      <c r="M27" s="832">
        <v>1</v>
      </c>
      <c r="N27" s="832">
        <v>489</v>
      </c>
      <c r="O27" s="849">
        <v>2</v>
      </c>
      <c r="P27" s="849">
        <v>1208</v>
      </c>
      <c r="Q27" s="837">
        <v>2.4703476482617588</v>
      </c>
      <c r="R27" s="850">
        <v>604</v>
      </c>
    </row>
    <row r="28" spans="1:18" ht="14.4" customHeight="1" x14ac:dyDescent="0.3">
      <c r="A28" s="831" t="s">
        <v>5212</v>
      </c>
      <c r="B28" s="832" t="s">
        <v>5213</v>
      </c>
      <c r="C28" s="832" t="s">
        <v>597</v>
      </c>
      <c r="D28" s="832" t="s">
        <v>5209</v>
      </c>
      <c r="E28" s="832" t="s">
        <v>5248</v>
      </c>
      <c r="F28" s="832" t="s">
        <v>5249</v>
      </c>
      <c r="G28" s="849">
        <v>691</v>
      </c>
      <c r="H28" s="849">
        <v>68409</v>
      </c>
      <c r="I28" s="832">
        <v>0.90921052631578947</v>
      </c>
      <c r="J28" s="832">
        <v>99</v>
      </c>
      <c r="K28" s="849">
        <v>760</v>
      </c>
      <c r="L28" s="849">
        <v>75240</v>
      </c>
      <c r="M28" s="832">
        <v>1</v>
      </c>
      <c r="N28" s="832">
        <v>99</v>
      </c>
      <c r="O28" s="849">
        <v>624</v>
      </c>
      <c r="P28" s="849">
        <v>56784</v>
      </c>
      <c r="Q28" s="837">
        <v>0.75470494417862843</v>
      </c>
      <c r="R28" s="850">
        <v>91</v>
      </c>
    </row>
    <row r="29" spans="1:18" ht="14.4" customHeight="1" x14ac:dyDescent="0.3">
      <c r="A29" s="831" t="s">
        <v>5212</v>
      </c>
      <c r="B29" s="832" t="s">
        <v>5213</v>
      </c>
      <c r="C29" s="832" t="s">
        <v>597</v>
      </c>
      <c r="D29" s="832" t="s">
        <v>5209</v>
      </c>
      <c r="E29" s="832" t="s">
        <v>5248</v>
      </c>
      <c r="F29" s="832" t="s">
        <v>5250</v>
      </c>
      <c r="G29" s="849">
        <v>15</v>
      </c>
      <c r="H29" s="849">
        <v>1485</v>
      </c>
      <c r="I29" s="832">
        <v>1.0714285714285714</v>
      </c>
      <c r="J29" s="832">
        <v>99</v>
      </c>
      <c r="K29" s="849">
        <v>14</v>
      </c>
      <c r="L29" s="849">
        <v>1386</v>
      </c>
      <c r="M29" s="832">
        <v>1</v>
      </c>
      <c r="N29" s="832">
        <v>99</v>
      </c>
      <c r="O29" s="849">
        <v>31</v>
      </c>
      <c r="P29" s="849">
        <v>2821</v>
      </c>
      <c r="Q29" s="837">
        <v>2.0353535353535355</v>
      </c>
      <c r="R29" s="850">
        <v>91</v>
      </c>
    </row>
    <row r="30" spans="1:18" ht="14.4" customHeight="1" x14ac:dyDescent="0.3">
      <c r="A30" s="831" t="s">
        <v>5212</v>
      </c>
      <c r="B30" s="832" t="s">
        <v>5213</v>
      </c>
      <c r="C30" s="832" t="s">
        <v>597</v>
      </c>
      <c r="D30" s="832" t="s">
        <v>5209</v>
      </c>
      <c r="E30" s="832" t="s">
        <v>5251</v>
      </c>
      <c r="F30" s="832" t="s">
        <v>5252</v>
      </c>
      <c r="G30" s="849">
        <v>146</v>
      </c>
      <c r="H30" s="849">
        <v>14162</v>
      </c>
      <c r="I30" s="832">
        <v>0.73737373737373735</v>
      </c>
      <c r="J30" s="832">
        <v>97</v>
      </c>
      <c r="K30" s="849">
        <v>198</v>
      </c>
      <c r="L30" s="849">
        <v>19206</v>
      </c>
      <c r="M30" s="832">
        <v>1</v>
      </c>
      <c r="N30" s="832">
        <v>97</v>
      </c>
      <c r="O30" s="849">
        <v>147</v>
      </c>
      <c r="P30" s="849">
        <v>11907</v>
      </c>
      <c r="Q30" s="837">
        <v>0.61996251171508898</v>
      </c>
      <c r="R30" s="850">
        <v>81</v>
      </c>
    </row>
    <row r="31" spans="1:18" ht="14.4" customHeight="1" x14ac:dyDescent="0.3">
      <c r="A31" s="831" t="s">
        <v>5212</v>
      </c>
      <c r="B31" s="832" t="s">
        <v>5213</v>
      </c>
      <c r="C31" s="832" t="s">
        <v>597</v>
      </c>
      <c r="D31" s="832" t="s">
        <v>5209</v>
      </c>
      <c r="E31" s="832" t="s">
        <v>5251</v>
      </c>
      <c r="F31" s="832" t="s">
        <v>5253</v>
      </c>
      <c r="G31" s="849">
        <v>30</v>
      </c>
      <c r="H31" s="849">
        <v>2910</v>
      </c>
      <c r="I31" s="832">
        <v>1.5789473684210527</v>
      </c>
      <c r="J31" s="832">
        <v>97</v>
      </c>
      <c r="K31" s="849">
        <v>19</v>
      </c>
      <c r="L31" s="849">
        <v>1843</v>
      </c>
      <c r="M31" s="832">
        <v>1</v>
      </c>
      <c r="N31" s="832">
        <v>97</v>
      </c>
      <c r="O31" s="849">
        <v>24</v>
      </c>
      <c r="P31" s="849">
        <v>1944</v>
      </c>
      <c r="Q31" s="837">
        <v>1.0548019533369506</v>
      </c>
      <c r="R31" s="850">
        <v>81</v>
      </c>
    </row>
    <row r="32" spans="1:18" ht="14.4" customHeight="1" x14ac:dyDescent="0.3">
      <c r="A32" s="831" t="s">
        <v>5212</v>
      </c>
      <c r="B32" s="832" t="s">
        <v>5213</v>
      </c>
      <c r="C32" s="832" t="s">
        <v>597</v>
      </c>
      <c r="D32" s="832" t="s">
        <v>5209</v>
      </c>
      <c r="E32" s="832" t="s">
        <v>5254</v>
      </c>
      <c r="F32" s="832" t="s">
        <v>5255</v>
      </c>
      <c r="G32" s="849">
        <v>8330</v>
      </c>
      <c r="H32" s="849">
        <v>1049580</v>
      </c>
      <c r="I32" s="832">
        <v>0.89272318079519875</v>
      </c>
      <c r="J32" s="832">
        <v>126</v>
      </c>
      <c r="K32" s="849">
        <v>9331</v>
      </c>
      <c r="L32" s="849">
        <v>1175706</v>
      </c>
      <c r="M32" s="832">
        <v>1</v>
      </c>
      <c r="N32" s="832">
        <v>126</v>
      </c>
      <c r="O32" s="849">
        <v>9323</v>
      </c>
      <c r="P32" s="849">
        <v>1184021</v>
      </c>
      <c r="Q32" s="837">
        <v>1.0070723463178719</v>
      </c>
      <c r="R32" s="850">
        <v>127</v>
      </c>
    </row>
    <row r="33" spans="1:18" ht="14.4" customHeight="1" x14ac:dyDescent="0.3">
      <c r="A33" s="831" t="s">
        <v>5212</v>
      </c>
      <c r="B33" s="832" t="s">
        <v>5213</v>
      </c>
      <c r="C33" s="832" t="s">
        <v>597</v>
      </c>
      <c r="D33" s="832" t="s">
        <v>5209</v>
      </c>
      <c r="E33" s="832" t="s">
        <v>5254</v>
      </c>
      <c r="F33" s="832" t="s">
        <v>5256</v>
      </c>
      <c r="G33" s="849">
        <v>78</v>
      </c>
      <c r="H33" s="849">
        <v>9828</v>
      </c>
      <c r="I33" s="832">
        <v>0.84782608695652173</v>
      </c>
      <c r="J33" s="832">
        <v>126</v>
      </c>
      <c r="K33" s="849">
        <v>92</v>
      </c>
      <c r="L33" s="849">
        <v>11592</v>
      </c>
      <c r="M33" s="832">
        <v>1</v>
      </c>
      <c r="N33" s="832">
        <v>126</v>
      </c>
      <c r="O33" s="849">
        <v>117</v>
      </c>
      <c r="P33" s="849">
        <v>14859</v>
      </c>
      <c r="Q33" s="837">
        <v>1.2818322981366459</v>
      </c>
      <c r="R33" s="850">
        <v>127</v>
      </c>
    </row>
    <row r="34" spans="1:18" ht="14.4" customHeight="1" x14ac:dyDescent="0.3">
      <c r="A34" s="831" t="s">
        <v>5212</v>
      </c>
      <c r="B34" s="832" t="s">
        <v>5213</v>
      </c>
      <c r="C34" s="832" t="s">
        <v>597</v>
      </c>
      <c r="D34" s="832" t="s">
        <v>5209</v>
      </c>
      <c r="E34" s="832" t="s">
        <v>5257</v>
      </c>
      <c r="F34" s="832" t="s">
        <v>5258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242</v>
      </c>
      <c r="Q34" s="837"/>
      <c r="R34" s="850">
        <v>242</v>
      </c>
    </row>
    <row r="35" spans="1:18" ht="14.4" customHeight="1" x14ac:dyDescent="0.3">
      <c r="A35" s="831" t="s">
        <v>5212</v>
      </c>
      <c r="B35" s="832" t="s">
        <v>5213</v>
      </c>
      <c r="C35" s="832" t="s">
        <v>597</v>
      </c>
      <c r="D35" s="832" t="s">
        <v>5209</v>
      </c>
      <c r="E35" s="832" t="s">
        <v>5259</v>
      </c>
      <c r="F35" s="832" t="s">
        <v>5260</v>
      </c>
      <c r="G35" s="849">
        <v>1</v>
      </c>
      <c r="H35" s="849">
        <v>427</v>
      </c>
      <c r="I35" s="832"/>
      <c r="J35" s="832">
        <v>427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5212</v>
      </c>
      <c r="B36" s="832" t="s">
        <v>5213</v>
      </c>
      <c r="C36" s="832" t="s">
        <v>597</v>
      </c>
      <c r="D36" s="832" t="s">
        <v>5209</v>
      </c>
      <c r="E36" s="832" t="s">
        <v>5259</v>
      </c>
      <c r="F36" s="832" t="s">
        <v>5261</v>
      </c>
      <c r="G36" s="849"/>
      <c r="H36" s="849"/>
      <c r="I36" s="832"/>
      <c r="J36" s="832"/>
      <c r="K36" s="849">
        <v>2</v>
      </c>
      <c r="L36" s="849">
        <v>856</v>
      </c>
      <c r="M36" s="832">
        <v>1</v>
      </c>
      <c r="N36" s="832">
        <v>428</v>
      </c>
      <c r="O36" s="849"/>
      <c r="P36" s="849"/>
      <c r="Q36" s="837"/>
      <c r="R36" s="850"/>
    </row>
    <row r="37" spans="1:18" ht="14.4" customHeight="1" x14ac:dyDescent="0.3">
      <c r="A37" s="831" t="s">
        <v>5212</v>
      </c>
      <c r="B37" s="832" t="s">
        <v>5213</v>
      </c>
      <c r="C37" s="832" t="s">
        <v>597</v>
      </c>
      <c r="D37" s="832" t="s">
        <v>5209</v>
      </c>
      <c r="E37" s="832" t="s">
        <v>5262</v>
      </c>
      <c r="F37" s="832" t="s">
        <v>5263</v>
      </c>
      <c r="G37" s="849">
        <v>1</v>
      </c>
      <c r="H37" s="849">
        <v>540</v>
      </c>
      <c r="I37" s="832"/>
      <c r="J37" s="832">
        <v>540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5212</v>
      </c>
      <c r="B38" s="832" t="s">
        <v>5213</v>
      </c>
      <c r="C38" s="832" t="s">
        <v>597</v>
      </c>
      <c r="D38" s="832" t="s">
        <v>5209</v>
      </c>
      <c r="E38" s="832" t="s">
        <v>5264</v>
      </c>
      <c r="F38" s="832" t="s">
        <v>5265</v>
      </c>
      <c r="G38" s="849">
        <v>1</v>
      </c>
      <c r="H38" s="849">
        <v>679</v>
      </c>
      <c r="I38" s="832"/>
      <c r="J38" s="832">
        <v>679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5212</v>
      </c>
      <c r="B39" s="832" t="s">
        <v>5213</v>
      </c>
      <c r="C39" s="832" t="s">
        <v>597</v>
      </c>
      <c r="D39" s="832" t="s">
        <v>5209</v>
      </c>
      <c r="E39" s="832" t="s">
        <v>5266</v>
      </c>
      <c r="F39" s="832" t="s">
        <v>5267</v>
      </c>
      <c r="G39" s="849">
        <v>1</v>
      </c>
      <c r="H39" s="849">
        <v>1273</v>
      </c>
      <c r="I39" s="832"/>
      <c r="J39" s="832">
        <v>1273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5212</v>
      </c>
      <c r="B40" s="832" t="s">
        <v>5213</v>
      </c>
      <c r="C40" s="832" t="s">
        <v>597</v>
      </c>
      <c r="D40" s="832" t="s">
        <v>5209</v>
      </c>
      <c r="E40" s="832" t="s">
        <v>5268</v>
      </c>
      <c r="F40" s="832" t="s">
        <v>5269</v>
      </c>
      <c r="G40" s="849"/>
      <c r="H40" s="849"/>
      <c r="I40" s="832"/>
      <c r="J40" s="832"/>
      <c r="K40" s="849">
        <v>1</v>
      </c>
      <c r="L40" s="849">
        <v>972</v>
      </c>
      <c r="M40" s="832">
        <v>1</v>
      </c>
      <c r="N40" s="832">
        <v>972</v>
      </c>
      <c r="O40" s="849"/>
      <c r="P40" s="849"/>
      <c r="Q40" s="837"/>
      <c r="R40" s="850"/>
    </row>
    <row r="41" spans="1:18" ht="14.4" customHeight="1" x14ac:dyDescent="0.3">
      <c r="A41" s="831" t="s">
        <v>5212</v>
      </c>
      <c r="B41" s="832" t="s">
        <v>5213</v>
      </c>
      <c r="C41" s="832" t="s">
        <v>597</v>
      </c>
      <c r="D41" s="832" t="s">
        <v>5209</v>
      </c>
      <c r="E41" s="832" t="s">
        <v>5270</v>
      </c>
      <c r="F41" s="832" t="s">
        <v>5271</v>
      </c>
      <c r="G41" s="849">
        <v>72</v>
      </c>
      <c r="H41" s="849">
        <v>120744</v>
      </c>
      <c r="I41" s="832">
        <v>1.1605982544503826</v>
      </c>
      <c r="J41" s="832">
        <v>1677</v>
      </c>
      <c r="K41" s="849">
        <v>62</v>
      </c>
      <c r="L41" s="849">
        <v>104036</v>
      </c>
      <c r="M41" s="832">
        <v>1</v>
      </c>
      <c r="N41" s="832">
        <v>1678</v>
      </c>
      <c r="O41" s="849">
        <v>54</v>
      </c>
      <c r="P41" s="849">
        <v>90720</v>
      </c>
      <c r="Q41" s="837">
        <v>0.87200584413087778</v>
      </c>
      <c r="R41" s="850">
        <v>1680</v>
      </c>
    </row>
    <row r="42" spans="1:18" ht="14.4" customHeight="1" x14ac:dyDescent="0.3">
      <c r="A42" s="831" t="s">
        <v>5212</v>
      </c>
      <c r="B42" s="832" t="s">
        <v>5213</v>
      </c>
      <c r="C42" s="832" t="s">
        <v>597</v>
      </c>
      <c r="D42" s="832" t="s">
        <v>5209</v>
      </c>
      <c r="E42" s="832" t="s">
        <v>5270</v>
      </c>
      <c r="F42" s="832" t="s">
        <v>5272</v>
      </c>
      <c r="G42" s="849">
        <v>3</v>
      </c>
      <c r="H42" s="849">
        <v>5031</v>
      </c>
      <c r="I42" s="832">
        <v>0.49970202622169246</v>
      </c>
      <c r="J42" s="832">
        <v>1677</v>
      </c>
      <c r="K42" s="849">
        <v>6</v>
      </c>
      <c r="L42" s="849">
        <v>10068</v>
      </c>
      <c r="M42" s="832">
        <v>1</v>
      </c>
      <c r="N42" s="832">
        <v>1678</v>
      </c>
      <c r="O42" s="849">
        <v>4</v>
      </c>
      <c r="P42" s="849">
        <v>6720</v>
      </c>
      <c r="Q42" s="837">
        <v>0.66746126340882006</v>
      </c>
      <c r="R42" s="850">
        <v>1680</v>
      </c>
    </row>
    <row r="43" spans="1:18" ht="14.4" customHeight="1" x14ac:dyDescent="0.3">
      <c r="A43" s="831" t="s">
        <v>5212</v>
      </c>
      <c r="B43" s="832" t="s">
        <v>5213</v>
      </c>
      <c r="C43" s="832" t="s">
        <v>597</v>
      </c>
      <c r="D43" s="832" t="s">
        <v>5209</v>
      </c>
      <c r="E43" s="832" t="s">
        <v>5273</v>
      </c>
      <c r="F43" s="832" t="s">
        <v>5274</v>
      </c>
      <c r="G43" s="849"/>
      <c r="H43" s="849"/>
      <c r="I43" s="832"/>
      <c r="J43" s="832"/>
      <c r="K43" s="849">
        <v>1</v>
      </c>
      <c r="L43" s="849">
        <v>443</v>
      </c>
      <c r="M43" s="832">
        <v>1</v>
      </c>
      <c r="N43" s="832">
        <v>443</v>
      </c>
      <c r="O43" s="849"/>
      <c r="P43" s="849"/>
      <c r="Q43" s="837"/>
      <c r="R43" s="850"/>
    </row>
    <row r="44" spans="1:18" ht="14.4" customHeight="1" x14ac:dyDescent="0.3">
      <c r="A44" s="831" t="s">
        <v>5212</v>
      </c>
      <c r="B44" s="832" t="s">
        <v>5213</v>
      </c>
      <c r="C44" s="832" t="s">
        <v>597</v>
      </c>
      <c r="D44" s="832" t="s">
        <v>5209</v>
      </c>
      <c r="E44" s="832" t="s">
        <v>5275</v>
      </c>
      <c r="F44" s="832" t="s">
        <v>5276</v>
      </c>
      <c r="G44" s="849">
        <v>5</v>
      </c>
      <c r="H44" s="849">
        <v>6545</v>
      </c>
      <c r="I44" s="832">
        <v>0.17228217952092656</v>
      </c>
      <c r="J44" s="832">
        <v>1309</v>
      </c>
      <c r="K44" s="849">
        <v>29</v>
      </c>
      <c r="L44" s="849">
        <v>37990</v>
      </c>
      <c r="M44" s="832">
        <v>1</v>
      </c>
      <c r="N44" s="832">
        <v>1310</v>
      </c>
      <c r="O44" s="849">
        <v>17</v>
      </c>
      <c r="P44" s="849">
        <v>22321</v>
      </c>
      <c r="Q44" s="837">
        <v>0.58754935509344564</v>
      </c>
      <c r="R44" s="850">
        <v>1313</v>
      </c>
    </row>
    <row r="45" spans="1:18" ht="14.4" customHeight="1" x14ac:dyDescent="0.3">
      <c r="A45" s="831" t="s">
        <v>5212</v>
      </c>
      <c r="B45" s="832" t="s">
        <v>5213</v>
      </c>
      <c r="C45" s="832" t="s">
        <v>597</v>
      </c>
      <c r="D45" s="832" t="s">
        <v>5209</v>
      </c>
      <c r="E45" s="832" t="s">
        <v>5275</v>
      </c>
      <c r="F45" s="832" t="s">
        <v>5277</v>
      </c>
      <c r="G45" s="849">
        <v>65</v>
      </c>
      <c r="H45" s="849">
        <v>85085</v>
      </c>
      <c r="I45" s="832">
        <v>0.6909615072275459</v>
      </c>
      <c r="J45" s="832">
        <v>1309</v>
      </c>
      <c r="K45" s="849">
        <v>94</v>
      </c>
      <c r="L45" s="849">
        <v>123140</v>
      </c>
      <c r="M45" s="832">
        <v>1</v>
      </c>
      <c r="N45" s="832">
        <v>1310</v>
      </c>
      <c r="O45" s="849">
        <v>86</v>
      </c>
      <c r="P45" s="849">
        <v>112918</v>
      </c>
      <c r="Q45" s="837">
        <v>0.91698879324346272</v>
      </c>
      <c r="R45" s="850">
        <v>1313</v>
      </c>
    </row>
    <row r="46" spans="1:18" ht="14.4" customHeight="1" x14ac:dyDescent="0.3">
      <c r="A46" s="831" t="s">
        <v>5212</v>
      </c>
      <c r="B46" s="832" t="s">
        <v>5213</v>
      </c>
      <c r="C46" s="832" t="s">
        <v>597</v>
      </c>
      <c r="D46" s="832" t="s">
        <v>5209</v>
      </c>
      <c r="E46" s="832" t="s">
        <v>5278</v>
      </c>
      <c r="F46" s="832" t="s">
        <v>5279</v>
      </c>
      <c r="G46" s="849">
        <v>7</v>
      </c>
      <c r="H46" s="849">
        <v>6797</v>
      </c>
      <c r="I46" s="832">
        <v>1.1654663923182442</v>
      </c>
      <c r="J46" s="832">
        <v>971</v>
      </c>
      <c r="K46" s="849">
        <v>6</v>
      </c>
      <c r="L46" s="849">
        <v>5832</v>
      </c>
      <c r="M46" s="832">
        <v>1</v>
      </c>
      <c r="N46" s="832">
        <v>972</v>
      </c>
      <c r="O46" s="849">
        <v>8</v>
      </c>
      <c r="P46" s="849">
        <v>7800</v>
      </c>
      <c r="Q46" s="837">
        <v>1.3374485596707819</v>
      </c>
      <c r="R46" s="850">
        <v>975</v>
      </c>
    </row>
    <row r="47" spans="1:18" ht="14.4" customHeight="1" x14ac:dyDescent="0.3">
      <c r="A47" s="831" t="s">
        <v>5212</v>
      </c>
      <c r="B47" s="832" t="s">
        <v>5213</v>
      </c>
      <c r="C47" s="832" t="s">
        <v>597</v>
      </c>
      <c r="D47" s="832" t="s">
        <v>5209</v>
      </c>
      <c r="E47" s="832" t="s">
        <v>5278</v>
      </c>
      <c r="F47" s="832" t="s">
        <v>5280</v>
      </c>
      <c r="G47" s="849">
        <v>2</v>
      </c>
      <c r="H47" s="849">
        <v>1942</v>
      </c>
      <c r="I47" s="832">
        <v>0.22199359853680842</v>
      </c>
      <c r="J47" s="832">
        <v>971</v>
      </c>
      <c r="K47" s="849">
        <v>9</v>
      </c>
      <c r="L47" s="849">
        <v>8748</v>
      </c>
      <c r="M47" s="832">
        <v>1</v>
      </c>
      <c r="N47" s="832">
        <v>972</v>
      </c>
      <c r="O47" s="849">
        <v>2</v>
      </c>
      <c r="P47" s="849">
        <v>1950</v>
      </c>
      <c r="Q47" s="837">
        <v>0.22290809327846364</v>
      </c>
      <c r="R47" s="850">
        <v>975</v>
      </c>
    </row>
    <row r="48" spans="1:18" ht="14.4" customHeight="1" x14ac:dyDescent="0.3">
      <c r="A48" s="831" t="s">
        <v>5212</v>
      </c>
      <c r="B48" s="832" t="s">
        <v>5213</v>
      </c>
      <c r="C48" s="832" t="s">
        <v>597</v>
      </c>
      <c r="D48" s="832" t="s">
        <v>5209</v>
      </c>
      <c r="E48" s="832" t="s">
        <v>5281</v>
      </c>
      <c r="F48" s="832" t="s">
        <v>5282</v>
      </c>
      <c r="G48" s="849">
        <v>2</v>
      </c>
      <c r="H48" s="849">
        <v>1970</v>
      </c>
      <c r="I48" s="832">
        <v>0.49949290060851925</v>
      </c>
      <c r="J48" s="832">
        <v>985</v>
      </c>
      <c r="K48" s="849">
        <v>4</v>
      </c>
      <c r="L48" s="849">
        <v>3944</v>
      </c>
      <c r="M48" s="832">
        <v>1</v>
      </c>
      <c r="N48" s="832">
        <v>986</v>
      </c>
      <c r="O48" s="849">
        <v>6</v>
      </c>
      <c r="P48" s="849">
        <v>5934</v>
      </c>
      <c r="Q48" s="837">
        <v>1.5045638945233266</v>
      </c>
      <c r="R48" s="850">
        <v>989</v>
      </c>
    </row>
    <row r="49" spans="1:18" ht="14.4" customHeight="1" x14ac:dyDescent="0.3">
      <c r="A49" s="831" t="s">
        <v>5212</v>
      </c>
      <c r="B49" s="832" t="s">
        <v>5213</v>
      </c>
      <c r="C49" s="832" t="s">
        <v>597</v>
      </c>
      <c r="D49" s="832" t="s">
        <v>5209</v>
      </c>
      <c r="E49" s="832" t="s">
        <v>5281</v>
      </c>
      <c r="F49" s="832" t="s">
        <v>5283</v>
      </c>
      <c r="G49" s="849">
        <v>2</v>
      </c>
      <c r="H49" s="849">
        <v>1970</v>
      </c>
      <c r="I49" s="832">
        <v>0.49949290060851925</v>
      </c>
      <c r="J49" s="832">
        <v>985</v>
      </c>
      <c r="K49" s="849">
        <v>4</v>
      </c>
      <c r="L49" s="849">
        <v>3944</v>
      </c>
      <c r="M49" s="832">
        <v>1</v>
      </c>
      <c r="N49" s="832">
        <v>986</v>
      </c>
      <c r="O49" s="849">
        <v>1</v>
      </c>
      <c r="P49" s="849">
        <v>989</v>
      </c>
      <c r="Q49" s="837">
        <v>0.25076064908722112</v>
      </c>
      <c r="R49" s="850">
        <v>989</v>
      </c>
    </row>
    <row r="50" spans="1:18" ht="14.4" customHeight="1" x14ac:dyDescent="0.3">
      <c r="A50" s="831" t="s">
        <v>5212</v>
      </c>
      <c r="B50" s="832" t="s">
        <v>5213</v>
      </c>
      <c r="C50" s="832" t="s">
        <v>597</v>
      </c>
      <c r="D50" s="832" t="s">
        <v>5209</v>
      </c>
      <c r="E50" s="832" t="s">
        <v>5284</v>
      </c>
      <c r="F50" s="832" t="s">
        <v>5285</v>
      </c>
      <c r="G50" s="849">
        <v>6</v>
      </c>
      <c r="H50" s="849">
        <v>978</v>
      </c>
      <c r="I50" s="832">
        <v>0.31578947368421051</v>
      </c>
      <c r="J50" s="832">
        <v>163</v>
      </c>
      <c r="K50" s="849">
        <v>19</v>
      </c>
      <c r="L50" s="849">
        <v>3097</v>
      </c>
      <c r="M50" s="832">
        <v>1</v>
      </c>
      <c r="N50" s="832">
        <v>163</v>
      </c>
      <c r="O50" s="849">
        <v>27</v>
      </c>
      <c r="P50" s="849">
        <v>4428</v>
      </c>
      <c r="Q50" s="837">
        <v>1.4297707458831126</v>
      </c>
      <c r="R50" s="850">
        <v>164</v>
      </c>
    </row>
    <row r="51" spans="1:18" ht="14.4" customHeight="1" x14ac:dyDescent="0.3">
      <c r="A51" s="831" t="s">
        <v>5212</v>
      </c>
      <c r="B51" s="832" t="s">
        <v>5213</v>
      </c>
      <c r="C51" s="832" t="s">
        <v>597</v>
      </c>
      <c r="D51" s="832" t="s">
        <v>5209</v>
      </c>
      <c r="E51" s="832" t="s">
        <v>5284</v>
      </c>
      <c r="F51" s="832" t="s">
        <v>5286</v>
      </c>
      <c r="G51" s="849">
        <v>83</v>
      </c>
      <c r="H51" s="849">
        <v>13529</v>
      </c>
      <c r="I51" s="832">
        <v>0.91208791208791207</v>
      </c>
      <c r="J51" s="832">
        <v>163</v>
      </c>
      <c r="K51" s="849">
        <v>91</v>
      </c>
      <c r="L51" s="849">
        <v>14833</v>
      </c>
      <c r="M51" s="832">
        <v>1</v>
      </c>
      <c r="N51" s="832">
        <v>163</v>
      </c>
      <c r="O51" s="849">
        <v>63</v>
      </c>
      <c r="P51" s="849">
        <v>10332</v>
      </c>
      <c r="Q51" s="837">
        <v>0.69655497876356776</v>
      </c>
      <c r="R51" s="850">
        <v>164</v>
      </c>
    </row>
    <row r="52" spans="1:18" ht="14.4" customHeight="1" x14ac:dyDescent="0.3">
      <c r="A52" s="831" t="s">
        <v>5212</v>
      </c>
      <c r="B52" s="832" t="s">
        <v>5213</v>
      </c>
      <c r="C52" s="832" t="s">
        <v>597</v>
      </c>
      <c r="D52" s="832" t="s">
        <v>5209</v>
      </c>
      <c r="E52" s="832" t="s">
        <v>5287</v>
      </c>
      <c r="F52" s="832" t="s">
        <v>5288</v>
      </c>
      <c r="G52" s="849">
        <v>142</v>
      </c>
      <c r="H52" s="849">
        <v>4733.0999999999967</v>
      </c>
      <c r="I52" s="832">
        <v>1.2137180838378638</v>
      </c>
      <c r="J52" s="832">
        <v>33.331690140845048</v>
      </c>
      <c r="K52" s="849">
        <v>117</v>
      </c>
      <c r="L52" s="849">
        <v>3899.6699999999951</v>
      </c>
      <c r="M52" s="832">
        <v>1</v>
      </c>
      <c r="N52" s="832">
        <v>33.33051282051278</v>
      </c>
      <c r="O52" s="849">
        <v>78</v>
      </c>
      <c r="P52" s="849">
        <v>2599.779999999997</v>
      </c>
      <c r="Q52" s="837">
        <v>0.66666666666666674</v>
      </c>
      <c r="R52" s="850">
        <v>33.33051282051278</v>
      </c>
    </row>
    <row r="53" spans="1:18" ht="14.4" customHeight="1" x14ac:dyDescent="0.3">
      <c r="A53" s="831" t="s">
        <v>5212</v>
      </c>
      <c r="B53" s="832" t="s">
        <v>5213</v>
      </c>
      <c r="C53" s="832" t="s">
        <v>597</v>
      </c>
      <c r="D53" s="832" t="s">
        <v>5209</v>
      </c>
      <c r="E53" s="832" t="s">
        <v>5287</v>
      </c>
      <c r="F53" s="832" t="s">
        <v>5289</v>
      </c>
      <c r="G53" s="849">
        <v>7458</v>
      </c>
      <c r="H53" s="849">
        <v>248599.73999999955</v>
      </c>
      <c r="I53" s="832">
        <v>0.85862307316025366</v>
      </c>
      <c r="J53" s="832">
        <v>33.333298471440003</v>
      </c>
      <c r="K53" s="849">
        <v>8686</v>
      </c>
      <c r="L53" s="849">
        <v>289533.02999999956</v>
      </c>
      <c r="M53" s="832">
        <v>1</v>
      </c>
      <c r="N53" s="832">
        <v>33.33329841123642</v>
      </c>
      <c r="O53" s="849">
        <v>6789</v>
      </c>
      <c r="P53" s="849">
        <v>226299.65999999957</v>
      </c>
      <c r="Q53" s="837">
        <v>0.78160222341471686</v>
      </c>
      <c r="R53" s="850">
        <v>33.333283252319866</v>
      </c>
    </row>
    <row r="54" spans="1:18" ht="14.4" customHeight="1" x14ac:dyDescent="0.3">
      <c r="A54" s="831" t="s">
        <v>5212</v>
      </c>
      <c r="B54" s="832" t="s">
        <v>5213</v>
      </c>
      <c r="C54" s="832" t="s">
        <v>597</v>
      </c>
      <c r="D54" s="832" t="s">
        <v>5209</v>
      </c>
      <c r="E54" s="832" t="s">
        <v>5290</v>
      </c>
      <c r="F54" s="832" t="s">
        <v>5291</v>
      </c>
      <c r="G54" s="849">
        <v>19</v>
      </c>
      <c r="H54" s="849">
        <v>2204</v>
      </c>
      <c r="I54" s="832">
        <v>1.1875</v>
      </c>
      <c r="J54" s="832">
        <v>116</v>
      </c>
      <c r="K54" s="849">
        <v>16</v>
      </c>
      <c r="L54" s="849">
        <v>1856</v>
      </c>
      <c r="M54" s="832">
        <v>1</v>
      </c>
      <c r="N54" s="832">
        <v>116</v>
      </c>
      <c r="O54" s="849">
        <v>13</v>
      </c>
      <c r="P54" s="849">
        <v>1508</v>
      </c>
      <c r="Q54" s="837">
        <v>0.8125</v>
      </c>
      <c r="R54" s="850">
        <v>116</v>
      </c>
    </row>
    <row r="55" spans="1:18" ht="14.4" customHeight="1" x14ac:dyDescent="0.3">
      <c r="A55" s="831" t="s">
        <v>5212</v>
      </c>
      <c r="B55" s="832" t="s">
        <v>5213</v>
      </c>
      <c r="C55" s="832" t="s">
        <v>597</v>
      </c>
      <c r="D55" s="832" t="s">
        <v>5209</v>
      </c>
      <c r="E55" s="832" t="s">
        <v>5290</v>
      </c>
      <c r="F55" s="832" t="s">
        <v>5292</v>
      </c>
      <c r="G55" s="849">
        <v>196</v>
      </c>
      <c r="H55" s="849">
        <v>22736</v>
      </c>
      <c r="I55" s="832">
        <v>0.84482758620689657</v>
      </c>
      <c r="J55" s="832">
        <v>116</v>
      </c>
      <c r="K55" s="849">
        <v>232</v>
      </c>
      <c r="L55" s="849">
        <v>26912</v>
      </c>
      <c r="M55" s="832">
        <v>1</v>
      </c>
      <c r="N55" s="832">
        <v>116</v>
      </c>
      <c r="O55" s="849">
        <v>228</v>
      </c>
      <c r="P55" s="849">
        <v>26448</v>
      </c>
      <c r="Q55" s="837">
        <v>0.98275862068965514</v>
      </c>
      <c r="R55" s="850">
        <v>116</v>
      </c>
    </row>
    <row r="56" spans="1:18" ht="14.4" customHeight="1" x14ac:dyDescent="0.3">
      <c r="A56" s="831" t="s">
        <v>5212</v>
      </c>
      <c r="B56" s="832" t="s">
        <v>5213</v>
      </c>
      <c r="C56" s="832" t="s">
        <v>597</v>
      </c>
      <c r="D56" s="832" t="s">
        <v>5209</v>
      </c>
      <c r="E56" s="832" t="s">
        <v>5293</v>
      </c>
      <c r="F56" s="832" t="s">
        <v>5294</v>
      </c>
      <c r="G56" s="849">
        <v>4</v>
      </c>
      <c r="H56" s="849">
        <v>148</v>
      </c>
      <c r="I56" s="832">
        <v>4</v>
      </c>
      <c r="J56" s="832">
        <v>37</v>
      </c>
      <c r="K56" s="849">
        <v>1</v>
      </c>
      <c r="L56" s="849">
        <v>37</v>
      </c>
      <c r="M56" s="832">
        <v>1</v>
      </c>
      <c r="N56" s="832">
        <v>37</v>
      </c>
      <c r="O56" s="849">
        <v>4</v>
      </c>
      <c r="P56" s="849">
        <v>148</v>
      </c>
      <c r="Q56" s="837">
        <v>4</v>
      </c>
      <c r="R56" s="850">
        <v>37</v>
      </c>
    </row>
    <row r="57" spans="1:18" ht="14.4" customHeight="1" x14ac:dyDescent="0.3">
      <c r="A57" s="831" t="s">
        <v>5212</v>
      </c>
      <c r="B57" s="832" t="s">
        <v>5213</v>
      </c>
      <c r="C57" s="832" t="s">
        <v>597</v>
      </c>
      <c r="D57" s="832" t="s">
        <v>5209</v>
      </c>
      <c r="E57" s="832" t="s">
        <v>5295</v>
      </c>
      <c r="F57" s="832" t="s">
        <v>5296</v>
      </c>
      <c r="G57" s="849">
        <v>157</v>
      </c>
      <c r="H57" s="849">
        <v>13502</v>
      </c>
      <c r="I57" s="832">
        <v>0.79292929292929293</v>
      </c>
      <c r="J57" s="832">
        <v>86</v>
      </c>
      <c r="K57" s="849">
        <v>198</v>
      </c>
      <c r="L57" s="849">
        <v>17028</v>
      </c>
      <c r="M57" s="832">
        <v>1</v>
      </c>
      <c r="N57" s="832">
        <v>86</v>
      </c>
      <c r="O57" s="849">
        <v>162</v>
      </c>
      <c r="P57" s="849">
        <v>13932</v>
      </c>
      <c r="Q57" s="837">
        <v>0.81818181818181823</v>
      </c>
      <c r="R57" s="850">
        <v>86</v>
      </c>
    </row>
    <row r="58" spans="1:18" ht="14.4" customHeight="1" x14ac:dyDescent="0.3">
      <c r="A58" s="831" t="s">
        <v>5212</v>
      </c>
      <c r="B58" s="832" t="s">
        <v>5213</v>
      </c>
      <c r="C58" s="832" t="s">
        <v>597</v>
      </c>
      <c r="D58" s="832" t="s">
        <v>5209</v>
      </c>
      <c r="E58" s="832" t="s">
        <v>5295</v>
      </c>
      <c r="F58" s="832" t="s">
        <v>5297</v>
      </c>
      <c r="G58" s="849">
        <v>9</v>
      </c>
      <c r="H58" s="849">
        <v>774</v>
      </c>
      <c r="I58" s="832">
        <v>0.3</v>
      </c>
      <c r="J58" s="832">
        <v>86</v>
      </c>
      <c r="K58" s="849">
        <v>30</v>
      </c>
      <c r="L58" s="849">
        <v>2580</v>
      </c>
      <c r="M58" s="832">
        <v>1</v>
      </c>
      <c r="N58" s="832">
        <v>86</v>
      </c>
      <c r="O58" s="849">
        <v>23</v>
      </c>
      <c r="P58" s="849">
        <v>1978</v>
      </c>
      <c r="Q58" s="837">
        <v>0.76666666666666672</v>
      </c>
      <c r="R58" s="850">
        <v>86</v>
      </c>
    </row>
    <row r="59" spans="1:18" ht="14.4" customHeight="1" x14ac:dyDescent="0.3">
      <c r="A59" s="831" t="s">
        <v>5212</v>
      </c>
      <c r="B59" s="832" t="s">
        <v>5213</v>
      </c>
      <c r="C59" s="832" t="s">
        <v>597</v>
      </c>
      <c r="D59" s="832" t="s">
        <v>5209</v>
      </c>
      <c r="E59" s="832" t="s">
        <v>5298</v>
      </c>
      <c r="F59" s="832" t="s">
        <v>5299</v>
      </c>
      <c r="G59" s="849">
        <v>5</v>
      </c>
      <c r="H59" s="849">
        <v>160</v>
      </c>
      <c r="I59" s="832">
        <v>0.1388888888888889</v>
      </c>
      <c r="J59" s="832">
        <v>32</v>
      </c>
      <c r="K59" s="849">
        <v>36</v>
      </c>
      <c r="L59" s="849">
        <v>1152</v>
      </c>
      <c r="M59" s="832">
        <v>1</v>
      </c>
      <c r="N59" s="832">
        <v>32</v>
      </c>
      <c r="O59" s="849">
        <v>22</v>
      </c>
      <c r="P59" s="849">
        <v>704</v>
      </c>
      <c r="Q59" s="837">
        <v>0.61111111111111116</v>
      </c>
      <c r="R59" s="850">
        <v>32</v>
      </c>
    </row>
    <row r="60" spans="1:18" ht="14.4" customHeight="1" x14ac:dyDescent="0.3">
      <c r="A60" s="831" t="s">
        <v>5212</v>
      </c>
      <c r="B60" s="832" t="s">
        <v>5213</v>
      </c>
      <c r="C60" s="832" t="s">
        <v>597</v>
      </c>
      <c r="D60" s="832" t="s">
        <v>5209</v>
      </c>
      <c r="E60" s="832" t="s">
        <v>5298</v>
      </c>
      <c r="F60" s="832" t="s">
        <v>5300</v>
      </c>
      <c r="G60" s="849">
        <v>57</v>
      </c>
      <c r="H60" s="849">
        <v>1824</v>
      </c>
      <c r="I60" s="832">
        <v>0.72151898734177211</v>
      </c>
      <c r="J60" s="832">
        <v>32</v>
      </c>
      <c r="K60" s="849">
        <v>79</v>
      </c>
      <c r="L60" s="849">
        <v>2528</v>
      </c>
      <c r="M60" s="832">
        <v>1</v>
      </c>
      <c r="N60" s="832">
        <v>32</v>
      </c>
      <c r="O60" s="849">
        <v>58</v>
      </c>
      <c r="P60" s="849">
        <v>1856</v>
      </c>
      <c r="Q60" s="837">
        <v>0.73417721518987344</v>
      </c>
      <c r="R60" s="850">
        <v>32</v>
      </c>
    </row>
    <row r="61" spans="1:18" ht="14.4" customHeight="1" x14ac:dyDescent="0.3">
      <c r="A61" s="831" t="s">
        <v>5212</v>
      </c>
      <c r="B61" s="832" t="s">
        <v>5213</v>
      </c>
      <c r="C61" s="832" t="s">
        <v>597</v>
      </c>
      <c r="D61" s="832" t="s">
        <v>5209</v>
      </c>
      <c r="E61" s="832" t="s">
        <v>5301</v>
      </c>
      <c r="F61" s="832" t="s">
        <v>5302</v>
      </c>
      <c r="G61" s="849">
        <v>4</v>
      </c>
      <c r="H61" s="849">
        <v>0</v>
      </c>
      <c r="I61" s="832"/>
      <c r="J61" s="832">
        <v>0</v>
      </c>
      <c r="K61" s="849"/>
      <c r="L61" s="849"/>
      <c r="M61" s="832"/>
      <c r="N61" s="832"/>
      <c r="O61" s="849">
        <v>18</v>
      </c>
      <c r="P61" s="849">
        <v>0</v>
      </c>
      <c r="Q61" s="837"/>
      <c r="R61" s="850">
        <v>0</v>
      </c>
    </row>
    <row r="62" spans="1:18" ht="14.4" customHeight="1" x14ac:dyDescent="0.3">
      <c r="A62" s="831" t="s">
        <v>5212</v>
      </c>
      <c r="B62" s="832" t="s">
        <v>5213</v>
      </c>
      <c r="C62" s="832" t="s">
        <v>597</v>
      </c>
      <c r="D62" s="832" t="s">
        <v>5209</v>
      </c>
      <c r="E62" s="832" t="s">
        <v>5303</v>
      </c>
      <c r="F62" s="832" t="s">
        <v>5304</v>
      </c>
      <c r="G62" s="849">
        <v>6</v>
      </c>
      <c r="H62" s="849">
        <v>2364</v>
      </c>
      <c r="I62" s="832">
        <v>0.85497287522603982</v>
      </c>
      <c r="J62" s="832">
        <v>394</v>
      </c>
      <c r="K62" s="849">
        <v>7</v>
      </c>
      <c r="L62" s="849">
        <v>2765</v>
      </c>
      <c r="M62" s="832">
        <v>1</v>
      </c>
      <c r="N62" s="832">
        <v>395</v>
      </c>
      <c r="O62" s="849">
        <v>5</v>
      </c>
      <c r="P62" s="849">
        <v>2480</v>
      </c>
      <c r="Q62" s="837">
        <v>0.89692585895117538</v>
      </c>
      <c r="R62" s="850">
        <v>496</v>
      </c>
    </row>
    <row r="63" spans="1:18" ht="14.4" customHeight="1" x14ac:dyDescent="0.3">
      <c r="A63" s="831" t="s">
        <v>5212</v>
      </c>
      <c r="B63" s="832" t="s">
        <v>5213</v>
      </c>
      <c r="C63" s="832" t="s">
        <v>597</v>
      </c>
      <c r="D63" s="832" t="s">
        <v>5209</v>
      </c>
      <c r="E63" s="832" t="s">
        <v>5303</v>
      </c>
      <c r="F63" s="832" t="s">
        <v>5305</v>
      </c>
      <c r="G63" s="849">
        <v>33</v>
      </c>
      <c r="H63" s="849">
        <v>13002</v>
      </c>
      <c r="I63" s="832">
        <v>0.5774816788807462</v>
      </c>
      <c r="J63" s="832">
        <v>394</v>
      </c>
      <c r="K63" s="849">
        <v>57</v>
      </c>
      <c r="L63" s="849">
        <v>22515</v>
      </c>
      <c r="M63" s="832">
        <v>1</v>
      </c>
      <c r="N63" s="832">
        <v>395</v>
      </c>
      <c r="O63" s="849">
        <v>37</v>
      </c>
      <c r="P63" s="849">
        <v>18352</v>
      </c>
      <c r="Q63" s="837">
        <v>0.81510104374861203</v>
      </c>
      <c r="R63" s="850">
        <v>496</v>
      </c>
    </row>
    <row r="64" spans="1:18" ht="14.4" customHeight="1" x14ac:dyDescent="0.3">
      <c r="A64" s="831" t="s">
        <v>5212</v>
      </c>
      <c r="B64" s="832" t="s">
        <v>5213</v>
      </c>
      <c r="C64" s="832" t="s">
        <v>597</v>
      </c>
      <c r="D64" s="832" t="s">
        <v>5209</v>
      </c>
      <c r="E64" s="832" t="s">
        <v>5306</v>
      </c>
      <c r="F64" s="832" t="s">
        <v>5263</v>
      </c>
      <c r="G64" s="849">
        <v>1</v>
      </c>
      <c r="H64" s="849">
        <v>688</v>
      </c>
      <c r="I64" s="832"/>
      <c r="J64" s="832">
        <v>688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" customHeight="1" x14ac:dyDescent="0.3">
      <c r="A65" s="831" t="s">
        <v>5212</v>
      </c>
      <c r="B65" s="832" t="s">
        <v>5213</v>
      </c>
      <c r="C65" s="832" t="s">
        <v>597</v>
      </c>
      <c r="D65" s="832" t="s">
        <v>5209</v>
      </c>
      <c r="E65" s="832" t="s">
        <v>5307</v>
      </c>
      <c r="F65" s="832" t="s">
        <v>5308</v>
      </c>
      <c r="G65" s="849">
        <v>44</v>
      </c>
      <c r="H65" s="849">
        <v>7128</v>
      </c>
      <c r="I65" s="832">
        <v>0.89795918367346939</v>
      </c>
      <c r="J65" s="832">
        <v>162</v>
      </c>
      <c r="K65" s="849">
        <v>49</v>
      </c>
      <c r="L65" s="849">
        <v>7938</v>
      </c>
      <c r="M65" s="832">
        <v>1</v>
      </c>
      <c r="N65" s="832">
        <v>162</v>
      </c>
      <c r="O65" s="849">
        <v>44</v>
      </c>
      <c r="P65" s="849">
        <v>6952</v>
      </c>
      <c r="Q65" s="837">
        <v>0.8757873519778282</v>
      </c>
      <c r="R65" s="850">
        <v>158</v>
      </c>
    </row>
    <row r="66" spans="1:18" ht="14.4" customHeight="1" x14ac:dyDescent="0.3">
      <c r="A66" s="831" t="s">
        <v>5212</v>
      </c>
      <c r="B66" s="832" t="s">
        <v>5213</v>
      </c>
      <c r="C66" s="832" t="s">
        <v>597</v>
      </c>
      <c r="D66" s="832" t="s">
        <v>5209</v>
      </c>
      <c r="E66" s="832" t="s">
        <v>5307</v>
      </c>
      <c r="F66" s="832" t="s">
        <v>5309</v>
      </c>
      <c r="G66" s="849">
        <v>11</v>
      </c>
      <c r="H66" s="849">
        <v>1782</v>
      </c>
      <c r="I66" s="832">
        <v>0.5</v>
      </c>
      <c r="J66" s="832">
        <v>162</v>
      </c>
      <c r="K66" s="849">
        <v>22</v>
      </c>
      <c r="L66" s="849">
        <v>3564</v>
      </c>
      <c r="M66" s="832">
        <v>1</v>
      </c>
      <c r="N66" s="832">
        <v>162</v>
      </c>
      <c r="O66" s="849">
        <v>8</v>
      </c>
      <c r="P66" s="849">
        <v>1264</v>
      </c>
      <c r="Q66" s="837">
        <v>0.35465768799102132</v>
      </c>
      <c r="R66" s="850">
        <v>158</v>
      </c>
    </row>
    <row r="67" spans="1:18" ht="14.4" customHeight="1" x14ac:dyDescent="0.3">
      <c r="A67" s="831" t="s">
        <v>5212</v>
      </c>
      <c r="B67" s="832" t="s">
        <v>5213</v>
      </c>
      <c r="C67" s="832" t="s">
        <v>597</v>
      </c>
      <c r="D67" s="832" t="s">
        <v>5209</v>
      </c>
      <c r="E67" s="832" t="s">
        <v>5310</v>
      </c>
      <c r="F67" s="832" t="s">
        <v>5311</v>
      </c>
      <c r="G67" s="849">
        <v>2</v>
      </c>
      <c r="H67" s="849">
        <v>118</v>
      </c>
      <c r="I67" s="832"/>
      <c r="J67" s="832">
        <v>59</v>
      </c>
      <c r="K67" s="849"/>
      <c r="L67" s="849"/>
      <c r="M67" s="832"/>
      <c r="N67" s="832"/>
      <c r="O67" s="849">
        <v>1</v>
      </c>
      <c r="P67" s="849">
        <v>59</v>
      </c>
      <c r="Q67" s="837"/>
      <c r="R67" s="850">
        <v>59</v>
      </c>
    </row>
    <row r="68" spans="1:18" ht="14.4" customHeight="1" x14ac:dyDescent="0.3">
      <c r="A68" s="831" t="s">
        <v>5212</v>
      </c>
      <c r="B68" s="832" t="s">
        <v>5213</v>
      </c>
      <c r="C68" s="832" t="s">
        <v>597</v>
      </c>
      <c r="D68" s="832" t="s">
        <v>5209</v>
      </c>
      <c r="E68" s="832" t="s">
        <v>5210</v>
      </c>
      <c r="F68" s="832" t="s">
        <v>5211</v>
      </c>
      <c r="G68" s="849">
        <v>627</v>
      </c>
      <c r="H68" s="849">
        <v>157377</v>
      </c>
      <c r="I68" s="832">
        <v>0.62825651302605212</v>
      </c>
      <c r="J68" s="832">
        <v>251</v>
      </c>
      <c r="K68" s="849">
        <v>998</v>
      </c>
      <c r="L68" s="849">
        <v>250498</v>
      </c>
      <c r="M68" s="832">
        <v>1</v>
      </c>
      <c r="N68" s="832">
        <v>251</v>
      </c>
      <c r="O68" s="849">
        <v>624</v>
      </c>
      <c r="P68" s="849">
        <v>157248</v>
      </c>
      <c r="Q68" s="837">
        <v>0.6277415388546016</v>
      </c>
      <c r="R68" s="850">
        <v>252</v>
      </c>
    </row>
    <row r="69" spans="1:18" ht="14.4" customHeight="1" x14ac:dyDescent="0.3">
      <c r="A69" s="831" t="s">
        <v>5212</v>
      </c>
      <c r="B69" s="832" t="s">
        <v>5213</v>
      </c>
      <c r="C69" s="832" t="s">
        <v>597</v>
      </c>
      <c r="D69" s="832" t="s">
        <v>5209</v>
      </c>
      <c r="E69" s="832" t="s">
        <v>5210</v>
      </c>
      <c r="F69" s="832" t="s">
        <v>5312</v>
      </c>
      <c r="G69" s="849">
        <v>36</v>
      </c>
      <c r="H69" s="849">
        <v>9036</v>
      </c>
      <c r="I69" s="832">
        <v>0.39560439560439559</v>
      </c>
      <c r="J69" s="832">
        <v>251</v>
      </c>
      <c r="K69" s="849">
        <v>91</v>
      </c>
      <c r="L69" s="849">
        <v>22841</v>
      </c>
      <c r="M69" s="832">
        <v>1</v>
      </c>
      <c r="N69" s="832">
        <v>251</v>
      </c>
      <c r="O69" s="849">
        <v>69</v>
      </c>
      <c r="P69" s="849">
        <v>17388</v>
      </c>
      <c r="Q69" s="837">
        <v>0.76126264174072944</v>
      </c>
      <c r="R69" s="850">
        <v>252</v>
      </c>
    </row>
    <row r="70" spans="1:18" ht="14.4" customHeight="1" x14ac:dyDescent="0.3">
      <c r="A70" s="831" t="s">
        <v>5212</v>
      </c>
      <c r="B70" s="832" t="s">
        <v>5213</v>
      </c>
      <c r="C70" s="832" t="s">
        <v>597</v>
      </c>
      <c r="D70" s="832" t="s">
        <v>5209</v>
      </c>
      <c r="E70" s="832" t="s">
        <v>5313</v>
      </c>
      <c r="F70" s="832" t="s">
        <v>5314</v>
      </c>
      <c r="G70" s="849">
        <v>3</v>
      </c>
      <c r="H70" s="849">
        <v>360</v>
      </c>
      <c r="I70" s="832">
        <v>0.6</v>
      </c>
      <c r="J70" s="832">
        <v>120</v>
      </c>
      <c r="K70" s="849">
        <v>5</v>
      </c>
      <c r="L70" s="849">
        <v>600</v>
      </c>
      <c r="M70" s="832">
        <v>1</v>
      </c>
      <c r="N70" s="832">
        <v>120</v>
      </c>
      <c r="O70" s="849">
        <v>3</v>
      </c>
      <c r="P70" s="849">
        <v>363</v>
      </c>
      <c r="Q70" s="837">
        <v>0.60499999999999998</v>
      </c>
      <c r="R70" s="850">
        <v>121</v>
      </c>
    </row>
    <row r="71" spans="1:18" ht="14.4" customHeight="1" x14ac:dyDescent="0.3">
      <c r="A71" s="831" t="s">
        <v>5212</v>
      </c>
      <c r="B71" s="832" t="s">
        <v>5213</v>
      </c>
      <c r="C71" s="832" t="s">
        <v>597</v>
      </c>
      <c r="D71" s="832" t="s">
        <v>5209</v>
      </c>
      <c r="E71" s="832" t="s">
        <v>5315</v>
      </c>
      <c r="F71" s="832" t="s">
        <v>5316</v>
      </c>
      <c r="G71" s="849">
        <v>1</v>
      </c>
      <c r="H71" s="849">
        <v>721</v>
      </c>
      <c r="I71" s="832">
        <v>0.99861495844875348</v>
      </c>
      <c r="J71" s="832">
        <v>721</v>
      </c>
      <c r="K71" s="849">
        <v>1</v>
      </c>
      <c r="L71" s="849">
        <v>722</v>
      </c>
      <c r="M71" s="832">
        <v>1</v>
      </c>
      <c r="N71" s="832">
        <v>722</v>
      </c>
      <c r="O71" s="849">
        <v>2</v>
      </c>
      <c r="P71" s="849">
        <v>1446</v>
      </c>
      <c r="Q71" s="837">
        <v>2.0027700831024933</v>
      </c>
      <c r="R71" s="850">
        <v>723</v>
      </c>
    </row>
    <row r="72" spans="1:18" ht="14.4" customHeight="1" x14ac:dyDescent="0.3">
      <c r="A72" s="831" t="s">
        <v>5212</v>
      </c>
      <c r="B72" s="832" t="s">
        <v>5213</v>
      </c>
      <c r="C72" s="832" t="s">
        <v>597</v>
      </c>
      <c r="D72" s="832" t="s">
        <v>5209</v>
      </c>
      <c r="E72" s="832" t="s">
        <v>5315</v>
      </c>
      <c r="F72" s="832" t="s">
        <v>5317</v>
      </c>
      <c r="G72" s="849"/>
      <c r="H72" s="849"/>
      <c r="I72" s="832"/>
      <c r="J72" s="832"/>
      <c r="K72" s="849">
        <v>1</v>
      </c>
      <c r="L72" s="849">
        <v>722</v>
      </c>
      <c r="M72" s="832">
        <v>1</v>
      </c>
      <c r="N72" s="832">
        <v>722</v>
      </c>
      <c r="O72" s="849"/>
      <c r="P72" s="849"/>
      <c r="Q72" s="837"/>
      <c r="R72" s="850"/>
    </row>
    <row r="73" spans="1:18" ht="14.4" customHeight="1" x14ac:dyDescent="0.3">
      <c r="A73" s="831" t="s">
        <v>5212</v>
      </c>
      <c r="B73" s="832" t="s">
        <v>5213</v>
      </c>
      <c r="C73" s="832" t="s">
        <v>597</v>
      </c>
      <c r="D73" s="832" t="s">
        <v>5209</v>
      </c>
      <c r="E73" s="832" t="s">
        <v>5318</v>
      </c>
      <c r="F73" s="832" t="s">
        <v>5319</v>
      </c>
      <c r="G73" s="849"/>
      <c r="H73" s="849"/>
      <c r="I73" s="832"/>
      <c r="J73" s="832"/>
      <c r="K73" s="849"/>
      <c r="L73" s="849"/>
      <c r="M73" s="832"/>
      <c r="N73" s="832"/>
      <c r="O73" s="849">
        <v>2</v>
      </c>
      <c r="P73" s="849">
        <v>242</v>
      </c>
      <c r="Q73" s="837"/>
      <c r="R73" s="850">
        <v>121</v>
      </c>
    </row>
    <row r="74" spans="1:18" ht="14.4" customHeight="1" x14ac:dyDescent="0.3">
      <c r="A74" s="831" t="s">
        <v>5212</v>
      </c>
      <c r="B74" s="832" t="s">
        <v>5213</v>
      </c>
      <c r="C74" s="832" t="s">
        <v>597</v>
      </c>
      <c r="D74" s="832" t="s">
        <v>5209</v>
      </c>
      <c r="E74" s="832" t="s">
        <v>5320</v>
      </c>
      <c r="F74" s="832" t="s">
        <v>5321</v>
      </c>
      <c r="G74" s="849">
        <v>4</v>
      </c>
      <c r="H74" s="849">
        <v>492</v>
      </c>
      <c r="I74" s="832">
        <v>0.33333333333333331</v>
      </c>
      <c r="J74" s="832">
        <v>123</v>
      </c>
      <c r="K74" s="849">
        <v>12</v>
      </c>
      <c r="L74" s="849">
        <v>1476</v>
      </c>
      <c r="M74" s="832">
        <v>1</v>
      </c>
      <c r="N74" s="832">
        <v>123</v>
      </c>
      <c r="O74" s="849">
        <v>4</v>
      </c>
      <c r="P74" s="849">
        <v>496</v>
      </c>
      <c r="Q74" s="837">
        <v>0.33604336043360433</v>
      </c>
      <c r="R74" s="850">
        <v>124</v>
      </c>
    </row>
    <row r="75" spans="1:18" ht="14.4" customHeight="1" x14ac:dyDescent="0.3">
      <c r="A75" s="831" t="s">
        <v>5212</v>
      </c>
      <c r="B75" s="832" t="s">
        <v>5213</v>
      </c>
      <c r="C75" s="832" t="s">
        <v>597</v>
      </c>
      <c r="D75" s="832" t="s">
        <v>5209</v>
      </c>
      <c r="E75" s="832" t="s">
        <v>5320</v>
      </c>
      <c r="F75" s="832" t="s">
        <v>5322</v>
      </c>
      <c r="G75" s="849">
        <v>1</v>
      </c>
      <c r="H75" s="849">
        <v>123</v>
      </c>
      <c r="I75" s="832">
        <v>0.5</v>
      </c>
      <c r="J75" s="832">
        <v>123</v>
      </c>
      <c r="K75" s="849">
        <v>2</v>
      </c>
      <c r="L75" s="849">
        <v>246</v>
      </c>
      <c r="M75" s="832">
        <v>1</v>
      </c>
      <c r="N75" s="832">
        <v>123</v>
      </c>
      <c r="O75" s="849">
        <v>2</v>
      </c>
      <c r="P75" s="849">
        <v>248</v>
      </c>
      <c r="Q75" s="837">
        <v>1.0081300813008129</v>
      </c>
      <c r="R75" s="850">
        <v>124</v>
      </c>
    </row>
    <row r="76" spans="1:18" ht="14.4" customHeight="1" x14ac:dyDescent="0.3">
      <c r="A76" s="831" t="s">
        <v>5212</v>
      </c>
      <c r="B76" s="832" t="s">
        <v>5213</v>
      </c>
      <c r="C76" s="832" t="s">
        <v>597</v>
      </c>
      <c r="D76" s="832" t="s">
        <v>5209</v>
      </c>
      <c r="E76" s="832" t="s">
        <v>5323</v>
      </c>
      <c r="F76" s="832" t="s">
        <v>5324</v>
      </c>
      <c r="G76" s="849">
        <v>1</v>
      </c>
      <c r="H76" s="849">
        <v>59</v>
      </c>
      <c r="I76" s="832"/>
      <c r="J76" s="832">
        <v>59</v>
      </c>
      <c r="K76" s="849"/>
      <c r="L76" s="849"/>
      <c r="M76" s="832"/>
      <c r="N76" s="832"/>
      <c r="O76" s="849">
        <v>2</v>
      </c>
      <c r="P76" s="849">
        <v>118</v>
      </c>
      <c r="Q76" s="837"/>
      <c r="R76" s="850">
        <v>59</v>
      </c>
    </row>
    <row r="77" spans="1:18" ht="14.4" customHeight="1" x14ac:dyDescent="0.3">
      <c r="A77" s="831" t="s">
        <v>5212</v>
      </c>
      <c r="B77" s="832" t="s">
        <v>5213</v>
      </c>
      <c r="C77" s="832" t="s">
        <v>597</v>
      </c>
      <c r="D77" s="832" t="s">
        <v>5209</v>
      </c>
      <c r="E77" s="832" t="s">
        <v>5325</v>
      </c>
      <c r="F77" s="832" t="s">
        <v>5326</v>
      </c>
      <c r="G77" s="849">
        <v>1</v>
      </c>
      <c r="H77" s="849">
        <v>183</v>
      </c>
      <c r="I77" s="832">
        <v>0.5</v>
      </c>
      <c r="J77" s="832">
        <v>183</v>
      </c>
      <c r="K77" s="849">
        <v>2</v>
      </c>
      <c r="L77" s="849">
        <v>366</v>
      </c>
      <c r="M77" s="832">
        <v>1</v>
      </c>
      <c r="N77" s="832">
        <v>183</v>
      </c>
      <c r="O77" s="849">
        <v>12</v>
      </c>
      <c r="P77" s="849">
        <v>4500</v>
      </c>
      <c r="Q77" s="837">
        <v>12.295081967213115</v>
      </c>
      <c r="R77" s="850">
        <v>375</v>
      </c>
    </row>
    <row r="78" spans="1:18" ht="14.4" customHeight="1" x14ac:dyDescent="0.3">
      <c r="A78" s="831" t="s">
        <v>5212</v>
      </c>
      <c r="B78" s="832" t="s">
        <v>5213</v>
      </c>
      <c r="C78" s="832" t="s">
        <v>597</v>
      </c>
      <c r="D78" s="832" t="s">
        <v>5209</v>
      </c>
      <c r="E78" s="832" t="s">
        <v>5325</v>
      </c>
      <c r="F78" s="832" t="s">
        <v>5327</v>
      </c>
      <c r="G78" s="849">
        <v>4</v>
      </c>
      <c r="H78" s="849">
        <v>732</v>
      </c>
      <c r="I78" s="832">
        <v>0.44444444444444442</v>
      </c>
      <c r="J78" s="832">
        <v>183</v>
      </c>
      <c r="K78" s="849">
        <v>9</v>
      </c>
      <c r="L78" s="849">
        <v>1647</v>
      </c>
      <c r="M78" s="832">
        <v>1</v>
      </c>
      <c r="N78" s="832">
        <v>183</v>
      </c>
      <c r="O78" s="849">
        <v>2</v>
      </c>
      <c r="P78" s="849">
        <v>750</v>
      </c>
      <c r="Q78" s="837">
        <v>0.45537340619307831</v>
      </c>
      <c r="R78" s="850">
        <v>375</v>
      </c>
    </row>
    <row r="79" spans="1:18" ht="14.4" customHeight="1" x14ac:dyDescent="0.3">
      <c r="A79" s="831" t="s">
        <v>5212</v>
      </c>
      <c r="B79" s="832" t="s">
        <v>5213</v>
      </c>
      <c r="C79" s="832" t="s">
        <v>597</v>
      </c>
      <c r="D79" s="832" t="s">
        <v>5209</v>
      </c>
      <c r="E79" s="832" t="s">
        <v>5328</v>
      </c>
      <c r="F79" s="832" t="s">
        <v>5329</v>
      </c>
      <c r="G79" s="849">
        <v>1</v>
      </c>
      <c r="H79" s="849">
        <v>648</v>
      </c>
      <c r="I79" s="832"/>
      <c r="J79" s="832">
        <v>648</v>
      </c>
      <c r="K79" s="849"/>
      <c r="L79" s="849"/>
      <c r="M79" s="832"/>
      <c r="N79" s="832"/>
      <c r="O79" s="849">
        <v>6</v>
      </c>
      <c r="P79" s="849">
        <v>5904</v>
      </c>
      <c r="Q79" s="837"/>
      <c r="R79" s="850">
        <v>984</v>
      </c>
    </row>
    <row r="80" spans="1:18" ht="14.4" customHeight="1" x14ac:dyDescent="0.3">
      <c r="A80" s="831" t="s">
        <v>5212</v>
      </c>
      <c r="B80" s="832" t="s">
        <v>5213</v>
      </c>
      <c r="C80" s="832" t="s">
        <v>597</v>
      </c>
      <c r="D80" s="832" t="s">
        <v>5209</v>
      </c>
      <c r="E80" s="832" t="s">
        <v>5328</v>
      </c>
      <c r="F80" s="832" t="s">
        <v>5330</v>
      </c>
      <c r="G80" s="849"/>
      <c r="H80" s="849"/>
      <c r="I80" s="832"/>
      <c r="J80" s="832"/>
      <c r="K80" s="849">
        <v>1</v>
      </c>
      <c r="L80" s="849">
        <v>648</v>
      </c>
      <c r="M80" s="832">
        <v>1</v>
      </c>
      <c r="N80" s="832">
        <v>648</v>
      </c>
      <c r="O80" s="849">
        <v>1</v>
      </c>
      <c r="P80" s="849">
        <v>984</v>
      </c>
      <c r="Q80" s="837">
        <v>1.5185185185185186</v>
      </c>
      <c r="R80" s="850">
        <v>984</v>
      </c>
    </row>
    <row r="81" spans="1:18" ht="14.4" customHeight="1" x14ac:dyDescent="0.3">
      <c r="A81" s="831" t="s">
        <v>5212</v>
      </c>
      <c r="B81" s="832" t="s">
        <v>5213</v>
      </c>
      <c r="C81" s="832" t="s">
        <v>597</v>
      </c>
      <c r="D81" s="832" t="s">
        <v>5209</v>
      </c>
      <c r="E81" s="832" t="s">
        <v>5331</v>
      </c>
      <c r="F81" s="832" t="s">
        <v>5332</v>
      </c>
      <c r="G81" s="849">
        <v>7</v>
      </c>
      <c r="H81" s="849">
        <v>2233</v>
      </c>
      <c r="I81" s="832">
        <v>1</v>
      </c>
      <c r="J81" s="832">
        <v>319</v>
      </c>
      <c r="K81" s="849">
        <v>7</v>
      </c>
      <c r="L81" s="849">
        <v>2233</v>
      </c>
      <c r="M81" s="832">
        <v>1</v>
      </c>
      <c r="N81" s="832">
        <v>319</v>
      </c>
      <c r="O81" s="849">
        <v>12</v>
      </c>
      <c r="P81" s="849">
        <v>4236</v>
      </c>
      <c r="Q81" s="837">
        <v>1.896999552171966</v>
      </c>
      <c r="R81" s="850">
        <v>353</v>
      </c>
    </row>
    <row r="82" spans="1:18" ht="14.4" customHeight="1" x14ac:dyDescent="0.3">
      <c r="A82" s="831" t="s">
        <v>5212</v>
      </c>
      <c r="B82" s="832" t="s">
        <v>5213</v>
      </c>
      <c r="C82" s="832" t="s">
        <v>597</v>
      </c>
      <c r="D82" s="832" t="s">
        <v>5209</v>
      </c>
      <c r="E82" s="832" t="s">
        <v>5331</v>
      </c>
      <c r="F82" s="832" t="s">
        <v>5333</v>
      </c>
      <c r="G82" s="849">
        <v>3</v>
      </c>
      <c r="H82" s="849">
        <v>957</v>
      </c>
      <c r="I82" s="832">
        <v>3</v>
      </c>
      <c r="J82" s="832">
        <v>319</v>
      </c>
      <c r="K82" s="849">
        <v>1</v>
      </c>
      <c r="L82" s="849">
        <v>319</v>
      </c>
      <c r="M82" s="832">
        <v>1</v>
      </c>
      <c r="N82" s="832">
        <v>319</v>
      </c>
      <c r="O82" s="849">
        <v>9</v>
      </c>
      <c r="P82" s="849">
        <v>3177</v>
      </c>
      <c r="Q82" s="837">
        <v>9.9592476489028208</v>
      </c>
      <c r="R82" s="850">
        <v>353</v>
      </c>
    </row>
    <row r="83" spans="1:18" ht="14.4" customHeight="1" x14ac:dyDescent="0.3">
      <c r="A83" s="831" t="s">
        <v>5212</v>
      </c>
      <c r="B83" s="832" t="s">
        <v>5213</v>
      </c>
      <c r="C83" s="832" t="s">
        <v>597</v>
      </c>
      <c r="D83" s="832" t="s">
        <v>5209</v>
      </c>
      <c r="E83" s="832" t="s">
        <v>5334</v>
      </c>
      <c r="F83" s="832" t="s">
        <v>5335</v>
      </c>
      <c r="G83" s="849"/>
      <c r="H83" s="849"/>
      <c r="I83" s="832"/>
      <c r="J83" s="832"/>
      <c r="K83" s="849">
        <v>3</v>
      </c>
      <c r="L83" s="849">
        <v>1500</v>
      </c>
      <c r="M83" s="832">
        <v>1</v>
      </c>
      <c r="N83" s="832">
        <v>500</v>
      </c>
      <c r="O83" s="849">
        <v>3</v>
      </c>
      <c r="P83" s="849">
        <v>1503</v>
      </c>
      <c r="Q83" s="837">
        <v>1.002</v>
      </c>
      <c r="R83" s="850">
        <v>501</v>
      </c>
    </row>
    <row r="84" spans="1:18" ht="14.4" customHeight="1" x14ac:dyDescent="0.3">
      <c r="A84" s="831" t="s">
        <v>5212</v>
      </c>
      <c r="B84" s="832" t="s">
        <v>5213</v>
      </c>
      <c r="C84" s="832" t="s">
        <v>597</v>
      </c>
      <c r="D84" s="832" t="s">
        <v>5209</v>
      </c>
      <c r="E84" s="832" t="s">
        <v>5334</v>
      </c>
      <c r="F84" s="832" t="s">
        <v>5336</v>
      </c>
      <c r="G84" s="849">
        <v>6</v>
      </c>
      <c r="H84" s="849">
        <v>3000</v>
      </c>
      <c r="I84" s="832">
        <v>1.5</v>
      </c>
      <c r="J84" s="832">
        <v>500</v>
      </c>
      <c r="K84" s="849">
        <v>4</v>
      </c>
      <c r="L84" s="849">
        <v>2000</v>
      </c>
      <c r="M84" s="832">
        <v>1</v>
      </c>
      <c r="N84" s="832">
        <v>500</v>
      </c>
      <c r="O84" s="849"/>
      <c r="P84" s="849"/>
      <c r="Q84" s="837"/>
      <c r="R84" s="850"/>
    </row>
    <row r="85" spans="1:18" ht="14.4" customHeight="1" x14ac:dyDescent="0.3">
      <c r="A85" s="831" t="s">
        <v>5212</v>
      </c>
      <c r="B85" s="832" t="s">
        <v>5213</v>
      </c>
      <c r="C85" s="832" t="s">
        <v>597</v>
      </c>
      <c r="D85" s="832" t="s">
        <v>5209</v>
      </c>
      <c r="E85" s="832" t="s">
        <v>5337</v>
      </c>
      <c r="F85" s="832" t="s">
        <v>5338</v>
      </c>
      <c r="G85" s="849">
        <v>2</v>
      </c>
      <c r="H85" s="849">
        <v>264</v>
      </c>
      <c r="I85" s="832">
        <v>2</v>
      </c>
      <c r="J85" s="832">
        <v>132</v>
      </c>
      <c r="K85" s="849">
        <v>1</v>
      </c>
      <c r="L85" s="849">
        <v>132</v>
      </c>
      <c r="M85" s="832">
        <v>1</v>
      </c>
      <c r="N85" s="832">
        <v>132</v>
      </c>
      <c r="O85" s="849">
        <v>4</v>
      </c>
      <c r="P85" s="849">
        <v>532</v>
      </c>
      <c r="Q85" s="837">
        <v>4.0303030303030303</v>
      </c>
      <c r="R85" s="850">
        <v>133</v>
      </c>
    </row>
    <row r="86" spans="1:18" ht="14.4" customHeight="1" x14ac:dyDescent="0.3">
      <c r="A86" s="831" t="s">
        <v>5212</v>
      </c>
      <c r="B86" s="832" t="s">
        <v>5213</v>
      </c>
      <c r="C86" s="832" t="s">
        <v>597</v>
      </c>
      <c r="D86" s="832" t="s">
        <v>5209</v>
      </c>
      <c r="E86" s="832" t="s">
        <v>5339</v>
      </c>
      <c r="F86" s="832" t="s">
        <v>5340</v>
      </c>
      <c r="G86" s="849">
        <v>336</v>
      </c>
      <c r="H86" s="849">
        <v>38640</v>
      </c>
      <c r="I86" s="832">
        <v>0.93593314763231195</v>
      </c>
      <c r="J86" s="832">
        <v>115</v>
      </c>
      <c r="K86" s="849">
        <v>359</v>
      </c>
      <c r="L86" s="849">
        <v>41285</v>
      </c>
      <c r="M86" s="832">
        <v>1</v>
      </c>
      <c r="N86" s="832">
        <v>115</v>
      </c>
      <c r="O86" s="849">
        <v>308</v>
      </c>
      <c r="P86" s="849">
        <v>44660</v>
      </c>
      <c r="Q86" s="837">
        <v>1.081748819183723</v>
      </c>
      <c r="R86" s="850">
        <v>145</v>
      </c>
    </row>
    <row r="87" spans="1:18" ht="14.4" customHeight="1" x14ac:dyDescent="0.3">
      <c r="A87" s="831" t="s">
        <v>5212</v>
      </c>
      <c r="B87" s="832" t="s">
        <v>5213</v>
      </c>
      <c r="C87" s="832" t="s">
        <v>597</v>
      </c>
      <c r="D87" s="832" t="s">
        <v>5209</v>
      </c>
      <c r="E87" s="832" t="s">
        <v>5339</v>
      </c>
      <c r="F87" s="832" t="s">
        <v>5341</v>
      </c>
      <c r="G87" s="849">
        <v>13</v>
      </c>
      <c r="H87" s="849">
        <v>1495</v>
      </c>
      <c r="I87" s="832">
        <v>0.44827586206896552</v>
      </c>
      <c r="J87" s="832">
        <v>115</v>
      </c>
      <c r="K87" s="849">
        <v>29</v>
      </c>
      <c r="L87" s="849">
        <v>3335</v>
      </c>
      <c r="M87" s="832">
        <v>1</v>
      </c>
      <c r="N87" s="832">
        <v>115</v>
      </c>
      <c r="O87" s="849">
        <v>35</v>
      </c>
      <c r="P87" s="849">
        <v>5075</v>
      </c>
      <c r="Q87" s="837">
        <v>1.5217391304347827</v>
      </c>
      <c r="R87" s="850">
        <v>145</v>
      </c>
    </row>
    <row r="88" spans="1:18" ht="14.4" customHeight="1" x14ac:dyDescent="0.3">
      <c r="A88" s="831" t="s">
        <v>5212</v>
      </c>
      <c r="B88" s="832" t="s">
        <v>5213</v>
      </c>
      <c r="C88" s="832" t="s">
        <v>597</v>
      </c>
      <c r="D88" s="832" t="s">
        <v>5209</v>
      </c>
      <c r="E88" s="832" t="s">
        <v>5342</v>
      </c>
      <c r="F88" s="832" t="s">
        <v>5343</v>
      </c>
      <c r="G88" s="849">
        <v>1</v>
      </c>
      <c r="H88" s="849">
        <v>120</v>
      </c>
      <c r="I88" s="832"/>
      <c r="J88" s="832">
        <v>120</v>
      </c>
      <c r="K88" s="849"/>
      <c r="L88" s="849"/>
      <c r="M88" s="832"/>
      <c r="N88" s="832"/>
      <c r="O88" s="849">
        <v>1</v>
      </c>
      <c r="P88" s="849">
        <v>181</v>
      </c>
      <c r="Q88" s="837"/>
      <c r="R88" s="850">
        <v>181</v>
      </c>
    </row>
    <row r="89" spans="1:18" ht="14.4" customHeight="1" x14ac:dyDescent="0.3">
      <c r="A89" s="831" t="s">
        <v>5212</v>
      </c>
      <c r="B89" s="832" t="s">
        <v>5213</v>
      </c>
      <c r="C89" s="832" t="s">
        <v>597</v>
      </c>
      <c r="D89" s="832" t="s">
        <v>5209</v>
      </c>
      <c r="E89" s="832" t="s">
        <v>5342</v>
      </c>
      <c r="F89" s="832" t="s">
        <v>5344</v>
      </c>
      <c r="G89" s="849">
        <v>2</v>
      </c>
      <c r="H89" s="849">
        <v>240</v>
      </c>
      <c r="I89" s="832">
        <v>2</v>
      </c>
      <c r="J89" s="832">
        <v>120</v>
      </c>
      <c r="K89" s="849">
        <v>1</v>
      </c>
      <c r="L89" s="849">
        <v>120</v>
      </c>
      <c r="M89" s="832">
        <v>1</v>
      </c>
      <c r="N89" s="832">
        <v>120</v>
      </c>
      <c r="O89" s="849"/>
      <c r="P89" s="849"/>
      <c r="Q89" s="837"/>
      <c r="R89" s="850"/>
    </row>
    <row r="90" spans="1:18" ht="14.4" customHeight="1" x14ac:dyDescent="0.3">
      <c r="A90" s="831" t="s">
        <v>5212</v>
      </c>
      <c r="B90" s="832" t="s">
        <v>5213</v>
      </c>
      <c r="C90" s="832" t="s">
        <v>597</v>
      </c>
      <c r="D90" s="832" t="s">
        <v>5209</v>
      </c>
      <c r="E90" s="832" t="s">
        <v>5345</v>
      </c>
      <c r="F90" s="832" t="s">
        <v>5346</v>
      </c>
      <c r="G90" s="849"/>
      <c r="H90" s="849"/>
      <c r="I90" s="832"/>
      <c r="J90" s="832"/>
      <c r="K90" s="849">
        <v>1</v>
      </c>
      <c r="L90" s="849">
        <v>3713</v>
      </c>
      <c r="M90" s="832">
        <v>1</v>
      </c>
      <c r="N90" s="832">
        <v>3713</v>
      </c>
      <c r="O90" s="849"/>
      <c r="P90" s="849"/>
      <c r="Q90" s="837"/>
      <c r="R90" s="850"/>
    </row>
    <row r="91" spans="1:18" ht="14.4" customHeight="1" x14ac:dyDescent="0.3">
      <c r="A91" s="831" t="s">
        <v>5212</v>
      </c>
      <c r="B91" s="832" t="s">
        <v>5213</v>
      </c>
      <c r="C91" s="832" t="s">
        <v>597</v>
      </c>
      <c r="D91" s="832" t="s">
        <v>5209</v>
      </c>
      <c r="E91" s="832" t="s">
        <v>5347</v>
      </c>
      <c r="F91" s="832" t="s">
        <v>5348</v>
      </c>
      <c r="G91" s="849">
        <v>1</v>
      </c>
      <c r="H91" s="849">
        <v>120</v>
      </c>
      <c r="I91" s="832"/>
      <c r="J91" s="832">
        <v>120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" customHeight="1" x14ac:dyDescent="0.3">
      <c r="A92" s="831" t="s">
        <v>5212</v>
      </c>
      <c r="B92" s="832" t="s">
        <v>5213</v>
      </c>
      <c r="C92" s="832" t="s">
        <v>597</v>
      </c>
      <c r="D92" s="832" t="s">
        <v>5209</v>
      </c>
      <c r="E92" s="832" t="s">
        <v>5349</v>
      </c>
      <c r="F92" s="832" t="s">
        <v>5350</v>
      </c>
      <c r="G92" s="849">
        <v>1</v>
      </c>
      <c r="H92" s="849">
        <v>610</v>
      </c>
      <c r="I92" s="832">
        <v>0.99836333878887074</v>
      </c>
      <c r="J92" s="832">
        <v>610</v>
      </c>
      <c r="K92" s="849">
        <v>1</v>
      </c>
      <c r="L92" s="849">
        <v>611</v>
      </c>
      <c r="M92" s="832">
        <v>1</v>
      </c>
      <c r="N92" s="832">
        <v>611</v>
      </c>
      <c r="O92" s="849"/>
      <c r="P92" s="849"/>
      <c r="Q92" s="837"/>
      <c r="R92" s="850"/>
    </row>
    <row r="93" spans="1:18" ht="14.4" customHeight="1" x14ac:dyDescent="0.3">
      <c r="A93" s="831" t="s">
        <v>5212</v>
      </c>
      <c r="B93" s="832" t="s">
        <v>5213</v>
      </c>
      <c r="C93" s="832" t="s">
        <v>597</v>
      </c>
      <c r="D93" s="832" t="s">
        <v>5209</v>
      </c>
      <c r="E93" s="832" t="s">
        <v>5349</v>
      </c>
      <c r="F93" s="832" t="s">
        <v>5351</v>
      </c>
      <c r="G93" s="849">
        <v>2</v>
      </c>
      <c r="H93" s="849">
        <v>1220</v>
      </c>
      <c r="I93" s="832"/>
      <c r="J93" s="832">
        <v>610</v>
      </c>
      <c r="K93" s="849"/>
      <c r="L93" s="849"/>
      <c r="M93" s="832"/>
      <c r="N93" s="832"/>
      <c r="O93" s="849">
        <v>1</v>
      </c>
      <c r="P93" s="849">
        <v>749</v>
      </c>
      <c r="Q93" s="837"/>
      <c r="R93" s="850">
        <v>749</v>
      </c>
    </row>
    <row r="94" spans="1:18" ht="14.4" customHeight="1" x14ac:dyDescent="0.3">
      <c r="A94" s="831" t="s">
        <v>5212</v>
      </c>
      <c r="B94" s="832" t="s">
        <v>5213</v>
      </c>
      <c r="C94" s="832" t="s">
        <v>597</v>
      </c>
      <c r="D94" s="832" t="s">
        <v>5209</v>
      </c>
      <c r="E94" s="832" t="s">
        <v>5352</v>
      </c>
      <c r="F94" s="832" t="s">
        <v>5353</v>
      </c>
      <c r="G94" s="849"/>
      <c r="H94" s="849"/>
      <c r="I94" s="832"/>
      <c r="J94" s="832"/>
      <c r="K94" s="849">
        <v>1</v>
      </c>
      <c r="L94" s="849">
        <v>948</v>
      </c>
      <c r="M94" s="832">
        <v>1</v>
      </c>
      <c r="N94" s="832">
        <v>948</v>
      </c>
      <c r="O94" s="849">
        <v>3</v>
      </c>
      <c r="P94" s="849">
        <v>2847</v>
      </c>
      <c r="Q94" s="837">
        <v>3.0031645569620253</v>
      </c>
      <c r="R94" s="850">
        <v>949</v>
      </c>
    </row>
    <row r="95" spans="1:18" ht="14.4" customHeight="1" x14ac:dyDescent="0.3">
      <c r="A95" s="831" t="s">
        <v>5212</v>
      </c>
      <c r="B95" s="832" t="s">
        <v>5213</v>
      </c>
      <c r="C95" s="832" t="s">
        <v>597</v>
      </c>
      <c r="D95" s="832" t="s">
        <v>5209</v>
      </c>
      <c r="E95" s="832" t="s">
        <v>5352</v>
      </c>
      <c r="F95" s="832" t="s">
        <v>5354</v>
      </c>
      <c r="G95" s="849">
        <v>1</v>
      </c>
      <c r="H95" s="849">
        <v>948</v>
      </c>
      <c r="I95" s="832">
        <v>0.125</v>
      </c>
      <c r="J95" s="832">
        <v>948</v>
      </c>
      <c r="K95" s="849">
        <v>8</v>
      </c>
      <c r="L95" s="849">
        <v>7584</v>
      </c>
      <c r="M95" s="832">
        <v>1</v>
      </c>
      <c r="N95" s="832">
        <v>948</v>
      </c>
      <c r="O95" s="849"/>
      <c r="P95" s="849"/>
      <c r="Q95" s="837"/>
      <c r="R95" s="850"/>
    </row>
    <row r="96" spans="1:18" ht="14.4" customHeight="1" x14ac:dyDescent="0.3">
      <c r="A96" s="831" t="s">
        <v>5212</v>
      </c>
      <c r="B96" s="832" t="s">
        <v>5213</v>
      </c>
      <c r="C96" s="832" t="s">
        <v>597</v>
      </c>
      <c r="D96" s="832" t="s">
        <v>5209</v>
      </c>
      <c r="E96" s="832" t="s">
        <v>5355</v>
      </c>
      <c r="F96" s="832" t="s">
        <v>5356</v>
      </c>
      <c r="G96" s="849">
        <v>133</v>
      </c>
      <c r="H96" s="849">
        <v>30191</v>
      </c>
      <c r="I96" s="832">
        <v>0.85256410256410253</v>
      </c>
      <c r="J96" s="832">
        <v>227</v>
      </c>
      <c r="K96" s="849">
        <v>156</v>
      </c>
      <c r="L96" s="849">
        <v>35412</v>
      </c>
      <c r="M96" s="832">
        <v>1</v>
      </c>
      <c r="N96" s="832">
        <v>227</v>
      </c>
      <c r="O96" s="849">
        <v>120</v>
      </c>
      <c r="P96" s="849">
        <v>19800</v>
      </c>
      <c r="Q96" s="837">
        <v>0.5591324974584887</v>
      </c>
      <c r="R96" s="850">
        <v>165</v>
      </c>
    </row>
    <row r="97" spans="1:18" ht="14.4" customHeight="1" x14ac:dyDescent="0.3">
      <c r="A97" s="831" t="s">
        <v>5212</v>
      </c>
      <c r="B97" s="832" t="s">
        <v>5213</v>
      </c>
      <c r="C97" s="832" t="s">
        <v>597</v>
      </c>
      <c r="D97" s="832" t="s">
        <v>5209</v>
      </c>
      <c r="E97" s="832" t="s">
        <v>5357</v>
      </c>
      <c r="F97" s="832" t="s">
        <v>5358</v>
      </c>
      <c r="G97" s="849"/>
      <c r="H97" s="849"/>
      <c r="I97" s="832"/>
      <c r="J97" s="832"/>
      <c r="K97" s="849">
        <v>1</v>
      </c>
      <c r="L97" s="849">
        <v>892</v>
      </c>
      <c r="M97" s="832">
        <v>1</v>
      </c>
      <c r="N97" s="832">
        <v>892</v>
      </c>
      <c r="O97" s="849"/>
      <c r="P97" s="849"/>
      <c r="Q97" s="837"/>
      <c r="R97" s="850"/>
    </row>
    <row r="98" spans="1:18" ht="14.4" customHeight="1" x14ac:dyDescent="0.3">
      <c r="A98" s="831" t="s">
        <v>5212</v>
      </c>
      <c r="B98" s="832" t="s">
        <v>5213</v>
      </c>
      <c r="C98" s="832" t="s">
        <v>597</v>
      </c>
      <c r="D98" s="832" t="s">
        <v>5209</v>
      </c>
      <c r="E98" s="832" t="s">
        <v>5359</v>
      </c>
      <c r="F98" s="832" t="s">
        <v>5360</v>
      </c>
      <c r="G98" s="849">
        <v>4</v>
      </c>
      <c r="H98" s="849">
        <v>344</v>
      </c>
      <c r="I98" s="832">
        <v>1.3333333333333333</v>
      </c>
      <c r="J98" s="832">
        <v>86</v>
      </c>
      <c r="K98" s="849">
        <v>3</v>
      </c>
      <c r="L98" s="849">
        <v>258</v>
      </c>
      <c r="M98" s="832">
        <v>1</v>
      </c>
      <c r="N98" s="832">
        <v>86</v>
      </c>
      <c r="O98" s="849">
        <v>1</v>
      </c>
      <c r="P98" s="849">
        <v>87</v>
      </c>
      <c r="Q98" s="837">
        <v>0.33720930232558138</v>
      </c>
      <c r="R98" s="850">
        <v>87</v>
      </c>
    </row>
    <row r="99" spans="1:18" ht="14.4" customHeight="1" x14ac:dyDescent="0.3">
      <c r="A99" s="831" t="s">
        <v>5212</v>
      </c>
      <c r="B99" s="832" t="s">
        <v>5213</v>
      </c>
      <c r="C99" s="832" t="s">
        <v>597</v>
      </c>
      <c r="D99" s="832" t="s">
        <v>5209</v>
      </c>
      <c r="E99" s="832" t="s">
        <v>5359</v>
      </c>
      <c r="F99" s="832" t="s">
        <v>5361</v>
      </c>
      <c r="G99" s="849">
        <v>2</v>
      </c>
      <c r="H99" s="849">
        <v>172</v>
      </c>
      <c r="I99" s="832">
        <v>0.66666666666666663</v>
      </c>
      <c r="J99" s="832">
        <v>86</v>
      </c>
      <c r="K99" s="849">
        <v>3</v>
      </c>
      <c r="L99" s="849">
        <v>258</v>
      </c>
      <c r="M99" s="832">
        <v>1</v>
      </c>
      <c r="N99" s="832">
        <v>86</v>
      </c>
      <c r="O99" s="849"/>
      <c r="P99" s="849"/>
      <c r="Q99" s="837"/>
      <c r="R99" s="850"/>
    </row>
    <row r="100" spans="1:18" ht="14.4" customHeight="1" x14ac:dyDescent="0.3">
      <c r="A100" s="831" t="s">
        <v>5212</v>
      </c>
      <c r="B100" s="832" t="s">
        <v>5213</v>
      </c>
      <c r="C100" s="832" t="s">
        <v>597</v>
      </c>
      <c r="D100" s="832" t="s">
        <v>5209</v>
      </c>
      <c r="E100" s="832" t="s">
        <v>5362</v>
      </c>
      <c r="F100" s="832" t="s">
        <v>5363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779</v>
      </c>
      <c r="Q100" s="837"/>
      <c r="R100" s="850">
        <v>779</v>
      </c>
    </row>
    <row r="101" spans="1:18" ht="14.4" customHeight="1" x14ac:dyDescent="0.3">
      <c r="A101" s="831" t="s">
        <v>5212</v>
      </c>
      <c r="B101" s="832" t="s">
        <v>5213</v>
      </c>
      <c r="C101" s="832" t="s">
        <v>597</v>
      </c>
      <c r="D101" s="832" t="s">
        <v>5209</v>
      </c>
      <c r="E101" s="832" t="s">
        <v>5364</v>
      </c>
      <c r="F101" s="832" t="s">
        <v>5365</v>
      </c>
      <c r="G101" s="849">
        <v>1</v>
      </c>
      <c r="H101" s="849">
        <v>399</v>
      </c>
      <c r="I101" s="832">
        <v>0.49875000000000003</v>
      </c>
      <c r="J101" s="832">
        <v>399</v>
      </c>
      <c r="K101" s="849">
        <v>2</v>
      </c>
      <c r="L101" s="849">
        <v>800</v>
      </c>
      <c r="M101" s="832">
        <v>1</v>
      </c>
      <c r="N101" s="832">
        <v>400</v>
      </c>
      <c r="O101" s="849">
        <v>3</v>
      </c>
      <c r="P101" s="849">
        <v>1500</v>
      </c>
      <c r="Q101" s="837">
        <v>1.875</v>
      </c>
      <c r="R101" s="850">
        <v>500</v>
      </c>
    </row>
    <row r="102" spans="1:18" ht="14.4" customHeight="1" x14ac:dyDescent="0.3">
      <c r="A102" s="831" t="s">
        <v>5212</v>
      </c>
      <c r="B102" s="832" t="s">
        <v>5213</v>
      </c>
      <c r="C102" s="832" t="s">
        <v>597</v>
      </c>
      <c r="D102" s="832" t="s">
        <v>5209</v>
      </c>
      <c r="E102" s="832" t="s">
        <v>5364</v>
      </c>
      <c r="F102" s="832" t="s">
        <v>5366</v>
      </c>
      <c r="G102" s="849">
        <v>6</v>
      </c>
      <c r="H102" s="849">
        <v>2394</v>
      </c>
      <c r="I102" s="832">
        <v>1.9950000000000001</v>
      </c>
      <c r="J102" s="832">
        <v>399</v>
      </c>
      <c r="K102" s="849">
        <v>3</v>
      </c>
      <c r="L102" s="849">
        <v>1200</v>
      </c>
      <c r="M102" s="832">
        <v>1</v>
      </c>
      <c r="N102" s="832">
        <v>400</v>
      </c>
      <c r="O102" s="849">
        <v>5</v>
      </c>
      <c r="P102" s="849">
        <v>2500</v>
      </c>
      <c r="Q102" s="837">
        <v>2.0833333333333335</v>
      </c>
      <c r="R102" s="850">
        <v>500</v>
      </c>
    </row>
    <row r="103" spans="1:18" ht="14.4" customHeight="1" x14ac:dyDescent="0.3">
      <c r="A103" s="831" t="s">
        <v>5212</v>
      </c>
      <c r="B103" s="832" t="s">
        <v>5213</v>
      </c>
      <c r="C103" s="832" t="s">
        <v>597</v>
      </c>
      <c r="D103" s="832" t="s">
        <v>5209</v>
      </c>
      <c r="E103" s="832" t="s">
        <v>5367</v>
      </c>
      <c r="F103" s="832" t="s">
        <v>5368</v>
      </c>
      <c r="G103" s="849">
        <v>1</v>
      </c>
      <c r="H103" s="849">
        <v>1033</v>
      </c>
      <c r="I103" s="832">
        <v>0.99903288201160545</v>
      </c>
      <c r="J103" s="832">
        <v>1033</v>
      </c>
      <c r="K103" s="849">
        <v>1</v>
      </c>
      <c r="L103" s="849">
        <v>1034</v>
      </c>
      <c r="M103" s="832">
        <v>1</v>
      </c>
      <c r="N103" s="832">
        <v>1034</v>
      </c>
      <c r="O103" s="849"/>
      <c r="P103" s="849"/>
      <c r="Q103" s="837"/>
      <c r="R103" s="850"/>
    </row>
    <row r="104" spans="1:18" ht="14.4" customHeight="1" x14ac:dyDescent="0.3">
      <c r="A104" s="831" t="s">
        <v>5212</v>
      </c>
      <c r="B104" s="832" t="s">
        <v>5213</v>
      </c>
      <c r="C104" s="832" t="s">
        <v>597</v>
      </c>
      <c r="D104" s="832" t="s">
        <v>5209</v>
      </c>
      <c r="E104" s="832" t="s">
        <v>5369</v>
      </c>
      <c r="F104" s="832" t="s">
        <v>5370</v>
      </c>
      <c r="G104" s="849">
        <v>2</v>
      </c>
      <c r="H104" s="849">
        <v>240</v>
      </c>
      <c r="I104" s="832">
        <v>1</v>
      </c>
      <c r="J104" s="832">
        <v>120</v>
      </c>
      <c r="K104" s="849">
        <v>2</v>
      </c>
      <c r="L104" s="849">
        <v>240</v>
      </c>
      <c r="M104" s="832">
        <v>1</v>
      </c>
      <c r="N104" s="832">
        <v>120</v>
      </c>
      <c r="O104" s="849">
        <v>3</v>
      </c>
      <c r="P104" s="849">
        <v>363</v>
      </c>
      <c r="Q104" s="837">
        <v>1.5125</v>
      </c>
      <c r="R104" s="850">
        <v>121</v>
      </c>
    </row>
    <row r="105" spans="1:18" ht="14.4" customHeight="1" x14ac:dyDescent="0.3">
      <c r="A105" s="831" t="s">
        <v>5212</v>
      </c>
      <c r="B105" s="832" t="s">
        <v>5213</v>
      </c>
      <c r="C105" s="832" t="s">
        <v>597</v>
      </c>
      <c r="D105" s="832" t="s">
        <v>5209</v>
      </c>
      <c r="E105" s="832" t="s">
        <v>5371</v>
      </c>
      <c r="F105" s="832" t="s">
        <v>5372</v>
      </c>
      <c r="G105" s="849"/>
      <c r="H105" s="849"/>
      <c r="I105" s="832"/>
      <c r="J105" s="832"/>
      <c r="K105" s="849">
        <v>1</v>
      </c>
      <c r="L105" s="849">
        <v>1111</v>
      </c>
      <c r="M105" s="832">
        <v>1</v>
      </c>
      <c r="N105" s="832">
        <v>1111</v>
      </c>
      <c r="O105" s="849"/>
      <c r="P105" s="849"/>
      <c r="Q105" s="837"/>
      <c r="R105" s="850"/>
    </row>
    <row r="106" spans="1:18" ht="14.4" customHeight="1" x14ac:dyDescent="0.3">
      <c r="A106" s="831" t="s">
        <v>5212</v>
      </c>
      <c r="B106" s="832" t="s">
        <v>5213</v>
      </c>
      <c r="C106" s="832" t="s">
        <v>597</v>
      </c>
      <c r="D106" s="832" t="s">
        <v>5209</v>
      </c>
      <c r="E106" s="832" t="s">
        <v>5373</v>
      </c>
      <c r="F106" s="832" t="s">
        <v>5374</v>
      </c>
      <c r="G106" s="849">
        <v>2</v>
      </c>
      <c r="H106" s="849">
        <v>240</v>
      </c>
      <c r="I106" s="832"/>
      <c r="J106" s="832">
        <v>120</v>
      </c>
      <c r="K106" s="849"/>
      <c r="L106" s="849"/>
      <c r="M106" s="832"/>
      <c r="N106" s="832"/>
      <c r="O106" s="849">
        <v>1</v>
      </c>
      <c r="P106" s="849">
        <v>121</v>
      </c>
      <c r="Q106" s="837"/>
      <c r="R106" s="850">
        <v>121</v>
      </c>
    </row>
    <row r="107" spans="1:18" ht="14.4" customHeight="1" x14ac:dyDescent="0.3">
      <c r="A107" s="831" t="s">
        <v>5212</v>
      </c>
      <c r="B107" s="832" t="s">
        <v>5213</v>
      </c>
      <c r="C107" s="832" t="s">
        <v>597</v>
      </c>
      <c r="D107" s="832" t="s">
        <v>5209</v>
      </c>
      <c r="E107" s="832" t="s">
        <v>5375</v>
      </c>
      <c r="F107" s="832" t="s">
        <v>5376</v>
      </c>
      <c r="G107" s="849">
        <v>1</v>
      </c>
      <c r="H107" s="849">
        <v>1369</v>
      </c>
      <c r="I107" s="832"/>
      <c r="J107" s="832">
        <v>1369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5212</v>
      </c>
      <c r="B108" s="832" t="s">
        <v>5213</v>
      </c>
      <c r="C108" s="832" t="s">
        <v>597</v>
      </c>
      <c r="D108" s="832" t="s">
        <v>5209</v>
      </c>
      <c r="E108" s="832" t="s">
        <v>5377</v>
      </c>
      <c r="F108" s="832" t="s">
        <v>5378</v>
      </c>
      <c r="G108" s="849"/>
      <c r="H108" s="849"/>
      <c r="I108" s="832"/>
      <c r="J108" s="832"/>
      <c r="K108" s="849"/>
      <c r="L108" s="849"/>
      <c r="M108" s="832"/>
      <c r="N108" s="832"/>
      <c r="O108" s="849">
        <v>1</v>
      </c>
      <c r="P108" s="849">
        <v>844</v>
      </c>
      <c r="Q108" s="837"/>
      <c r="R108" s="850">
        <v>844</v>
      </c>
    </row>
    <row r="109" spans="1:18" ht="14.4" customHeight="1" x14ac:dyDescent="0.3">
      <c r="A109" s="831" t="s">
        <v>5212</v>
      </c>
      <c r="B109" s="832" t="s">
        <v>5213</v>
      </c>
      <c r="C109" s="832" t="s">
        <v>597</v>
      </c>
      <c r="D109" s="832" t="s">
        <v>5209</v>
      </c>
      <c r="E109" s="832" t="s">
        <v>5379</v>
      </c>
      <c r="F109" s="832" t="s">
        <v>5380</v>
      </c>
      <c r="G109" s="849">
        <v>2</v>
      </c>
      <c r="H109" s="849">
        <v>358</v>
      </c>
      <c r="I109" s="832">
        <v>0.66666666666666663</v>
      </c>
      <c r="J109" s="832">
        <v>179</v>
      </c>
      <c r="K109" s="849">
        <v>3</v>
      </c>
      <c r="L109" s="849">
        <v>537</v>
      </c>
      <c r="M109" s="832">
        <v>1</v>
      </c>
      <c r="N109" s="832">
        <v>179</v>
      </c>
      <c r="O109" s="849"/>
      <c r="P109" s="849"/>
      <c r="Q109" s="837"/>
      <c r="R109" s="850"/>
    </row>
    <row r="110" spans="1:18" ht="14.4" customHeight="1" x14ac:dyDescent="0.3">
      <c r="A110" s="831" t="s">
        <v>5212</v>
      </c>
      <c r="B110" s="832" t="s">
        <v>5213</v>
      </c>
      <c r="C110" s="832" t="s">
        <v>597</v>
      </c>
      <c r="D110" s="832" t="s">
        <v>5209</v>
      </c>
      <c r="E110" s="832" t="s">
        <v>5381</v>
      </c>
      <c r="F110" s="832" t="s">
        <v>5382</v>
      </c>
      <c r="G110" s="849">
        <v>1</v>
      </c>
      <c r="H110" s="849">
        <v>80</v>
      </c>
      <c r="I110" s="832"/>
      <c r="J110" s="832">
        <v>80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5212</v>
      </c>
      <c r="B111" s="832" t="s">
        <v>5213</v>
      </c>
      <c r="C111" s="832" t="s">
        <v>597</v>
      </c>
      <c r="D111" s="832" t="s">
        <v>5209</v>
      </c>
      <c r="E111" s="832" t="s">
        <v>5383</v>
      </c>
      <c r="F111" s="832" t="s">
        <v>5384</v>
      </c>
      <c r="G111" s="849"/>
      <c r="H111" s="849"/>
      <c r="I111" s="832"/>
      <c r="J111" s="832"/>
      <c r="K111" s="849"/>
      <c r="L111" s="849"/>
      <c r="M111" s="832"/>
      <c r="N111" s="832"/>
      <c r="O111" s="849">
        <v>1</v>
      </c>
      <c r="P111" s="849">
        <v>213</v>
      </c>
      <c r="Q111" s="837"/>
      <c r="R111" s="850">
        <v>213</v>
      </c>
    </row>
    <row r="112" spans="1:18" ht="14.4" customHeight="1" x14ac:dyDescent="0.3">
      <c r="A112" s="831" t="s">
        <v>5212</v>
      </c>
      <c r="B112" s="832" t="s">
        <v>5213</v>
      </c>
      <c r="C112" s="832" t="s">
        <v>597</v>
      </c>
      <c r="D112" s="832" t="s">
        <v>5209</v>
      </c>
      <c r="E112" s="832" t="s">
        <v>5385</v>
      </c>
      <c r="F112" s="832" t="s">
        <v>5386</v>
      </c>
      <c r="G112" s="849"/>
      <c r="H112" s="849"/>
      <c r="I112" s="832"/>
      <c r="J112" s="832"/>
      <c r="K112" s="849">
        <v>4</v>
      </c>
      <c r="L112" s="849">
        <v>344</v>
      </c>
      <c r="M112" s="832">
        <v>1</v>
      </c>
      <c r="N112" s="832">
        <v>86</v>
      </c>
      <c r="O112" s="849">
        <v>4</v>
      </c>
      <c r="P112" s="849">
        <v>348</v>
      </c>
      <c r="Q112" s="837">
        <v>1.0116279069767442</v>
      </c>
      <c r="R112" s="850">
        <v>87</v>
      </c>
    </row>
    <row r="113" spans="1:18" ht="14.4" customHeight="1" x14ac:dyDescent="0.3">
      <c r="A113" s="831" t="s">
        <v>5212</v>
      </c>
      <c r="B113" s="832" t="s">
        <v>5213</v>
      </c>
      <c r="C113" s="832" t="s">
        <v>597</v>
      </c>
      <c r="D113" s="832" t="s">
        <v>5209</v>
      </c>
      <c r="E113" s="832" t="s">
        <v>5385</v>
      </c>
      <c r="F113" s="832" t="s">
        <v>5387</v>
      </c>
      <c r="G113" s="849"/>
      <c r="H113" s="849"/>
      <c r="I113" s="832"/>
      <c r="J113" s="832"/>
      <c r="K113" s="849">
        <v>6</v>
      </c>
      <c r="L113" s="849">
        <v>516</v>
      </c>
      <c r="M113" s="832">
        <v>1</v>
      </c>
      <c r="N113" s="832">
        <v>86</v>
      </c>
      <c r="O113" s="849">
        <v>11</v>
      </c>
      <c r="P113" s="849">
        <v>957</v>
      </c>
      <c r="Q113" s="837">
        <v>1.8546511627906976</v>
      </c>
      <c r="R113" s="850">
        <v>87</v>
      </c>
    </row>
    <row r="114" spans="1:18" ht="14.4" customHeight="1" thickBot="1" x14ac:dyDescent="0.35">
      <c r="A114" s="839" t="s">
        <v>5212</v>
      </c>
      <c r="B114" s="840" t="s">
        <v>5213</v>
      </c>
      <c r="C114" s="840" t="s">
        <v>597</v>
      </c>
      <c r="D114" s="840" t="s">
        <v>5209</v>
      </c>
      <c r="E114" s="840" t="s">
        <v>5388</v>
      </c>
      <c r="F114" s="840" t="s">
        <v>5389</v>
      </c>
      <c r="G114" s="851"/>
      <c r="H114" s="851"/>
      <c r="I114" s="840"/>
      <c r="J114" s="840"/>
      <c r="K114" s="851"/>
      <c r="L114" s="851"/>
      <c r="M114" s="840"/>
      <c r="N114" s="840"/>
      <c r="O114" s="851">
        <v>1</v>
      </c>
      <c r="P114" s="851">
        <v>286</v>
      </c>
      <c r="Q114" s="845"/>
      <c r="R114" s="852">
        <v>286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5391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19973.400000000001</v>
      </c>
      <c r="I3" s="208">
        <f t="shared" si="0"/>
        <v>2086027.33</v>
      </c>
      <c r="J3" s="78"/>
      <c r="K3" s="78"/>
      <c r="L3" s="208">
        <f t="shared" si="0"/>
        <v>22995.579999999998</v>
      </c>
      <c r="M3" s="208">
        <f t="shared" si="0"/>
        <v>2476918.2399999998</v>
      </c>
      <c r="N3" s="78"/>
      <c r="O3" s="78"/>
      <c r="P3" s="208">
        <f t="shared" si="0"/>
        <v>20699.099999999999</v>
      </c>
      <c r="Q3" s="208">
        <f t="shared" si="0"/>
        <v>2277163.77</v>
      </c>
      <c r="R3" s="79">
        <f>IF(M3=0,0,Q3/M3)</f>
        <v>0.9193536279178921</v>
      </c>
      <c r="S3" s="209">
        <f>IF(P3=0,0,Q3/P3)</f>
        <v>110.01269475484442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5208</v>
      </c>
      <c r="C6" s="825" t="s">
        <v>592</v>
      </c>
      <c r="D6" s="825" t="s">
        <v>1714</v>
      </c>
      <c r="E6" s="825" t="s">
        <v>5209</v>
      </c>
      <c r="F6" s="825" t="s">
        <v>5210</v>
      </c>
      <c r="G6" s="825" t="s">
        <v>5211</v>
      </c>
      <c r="H6" s="225">
        <v>1</v>
      </c>
      <c r="I6" s="225">
        <v>251</v>
      </c>
      <c r="J6" s="825"/>
      <c r="K6" s="825">
        <v>251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5212</v>
      </c>
      <c r="B7" s="832" t="s">
        <v>5213</v>
      </c>
      <c r="C7" s="832" t="s">
        <v>597</v>
      </c>
      <c r="D7" s="832" t="s">
        <v>5194</v>
      </c>
      <c r="E7" s="832" t="s">
        <v>5214</v>
      </c>
      <c r="F7" s="832" t="s">
        <v>5215</v>
      </c>
      <c r="G7" s="832" t="s">
        <v>5216</v>
      </c>
      <c r="H7" s="849"/>
      <c r="I7" s="849"/>
      <c r="J7" s="832"/>
      <c r="K7" s="832"/>
      <c r="L7" s="849"/>
      <c r="M7" s="849"/>
      <c r="N7" s="832"/>
      <c r="O7" s="832"/>
      <c r="P7" s="849">
        <v>0.6</v>
      </c>
      <c r="Q7" s="849">
        <v>41.82</v>
      </c>
      <c r="R7" s="837"/>
      <c r="S7" s="850">
        <v>69.7</v>
      </c>
    </row>
    <row r="8" spans="1:19" ht="14.4" customHeight="1" x14ac:dyDescent="0.3">
      <c r="A8" s="831" t="s">
        <v>5212</v>
      </c>
      <c r="B8" s="832" t="s">
        <v>5213</v>
      </c>
      <c r="C8" s="832" t="s">
        <v>597</v>
      </c>
      <c r="D8" s="832" t="s">
        <v>5194</v>
      </c>
      <c r="E8" s="832" t="s">
        <v>5209</v>
      </c>
      <c r="F8" s="832" t="s">
        <v>5227</v>
      </c>
      <c r="G8" s="832" t="s">
        <v>5228</v>
      </c>
      <c r="H8" s="849"/>
      <c r="I8" s="849"/>
      <c r="J8" s="832"/>
      <c r="K8" s="832"/>
      <c r="L8" s="849">
        <v>1</v>
      </c>
      <c r="M8" s="849">
        <v>83</v>
      </c>
      <c r="N8" s="832">
        <v>1</v>
      </c>
      <c r="O8" s="832">
        <v>83</v>
      </c>
      <c r="P8" s="849">
        <v>11</v>
      </c>
      <c r="Q8" s="849">
        <v>913</v>
      </c>
      <c r="R8" s="837">
        <v>11</v>
      </c>
      <c r="S8" s="850">
        <v>83</v>
      </c>
    </row>
    <row r="9" spans="1:19" ht="14.4" customHeight="1" x14ac:dyDescent="0.3">
      <c r="A9" s="831" t="s">
        <v>5212</v>
      </c>
      <c r="B9" s="832" t="s">
        <v>5213</v>
      </c>
      <c r="C9" s="832" t="s">
        <v>597</v>
      </c>
      <c r="D9" s="832" t="s">
        <v>5194</v>
      </c>
      <c r="E9" s="832" t="s">
        <v>5209</v>
      </c>
      <c r="F9" s="832" t="s">
        <v>5229</v>
      </c>
      <c r="G9" s="832" t="s">
        <v>5230</v>
      </c>
      <c r="H9" s="849"/>
      <c r="I9" s="849"/>
      <c r="J9" s="832"/>
      <c r="K9" s="832"/>
      <c r="L9" s="849"/>
      <c r="M9" s="849"/>
      <c r="N9" s="832"/>
      <c r="O9" s="832"/>
      <c r="P9" s="849">
        <v>6</v>
      </c>
      <c r="Q9" s="849">
        <v>636</v>
      </c>
      <c r="R9" s="837"/>
      <c r="S9" s="850">
        <v>106</v>
      </c>
    </row>
    <row r="10" spans="1:19" ht="14.4" customHeight="1" x14ac:dyDescent="0.3">
      <c r="A10" s="831" t="s">
        <v>5212</v>
      </c>
      <c r="B10" s="832" t="s">
        <v>5213</v>
      </c>
      <c r="C10" s="832" t="s">
        <v>597</v>
      </c>
      <c r="D10" s="832" t="s">
        <v>5194</v>
      </c>
      <c r="E10" s="832" t="s">
        <v>5209</v>
      </c>
      <c r="F10" s="832" t="s">
        <v>5242</v>
      </c>
      <c r="G10" s="832" t="s">
        <v>5244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382</v>
      </c>
      <c r="R10" s="837"/>
      <c r="S10" s="850">
        <v>382</v>
      </c>
    </row>
    <row r="11" spans="1:19" ht="14.4" customHeight="1" x14ac:dyDescent="0.3">
      <c r="A11" s="831" t="s">
        <v>5212</v>
      </c>
      <c r="B11" s="832" t="s">
        <v>5213</v>
      </c>
      <c r="C11" s="832" t="s">
        <v>597</v>
      </c>
      <c r="D11" s="832" t="s">
        <v>5194</v>
      </c>
      <c r="E11" s="832" t="s">
        <v>5209</v>
      </c>
      <c r="F11" s="832" t="s">
        <v>5254</v>
      </c>
      <c r="G11" s="832" t="s">
        <v>5255</v>
      </c>
      <c r="H11" s="849">
        <v>2</v>
      </c>
      <c r="I11" s="849">
        <v>252</v>
      </c>
      <c r="J11" s="832">
        <v>0.66666666666666663</v>
      </c>
      <c r="K11" s="832">
        <v>126</v>
      </c>
      <c r="L11" s="849">
        <v>3</v>
      </c>
      <c r="M11" s="849">
        <v>378</v>
      </c>
      <c r="N11" s="832">
        <v>1</v>
      </c>
      <c r="O11" s="832">
        <v>126</v>
      </c>
      <c r="P11" s="849">
        <v>56</v>
      </c>
      <c r="Q11" s="849">
        <v>7112</v>
      </c>
      <c r="R11" s="837">
        <v>18.814814814814813</v>
      </c>
      <c r="S11" s="850">
        <v>127</v>
      </c>
    </row>
    <row r="12" spans="1:19" ht="14.4" customHeight="1" x14ac:dyDescent="0.3">
      <c r="A12" s="831" t="s">
        <v>5212</v>
      </c>
      <c r="B12" s="832" t="s">
        <v>5213</v>
      </c>
      <c r="C12" s="832" t="s">
        <v>597</v>
      </c>
      <c r="D12" s="832" t="s">
        <v>5194</v>
      </c>
      <c r="E12" s="832" t="s">
        <v>5209</v>
      </c>
      <c r="F12" s="832" t="s">
        <v>5254</v>
      </c>
      <c r="G12" s="832" t="s">
        <v>5256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127</v>
      </c>
      <c r="R12" s="837"/>
      <c r="S12" s="850">
        <v>127</v>
      </c>
    </row>
    <row r="13" spans="1:19" ht="14.4" customHeight="1" x14ac:dyDescent="0.3">
      <c r="A13" s="831" t="s">
        <v>5212</v>
      </c>
      <c r="B13" s="832" t="s">
        <v>5213</v>
      </c>
      <c r="C13" s="832" t="s">
        <v>597</v>
      </c>
      <c r="D13" s="832" t="s">
        <v>5194</v>
      </c>
      <c r="E13" s="832" t="s">
        <v>5209</v>
      </c>
      <c r="F13" s="832" t="s">
        <v>5270</v>
      </c>
      <c r="G13" s="832" t="s">
        <v>5271</v>
      </c>
      <c r="H13" s="849">
        <v>1</v>
      </c>
      <c r="I13" s="849">
        <v>1677</v>
      </c>
      <c r="J13" s="832"/>
      <c r="K13" s="832">
        <v>1677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5212</v>
      </c>
      <c r="B14" s="832" t="s">
        <v>5213</v>
      </c>
      <c r="C14" s="832" t="s">
        <v>597</v>
      </c>
      <c r="D14" s="832" t="s">
        <v>5194</v>
      </c>
      <c r="E14" s="832" t="s">
        <v>5209</v>
      </c>
      <c r="F14" s="832" t="s">
        <v>5275</v>
      </c>
      <c r="G14" s="832" t="s">
        <v>5277</v>
      </c>
      <c r="H14" s="849"/>
      <c r="I14" s="849"/>
      <c r="J14" s="832"/>
      <c r="K14" s="832"/>
      <c r="L14" s="849"/>
      <c r="M14" s="849"/>
      <c r="N14" s="832"/>
      <c r="O14" s="832"/>
      <c r="P14" s="849">
        <v>5</v>
      </c>
      <c r="Q14" s="849">
        <v>6565</v>
      </c>
      <c r="R14" s="837"/>
      <c r="S14" s="850">
        <v>1313</v>
      </c>
    </row>
    <row r="15" spans="1:19" ht="14.4" customHeight="1" x14ac:dyDescent="0.3">
      <c r="A15" s="831" t="s">
        <v>5212</v>
      </c>
      <c r="B15" s="832" t="s">
        <v>5213</v>
      </c>
      <c r="C15" s="832" t="s">
        <v>597</v>
      </c>
      <c r="D15" s="832" t="s">
        <v>5194</v>
      </c>
      <c r="E15" s="832" t="s">
        <v>5209</v>
      </c>
      <c r="F15" s="832" t="s">
        <v>5284</v>
      </c>
      <c r="G15" s="832" t="s">
        <v>5285</v>
      </c>
      <c r="H15" s="849"/>
      <c r="I15" s="849"/>
      <c r="J15" s="832"/>
      <c r="K15" s="832"/>
      <c r="L15" s="849"/>
      <c r="M15" s="849"/>
      <c r="N15" s="832"/>
      <c r="O15" s="832"/>
      <c r="P15" s="849">
        <v>1</v>
      </c>
      <c r="Q15" s="849">
        <v>164</v>
      </c>
      <c r="R15" s="837"/>
      <c r="S15" s="850">
        <v>164</v>
      </c>
    </row>
    <row r="16" spans="1:19" ht="14.4" customHeight="1" x14ac:dyDescent="0.3">
      <c r="A16" s="831" t="s">
        <v>5212</v>
      </c>
      <c r="B16" s="832" t="s">
        <v>5213</v>
      </c>
      <c r="C16" s="832" t="s">
        <v>597</v>
      </c>
      <c r="D16" s="832" t="s">
        <v>5194</v>
      </c>
      <c r="E16" s="832" t="s">
        <v>5209</v>
      </c>
      <c r="F16" s="832" t="s">
        <v>5284</v>
      </c>
      <c r="G16" s="832" t="s">
        <v>5286</v>
      </c>
      <c r="H16" s="849"/>
      <c r="I16" s="849"/>
      <c r="J16" s="832"/>
      <c r="K16" s="832"/>
      <c r="L16" s="849"/>
      <c r="M16" s="849"/>
      <c r="N16" s="832"/>
      <c r="O16" s="832"/>
      <c r="P16" s="849">
        <v>2</v>
      </c>
      <c r="Q16" s="849">
        <v>328</v>
      </c>
      <c r="R16" s="837"/>
      <c r="S16" s="850">
        <v>164</v>
      </c>
    </row>
    <row r="17" spans="1:19" ht="14.4" customHeight="1" x14ac:dyDescent="0.3">
      <c r="A17" s="831" t="s">
        <v>5212</v>
      </c>
      <c r="B17" s="832" t="s">
        <v>5213</v>
      </c>
      <c r="C17" s="832" t="s">
        <v>597</v>
      </c>
      <c r="D17" s="832" t="s">
        <v>5194</v>
      </c>
      <c r="E17" s="832" t="s">
        <v>5209</v>
      </c>
      <c r="F17" s="832" t="s">
        <v>5287</v>
      </c>
      <c r="G17" s="832" t="s">
        <v>5289</v>
      </c>
      <c r="H17" s="849">
        <v>3</v>
      </c>
      <c r="I17" s="849">
        <v>100</v>
      </c>
      <c r="J17" s="832">
        <v>0.74996250187490621</v>
      </c>
      <c r="K17" s="832">
        <v>33.333333333333336</v>
      </c>
      <c r="L17" s="849">
        <v>4</v>
      </c>
      <c r="M17" s="849">
        <v>133.34</v>
      </c>
      <c r="N17" s="832">
        <v>1</v>
      </c>
      <c r="O17" s="832">
        <v>33.335000000000001</v>
      </c>
      <c r="P17" s="849">
        <v>33</v>
      </c>
      <c r="Q17" s="849">
        <v>1099.9799999999998</v>
      </c>
      <c r="R17" s="837">
        <v>8.2494375281235914</v>
      </c>
      <c r="S17" s="850">
        <v>33.332727272727269</v>
      </c>
    </row>
    <row r="18" spans="1:19" ht="14.4" customHeight="1" x14ac:dyDescent="0.3">
      <c r="A18" s="831" t="s">
        <v>5212</v>
      </c>
      <c r="B18" s="832" t="s">
        <v>5213</v>
      </c>
      <c r="C18" s="832" t="s">
        <v>597</v>
      </c>
      <c r="D18" s="832" t="s">
        <v>5194</v>
      </c>
      <c r="E18" s="832" t="s">
        <v>5209</v>
      </c>
      <c r="F18" s="832" t="s">
        <v>5290</v>
      </c>
      <c r="G18" s="832" t="s">
        <v>5291</v>
      </c>
      <c r="H18" s="849">
        <v>3</v>
      </c>
      <c r="I18" s="849">
        <v>348</v>
      </c>
      <c r="J18" s="832">
        <v>0.6</v>
      </c>
      <c r="K18" s="832">
        <v>116</v>
      </c>
      <c r="L18" s="849">
        <v>5</v>
      </c>
      <c r="M18" s="849">
        <v>580</v>
      </c>
      <c r="N18" s="832">
        <v>1</v>
      </c>
      <c r="O18" s="832">
        <v>116</v>
      </c>
      <c r="P18" s="849">
        <v>3</v>
      </c>
      <c r="Q18" s="849">
        <v>348</v>
      </c>
      <c r="R18" s="837">
        <v>0.6</v>
      </c>
      <c r="S18" s="850">
        <v>116</v>
      </c>
    </row>
    <row r="19" spans="1:19" ht="14.4" customHeight="1" x14ac:dyDescent="0.3">
      <c r="A19" s="831" t="s">
        <v>5212</v>
      </c>
      <c r="B19" s="832" t="s">
        <v>5213</v>
      </c>
      <c r="C19" s="832" t="s">
        <v>597</v>
      </c>
      <c r="D19" s="832" t="s">
        <v>5194</v>
      </c>
      <c r="E19" s="832" t="s">
        <v>5209</v>
      </c>
      <c r="F19" s="832" t="s">
        <v>5290</v>
      </c>
      <c r="G19" s="832" t="s">
        <v>5292</v>
      </c>
      <c r="H19" s="849">
        <v>158</v>
      </c>
      <c r="I19" s="849">
        <v>18328</v>
      </c>
      <c r="J19" s="832">
        <v>0.75238095238095237</v>
      </c>
      <c r="K19" s="832">
        <v>116</v>
      </c>
      <c r="L19" s="849">
        <v>210</v>
      </c>
      <c r="M19" s="849">
        <v>24360</v>
      </c>
      <c r="N19" s="832">
        <v>1</v>
      </c>
      <c r="O19" s="832">
        <v>116</v>
      </c>
      <c r="P19" s="849">
        <v>205</v>
      </c>
      <c r="Q19" s="849">
        <v>23780</v>
      </c>
      <c r="R19" s="837">
        <v>0.97619047619047616</v>
      </c>
      <c r="S19" s="850">
        <v>116</v>
      </c>
    </row>
    <row r="20" spans="1:19" ht="14.4" customHeight="1" x14ac:dyDescent="0.3">
      <c r="A20" s="831" t="s">
        <v>5212</v>
      </c>
      <c r="B20" s="832" t="s">
        <v>5213</v>
      </c>
      <c r="C20" s="832" t="s">
        <v>597</v>
      </c>
      <c r="D20" s="832" t="s">
        <v>5194</v>
      </c>
      <c r="E20" s="832" t="s">
        <v>5209</v>
      </c>
      <c r="F20" s="832" t="s">
        <v>5295</v>
      </c>
      <c r="G20" s="832" t="s">
        <v>5296</v>
      </c>
      <c r="H20" s="849">
        <v>1</v>
      </c>
      <c r="I20" s="849">
        <v>86</v>
      </c>
      <c r="J20" s="832"/>
      <c r="K20" s="832">
        <v>86</v>
      </c>
      <c r="L20" s="849"/>
      <c r="M20" s="849"/>
      <c r="N20" s="832"/>
      <c r="O20" s="832"/>
      <c r="P20" s="849">
        <v>5</v>
      </c>
      <c r="Q20" s="849">
        <v>430</v>
      </c>
      <c r="R20" s="837"/>
      <c r="S20" s="850">
        <v>86</v>
      </c>
    </row>
    <row r="21" spans="1:19" ht="14.4" customHeight="1" x14ac:dyDescent="0.3">
      <c r="A21" s="831" t="s">
        <v>5212</v>
      </c>
      <c r="B21" s="832" t="s">
        <v>5213</v>
      </c>
      <c r="C21" s="832" t="s">
        <v>597</v>
      </c>
      <c r="D21" s="832" t="s">
        <v>5194</v>
      </c>
      <c r="E21" s="832" t="s">
        <v>5209</v>
      </c>
      <c r="F21" s="832" t="s">
        <v>5298</v>
      </c>
      <c r="G21" s="832" t="s">
        <v>5300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32</v>
      </c>
      <c r="R21" s="837"/>
      <c r="S21" s="850">
        <v>32</v>
      </c>
    </row>
    <row r="22" spans="1:19" ht="14.4" customHeight="1" x14ac:dyDescent="0.3">
      <c r="A22" s="831" t="s">
        <v>5212</v>
      </c>
      <c r="B22" s="832" t="s">
        <v>5213</v>
      </c>
      <c r="C22" s="832" t="s">
        <v>597</v>
      </c>
      <c r="D22" s="832" t="s">
        <v>5194</v>
      </c>
      <c r="E22" s="832" t="s">
        <v>5209</v>
      </c>
      <c r="F22" s="832" t="s">
        <v>5301</v>
      </c>
      <c r="G22" s="832" t="s">
        <v>5302</v>
      </c>
      <c r="H22" s="849">
        <v>4</v>
      </c>
      <c r="I22" s="849">
        <v>0</v>
      </c>
      <c r="J22" s="832"/>
      <c r="K22" s="832">
        <v>0</v>
      </c>
      <c r="L22" s="849"/>
      <c r="M22" s="849"/>
      <c r="N22" s="832"/>
      <c r="O22" s="832"/>
      <c r="P22" s="849">
        <v>18</v>
      </c>
      <c r="Q22" s="849">
        <v>0</v>
      </c>
      <c r="R22" s="837"/>
      <c r="S22" s="850">
        <v>0</v>
      </c>
    </row>
    <row r="23" spans="1:19" ht="14.4" customHeight="1" x14ac:dyDescent="0.3">
      <c r="A23" s="831" t="s">
        <v>5212</v>
      </c>
      <c r="B23" s="832" t="s">
        <v>5213</v>
      </c>
      <c r="C23" s="832" t="s">
        <v>597</v>
      </c>
      <c r="D23" s="832" t="s">
        <v>5194</v>
      </c>
      <c r="E23" s="832" t="s">
        <v>5209</v>
      </c>
      <c r="F23" s="832" t="s">
        <v>5210</v>
      </c>
      <c r="G23" s="832" t="s">
        <v>5211</v>
      </c>
      <c r="H23" s="849">
        <v>2</v>
      </c>
      <c r="I23" s="849">
        <v>502</v>
      </c>
      <c r="J23" s="832"/>
      <c r="K23" s="832">
        <v>251</v>
      </c>
      <c r="L23" s="849"/>
      <c r="M23" s="849"/>
      <c r="N23" s="832"/>
      <c r="O23" s="832"/>
      <c r="P23" s="849">
        <v>1</v>
      </c>
      <c r="Q23" s="849">
        <v>252</v>
      </c>
      <c r="R23" s="837"/>
      <c r="S23" s="850">
        <v>252</v>
      </c>
    </row>
    <row r="24" spans="1:19" ht="14.4" customHeight="1" x14ac:dyDescent="0.3">
      <c r="A24" s="831" t="s">
        <v>5212</v>
      </c>
      <c r="B24" s="832" t="s">
        <v>5213</v>
      </c>
      <c r="C24" s="832" t="s">
        <v>597</v>
      </c>
      <c r="D24" s="832" t="s">
        <v>5194</v>
      </c>
      <c r="E24" s="832" t="s">
        <v>5209</v>
      </c>
      <c r="F24" s="832" t="s">
        <v>5210</v>
      </c>
      <c r="G24" s="832" t="s">
        <v>5312</v>
      </c>
      <c r="H24" s="849"/>
      <c r="I24" s="849"/>
      <c r="J24" s="832"/>
      <c r="K24" s="832"/>
      <c r="L24" s="849">
        <v>2</v>
      </c>
      <c r="M24" s="849">
        <v>502</v>
      </c>
      <c r="N24" s="832">
        <v>1</v>
      </c>
      <c r="O24" s="832">
        <v>251</v>
      </c>
      <c r="P24" s="849">
        <v>1</v>
      </c>
      <c r="Q24" s="849">
        <v>252</v>
      </c>
      <c r="R24" s="837">
        <v>0.50199203187250996</v>
      </c>
      <c r="S24" s="850">
        <v>252</v>
      </c>
    </row>
    <row r="25" spans="1:19" ht="14.4" customHeight="1" x14ac:dyDescent="0.3">
      <c r="A25" s="831" t="s">
        <v>5212</v>
      </c>
      <c r="B25" s="832" t="s">
        <v>5213</v>
      </c>
      <c r="C25" s="832" t="s">
        <v>597</v>
      </c>
      <c r="D25" s="832" t="s">
        <v>5194</v>
      </c>
      <c r="E25" s="832" t="s">
        <v>5209</v>
      </c>
      <c r="F25" s="832" t="s">
        <v>5323</v>
      </c>
      <c r="G25" s="832" t="s">
        <v>5324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59</v>
      </c>
      <c r="R25" s="837"/>
      <c r="S25" s="850">
        <v>59</v>
      </c>
    </row>
    <row r="26" spans="1:19" ht="14.4" customHeight="1" x14ac:dyDescent="0.3">
      <c r="A26" s="831" t="s">
        <v>5212</v>
      </c>
      <c r="B26" s="832" t="s">
        <v>5213</v>
      </c>
      <c r="C26" s="832" t="s">
        <v>597</v>
      </c>
      <c r="D26" s="832" t="s">
        <v>5194</v>
      </c>
      <c r="E26" s="832" t="s">
        <v>5209</v>
      </c>
      <c r="F26" s="832" t="s">
        <v>5339</v>
      </c>
      <c r="G26" s="832" t="s">
        <v>5340</v>
      </c>
      <c r="H26" s="849"/>
      <c r="I26" s="849"/>
      <c r="J26" s="832"/>
      <c r="K26" s="832"/>
      <c r="L26" s="849"/>
      <c r="M26" s="849"/>
      <c r="N26" s="832"/>
      <c r="O26" s="832"/>
      <c r="P26" s="849">
        <v>2</v>
      </c>
      <c r="Q26" s="849">
        <v>290</v>
      </c>
      <c r="R26" s="837"/>
      <c r="S26" s="850">
        <v>145</v>
      </c>
    </row>
    <row r="27" spans="1:19" ht="14.4" customHeight="1" x14ac:dyDescent="0.3">
      <c r="A27" s="831" t="s">
        <v>5212</v>
      </c>
      <c r="B27" s="832" t="s">
        <v>5213</v>
      </c>
      <c r="C27" s="832" t="s">
        <v>597</v>
      </c>
      <c r="D27" s="832" t="s">
        <v>5194</v>
      </c>
      <c r="E27" s="832" t="s">
        <v>5209</v>
      </c>
      <c r="F27" s="832" t="s">
        <v>5339</v>
      </c>
      <c r="G27" s="832" t="s">
        <v>5341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145</v>
      </c>
      <c r="R27" s="837"/>
      <c r="S27" s="850">
        <v>145</v>
      </c>
    </row>
    <row r="28" spans="1:19" ht="14.4" customHeight="1" x14ac:dyDescent="0.3">
      <c r="A28" s="831" t="s">
        <v>5212</v>
      </c>
      <c r="B28" s="832" t="s">
        <v>5213</v>
      </c>
      <c r="C28" s="832" t="s">
        <v>597</v>
      </c>
      <c r="D28" s="832" t="s">
        <v>1702</v>
      </c>
      <c r="E28" s="832" t="s">
        <v>5214</v>
      </c>
      <c r="F28" s="832" t="s">
        <v>5215</v>
      </c>
      <c r="G28" s="832" t="s">
        <v>5216</v>
      </c>
      <c r="H28" s="849">
        <v>0.2</v>
      </c>
      <c r="I28" s="849">
        <v>30.21</v>
      </c>
      <c r="J28" s="832"/>
      <c r="K28" s="832">
        <v>151.04999999999998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5212</v>
      </c>
      <c r="B29" s="832" t="s">
        <v>5213</v>
      </c>
      <c r="C29" s="832" t="s">
        <v>597</v>
      </c>
      <c r="D29" s="832" t="s">
        <v>1702</v>
      </c>
      <c r="E29" s="832" t="s">
        <v>5209</v>
      </c>
      <c r="F29" s="832" t="s">
        <v>5227</v>
      </c>
      <c r="G29" s="832" t="s">
        <v>5228</v>
      </c>
      <c r="H29" s="849">
        <v>7</v>
      </c>
      <c r="I29" s="849">
        <v>581</v>
      </c>
      <c r="J29" s="832">
        <v>3.5</v>
      </c>
      <c r="K29" s="832">
        <v>83</v>
      </c>
      <c r="L29" s="849">
        <v>2</v>
      </c>
      <c r="M29" s="849">
        <v>166</v>
      </c>
      <c r="N29" s="832">
        <v>1</v>
      </c>
      <c r="O29" s="832">
        <v>83</v>
      </c>
      <c r="P29" s="849">
        <v>3</v>
      </c>
      <c r="Q29" s="849">
        <v>249</v>
      </c>
      <c r="R29" s="837">
        <v>1.5</v>
      </c>
      <c r="S29" s="850">
        <v>83</v>
      </c>
    </row>
    <row r="30" spans="1:19" ht="14.4" customHeight="1" x14ac:dyDescent="0.3">
      <c r="A30" s="831" t="s">
        <v>5212</v>
      </c>
      <c r="B30" s="832" t="s">
        <v>5213</v>
      </c>
      <c r="C30" s="832" t="s">
        <v>597</v>
      </c>
      <c r="D30" s="832" t="s">
        <v>1702</v>
      </c>
      <c r="E30" s="832" t="s">
        <v>5209</v>
      </c>
      <c r="F30" s="832" t="s">
        <v>5229</v>
      </c>
      <c r="G30" s="832" t="s">
        <v>5230</v>
      </c>
      <c r="H30" s="849">
        <v>2</v>
      </c>
      <c r="I30" s="849">
        <v>212</v>
      </c>
      <c r="J30" s="832">
        <v>0.66666666666666663</v>
      </c>
      <c r="K30" s="832">
        <v>106</v>
      </c>
      <c r="L30" s="849">
        <v>3</v>
      </c>
      <c r="M30" s="849">
        <v>318</v>
      </c>
      <c r="N30" s="832">
        <v>1</v>
      </c>
      <c r="O30" s="832">
        <v>106</v>
      </c>
      <c r="P30" s="849"/>
      <c r="Q30" s="849"/>
      <c r="R30" s="837"/>
      <c r="S30" s="850"/>
    </row>
    <row r="31" spans="1:19" ht="14.4" customHeight="1" x14ac:dyDescent="0.3">
      <c r="A31" s="831" t="s">
        <v>5212</v>
      </c>
      <c r="B31" s="832" t="s">
        <v>5213</v>
      </c>
      <c r="C31" s="832" t="s">
        <v>597</v>
      </c>
      <c r="D31" s="832" t="s">
        <v>1702</v>
      </c>
      <c r="E31" s="832" t="s">
        <v>5209</v>
      </c>
      <c r="F31" s="832" t="s">
        <v>5254</v>
      </c>
      <c r="G31" s="832" t="s">
        <v>5255</v>
      </c>
      <c r="H31" s="849">
        <v>230</v>
      </c>
      <c r="I31" s="849">
        <v>28980</v>
      </c>
      <c r="J31" s="832">
        <v>1.3450292397660819</v>
      </c>
      <c r="K31" s="832">
        <v>126</v>
      </c>
      <c r="L31" s="849">
        <v>171</v>
      </c>
      <c r="M31" s="849">
        <v>21546</v>
      </c>
      <c r="N31" s="832">
        <v>1</v>
      </c>
      <c r="O31" s="832">
        <v>126</v>
      </c>
      <c r="P31" s="849">
        <v>227</v>
      </c>
      <c r="Q31" s="849">
        <v>28829</v>
      </c>
      <c r="R31" s="837">
        <v>1.3380209783718555</v>
      </c>
      <c r="S31" s="850">
        <v>127</v>
      </c>
    </row>
    <row r="32" spans="1:19" ht="14.4" customHeight="1" x14ac:dyDescent="0.3">
      <c r="A32" s="831" t="s">
        <v>5212</v>
      </c>
      <c r="B32" s="832" t="s">
        <v>5213</v>
      </c>
      <c r="C32" s="832" t="s">
        <v>597</v>
      </c>
      <c r="D32" s="832" t="s">
        <v>1702</v>
      </c>
      <c r="E32" s="832" t="s">
        <v>5209</v>
      </c>
      <c r="F32" s="832" t="s">
        <v>5254</v>
      </c>
      <c r="G32" s="832" t="s">
        <v>5256</v>
      </c>
      <c r="H32" s="849">
        <v>3</v>
      </c>
      <c r="I32" s="849">
        <v>378</v>
      </c>
      <c r="J32" s="832">
        <v>0.75</v>
      </c>
      <c r="K32" s="832">
        <v>126</v>
      </c>
      <c r="L32" s="849">
        <v>4</v>
      </c>
      <c r="M32" s="849">
        <v>504</v>
      </c>
      <c r="N32" s="832">
        <v>1</v>
      </c>
      <c r="O32" s="832">
        <v>126</v>
      </c>
      <c r="P32" s="849">
        <v>9</v>
      </c>
      <c r="Q32" s="849">
        <v>1143</v>
      </c>
      <c r="R32" s="837">
        <v>2.2678571428571428</v>
      </c>
      <c r="S32" s="850">
        <v>127</v>
      </c>
    </row>
    <row r="33" spans="1:19" ht="14.4" customHeight="1" x14ac:dyDescent="0.3">
      <c r="A33" s="831" t="s">
        <v>5212</v>
      </c>
      <c r="B33" s="832" t="s">
        <v>5213</v>
      </c>
      <c r="C33" s="832" t="s">
        <v>597</v>
      </c>
      <c r="D33" s="832" t="s">
        <v>1702</v>
      </c>
      <c r="E33" s="832" t="s">
        <v>5209</v>
      </c>
      <c r="F33" s="832" t="s">
        <v>5284</v>
      </c>
      <c r="G33" s="832" t="s">
        <v>5286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164</v>
      </c>
      <c r="R33" s="837"/>
      <c r="S33" s="850">
        <v>164</v>
      </c>
    </row>
    <row r="34" spans="1:19" ht="14.4" customHeight="1" x14ac:dyDescent="0.3">
      <c r="A34" s="831" t="s">
        <v>5212</v>
      </c>
      <c r="B34" s="832" t="s">
        <v>5213</v>
      </c>
      <c r="C34" s="832" t="s">
        <v>597</v>
      </c>
      <c r="D34" s="832" t="s">
        <v>1702</v>
      </c>
      <c r="E34" s="832" t="s">
        <v>5209</v>
      </c>
      <c r="F34" s="832" t="s">
        <v>5287</v>
      </c>
      <c r="G34" s="832" t="s">
        <v>5288</v>
      </c>
      <c r="H34" s="849">
        <v>4</v>
      </c>
      <c r="I34" s="849">
        <v>133.32</v>
      </c>
      <c r="J34" s="832">
        <v>0.44444444444444453</v>
      </c>
      <c r="K34" s="832">
        <v>33.33</v>
      </c>
      <c r="L34" s="849">
        <v>9</v>
      </c>
      <c r="M34" s="849">
        <v>299.96999999999991</v>
      </c>
      <c r="N34" s="832">
        <v>1</v>
      </c>
      <c r="O34" s="832">
        <v>33.329999999999991</v>
      </c>
      <c r="P34" s="849">
        <v>8</v>
      </c>
      <c r="Q34" s="849">
        <v>266.63999999999993</v>
      </c>
      <c r="R34" s="837">
        <v>0.88888888888888895</v>
      </c>
      <c r="S34" s="850">
        <v>33.329999999999991</v>
      </c>
    </row>
    <row r="35" spans="1:19" ht="14.4" customHeight="1" x14ac:dyDescent="0.3">
      <c r="A35" s="831" t="s">
        <v>5212</v>
      </c>
      <c r="B35" s="832" t="s">
        <v>5213</v>
      </c>
      <c r="C35" s="832" t="s">
        <v>597</v>
      </c>
      <c r="D35" s="832" t="s">
        <v>1702</v>
      </c>
      <c r="E35" s="832" t="s">
        <v>5209</v>
      </c>
      <c r="F35" s="832" t="s">
        <v>5287</v>
      </c>
      <c r="G35" s="832" t="s">
        <v>5289</v>
      </c>
      <c r="H35" s="849">
        <v>245</v>
      </c>
      <c r="I35" s="849">
        <v>8166.6399999999994</v>
      </c>
      <c r="J35" s="832">
        <v>1.3461509298361867</v>
      </c>
      <c r="K35" s="832">
        <v>33.333224489795917</v>
      </c>
      <c r="L35" s="849">
        <v>182</v>
      </c>
      <c r="M35" s="849">
        <v>6066.66</v>
      </c>
      <c r="N35" s="832">
        <v>1</v>
      </c>
      <c r="O35" s="832">
        <v>33.333296703296703</v>
      </c>
      <c r="P35" s="849">
        <v>203</v>
      </c>
      <c r="Q35" s="849">
        <v>6766.66</v>
      </c>
      <c r="R35" s="837">
        <v>1.1153847421810354</v>
      </c>
      <c r="S35" s="850">
        <v>33.333300492610839</v>
      </c>
    </row>
    <row r="36" spans="1:19" ht="14.4" customHeight="1" x14ac:dyDescent="0.3">
      <c r="A36" s="831" t="s">
        <v>5212</v>
      </c>
      <c r="B36" s="832" t="s">
        <v>5213</v>
      </c>
      <c r="C36" s="832" t="s">
        <v>597</v>
      </c>
      <c r="D36" s="832" t="s">
        <v>1702</v>
      </c>
      <c r="E36" s="832" t="s">
        <v>5209</v>
      </c>
      <c r="F36" s="832" t="s">
        <v>5295</v>
      </c>
      <c r="G36" s="832" t="s">
        <v>5296</v>
      </c>
      <c r="H36" s="849">
        <v>1</v>
      </c>
      <c r="I36" s="849">
        <v>86</v>
      </c>
      <c r="J36" s="832"/>
      <c r="K36" s="832">
        <v>86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5212</v>
      </c>
      <c r="B37" s="832" t="s">
        <v>5213</v>
      </c>
      <c r="C37" s="832" t="s">
        <v>597</v>
      </c>
      <c r="D37" s="832" t="s">
        <v>1702</v>
      </c>
      <c r="E37" s="832" t="s">
        <v>5209</v>
      </c>
      <c r="F37" s="832" t="s">
        <v>5298</v>
      </c>
      <c r="G37" s="832" t="s">
        <v>5300</v>
      </c>
      <c r="H37" s="849">
        <v>1</v>
      </c>
      <c r="I37" s="849">
        <v>32</v>
      </c>
      <c r="J37" s="832"/>
      <c r="K37" s="832">
        <v>32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5212</v>
      </c>
      <c r="B38" s="832" t="s">
        <v>5213</v>
      </c>
      <c r="C38" s="832" t="s">
        <v>597</v>
      </c>
      <c r="D38" s="832" t="s">
        <v>1702</v>
      </c>
      <c r="E38" s="832" t="s">
        <v>5209</v>
      </c>
      <c r="F38" s="832" t="s">
        <v>5210</v>
      </c>
      <c r="G38" s="832" t="s">
        <v>5211</v>
      </c>
      <c r="H38" s="849">
        <v>32</v>
      </c>
      <c r="I38" s="849">
        <v>8032</v>
      </c>
      <c r="J38" s="832">
        <v>1.6842105263157894</v>
      </c>
      <c r="K38" s="832">
        <v>251</v>
      </c>
      <c r="L38" s="849">
        <v>19</v>
      </c>
      <c r="M38" s="849">
        <v>4769</v>
      </c>
      <c r="N38" s="832">
        <v>1</v>
      </c>
      <c r="O38" s="832">
        <v>251</v>
      </c>
      <c r="P38" s="849">
        <v>12</v>
      </c>
      <c r="Q38" s="849">
        <v>3024</v>
      </c>
      <c r="R38" s="837">
        <v>0.63409519815474946</v>
      </c>
      <c r="S38" s="850">
        <v>252</v>
      </c>
    </row>
    <row r="39" spans="1:19" ht="14.4" customHeight="1" x14ac:dyDescent="0.3">
      <c r="A39" s="831" t="s">
        <v>5212</v>
      </c>
      <c r="B39" s="832" t="s">
        <v>5213</v>
      </c>
      <c r="C39" s="832" t="s">
        <v>597</v>
      </c>
      <c r="D39" s="832" t="s">
        <v>1702</v>
      </c>
      <c r="E39" s="832" t="s">
        <v>5209</v>
      </c>
      <c r="F39" s="832" t="s">
        <v>5210</v>
      </c>
      <c r="G39" s="832" t="s">
        <v>5312</v>
      </c>
      <c r="H39" s="849">
        <v>1</v>
      </c>
      <c r="I39" s="849">
        <v>251</v>
      </c>
      <c r="J39" s="832">
        <v>6.25E-2</v>
      </c>
      <c r="K39" s="832">
        <v>251</v>
      </c>
      <c r="L39" s="849">
        <v>16</v>
      </c>
      <c r="M39" s="849">
        <v>4016</v>
      </c>
      <c r="N39" s="832">
        <v>1</v>
      </c>
      <c r="O39" s="832">
        <v>251</v>
      </c>
      <c r="P39" s="849">
        <v>4</v>
      </c>
      <c r="Q39" s="849">
        <v>1008</v>
      </c>
      <c r="R39" s="837">
        <v>0.25099601593625498</v>
      </c>
      <c r="S39" s="850">
        <v>252</v>
      </c>
    </row>
    <row r="40" spans="1:19" ht="14.4" customHeight="1" x14ac:dyDescent="0.3">
      <c r="A40" s="831" t="s">
        <v>5212</v>
      </c>
      <c r="B40" s="832" t="s">
        <v>5213</v>
      </c>
      <c r="C40" s="832" t="s">
        <v>597</v>
      </c>
      <c r="D40" s="832" t="s">
        <v>1702</v>
      </c>
      <c r="E40" s="832" t="s">
        <v>5209</v>
      </c>
      <c r="F40" s="832" t="s">
        <v>5334</v>
      </c>
      <c r="G40" s="832" t="s">
        <v>5336</v>
      </c>
      <c r="H40" s="849">
        <v>1</v>
      </c>
      <c r="I40" s="849">
        <v>500</v>
      </c>
      <c r="J40" s="832"/>
      <c r="K40" s="832">
        <v>500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5212</v>
      </c>
      <c r="B41" s="832" t="s">
        <v>5213</v>
      </c>
      <c r="C41" s="832" t="s">
        <v>597</v>
      </c>
      <c r="D41" s="832" t="s">
        <v>1703</v>
      </c>
      <c r="E41" s="832" t="s">
        <v>5214</v>
      </c>
      <c r="F41" s="832" t="s">
        <v>5215</v>
      </c>
      <c r="G41" s="832" t="s">
        <v>5216</v>
      </c>
      <c r="H41" s="849">
        <v>1</v>
      </c>
      <c r="I41" s="849">
        <v>151.04999999999998</v>
      </c>
      <c r="J41" s="832">
        <v>0.37357174654993314</v>
      </c>
      <c r="K41" s="832">
        <v>151.04999999999998</v>
      </c>
      <c r="L41" s="849">
        <v>3.0000000000000004</v>
      </c>
      <c r="M41" s="849">
        <v>404.34000000000003</v>
      </c>
      <c r="N41" s="832">
        <v>1</v>
      </c>
      <c r="O41" s="832">
        <v>134.78</v>
      </c>
      <c r="P41" s="849">
        <v>0.79999999999999993</v>
      </c>
      <c r="Q41" s="849">
        <v>55.76</v>
      </c>
      <c r="R41" s="837">
        <v>0.13790374437354699</v>
      </c>
      <c r="S41" s="850">
        <v>69.7</v>
      </c>
    </row>
    <row r="42" spans="1:19" ht="14.4" customHeight="1" x14ac:dyDescent="0.3">
      <c r="A42" s="831" t="s">
        <v>5212</v>
      </c>
      <c r="B42" s="832" t="s">
        <v>5213</v>
      </c>
      <c r="C42" s="832" t="s">
        <v>597</v>
      </c>
      <c r="D42" s="832" t="s">
        <v>1703</v>
      </c>
      <c r="E42" s="832" t="s">
        <v>5209</v>
      </c>
      <c r="F42" s="832" t="s">
        <v>5227</v>
      </c>
      <c r="G42" s="832" t="s">
        <v>5228</v>
      </c>
      <c r="H42" s="849">
        <v>138</v>
      </c>
      <c r="I42" s="849">
        <v>11454</v>
      </c>
      <c r="J42" s="832">
        <v>0.971830985915493</v>
      </c>
      <c r="K42" s="832">
        <v>83</v>
      </c>
      <c r="L42" s="849">
        <v>142</v>
      </c>
      <c r="M42" s="849">
        <v>11786</v>
      </c>
      <c r="N42" s="832">
        <v>1</v>
      </c>
      <c r="O42" s="832">
        <v>83</v>
      </c>
      <c r="P42" s="849">
        <v>182</v>
      </c>
      <c r="Q42" s="849">
        <v>15106</v>
      </c>
      <c r="R42" s="837">
        <v>1.2816901408450705</v>
      </c>
      <c r="S42" s="850">
        <v>83</v>
      </c>
    </row>
    <row r="43" spans="1:19" ht="14.4" customHeight="1" x14ac:dyDescent="0.3">
      <c r="A43" s="831" t="s">
        <v>5212</v>
      </c>
      <c r="B43" s="832" t="s">
        <v>5213</v>
      </c>
      <c r="C43" s="832" t="s">
        <v>597</v>
      </c>
      <c r="D43" s="832" t="s">
        <v>1703</v>
      </c>
      <c r="E43" s="832" t="s">
        <v>5209</v>
      </c>
      <c r="F43" s="832" t="s">
        <v>5231</v>
      </c>
      <c r="G43" s="832" t="s">
        <v>5232</v>
      </c>
      <c r="H43" s="849">
        <v>1</v>
      </c>
      <c r="I43" s="849">
        <v>37</v>
      </c>
      <c r="J43" s="832"/>
      <c r="K43" s="832">
        <v>37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5212</v>
      </c>
      <c r="B44" s="832" t="s">
        <v>5213</v>
      </c>
      <c r="C44" s="832" t="s">
        <v>597</v>
      </c>
      <c r="D44" s="832" t="s">
        <v>1703</v>
      </c>
      <c r="E44" s="832" t="s">
        <v>5209</v>
      </c>
      <c r="F44" s="832" t="s">
        <v>5231</v>
      </c>
      <c r="G44" s="832" t="s">
        <v>5233</v>
      </c>
      <c r="H44" s="849"/>
      <c r="I44" s="849"/>
      <c r="J44" s="832"/>
      <c r="K44" s="832"/>
      <c r="L44" s="849">
        <v>1</v>
      </c>
      <c r="M44" s="849">
        <v>37</v>
      </c>
      <c r="N44" s="832">
        <v>1</v>
      </c>
      <c r="O44" s="832">
        <v>37</v>
      </c>
      <c r="P44" s="849">
        <v>1</v>
      </c>
      <c r="Q44" s="849">
        <v>37</v>
      </c>
      <c r="R44" s="837">
        <v>1</v>
      </c>
      <c r="S44" s="850">
        <v>37</v>
      </c>
    </row>
    <row r="45" spans="1:19" ht="14.4" customHeight="1" x14ac:dyDescent="0.3">
      <c r="A45" s="831" t="s">
        <v>5212</v>
      </c>
      <c r="B45" s="832" t="s">
        <v>5213</v>
      </c>
      <c r="C45" s="832" t="s">
        <v>597</v>
      </c>
      <c r="D45" s="832" t="s">
        <v>1703</v>
      </c>
      <c r="E45" s="832" t="s">
        <v>5209</v>
      </c>
      <c r="F45" s="832" t="s">
        <v>5239</v>
      </c>
      <c r="G45" s="832" t="s">
        <v>5240</v>
      </c>
      <c r="H45" s="849">
        <v>1</v>
      </c>
      <c r="I45" s="849">
        <v>207</v>
      </c>
      <c r="J45" s="832"/>
      <c r="K45" s="832">
        <v>207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5212</v>
      </c>
      <c r="B46" s="832" t="s">
        <v>5213</v>
      </c>
      <c r="C46" s="832" t="s">
        <v>597</v>
      </c>
      <c r="D46" s="832" t="s">
        <v>1703</v>
      </c>
      <c r="E46" s="832" t="s">
        <v>5209</v>
      </c>
      <c r="F46" s="832" t="s">
        <v>5242</v>
      </c>
      <c r="G46" s="832" t="s">
        <v>5243</v>
      </c>
      <c r="H46" s="849"/>
      <c r="I46" s="849"/>
      <c r="J46" s="832"/>
      <c r="K46" s="832"/>
      <c r="L46" s="849">
        <v>2</v>
      </c>
      <c r="M46" s="849">
        <v>618</v>
      </c>
      <c r="N46" s="832">
        <v>1</v>
      </c>
      <c r="O46" s="832">
        <v>309</v>
      </c>
      <c r="P46" s="849">
        <v>1</v>
      </c>
      <c r="Q46" s="849">
        <v>382</v>
      </c>
      <c r="R46" s="837">
        <v>0.6181229773462783</v>
      </c>
      <c r="S46" s="850">
        <v>382</v>
      </c>
    </row>
    <row r="47" spans="1:19" ht="14.4" customHeight="1" x14ac:dyDescent="0.3">
      <c r="A47" s="831" t="s">
        <v>5212</v>
      </c>
      <c r="B47" s="832" t="s">
        <v>5213</v>
      </c>
      <c r="C47" s="832" t="s">
        <v>597</v>
      </c>
      <c r="D47" s="832" t="s">
        <v>1703</v>
      </c>
      <c r="E47" s="832" t="s">
        <v>5209</v>
      </c>
      <c r="F47" s="832" t="s">
        <v>5242</v>
      </c>
      <c r="G47" s="832" t="s">
        <v>5244</v>
      </c>
      <c r="H47" s="849">
        <v>1</v>
      </c>
      <c r="I47" s="849">
        <v>309</v>
      </c>
      <c r="J47" s="832">
        <v>0.33333333333333331</v>
      </c>
      <c r="K47" s="832">
        <v>309</v>
      </c>
      <c r="L47" s="849">
        <v>3</v>
      </c>
      <c r="M47" s="849">
        <v>927</v>
      </c>
      <c r="N47" s="832">
        <v>1</v>
      </c>
      <c r="O47" s="832">
        <v>309</v>
      </c>
      <c r="P47" s="849">
        <v>6</v>
      </c>
      <c r="Q47" s="849">
        <v>2292</v>
      </c>
      <c r="R47" s="837">
        <v>2.4724919093851132</v>
      </c>
      <c r="S47" s="850">
        <v>382</v>
      </c>
    </row>
    <row r="48" spans="1:19" ht="14.4" customHeight="1" x14ac:dyDescent="0.3">
      <c r="A48" s="831" t="s">
        <v>5212</v>
      </c>
      <c r="B48" s="832" t="s">
        <v>5213</v>
      </c>
      <c r="C48" s="832" t="s">
        <v>597</v>
      </c>
      <c r="D48" s="832" t="s">
        <v>1703</v>
      </c>
      <c r="E48" s="832" t="s">
        <v>5209</v>
      </c>
      <c r="F48" s="832" t="s">
        <v>5245</v>
      </c>
      <c r="G48" s="832" t="s">
        <v>5246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604</v>
      </c>
      <c r="R48" s="837"/>
      <c r="S48" s="850">
        <v>604</v>
      </c>
    </row>
    <row r="49" spans="1:19" ht="14.4" customHeight="1" x14ac:dyDescent="0.3">
      <c r="A49" s="831" t="s">
        <v>5212</v>
      </c>
      <c r="B49" s="832" t="s">
        <v>5213</v>
      </c>
      <c r="C49" s="832" t="s">
        <v>597</v>
      </c>
      <c r="D49" s="832" t="s">
        <v>1703</v>
      </c>
      <c r="E49" s="832" t="s">
        <v>5209</v>
      </c>
      <c r="F49" s="832" t="s">
        <v>5248</v>
      </c>
      <c r="G49" s="832" t="s">
        <v>5249</v>
      </c>
      <c r="H49" s="849">
        <v>142</v>
      </c>
      <c r="I49" s="849">
        <v>14058</v>
      </c>
      <c r="J49" s="832">
        <v>1.126984126984127</v>
      </c>
      <c r="K49" s="832">
        <v>99</v>
      </c>
      <c r="L49" s="849">
        <v>126</v>
      </c>
      <c r="M49" s="849">
        <v>12474</v>
      </c>
      <c r="N49" s="832">
        <v>1</v>
      </c>
      <c r="O49" s="832">
        <v>99</v>
      </c>
      <c r="P49" s="849">
        <v>138</v>
      </c>
      <c r="Q49" s="849">
        <v>12558</v>
      </c>
      <c r="R49" s="837">
        <v>1.0067340067340067</v>
      </c>
      <c r="S49" s="850">
        <v>91</v>
      </c>
    </row>
    <row r="50" spans="1:19" ht="14.4" customHeight="1" x14ac:dyDescent="0.3">
      <c r="A50" s="831" t="s">
        <v>5212</v>
      </c>
      <c r="B50" s="832" t="s">
        <v>5213</v>
      </c>
      <c r="C50" s="832" t="s">
        <v>597</v>
      </c>
      <c r="D50" s="832" t="s">
        <v>1703</v>
      </c>
      <c r="E50" s="832" t="s">
        <v>5209</v>
      </c>
      <c r="F50" s="832" t="s">
        <v>5248</v>
      </c>
      <c r="G50" s="832" t="s">
        <v>5250</v>
      </c>
      <c r="H50" s="849"/>
      <c r="I50" s="849"/>
      <c r="J50" s="832"/>
      <c r="K50" s="832"/>
      <c r="L50" s="849">
        <v>1</v>
      </c>
      <c r="M50" s="849">
        <v>99</v>
      </c>
      <c r="N50" s="832">
        <v>1</v>
      </c>
      <c r="O50" s="832">
        <v>99</v>
      </c>
      <c r="P50" s="849">
        <v>1</v>
      </c>
      <c r="Q50" s="849">
        <v>91</v>
      </c>
      <c r="R50" s="837">
        <v>0.91919191919191923</v>
      </c>
      <c r="S50" s="850">
        <v>91</v>
      </c>
    </row>
    <row r="51" spans="1:19" ht="14.4" customHeight="1" x14ac:dyDescent="0.3">
      <c r="A51" s="831" t="s">
        <v>5212</v>
      </c>
      <c r="B51" s="832" t="s">
        <v>5213</v>
      </c>
      <c r="C51" s="832" t="s">
        <v>597</v>
      </c>
      <c r="D51" s="832" t="s">
        <v>1703</v>
      </c>
      <c r="E51" s="832" t="s">
        <v>5209</v>
      </c>
      <c r="F51" s="832" t="s">
        <v>5251</v>
      </c>
      <c r="G51" s="832" t="s">
        <v>5252</v>
      </c>
      <c r="H51" s="849">
        <v>1</v>
      </c>
      <c r="I51" s="849">
        <v>97</v>
      </c>
      <c r="J51" s="832">
        <v>7.1428571428571425E-2</v>
      </c>
      <c r="K51" s="832">
        <v>97</v>
      </c>
      <c r="L51" s="849">
        <v>14</v>
      </c>
      <c r="M51" s="849">
        <v>1358</v>
      </c>
      <c r="N51" s="832">
        <v>1</v>
      </c>
      <c r="O51" s="832">
        <v>97</v>
      </c>
      <c r="P51" s="849">
        <v>19</v>
      </c>
      <c r="Q51" s="849">
        <v>1539</v>
      </c>
      <c r="R51" s="837">
        <v>1.1332842415316642</v>
      </c>
      <c r="S51" s="850">
        <v>81</v>
      </c>
    </row>
    <row r="52" spans="1:19" ht="14.4" customHeight="1" x14ac:dyDescent="0.3">
      <c r="A52" s="831" t="s">
        <v>5212</v>
      </c>
      <c r="B52" s="832" t="s">
        <v>5213</v>
      </c>
      <c r="C52" s="832" t="s">
        <v>597</v>
      </c>
      <c r="D52" s="832" t="s">
        <v>1703</v>
      </c>
      <c r="E52" s="832" t="s">
        <v>5209</v>
      </c>
      <c r="F52" s="832" t="s">
        <v>5251</v>
      </c>
      <c r="G52" s="832" t="s">
        <v>5253</v>
      </c>
      <c r="H52" s="849">
        <v>10</v>
      </c>
      <c r="I52" s="849">
        <v>970</v>
      </c>
      <c r="J52" s="832">
        <v>3.3333333333333335</v>
      </c>
      <c r="K52" s="832">
        <v>97</v>
      </c>
      <c r="L52" s="849">
        <v>3</v>
      </c>
      <c r="M52" s="849">
        <v>291</v>
      </c>
      <c r="N52" s="832">
        <v>1</v>
      </c>
      <c r="O52" s="832">
        <v>97</v>
      </c>
      <c r="P52" s="849"/>
      <c r="Q52" s="849"/>
      <c r="R52" s="837"/>
      <c r="S52" s="850"/>
    </row>
    <row r="53" spans="1:19" ht="14.4" customHeight="1" x14ac:dyDescent="0.3">
      <c r="A53" s="831" t="s">
        <v>5212</v>
      </c>
      <c r="B53" s="832" t="s">
        <v>5213</v>
      </c>
      <c r="C53" s="832" t="s">
        <v>597</v>
      </c>
      <c r="D53" s="832" t="s">
        <v>1703</v>
      </c>
      <c r="E53" s="832" t="s">
        <v>5209</v>
      </c>
      <c r="F53" s="832" t="s">
        <v>5254</v>
      </c>
      <c r="G53" s="832" t="s">
        <v>5255</v>
      </c>
      <c r="H53" s="849">
        <v>636</v>
      </c>
      <c r="I53" s="849">
        <v>80136</v>
      </c>
      <c r="J53" s="832">
        <v>0.99686520376175547</v>
      </c>
      <c r="K53" s="832">
        <v>126</v>
      </c>
      <c r="L53" s="849">
        <v>638</v>
      </c>
      <c r="M53" s="849">
        <v>80388</v>
      </c>
      <c r="N53" s="832">
        <v>1</v>
      </c>
      <c r="O53" s="832">
        <v>126</v>
      </c>
      <c r="P53" s="849">
        <v>653</v>
      </c>
      <c r="Q53" s="849">
        <v>82931</v>
      </c>
      <c r="R53" s="837">
        <v>1.031634074737523</v>
      </c>
      <c r="S53" s="850">
        <v>127</v>
      </c>
    </row>
    <row r="54" spans="1:19" ht="14.4" customHeight="1" x14ac:dyDescent="0.3">
      <c r="A54" s="831" t="s">
        <v>5212</v>
      </c>
      <c r="B54" s="832" t="s">
        <v>5213</v>
      </c>
      <c r="C54" s="832" t="s">
        <v>597</v>
      </c>
      <c r="D54" s="832" t="s">
        <v>1703</v>
      </c>
      <c r="E54" s="832" t="s">
        <v>5209</v>
      </c>
      <c r="F54" s="832" t="s">
        <v>5254</v>
      </c>
      <c r="G54" s="832" t="s">
        <v>5256</v>
      </c>
      <c r="H54" s="849">
        <v>3</v>
      </c>
      <c r="I54" s="849">
        <v>378</v>
      </c>
      <c r="J54" s="832">
        <v>0.25</v>
      </c>
      <c r="K54" s="832">
        <v>126</v>
      </c>
      <c r="L54" s="849">
        <v>12</v>
      </c>
      <c r="M54" s="849">
        <v>1512</v>
      </c>
      <c r="N54" s="832">
        <v>1</v>
      </c>
      <c r="O54" s="832">
        <v>126</v>
      </c>
      <c r="P54" s="849">
        <v>7</v>
      </c>
      <c r="Q54" s="849">
        <v>889</v>
      </c>
      <c r="R54" s="837">
        <v>0.58796296296296291</v>
      </c>
      <c r="S54" s="850">
        <v>127</v>
      </c>
    </row>
    <row r="55" spans="1:19" ht="14.4" customHeight="1" x14ac:dyDescent="0.3">
      <c r="A55" s="831" t="s">
        <v>5212</v>
      </c>
      <c r="B55" s="832" t="s">
        <v>5213</v>
      </c>
      <c r="C55" s="832" t="s">
        <v>597</v>
      </c>
      <c r="D55" s="832" t="s">
        <v>1703</v>
      </c>
      <c r="E55" s="832" t="s">
        <v>5209</v>
      </c>
      <c r="F55" s="832" t="s">
        <v>5270</v>
      </c>
      <c r="G55" s="832" t="s">
        <v>5271</v>
      </c>
      <c r="H55" s="849"/>
      <c r="I55" s="849"/>
      <c r="J55" s="832"/>
      <c r="K55" s="832"/>
      <c r="L55" s="849">
        <v>1</v>
      </c>
      <c r="M55" s="849">
        <v>1678</v>
      </c>
      <c r="N55" s="832">
        <v>1</v>
      </c>
      <c r="O55" s="832">
        <v>1678</v>
      </c>
      <c r="P55" s="849"/>
      <c r="Q55" s="849"/>
      <c r="R55" s="837"/>
      <c r="S55" s="850"/>
    </row>
    <row r="56" spans="1:19" ht="14.4" customHeight="1" x14ac:dyDescent="0.3">
      <c r="A56" s="831" t="s">
        <v>5212</v>
      </c>
      <c r="B56" s="832" t="s">
        <v>5213</v>
      </c>
      <c r="C56" s="832" t="s">
        <v>597</v>
      </c>
      <c r="D56" s="832" t="s">
        <v>1703</v>
      </c>
      <c r="E56" s="832" t="s">
        <v>5209</v>
      </c>
      <c r="F56" s="832" t="s">
        <v>5270</v>
      </c>
      <c r="G56" s="832" t="s">
        <v>5272</v>
      </c>
      <c r="H56" s="849">
        <v>1</v>
      </c>
      <c r="I56" s="849">
        <v>1677</v>
      </c>
      <c r="J56" s="832"/>
      <c r="K56" s="832">
        <v>1677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5212</v>
      </c>
      <c r="B57" s="832" t="s">
        <v>5213</v>
      </c>
      <c r="C57" s="832" t="s">
        <v>597</v>
      </c>
      <c r="D57" s="832" t="s">
        <v>1703</v>
      </c>
      <c r="E57" s="832" t="s">
        <v>5209</v>
      </c>
      <c r="F57" s="832" t="s">
        <v>5275</v>
      </c>
      <c r="G57" s="832" t="s">
        <v>5276</v>
      </c>
      <c r="H57" s="849"/>
      <c r="I57" s="849"/>
      <c r="J57" s="832"/>
      <c r="K57" s="832"/>
      <c r="L57" s="849"/>
      <c r="M57" s="849"/>
      <c r="N57" s="832"/>
      <c r="O57" s="832"/>
      <c r="P57" s="849">
        <v>1</v>
      </c>
      <c r="Q57" s="849">
        <v>1313</v>
      </c>
      <c r="R57" s="837"/>
      <c r="S57" s="850">
        <v>1313</v>
      </c>
    </row>
    <row r="58" spans="1:19" ht="14.4" customHeight="1" x14ac:dyDescent="0.3">
      <c r="A58" s="831" t="s">
        <v>5212</v>
      </c>
      <c r="B58" s="832" t="s">
        <v>5213</v>
      </c>
      <c r="C58" s="832" t="s">
        <v>597</v>
      </c>
      <c r="D58" s="832" t="s">
        <v>1703</v>
      </c>
      <c r="E58" s="832" t="s">
        <v>5209</v>
      </c>
      <c r="F58" s="832" t="s">
        <v>5275</v>
      </c>
      <c r="G58" s="832" t="s">
        <v>5277</v>
      </c>
      <c r="H58" s="849">
        <v>3</v>
      </c>
      <c r="I58" s="849">
        <v>3927</v>
      </c>
      <c r="J58" s="832">
        <v>0.37471374045801525</v>
      </c>
      <c r="K58" s="832">
        <v>1309</v>
      </c>
      <c r="L58" s="849">
        <v>8</v>
      </c>
      <c r="M58" s="849">
        <v>10480</v>
      </c>
      <c r="N58" s="832">
        <v>1</v>
      </c>
      <c r="O58" s="832">
        <v>1310</v>
      </c>
      <c r="P58" s="849">
        <v>1</v>
      </c>
      <c r="Q58" s="849">
        <v>1313</v>
      </c>
      <c r="R58" s="837">
        <v>0.12528625954198475</v>
      </c>
      <c r="S58" s="850">
        <v>1313</v>
      </c>
    </row>
    <row r="59" spans="1:19" ht="14.4" customHeight="1" x14ac:dyDescent="0.3">
      <c r="A59" s="831" t="s">
        <v>5212</v>
      </c>
      <c r="B59" s="832" t="s">
        <v>5213</v>
      </c>
      <c r="C59" s="832" t="s">
        <v>597</v>
      </c>
      <c r="D59" s="832" t="s">
        <v>1703</v>
      </c>
      <c r="E59" s="832" t="s">
        <v>5209</v>
      </c>
      <c r="F59" s="832" t="s">
        <v>5278</v>
      </c>
      <c r="G59" s="832" t="s">
        <v>5280</v>
      </c>
      <c r="H59" s="849"/>
      <c r="I59" s="849"/>
      <c r="J59" s="832"/>
      <c r="K59" s="832"/>
      <c r="L59" s="849">
        <v>1</v>
      </c>
      <c r="M59" s="849">
        <v>972</v>
      </c>
      <c r="N59" s="832">
        <v>1</v>
      </c>
      <c r="O59" s="832">
        <v>972</v>
      </c>
      <c r="P59" s="849"/>
      <c r="Q59" s="849"/>
      <c r="R59" s="837"/>
      <c r="S59" s="850"/>
    </row>
    <row r="60" spans="1:19" ht="14.4" customHeight="1" x14ac:dyDescent="0.3">
      <c r="A60" s="831" t="s">
        <v>5212</v>
      </c>
      <c r="B60" s="832" t="s">
        <v>5213</v>
      </c>
      <c r="C60" s="832" t="s">
        <v>597</v>
      </c>
      <c r="D60" s="832" t="s">
        <v>1703</v>
      </c>
      <c r="E60" s="832" t="s">
        <v>5209</v>
      </c>
      <c r="F60" s="832" t="s">
        <v>5284</v>
      </c>
      <c r="G60" s="832" t="s">
        <v>5285</v>
      </c>
      <c r="H60" s="849"/>
      <c r="I60" s="849"/>
      <c r="J60" s="832"/>
      <c r="K60" s="832"/>
      <c r="L60" s="849">
        <v>2</v>
      </c>
      <c r="M60" s="849">
        <v>326</v>
      </c>
      <c r="N60" s="832">
        <v>1</v>
      </c>
      <c r="O60" s="832">
        <v>163</v>
      </c>
      <c r="P60" s="849">
        <v>4</v>
      </c>
      <c r="Q60" s="849">
        <v>656</v>
      </c>
      <c r="R60" s="837">
        <v>2.0122699386503067</v>
      </c>
      <c r="S60" s="850">
        <v>164</v>
      </c>
    </row>
    <row r="61" spans="1:19" ht="14.4" customHeight="1" x14ac:dyDescent="0.3">
      <c r="A61" s="831" t="s">
        <v>5212</v>
      </c>
      <c r="B61" s="832" t="s">
        <v>5213</v>
      </c>
      <c r="C61" s="832" t="s">
        <v>597</v>
      </c>
      <c r="D61" s="832" t="s">
        <v>1703</v>
      </c>
      <c r="E61" s="832" t="s">
        <v>5209</v>
      </c>
      <c r="F61" s="832" t="s">
        <v>5284</v>
      </c>
      <c r="G61" s="832" t="s">
        <v>5286</v>
      </c>
      <c r="H61" s="849"/>
      <c r="I61" s="849"/>
      <c r="J61" s="832"/>
      <c r="K61" s="832"/>
      <c r="L61" s="849">
        <v>2</v>
      </c>
      <c r="M61" s="849">
        <v>326</v>
      </c>
      <c r="N61" s="832">
        <v>1</v>
      </c>
      <c r="O61" s="832">
        <v>163</v>
      </c>
      <c r="P61" s="849">
        <v>3</v>
      </c>
      <c r="Q61" s="849">
        <v>492</v>
      </c>
      <c r="R61" s="837">
        <v>1.50920245398773</v>
      </c>
      <c r="S61" s="850">
        <v>164</v>
      </c>
    </row>
    <row r="62" spans="1:19" ht="14.4" customHeight="1" x14ac:dyDescent="0.3">
      <c r="A62" s="831" t="s">
        <v>5212</v>
      </c>
      <c r="B62" s="832" t="s">
        <v>5213</v>
      </c>
      <c r="C62" s="832" t="s">
        <v>597</v>
      </c>
      <c r="D62" s="832" t="s">
        <v>1703</v>
      </c>
      <c r="E62" s="832" t="s">
        <v>5209</v>
      </c>
      <c r="F62" s="832" t="s">
        <v>5287</v>
      </c>
      <c r="G62" s="832" t="s">
        <v>5288</v>
      </c>
      <c r="H62" s="849">
        <v>12</v>
      </c>
      <c r="I62" s="849">
        <v>399.99</v>
      </c>
      <c r="J62" s="832">
        <v>1.2000540037802649</v>
      </c>
      <c r="K62" s="832">
        <v>33.332500000000003</v>
      </c>
      <c r="L62" s="849">
        <v>10</v>
      </c>
      <c r="M62" s="849">
        <v>333.30999999999995</v>
      </c>
      <c r="N62" s="832">
        <v>1</v>
      </c>
      <c r="O62" s="832">
        <v>33.330999999999996</v>
      </c>
      <c r="P62" s="849">
        <v>2</v>
      </c>
      <c r="Q62" s="849">
        <v>66.66</v>
      </c>
      <c r="R62" s="837">
        <v>0.19999399957997063</v>
      </c>
      <c r="S62" s="850">
        <v>33.33</v>
      </c>
    </row>
    <row r="63" spans="1:19" ht="14.4" customHeight="1" x14ac:dyDescent="0.3">
      <c r="A63" s="831" t="s">
        <v>5212</v>
      </c>
      <c r="B63" s="832" t="s">
        <v>5213</v>
      </c>
      <c r="C63" s="832" t="s">
        <v>597</v>
      </c>
      <c r="D63" s="832" t="s">
        <v>1703</v>
      </c>
      <c r="E63" s="832" t="s">
        <v>5209</v>
      </c>
      <c r="F63" s="832" t="s">
        <v>5287</v>
      </c>
      <c r="G63" s="832" t="s">
        <v>5289</v>
      </c>
      <c r="H63" s="849">
        <v>515</v>
      </c>
      <c r="I63" s="849">
        <v>17166.66</v>
      </c>
      <c r="J63" s="832">
        <v>0.95370439300488108</v>
      </c>
      <c r="K63" s="832">
        <v>33.333320388349513</v>
      </c>
      <c r="L63" s="849">
        <v>540</v>
      </c>
      <c r="M63" s="849">
        <v>17999.98</v>
      </c>
      <c r="N63" s="832">
        <v>1</v>
      </c>
      <c r="O63" s="832">
        <v>33.333296296296297</v>
      </c>
      <c r="P63" s="849">
        <v>426</v>
      </c>
      <c r="Q63" s="849">
        <v>14199.97</v>
      </c>
      <c r="R63" s="837">
        <v>0.78888809876455412</v>
      </c>
      <c r="S63" s="850">
        <v>33.333262910798119</v>
      </c>
    </row>
    <row r="64" spans="1:19" ht="14.4" customHeight="1" x14ac:dyDescent="0.3">
      <c r="A64" s="831" t="s">
        <v>5212</v>
      </c>
      <c r="B64" s="832" t="s">
        <v>5213</v>
      </c>
      <c r="C64" s="832" t="s">
        <v>597</v>
      </c>
      <c r="D64" s="832" t="s">
        <v>1703</v>
      </c>
      <c r="E64" s="832" t="s">
        <v>5209</v>
      </c>
      <c r="F64" s="832" t="s">
        <v>5290</v>
      </c>
      <c r="G64" s="832" t="s">
        <v>5291</v>
      </c>
      <c r="H64" s="849"/>
      <c r="I64" s="849"/>
      <c r="J64" s="832"/>
      <c r="K64" s="832"/>
      <c r="L64" s="849">
        <v>5</v>
      </c>
      <c r="M64" s="849">
        <v>580</v>
      </c>
      <c r="N64" s="832">
        <v>1</v>
      </c>
      <c r="O64" s="832">
        <v>116</v>
      </c>
      <c r="P64" s="849">
        <v>3</v>
      </c>
      <c r="Q64" s="849">
        <v>348</v>
      </c>
      <c r="R64" s="837">
        <v>0.6</v>
      </c>
      <c r="S64" s="850">
        <v>116</v>
      </c>
    </row>
    <row r="65" spans="1:19" ht="14.4" customHeight="1" x14ac:dyDescent="0.3">
      <c r="A65" s="831" t="s">
        <v>5212</v>
      </c>
      <c r="B65" s="832" t="s">
        <v>5213</v>
      </c>
      <c r="C65" s="832" t="s">
        <v>597</v>
      </c>
      <c r="D65" s="832" t="s">
        <v>1703</v>
      </c>
      <c r="E65" s="832" t="s">
        <v>5209</v>
      </c>
      <c r="F65" s="832" t="s">
        <v>5290</v>
      </c>
      <c r="G65" s="832" t="s">
        <v>5292</v>
      </c>
      <c r="H65" s="849">
        <v>10</v>
      </c>
      <c r="I65" s="849">
        <v>1160</v>
      </c>
      <c r="J65" s="832">
        <v>0.90909090909090906</v>
      </c>
      <c r="K65" s="832">
        <v>116</v>
      </c>
      <c r="L65" s="849">
        <v>11</v>
      </c>
      <c r="M65" s="849">
        <v>1276</v>
      </c>
      <c r="N65" s="832">
        <v>1</v>
      </c>
      <c r="O65" s="832">
        <v>116</v>
      </c>
      <c r="P65" s="849">
        <v>3</v>
      </c>
      <c r="Q65" s="849">
        <v>348</v>
      </c>
      <c r="R65" s="837">
        <v>0.27272727272727271</v>
      </c>
      <c r="S65" s="850">
        <v>116</v>
      </c>
    </row>
    <row r="66" spans="1:19" ht="14.4" customHeight="1" x14ac:dyDescent="0.3">
      <c r="A66" s="831" t="s">
        <v>5212</v>
      </c>
      <c r="B66" s="832" t="s">
        <v>5213</v>
      </c>
      <c r="C66" s="832" t="s">
        <v>597</v>
      </c>
      <c r="D66" s="832" t="s">
        <v>1703</v>
      </c>
      <c r="E66" s="832" t="s">
        <v>5209</v>
      </c>
      <c r="F66" s="832" t="s">
        <v>5295</v>
      </c>
      <c r="G66" s="832" t="s">
        <v>5296</v>
      </c>
      <c r="H66" s="849">
        <v>4</v>
      </c>
      <c r="I66" s="849">
        <v>344</v>
      </c>
      <c r="J66" s="832">
        <v>0.30769230769230771</v>
      </c>
      <c r="K66" s="832">
        <v>86</v>
      </c>
      <c r="L66" s="849">
        <v>13</v>
      </c>
      <c r="M66" s="849">
        <v>1118</v>
      </c>
      <c r="N66" s="832">
        <v>1</v>
      </c>
      <c r="O66" s="832">
        <v>86</v>
      </c>
      <c r="P66" s="849">
        <v>2</v>
      </c>
      <c r="Q66" s="849">
        <v>172</v>
      </c>
      <c r="R66" s="837">
        <v>0.15384615384615385</v>
      </c>
      <c r="S66" s="850">
        <v>86</v>
      </c>
    </row>
    <row r="67" spans="1:19" ht="14.4" customHeight="1" x14ac:dyDescent="0.3">
      <c r="A67" s="831" t="s">
        <v>5212</v>
      </c>
      <c r="B67" s="832" t="s">
        <v>5213</v>
      </c>
      <c r="C67" s="832" t="s">
        <v>597</v>
      </c>
      <c r="D67" s="832" t="s">
        <v>1703</v>
      </c>
      <c r="E67" s="832" t="s">
        <v>5209</v>
      </c>
      <c r="F67" s="832" t="s">
        <v>5295</v>
      </c>
      <c r="G67" s="832" t="s">
        <v>5297</v>
      </c>
      <c r="H67" s="849">
        <v>1</v>
      </c>
      <c r="I67" s="849">
        <v>86</v>
      </c>
      <c r="J67" s="832">
        <v>1</v>
      </c>
      <c r="K67" s="832">
        <v>86</v>
      </c>
      <c r="L67" s="849">
        <v>1</v>
      </c>
      <c r="M67" s="849">
        <v>86</v>
      </c>
      <c r="N67" s="832">
        <v>1</v>
      </c>
      <c r="O67" s="832">
        <v>86</v>
      </c>
      <c r="P67" s="849">
        <v>2</v>
      </c>
      <c r="Q67" s="849">
        <v>172</v>
      </c>
      <c r="R67" s="837">
        <v>2</v>
      </c>
      <c r="S67" s="850">
        <v>86</v>
      </c>
    </row>
    <row r="68" spans="1:19" ht="14.4" customHeight="1" x14ac:dyDescent="0.3">
      <c r="A68" s="831" t="s">
        <v>5212</v>
      </c>
      <c r="B68" s="832" t="s">
        <v>5213</v>
      </c>
      <c r="C68" s="832" t="s">
        <v>597</v>
      </c>
      <c r="D68" s="832" t="s">
        <v>1703</v>
      </c>
      <c r="E68" s="832" t="s">
        <v>5209</v>
      </c>
      <c r="F68" s="832" t="s">
        <v>5298</v>
      </c>
      <c r="G68" s="832" t="s">
        <v>5299</v>
      </c>
      <c r="H68" s="849">
        <v>1</v>
      </c>
      <c r="I68" s="849">
        <v>32</v>
      </c>
      <c r="J68" s="832">
        <v>1</v>
      </c>
      <c r="K68" s="832">
        <v>32</v>
      </c>
      <c r="L68" s="849">
        <v>1</v>
      </c>
      <c r="M68" s="849">
        <v>32</v>
      </c>
      <c r="N68" s="832">
        <v>1</v>
      </c>
      <c r="O68" s="832">
        <v>32</v>
      </c>
      <c r="P68" s="849">
        <v>3</v>
      </c>
      <c r="Q68" s="849">
        <v>96</v>
      </c>
      <c r="R68" s="837">
        <v>3</v>
      </c>
      <c r="S68" s="850">
        <v>32</v>
      </c>
    </row>
    <row r="69" spans="1:19" ht="14.4" customHeight="1" x14ac:dyDescent="0.3">
      <c r="A69" s="831" t="s">
        <v>5212</v>
      </c>
      <c r="B69" s="832" t="s">
        <v>5213</v>
      </c>
      <c r="C69" s="832" t="s">
        <v>597</v>
      </c>
      <c r="D69" s="832" t="s">
        <v>1703</v>
      </c>
      <c r="E69" s="832" t="s">
        <v>5209</v>
      </c>
      <c r="F69" s="832" t="s">
        <v>5298</v>
      </c>
      <c r="G69" s="832" t="s">
        <v>5300</v>
      </c>
      <c r="H69" s="849">
        <v>2</v>
      </c>
      <c r="I69" s="849">
        <v>64</v>
      </c>
      <c r="J69" s="832">
        <v>0.25</v>
      </c>
      <c r="K69" s="832">
        <v>32</v>
      </c>
      <c r="L69" s="849">
        <v>8</v>
      </c>
      <c r="M69" s="849">
        <v>256</v>
      </c>
      <c r="N69" s="832">
        <v>1</v>
      </c>
      <c r="O69" s="832">
        <v>32</v>
      </c>
      <c r="P69" s="849"/>
      <c r="Q69" s="849"/>
      <c r="R69" s="837"/>
      <c r="S69" s="850"/>
    </row>
    <row r="70" spans="1:19" ht="14.4" customHeight="1" x14ac:dyDescent="0.3">
      <c r="A70" s="831" t="s">
        <v>5212</v>
      </c>
      <c r="B70" s="832" t="s">
        <v>5213</v>
      </c>
      <c r="C70" s="832" t="s">
        <v>597</v>
      </c>
      <c r="D70" s="832" t="s">
        <v>1703</v>
      </c>
      <c r="E70" s="832" t="s">
        <v>5209</v>
      </c>
      <c r="F70" s="832" t="s">
        <v>5307</v>
      </c>
      <c r="G70" s="832" t="s">
        <v>5308</v>
      </c>
      <c r="H70" s="849">
        <v>4</v>
      </c>
      <c r="I70" s="849">
        <v>648</v>
      </c>
      <c r="J70" s="832">
        <v>0.8</v>
      </c>
      <c r="K70" s="832">
        <v>162</v>
      </c>
      <c r="L70" s="849">
        <v>5</v>
      </c>
      <c r="M70" s="849">
        <v>810</v>
      </c>
      <c r="N70" s="832">
        <v>1</v>
      </c>
      <c r="O70" s="832">
        <v>162</v>
      </c>
      <c r="P70" s="849">
        <v>7</v>
      </c>
      <c r="Q70" s="849">
        <v>1106</v>
      </c>
      <c r="R70" s="837">
        <v>1.365432098765432</v>
      </c>
      <c r="S70" s="850">
        <v>158</v>
      </c>
    </row>
    <row r="71" spans="1:19" ht="14.4" customHeight="1" x14ac:dyDescent="0.3">
      <c r="A71" s="831" t="s">
        <v>5212</v>
      </c>
      <c r="B71" s="832" t="s">
        <v>5213</v>
      </c>
      <c r="C71" s="832" t="s">
        <v>597</v>
      </c>
      <c r="D71" s="832" t="s">
        <v>1703</v>
      </c>
      <c r="E71" s="832" t="s">
        <v>5209</v>
      </c>
      <c r="F71" s="832" t="s">
        <v>5307</v>
      </c>
      <c r="G71" s="832" t="s">
        <v>5309</v>
      </c>
      <c r="H71" s="849">
        <v>1</v>
      </c>
      <c r="I71" s="849">
        <v>162</v>
      </c>
      <c r="J71" s="832">
        <v>0.25</v>
      </c>
      <c r="K71" s="832">
        <v>162</v>
      </c>
      <c r="L71" s="849">
        <v>4</v>
      </c>
      <c r="M71" s="849">
        <v>648</v>
      </c>
      <c r="N71" s="832">
        <v>1</v>
      </c>
      <c r="O71" s="832">
        <v>162</v>
      </c>
      <c r="P71" s="849">
        <v>1</v>
      </c>
      <c r="Q71" s="849">
        <v>158</v>
      </c>
      <c r="R71" s="837">
        <v>0.24382716049382716</v>
      </c>
      <c r="S71" s="850">
        <v>158</v>
      </c>
    </row>
    <row r="72" spans="1:19" ht="14.4" customHeight="1" x14ac:dyDescent="0.3">
      <c r="A72" s="831" t="s">
        <v>5212</v>
      </c>
      <c r="B72" s="832" t="s">
        <v>5213</v>
      </c>
      <c r="C72" s="832" t="s">
        <v>597</v>
      </c>
      <c r="D72" s="832" t="s">
        <v>1703</v>
      </c>
      <c r="E72" s="832" t="s">
        <v>5209</v>
      </c>
      <c r="F72" s="832" t="s">
        <v>5210</v>
      </c>
      <c r="G72" s="832" t="s">
        <v>5211</v>
      </c>
      <c r="H72" s="849">
        <v>3</v>
      </c>
      <c r="I72" s="849">
        <v>753</v>
      </c>
      <c r="J72" s="832">
        <v>0.27272727272727271</v>
      </c>
      <c r="K72" s="832">
        <v>251</v>
      </c>
      <c r="L72" s="849">
        <v>11</v>
      </c>
      <c r="M72" s="849">
        <v>2761</v>
      </c>
      <c r="N72" s="832">
        <v>1</v>
      </c>
      <c r="O72" s="832">
        <v>251</v>
      </c>
      <c r="P72" s="849">
        <v>3</v>
      </c>
      <c r="Q72" s="849">
        <v>756</v>
      </c>
      <c r="R72" s="837">
        <v>0.27381383556682359</v>
      </c>
      <c r="S72" s="850">
        <v>252</v>
      </c>
    </row>
    <row r="73" spans="1:19" ht="14.4" customHeight="1" x14ac:dyDescent="0.3">
      <c r="A73" s="831" t="s">
        <v>5212</v>
      </c>
      <c r="B73" s="832" t="s">
        <v>5213</v>
      </c>
      <c r="C73" s="832" t="s">
        <v>597</v>
      </c>
      <c r="D73" s="832" t="s">
        <v>1703</v>
      </c>
      <c r="E73" s="832" t="s">
        <v>5209</v>
      </c>
      <c r="F73" s="832" t="s">
        <v>5210</v>
      </c>
      <c r="G73" s="832" t="s">
        <v>5312</v>
      </c>
      <c r="H73" s="849">
        <v>1</v>
      </c>
      <c r="I73" s="849">
        <v>251</v>
      </c>
      <c r="J73" s="832">
        <v>1</v>
      </c>
      <c r="K73" s="832">
        <v>251</v>
      </c>
      <c r="L73" s="849">
        <v>1</v>
      </c>
      <c r="M73" s="849">
        <v>251</v>
      </c>
      <c r="N73" s="832">
        <v>1</v>
      </c>
      <c r="O73" s="832">
        <v>251</v>
      </c>
      <c r="P73" s="849">
        <v>4</v>
      </c>
      <c r="Q73" s="849">
        <v>1008</v>
      </c>
      <c r="R73" s="837">
        <v>4.0159362549800797</v>
      </c>
      <c r="S73" s="850">
        <v>252</v>
      </c>
    </row>
    <row r="74" spans="1:19" ht="14.4" customHeight="1" x14ac:dyDescent="0.3">
      <c r="A74" s="831" t="s">
        <v>5212</v>
      </c>
      <c r="B74" s="832" t="s">
        <v>5213</v>
      </c>
      <c r="C74" s="832" t="s">
        <v>597</v>
      </c>
      <c r="D74" s="832" t="s">
        <v>1703</v>
      </c>
      <c r="E74" s="832" t="s">
        <v>5209</v>
      </c>
      <c r="F74" s="832" t="s">
        <v>5320</v>
      </c>
      <c r="G74" s="832" t="s">
        <v>5321</v>
      </c>
      <c r="H74" s="849">
        <v>1</v>
      </c>
      <c r="I74" s="849">
        <v>123</v>
      </c>
      <c r="J74" s="832"/>
      <c r="K74" s="832">
        <v>123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5212</v>
      </c>
      <c r="B75" s="832" t="s">
        <v>5213</v>
      </c>
      <c r="C75" s="832" t="s">
        <v>597</v>
      </c>
      <c r="D75" s="832" t="s">
        <v>1703</v>
      </c>
      <c r="E75" s="832" t="s">
        <v>5209</v>
      </c>
      <c r="F75" s="832" t="s">
        <v>5325</v>
      </c>
      <c r="G75" s="832" t="s">
        <v>5326</v>
      </c>
      <c r="H75" s="849"/>
      <c r="I75" s="849"/>
      <c r="J75" s="832"/>
      <c r="K75" s="832"/>
      <c r="L75" s="849"/>
      <c r="M75" s="849"/>
      <c r="N75" s="832"/>
      <c r="O75" s="832"/>
      <c r="P75" s="849">
        <v>1</v>
      </c>
      <c r="Q75" s="849">
        <v>375</v>
      </c>
      <c r="R75" s="837"/>
      <c r="S75" s="850">
        <v>375</v>
      </c>
    </row>
    <row r="76" spans="1:19" ht="14.4" customHeight="1" x14ac:dyDescent="0.3">
      <c r="A76" s="831" t="s">
        <v>5212</v>
      </c>
      <c r="B76" s="832" t="s">
        <v>5213</v>
      </c>
      <c r="C76" s="832" t="s">
        <v>597</v>
      </c>
      <c r="D76" s="832" t="s">
        <v>1703</v>
      </c>
      <c r="E76" s="832" t="s">
        <v>5209</v>
      </c>
      <c r="F76" s="832" t="s">
        <v>5331</v>
      </c>
      <c r="G76" s="832" t="s">
        <v>5332</v>
      </c>
      <c r="H76" s="849"/>
      <c r="I76" s="849"/>
      <c r="J76" s="832"/>
      <c r="K76" s="832"/>
      <c r="L76" s="849">
        <v>2</v>
      </c>
      <c r="M76" s="849">
        <v>638</v>
      </c>
      <c r="N76" s="832">
        <v>1</v>
      </c>
      <c r="O76" s="832">
        <v>319</v>
      </c>
      <c r="P76" s="849">
        <v>1</v>
      </c>
      <c r="Q76" s="849">
        <v>353</v>
      </c>
      <c r="R76" s="837">
        <v>0.55329153605015668</v>
      </c>
      <c r="S76" s="850">
        <v>353</v>
      </c>
    </row>
    <row r="77" spans="1:19" ht="14.4" customHeight="1" x14ac:dyDescent="0.3">
      <c r="A77" s="831" t="s">
        <v>5212</v>
      </c>
      <c r="B77" s="832" t="s">
        <v>5213</v>
      </c>
      <c r="C77" s="832" t="s">
        <v>597</v>
      </c>
      <c r="D77" s="832" t="s">
        <v>1703</v>
      </c>
      <c r="E77" s="832" t="s">
        <v>5209</v>
      </c>
      <c r="F77" s="832" t="s">
        <v>5331</v>
      </c>
      <c r="G77" s="832" t="s">
        <v>5333</v>
      </c>
      <c r="H77" s="849"/>
      <c r="I77" s="849"/>
      <c r="J77" s="832"/>
      <c r="K77" s="832"/>
      <c r="L77" s="849"/>
      <c r="M77" s="849"/>
      <c r="N77" s="832"/>
      <c r="O77" s="832"/>
      <c r="P77" s="849">
        <v>2</v>
      </c>
      <c r="Q77" s="849">
        <v>706</v>
      </c>
      <c r="R77" s="837"/>
      <c r="S77" s="850">
        <v>353</v>
      </c>
    </row>
    <row r="78" spans="1:19" ht="14.4" customHeight="1" x14ac:dyDescent="0.3">
      <c r="A78" s="831" t="s">
        <v>5212</v>
      </c>
      <c r="B78" s="832" t="s">
        <v>5213</v>
      </c>
      <c r="C78" s="832" t="s">
        <v>597</v>
      </c>
      <c r="D78" s="832" t="s">
        <v>1703</v>
      </c>
      <c r="E78" s="832" t="s">
        <v>5209</v>
      </c>
      <c r="F78" s="832" t="s">
        <v>5334</v>
      </c>
      <c r="G78" s="832" t="s">
        <v>5335</v>
      </c>
      <c r="H78" s="849"/>
      <c r="I78" s="849"/>
      <c r="J78" s="832"/>
      <c r="K78" s="832"/>
      <c r="L78" s="849"/>
      <c r="M78" s="849"/>
      <c r="N78" s="832"/>
      <c r="O78" s="832"/>
      <c r="P78" s="849">
        <v>1</v>
      </c>
      <c r="Q78" s="849">
        <v>501</v>
      </c>
      <c r="R78" s="837"/>
      <c r="S78" s="850">
        <v>501</v>
      </c>
    </row>
    <row r="79" spans="1:19" ht="14.4" customHeight="1" x14ac:dyDescent="0.3">
      <c r="A79" s="831" t="s">
        <v>5212</v>
      </c>
      <c r="B79" s="832" t="s">
        <v>5213</v>
      </c>
      <c r="C79" s="832" t="s">
        <v>597</v>
      </c>
      <c r="D79" s="832" t="s">
        <v>1703</v>
      </c>
      <c r="E79" s="832" t="s">
        <v>5209</v>
      </c>
      <c r="F79" s="832" t="s">
        <v>5339</v>
      </c>
      <c r="G79" s="832" t="s">
        <v>5340</v>
      </c>
      <c r="H79" s="849">
        <v>66</v>
      </c>
      <c r="I79" s="849">
        <v>7590</v>
      </c>
      <c r="J79" s="832">
        <v>0.95652173913043481</v>
      </c>
      <c r="K79" s="832">
        <v>115</v>
      </c>
      <c r="L79" s="849">
        <v>69</v>
      </c>
      <c r="M79" s="849">
        <v>7935</v>
      </c>
      <c r="N79" s="832">
        <v>1</v>
      </c>
      <c r="O79" s="832">
        <v>115</v>
      </c>
      <c r="P79" s="849">
        <v>64</v>
      </c>
      <c r="Q79" s="849">
        <v>9280</v>
      </c>
      <c r="R79" s="837">
        <v>1.1695022054190296</v>
      </c>
      <c r="S79" s="850">
        <v>145</v>
      </c>
    </row>
    <row r="80" spans="1:19" ht="14.4" customHeight="1" x14ac:dyDescent="0.3">
      <c r="A80" s="831" t="s">
        <v>5212</v>
      </c>
      <c r="B80" s="832" t="s">
        <v>5213</v>
      </c>
      <c r="C80" s="832" t="s">
        <v>597</v>
      </c>
      <c r="D80" s="832" t="s">
        <v>1703</v>
      </c>
      <c r="E80" s="832" t="s">
        <v>5209</v>
      </c>
      <c r="F80" s="832" t="s">
        <v>5339</v>
      </c>
      <c r="G80" s="832" t="s">
        <v>5341</v>
      </c>
      <c r="H80" s="849">
        <v>3</v>
      </c>
      <c r="I80" s="849">
        <v>345</v>
      </c>
      <c r="J80" s="832">
        <v>0.75</v>
      </c>
      <c r="K80" s="832">
        <v>115</v>
      </c>
      <c r="L80" s="849">
        <v>4</v>
      </c>
      <c r="M80" s="849">
        <v>460</v>
      </c>
      <c r="N80" s="832">
        <v>1</v>
      </c>
      <c r="O80" s="832">
        <v>115</v>
      </c>
      <c r="P80" s="849">
        <v>3</v>
      </c>
      <c r="Q80" s="849">
        <v>435</v>
      </c>
      <c r="R80" s="837">
        <v>0.94565217391304346</v>
      </c>
      <c r="S80" s="850">
        <v>145</v>
      </c>
    </row>
    <row r="81" spans="1:19" ht="14.4" customHeight="1" x14ac:dyDescent="0.3">
      <c r="A81" s="831" t="s">
        <v>5212</v>
      </c>
      <c r="B81" s="832" t="s">
        <v>5213</v>
      </c>
      <c r="C81" s="832" t="s">
        <v>597</v>
      </c>
      <c r="D81" s="832" t="s">
        <v>1703</v>
      </c>
      <c r="E81" s="832" t="s">
        <v>5209</v>
      </c>
      <c r="F81" s="832" t="s">
        <v>5342</v>
      </c>
      <c r="G81" s="832" t="s">
        <v>5344</v>
      </c>
      <c r="H81" s="849"/>
      <c r="I81" s="849"/>
      <c r="J81" s="832"/>
      <c r="K81" s="832"/>
      <c r="L81" s="849">
        <v>1</v>
      </c>
      <c r="M81" s="849">
        <v>120</v>
      </c>
      <c r="N81" s="832">
        <v>1</v>
      </c>
      <c r="O81" s="832">
        <v>120</v>
      </c>
      <c r="P81" s="849"/>
      <c r="Q81" s="849"/>
      <c r="R81" s="837"/>
      <c r="S81" s="850"/>
    </row>
    <row r="82" spans="1:19" ht="14.4" customHeight="1" x14ac:dyDescent="0.3">
      <c r="A82" s="831" t="s">
        <v>5212</v>
      </c>
      <c r="B82" s="832" t="s">
        <v>5213</v>
      </c>
      <c r="C82" s="832" t="s">
        <v>597</v>
      </c>
      <c r="D82" s="832" t="s">
        <v>1703</v>
      </c>
      <c r="E82" s="832" t="s">
        <v>5209</v>
      </c>
      <c r="F82" s="832" t="s">
        <v>5352</v>
      </c>
      <c r="G82" s="832" t="s">
        <v>5354</v>
      </c>
      <c r="H82" s="849">
        <v>1</v>
      </c>
      <c r="I82" s="849">
        <v>948</v>
      </c>
      <c r="J82" s="832">
        <v>0.5</v>
      </c>
      <c r="K82" s="832">
        <v>948</v>
      </c>
      <c r="L82" s="849">
        <v>2</v>
      </c>
      <c r="M82" s="849">
        <v>1896</v>
      </c>
      <c r="N82" s="832">
        <v>1</v>
      </c>
      <c r="O82" s="832">
        <v>948</v>
      </c>
      <c r="P82" s="849"/>
      <c r="Q82" s="849"/>
      <c r="R82" s="837"/>
      <c r="S82" s="850"/>
    </row>
    <row r="83" spans="1:19" ht="14.4" customHeight="1" x14ac:dyDescent="0.3">
      <c r="A83" s="831" t="s">
        <v>5212</v>
      </c>
      <c r="B83" s="832" t="s">
        <v>5213</v>
      </c>
      <c r="C83" s="832" t="s">
        <v>597</v>
      </c>
      <c r="D83" s="832" t="s">
        <v>1703</v>
      </c>
      <c r="E83" s="832" t="s">
        <v>5209</v>
      </c>
      <c r="F83" s="832" t="s">
        <v>5355</v>
      </c>
      <c r="G83" s="832" t="s">
        <v>5356</v>
      </c>
      <c r="H83" s="849">
        <v>19</v>
      </c>
      <c r="I83" s="849">
        <v>4313</v>
      </c>
      <c r="J83" s="832">
        <v>1.1176470588235294</v>
      </c>
      <c r="K83" s="832">
        <v>227</v>
      </c>
      <c r="L83" s="849">
        <v>17</v>
      </c>
      <c r="M83" s="849">
        <v>3859</v>
      </c>
      <c r="N83" s="832">
        <v>1</v>
      </c>
      <c r="O83" s="832">
        <v>227</v>
      </c>
      <c r="P83" s="849">
        <v>23</v>
      </c>
      <c r="Q83" s="849">
        <v>3795</v>
      </c>
      <c r="R83" s="837">
        <v>0.98341539258875355</v>
      </c>
      <c r="S83" s="850">
        <v>165</v>
      </c>
    </row>
    <row r="84" spans="1:19" ht="14.4" customHeight="1" x14ac:dyDescent="0.3">
      <c r="A84" s="831" t="s">
        <v>5212</v>
      </c>
      <c r="B84" s="832" t="s">
        <v>5213</v>
      </c>
      <c r="C84" s="832" t="s">
        <v>597</v>
      </c>
      <c r="D84" s="832" t="s">
        <v>1704</v>
      </c>
      <c r="E84" s="832" t="s">
        <v>5209</v>
      </c>
      <c r="F84" s="832" t="s">
        <v>5254</v>
      </c>
      <c r="G84" s="832" t="s">
        <v>5255</v>
      </c>
      <c r="H84" s="849">
        <v>0</v>
      </c>
      <c r="I84" s="849">
        <v>0</v>
      </c>
      <c r="J84" s="832"/>
      <c r="K84" s="832"/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5212</v>
      </c>
      <c r="B85" s="832" t="s">
        <v>5213</v>
      </c>
      <c r="C85" s="832" t="s">
        <v>597</v>
      </c>
      <c r="D85" s="832" t="s">
        <v>1704</v>
      </c>
      <c r="E85" s="832" t="s">
        <v>5209</v>
      </c>
      <c r="F85" s="832" t="s">
        <v>5287</v>
      </c>
      <c r="G85" s="832" t="s">
        <v>5289</v>
      </c>
      <c r="H85" s="849">
        <v>0</v>
      </c>
      <c r="I85" s="849">
        <v>0</v>
      </c>
      <c r="J85" s="832"/>
      <c r="K85" s="832"/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5212</v>
      </c>
      <c r="B86" s="832" t="s">
        <v>5213</v>
      </c>
      <c r="C86" s="832" t="s">
        <v>597</v>
      </c>
      <c r="D86" s="832" t="s">
        <v>1705</v>
      </c>
      <c r="E86" s="832" t="s">
        <v>5214</v>
      </c>
      <c r="F86" s="832" t="s">
        <v>5215</v>
      </c>
      <c r="G86" s="832" t="s">
        <v>5216</v>
      </c>
      <c r="H86" s="849">
        <v>2.9000000000000004</v>
      </c>
      <c r="I86" s="849">
        <v>437.94</v>
      </c>
      <c r="J86" s="832">
        <v>0.62006569632440378</v>
      </c>
      <c r="K86" s="832">
        <v>151.01379310344825</v>
      </c>
      <c r="L86" s="849">
        <v>4.9999999999999991</v>
      </c>
      <c r="M86" s="849">
        <v>706.2800000000002</v>
      </c>
      <c r="N86" s="832">
        <v>1</v>
      </c>
      <c r="O86" s="832">
        <v>141.25600000000006</v>
      </c>
      <c r="P86" s="849">
        <v>3.7</v>
      </c>
      <c r="Q86" s="849">
        <v>257.89</v>
      </c>
      <c r="R86" s="837">
        <v>0.36513847199410987</v>
      </c>
      <c r="S86" s="850">
        <v>69.699999999999989</v>
      </c>
    </row>
    <row r="87" spans="1:19" ht="14.4" customHeight="1" x14ac:dyDescent="0.3">
      <c r="A87" s="831" t="s">
        <v>5212</v>
      </c>
      <c r="B87" s="832" t="s">
        <v>5213</v>
      </c>
      <c r="C87" s="832" t="s">
        <v>597</v>
      </c>
      <c r="D87" s="832" t="s">
        <v>1705</v>
      </c>
      <c r="E87" s="832" t="s">
        <v>5214</v>
      </c>
      <c r="F87" s="832" t="s">
        <v>5217</v>
      </c>
      <c r="G87" s="832" t="s">
        <v>1125</v>
      </c>
      <c r="H87" s="849"/>
      <c r="I87" s="849"/>
      <c r="J87" s="832"/>
      <c r="K87" s="832"/>
      <c r="L87" s="849"/>
      <c r="M87" s="849"/>
      <c r="N87" s="832"/>
      <c r="O87" s="832"/>
      <c r="P87" s="849">
        <v>1.2</v>
      </c>
      <c r="Q87" s="849">
        <v>92.36</v>
      </c>
      <c r="R87" s="837"/>
      <c r="S87" s="850">
        <v>76.966666666666669</v>
      </c>
    </row>
    <row r="88" spans="1:19" ht="14.4" customHeight="1" x14ac:dyDescent="0.3">
      <c r="A88" s="831" t="s">
        <v>5212</v>
      </c>
      <c r="B88" s="832" t="s">
        <v>5213</v>
      </c>
      <c r="C88" s="832" t="s">
        <v>597</v>
      </c>
      <c r="D88" s="832" t="s">
        <v>1705</v>
      </c>
      <c r="E88" s="832" t="s">
        <v>5214</v>
      </c>
      <c r="F88" s="832" t="s">
        <v>5220</v>
      </c>
      <c r="G88" s="832" t="s">
        <v>626</v>
      </c>
      <c r="H88" s="849">
        <v>0.1</v>
      </c>
      <c r="I88" s="849">
        <v>7.8</v>
      </c>
      <c r="J88" s="832"/>
      <c r="K88" s="832">
        <v>78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5212</v>
      </c>
      <c r="B89" s="832" t="s">
        <v>5213</v>
      </c>
      <c r="C89" s="832" t="s">
        <v>597</v>
      </c>
      <c r="D89" s="832" t="s">
        <v>1705</v>
      </c>
      <c r="E89" s="832" t="s">
        <v>5214</v>
      </c>
      <c r="F89" s="832" t="s">
        <v>5221</v>
      </c>
      <c r="G89" s="832" t="s">
        <v>1125</v>
      </c>
      <c r="H89" s="849"/>
      <c r="I89" s="849"/>
      <c r="J89" s="832"/>
      <c r="K89" s="832"/>
      <c r="L89" s="849"/>
      <c r="M89" s="849"/>
      <c r="N89" s="832"/>
      <c r="O89" s="832"/>
      <c r="P89" s="849">
        <v>4</v>
      </c>
      <c r="Q89" s="849">
        <v>67.2</v>
      </c>
      <c r="R89" s="837"/>
      <c r="S89" s="850">
        <v>16.8</v>
      </c>
    </row>
    <row r="90" spans="1:19" ht="14.4" customHeight="1" x14ac:dyDescent="0.3">
      <c r="A90" s="831" t="s">
        <v>5212</v>
      </c>
      <c r="B90" s="832" t="s">
        <v>5213</v>
      </c>
      <c r="C90" s="832" t="s">
        <v>597</v>
      </c>
      <c r="D90" s="832" t="s">
        <v>1705</v>
      </c>
      <c r="E90" s="832" t="s">
        <v>5214</v>
      </c>
      <c r="F90" s="832" t="s">
        <v>5224</v>
      </c>
      <c r="G90" s="832"/>
      <c r="H90" s="849">
        <v>1.2</v>
      </c>
      <c r="I90" s="849">
        <v>316.86</v>
      </c>
      <c r="J90" s="832">
        <v>0.44367587549182963</v>
      </c>
      <c r="K90" s="832">
        <v>264.05</v>
      </c>
      <c r="L90" s="849">
        <v>3.4000000000000004</v>
      </c>
      <c r="M90" s="849">
        <v>714.17000000000007</v>
      </c>
      <c r="N90" s="832">
        <v>1</v>
      </c>
      <c r="O90" s="832">
        <v>210.05</v>
      </c>
      <c r="P90" s="849">
        <v>0.60000000000000009</v>
      </c>
      <c r="Q90" s="849">
        <v>126.03</v>
      </c>
      <c r="R90" s="837">
        <v>0.1764705882352941</v>
      </c>
      <c r="S90" s="850">
        <v>210.04999999999998</v>
      </c>
    </row>
    <row r="91" spans="1:19" ht="14.4" customHeight="1" x14ac:dyDescent="0.3">
      <c r="A91" s="831" t="s">
        <v>5212</v>
      </c>
      <c r="B91" s="832" t="s">
        <v>5213</v>
      </c>
      <c r="C91" s="832" t="s">
        <v>597</v>
      </c>
      <c r="D91" s="832" t="s">
        <v>1705</v>
      </c>
      <c r="E91" s="832" t="s">
        <v>5214</v>
      </c>
      <c r="F91" s="832" t="s">
        <v>5225</v>
      </c>
      <c r="G91" s="832" t="s">
        <v>5226</v>
      </c>
      <c r="H91" s="849">
        <v>1</v>
      </c>
      <c r="I91" s="849">
        <v>57.27</v>
      </c>
      <c r="J91" s="832">
        <v>1</v>
      </c>
      <c r="K91" s="832">
        <v>57.27</v>
      </c>
      <c r="L91" s="849">
        <v>1</v>
      </c>
      <c r="M91" s="849">
        <v>57.27</v>
      </c>
      <c r="N91" s="832">
        <v>1</v>
      </c>
      <c r="O91" s="832">
        <v>57.27</v>
      </c>
      <c r="P91" s="849">
        <v>1</v>
      </c>
      <c r="Q91" s="849">
        <v>57.27</v>
      </c>
      <c r="R91" s="837">
        <v>1</v>
      </c>
      <c r="S91" s="850">
        <v>57.27</v>
      </c>
    </row>
    <row r="92" spans="1:19" ht="14.4" customHeight="1" x14ac:dyDescent="0.3">
      <c r="A92" s="831" t="s">
        <v>5212</v>
      </c>
      <c r="B92" s="832" t="s">
        <v>5213</v>
      </c>
      <c r="C92" s="832" t="s">
        <v>597</v>
      </c>
      <c r="D92" s="832" t="s">
        <v>1705</v>
      </c>
      <c r="E92" s="832" t="s">
        <v>5209</v>
      </c>
      <c r="F92" s="832" t="s">
        <v>5227</v>
      </c>
      <c r="G92" s="832" t="s">
        <v>5228</v>
      </c>
      <c r="H92" s="849">
        <v>65</v>
      </c>
      <c r="I92" s="849">
        <v>5395</v>
      </c>
      <c r="J92" s="832">
        <v>0.90277777777777779</v>
      </c>
      <c r="K92" s="832">
        <v>83</v>
      </c>
      <c r="L92" s="849">
        <v>72</v>
      </c>
      <c r="M92" s="849">
        <v>5976</v>
      </c>
      <c r="N92" s="832">
        <v>1</v>
      </c>
      <c r="O92" s="832">
        <v>83</v>
      </c>
      <c r="P92" s="849">
        <v>68</v>
      </c>
      <c r="Q92" s="849">
        <v>5644</v>
      </c>
      <c r="R92" s="837">
        <v>0.94444444444444442</v>
      </c>
      <c r="S92" s="850">
        <v>83</v>
      </c>
    </row>
    <row r="93" spans="1:19" ht="14.4" customHeight="1" x14ac:dyDescent="0.3">
      <c r="A93" s="831" t="s">
        <v>5212</v>
      </c>
      <c r="B93" s="832" t="s">
        <v>5213</v>
      </c>
      <c r="C93" s="832" t="s">
        <v>597</v>
      </c>
      <c r="D93" s="832" t="s">
        <v>1705</v>
      </c>
      <c r="E93" s="832" t="s">
        <v>5209</v>
      </c>
      <c r="F93" s="832" t="s">
        <v>5229</v>
      </c>
      <c r="G93" s="832" t="s">
        <v>5230</v>
      </c>
      <c r="H93" s="849">
        <v>17</v>
      </c>
      <c r="I93" s="849">
        <v>1802</v>
      </c>
      <c r="J93" s="832">
        <v>0.68</v>
      </c>
      <c r="K93" s="832">
        <v>106</v>
      </c>
      <c r="L93" s="849">
        <v>25</v>
      </c>
      <c r="M93" s="849">
        <v>2650</v>
      </c>
      <c r="N93" s="832">
        <v>1</v>
      </c>
      <c r="O93" s="832">
        <v>106</v>
      </c>
      <c r="P93" s="849">
        <v>24</v>
      </c>
      <c r="Q93" s="849">
        <v>2544</v>
      </c>
      <c r="R93" s="837">
        <v>0.96</v>
      </c>
      <c r="S93" s="850">
        <v>106</v>
      </c>
    </row>
    <row r="94" spans="1:19" ht="14.4" customHeight="1" x14ac:dyDescent="0.3">
      <c r="A94" s="831" t="s">
        <v>5212</v>
      </c>
      <c r="B94" s="832" t="s">
        <v>5213</v>
      </c>
      <c r="C94" s="832" t="s">
        <v>597</v>
      </c>
      <c r="D94" s="832" t="s">
        <v>1705</v>
      </c>
      <c r="E94" s="832" t="s">
        <v>5209</v>
      </c>
      <c r="F94" s="832" t="s">
        <v>5231</v>
      </c>
      <c r="G94" s="832" t="s">
        <v>5232</v>
      </c>
      <c r="H94" s="849"/>
      <c r="I94" s="849"/>
      <c r="J94" s="832"/>
      <c r="K94" s="832"/>
      <c r="L94" s="849">
        <v>1</v>
      </c>
      <c r="M94" s="849">
        <v>37</v>
      </c>
      <c r="N94" s="832">
        <v>1</v>
      </c>
      <c r="O94" s="832">
        <v>37</v>
      </c>
      <c r="P94" s="849">
        <v>2</v>
      </c>
      <c r="Q94" s="849">
        <v>74</v>
      </c>
      <c r="R94" s="837">
        <v>2</v>
      </c>
      <c r="S94" s="850">
        <v>37</v>
      </c>
    </row>
    <row r="95" spans="1:19" ht="14.4" customHeight="1" x14ac:dyDescent="0.3">
      <c r="A95" s="831" t="s">
        <v>5212</v>
      </c>
      <c r="B95" s="832" t="s">
        <v>5213</v>
      </c>
      <c r="C95" s="832" t="s">
        <v>597</v>
      </c>
      <c r="D95" s="832" t="s">
        <v>1705</v>
      </c>
      <c r="E95" s="832" t="s">
        <v>5209</v>
      </c>
      <c r="F95" s="832" t="s">
        <v>5231</v>
      </c>
      <c r="G95" s="832" t="s">
        <v>5233</v>
      </c>
      <c r="H95" s="849"/>
      <c r="I95" s="849"/>
      <c r="J95" s="832"/>
      <c r="K95" s="832"/>
      <c r="L95" s="849">
        <v>1</v>
      </c>
      <c r="M95" s="849">
        <v>37</v>
      </c>
      <c r="N95" s="832">
        <v>1</v>
      </c>
      <c r="O95" s="832">
        <v>37</v>
      </c>
      <c r="P95" s="849"/>
      <c r="Q95" s="849"/>
      <c r="R95" s="837"/>
      <c r="S95" s="850"/>
    </row>
    <row r="96" spans="1:19" ht="14.4" customHeight="1" x14ac:dyDescent="0.3">
      <c r="A96" s="831" t="s">
        <v>5212</v>
      </c>
      <c r="B96" s="832" t="s">
        <v>5213</v>
      </c>
      <c r="C96" s="832" t="s">
        <v>597</v>
      </c>
      <c r="D96" s="832" t="s">
        <v>1705</v>
      </c>
      <c r="E96" s="832" t="s">
        <v>5209</v>
      </c>
      <c r="F96" s="832" t="s">
        <v>5239</v>
      </c>
      <c r="G96" s="832" t="s">
        <v>5240</v>
      </c>
      <c r="H96" s="849">
        <v>11</v>
      </c>
      <c r="I96" s="849">
        <v>2277</v>
      </c>
      <c r="J96" s="832">
        <v>0.91666666666666663</v>
      </c>
      <c r="K96" s="832">
        <v>207</v>
      </c>
      <c r="L96" s="849">
        <v>12</v>
      </c>
      <c r="M96" s="849">
        <v>2484</v>
      </c>
      <c r="N96" s="832">
        <v>1</v>
      </c>
      <c r="O96" s="832">
        <v>207</v>
      </c>
      <c r="P96" s="849">
        <v>13</v>
      </c>
      <c r="Q96" s="849">
        <v>3133</v>
      </c>
      <c r="R96" s="837">
        <v>1.2612721417069244</v>
      </c>
      <c r="S96" s="850">
        <v>241</v>
      </c>
    </row>
    <row r="97" spans="1:19" ht="14.4" customHeight="1" x14ac:dyDescent="0.3">
      <c r="A97" s="831" t="s">
        <v>5212</v>
      </c>
      <c r="B97" s="832" t="s">
        <v>5213</v>
      </c>
      <c r="C97" s="832" t="s">
        <v>597</v>
      </c>
      <c r="D97" s="832" t="s">
        <v>1705</v>
      </c>
      <c r="E97" s="832" t="s">
        <v>5209</v>
      </c>
      <c r="F97" s="832" t="s">
        <v>5239</v>
      </c>
      <c r="G97" s="832" t="s">
        <v>5241</v>
      </c>
      <c r="H97" s="849">
        <v>3</v>
      </c>
      <c r="I97" s="849">
        <v>621</v>
      </c>
      <c r="J97" s="832">
        <v>0.75</v>
      </c>
      <c r="K97" s="832">
        <v>207</v>
      </c>
      <c r="L97" s="849">
        <v>4</v>
      </c>
      <c r="M97" s="849">
        <v>828</v>
      </c>
      <c r="N97" s="832">
        <v>1</v>
      </c>
      <c r="O97" s="832">
        <v>207</v>
      </c>
      <c r="P97" s="849"/>
      <c r="Q97" s="849"/>
      <c r="R97" s="837"/>
      <c r="S97" s="850"/>
    </row>
    <row r="98" spans="1:19" ht="14.4" customHeight="1" x14ac:dyDescent="0.3">
      <c r="A98" s="831" t="s">
        <v>5212</v>
      </c>
      <c r="B98" s="832" t="s">
        <v>5213</v>
      </c>
      <c r="C98" s="832" t="s">
        <v>597</v>
      </c>
      <c r="D98" s="832" t="s">
        <v>1705</v>
      </c>
      <c r="E98" s="832" t="s">
        <v>5209</v>
      </c>
      <c r="F98" s="832" t="s">
        <v>5242</v>
      </c>
      <c r="G98" s="832" t="s">
        <v>5243</v>
      </c>
      <c r="H98" s="849">
        <v>1</v>
      </c>
      <c r="I98" s="849">
        <v>309</v>
      </c>
      <c r="J98" s="832"/>
      <c r="K98" s="832">
        <v>309</v>
      </c>
      <c r="L98" s="849"/>
      <c r="M98" s="849"/>
      <c r="N98" s="832"/>
      <c r="O98" s="832"/>
      <c r="P98" s="849">
        <v>1</v>
      </c>
      <c r="Q98" s="849">
        <v>382</v>
      </c>
      <c r="R98" s="837"/>
      <c r="S98" s="850">
        <v>382</v>
      </c>
    </row>
    <row r="99" spans="1:19" ht="14.4" customHeight="1" x14ac:dyDescent="0.3">
      <c r="A99" s="831" t="s">
        <v>5212</v>
      </c>
      <c r="B99" s="832" t="s">
        <v>5213</v>
      </c>
      <c r="C99" s="832" t="s">
        <v>597</v>
      </c>
      <c r="D99" s="832" t="s">
        <v>1705</v>
      </c>
      <c r="E99" s="832" t="s">
        <v>5209</v>
      </c>
      <c r="F99" s="832" t="s">
        <v>5242</v>
      </c>
      <c r="G99" s="832" t="s">
        <v>5244</v>
      </c>
      <c r="H99" s="849"/>
      <c r="I99" s="849"/>
      <c r="J99" s="832"/>
      <c r="K99" s="832"/>
      <c r="L99" s="849"/>
      <c r="M99" s="849"/>
      <c r="N99" s="832"/>
      <c r="O99" s="832"/>
      <c r="P99" s="849">
        <v>2</v>
      </c>
      <c r="Q99" s="849">
        <v>764</v>
      </c>
      <c r="R99" s="837"/>
      <c r="S99" s="850">
        <v>382</v>
      </c>
    </row>
    <row r="100" spans="1:19" ht="14.4" customHeight="1" x14ac:dyDescent="0.3">
      <c r="A100" s="831" t="s">
        <v>5212</v>
      </c>
      <c r="B100" s="832" t="s">
        <v>5213</v>
      </c>
      <c r="C100" s="832" t="s">
        <v>597</v>
      </c>
      <c r="D100" s="832" t="s">
        <v>1705</v>
      </c>
      <c r="E100" s="832" t="s">
        <v>5209</v>
      </c>
      <c r="F100" s="832" t="s">
        <v>5245</v>
      </c>
      <c r="G100" s="832" t="s">
        <v>5247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604</v>
      </c>
      <c r="R100" s="837"/>
      <c r="S100" s="850">
        <v>604</v>
      </c>
    </row>
    <row r="101" spans="1:19" ht="14.4" customHeight="1" x14ac:dyDescent="0.3">
      <c r="A101" s="831" t="s">
        <v>5212</v>
      </c>
      <c r="B101" s="832" t="s">
        <v>5213</v>
      </c>
      <c r="C101" s="832" t="s">
        <v>597</v>
      </c>
      <c r="D101" s="832" t="s">
        <v>1705</v>
      </c>
      <c r="E101" s="832" t="s">
        <v>5209</v>
      </c>
      <c r="F101" s="832" t="s">
        <v>5248</v>
      </c>
      <c r="G101" s="832" t="s">
        <v>5249</v>
      </c>
      <c r="H101" s="849">
        <v>77</v>
      </c>
      <c r="I101" s="849">
        <v>7623</v>
      </c>
      <c r="J101" s="832">
        <v>1.1000000000000001</v>
      </c>
      <c r="K101" s="832">
        <v>99</v>
      </c>
      <c r="L101" s="849">
        <v>70</v>
      </c>
      <c r="M101" s="849">
        <v>6930</v>
      </c>
      <c r="N101" s="832">
        <v>1</v>
      </c>
      <c r="O101" s="832">
        <v>99</v>
      </c>
      <c r="P101" s="849">
        <v>55</v>
      </c>
      <c r="Q101" s="849">
        <v>5005</v>
      </c>
      <c r="R101" s="837">
        <v>0.72222222222222221</v>
      </c>
      <c r="S101" s="850">
        <v>91</v>
      </c>
    </row>
    <row r="102" spans="1:19" ht="14.4" customHeight="1" x14ac:dyDescent="0.3">
      <c r="A102" s="831" t="s">
        <v>5212</v>
      </c>
      <c r="B102" s="832" t="s">
        <v>5213</v>
      </c>
      <c r="C102" s="832" t="s">
        <v>597</v>
      </c>
      <c r="D102" s="832" t="s">
        <v>1705</v>
      </c>
      <c r="E102" s="832" t="s">
        <v>5209</v>
      </c>
      <c r="F102" s="832" t="s">
        <v>5248</v>
      </c>
      <c r="G102" s="832" t="s">
        <v>5250</v>
      </c>
      <c r="H102" s="849">
        <v>1</v>
      </c>
      <c r="I102" s="849">
        <v>99</v>
      </c>
      <c r="J102" s="832">
        <v>0.25</v>
      </c>
      <c r="K102" s="832">
        <v>99</v>
      </c>
      <c r="L102" s="849">
        <v>4</v>
      </c>
      <c r="M102" s="849">
        <v>396</v>
      </c>
      <c r="N102" s="832">
        <v>1</v>
      </c>
      <c r="O102" s="832">
        <v>99</v>
      </c>
      <c r="P102" s="849">
        <v>13</v>
      </c>
      <c r="Q102" s="849">
        <v>1183</v>
      </c>
      <c r="R102" s="837">
        <v>2.9873737373737375</v>
      </c>
      <c r="S102" s="850">
        <v>91</v>
      </c>
    </row>
    <row r="103" spans="1:19" ht="14.4" customHeight="1" x14ac:dyDescent="0.3">
      <c r="A103" s="831" t="s">
        <v>5212</v>
      </c>
      <c r="B103" s="832" t="s">
        <v>5213</v>
      </c>
      <c r="C103" s="832" t="s">
        <v>597</v>
      </c>
      <c r="D103" s="832" t="s">
        <v>1705</v>
      </c>
      <c r="E103" s="832" t="s">
        <v>5209</v>
      </c>
      <c r="F103" s="832" t="s">
        <v>5251</v>
      </c>
      <c r="G103" s="832" t="s">
        <v>5252</v>
      </c>
      <c r="H103" s="849">
        <v>36</v>
      </c>
      <c r="I103" s="849">
        <v>3492</v>
      </c>
      <c r="J103" s="832">
        <v>0.76595744680851063</v>
      </c>
      <c r="K103" s="832">
        <v>97</v>
      </c>
      <c r="L103" s="849">
        <v>47</v>
      </c>
      <c r="M103" s="849">
        <v>4559</v>
      </c>
      <c r="N103" s="832">
        <v>1</v>
      </c>
      <c r="O103" s="832">
        <v>97</v>
      </c>
      <c r="P103" s="849">
        <v>37</v>
      </c>
      <c r="Q103" s="849">
        <v>2997</v>
      </c>
      <c r="R103" s="837">
        <v>0.65738100460627336</v>
      </c>
      <c r="S103" s="850">
        <v>81</v>
      </c>
    </row>
    <row r="104" spans="1:19" ht="14.4" customHeight="1" x14ac:dyDescent="0.3">
      <c r="A104" s="831" t="s">
        <v>5212</v>
      </c>
      <c r="B104" s="832" t="s">
        <v>5213</v>
      </c>
      <c r="C104" s="832" t="s">
        <v>597</v>
      </c>
      <c r="D104" s="832" t="s">
        <v>1705</v>
      </c>
      <c r="E104" s="832" t="s">
        <v>5209</v>
      </c>
      <c r="F104" s="832" t="s">
        <v>5251</v>
      </c>
      <c r="G104" s="832" t="s">
        <v>5253</v>
      </c>
      <c r="H104" s="849">
        <v>1</v>
      </c>
      <c r="I104" s="849">
        <v>97</v>
      </c>
      <c r="J104" s="832"/>
      <c r="K104" s="832">
        <v>97</v>
      </c>
      <c r="L104" s="849"/>
      <c r="M104" s="849"/>
      <c r="N104" s="832"/>
      <c r="O104" s="832"/>
      <c r="P104" s="849">
        <v>10</v>
      </c>
      <c r="Q104" s="849">
        <v>810</v>
      </c>
      <c r="R104" s="837"/>
      <c r="S104" s="850">
        <v>81</v>
      </c>
    </row>
    <row r="105" spans="1:19" ht="14.4" customHeight="1" x14ac:dyDescent="0.3">
      <c r="A105" s="831" t="s">
        <v>5212</v>
      </c>
      <c r="B105" s="832" t="s">
        <v>5213</v>
      </c>
      <c r="C105" s="832" t="s">
        <v>597</v>
      </c>
      <c r="D105" s="832" t="s">
        <v>1705</v>
      </c>
      <c r="E105" s="832" t="s">
        <v>5209</v>
      </c>
      <c r="F105" s="832" t="s">
        <v>5254</v>
      </c>
      <c r="G105" s="832" t="s">
        <v>5255</v>
      </c>
      <c r="H105" s="849">
        <v>518</v>
      </c>
      <c r="I105" s="849">
        <v>65268</v>
      </c>
      <c r="J105" s="832">
        <v>0.72549019607843135</v>
      </c>
      <c r="K105" s="832">
        <v>126</v>
      </c>
      <c r="L105" s="849">
        <v>714</v>
      </c>
      <c r="M105" s="849">
        <v>89964</v>
      </c>
      <c r="N105" s="832">
        <v>1</v>
      </c>
      <c r="O105" s="832">
        <v>126</v>
      </c>
      <c r="P105" s="849">
        <v>671</v>
      </c>
      <c r="Q105" s="849">
        <v>85217</v>
      </c>
      <c r="R105" s="837">
        <v>0.94723444933528966</v>
      </c>
      <c r="S105" s="850">
        <v>127</v>
      </c>
    </row>
    <row r="106" spans="1:19" ht="14.4" customHeight="1" x14ac:dyDescent="0.3">
      <c r="A106" s="831" t="s">
        <v>5212</v>
      </c>
      <c r="B106" s="832" t="s">
        <v>5213</v>
      </c>
      <c r="C106" s="832" t="s">
        <v>597</v>
      </c>
      <c r="D106" s="832" t="s">
        <v>1705</v>
      </c>
      <c r="E106" s="832" t="s">
        <v>5209</v>
      </c>
      <c r="F106" s="832" t="s">
        <v>5254</v>
      </c>
      <c r="G106" s="832" t="s">
        <v>5256</v>
      </c>
      <c r="H106" s="849">
        <v>8</v>
      </c>
      <c r="I106" s="849">
        <v>1008</v>
      </c>
      <c r="J106" s="832">
        <v>4</v>
      </c>
      <c r="K106" s="832">
        <v>126</v>
      </c>
      <c r="L106" s="849">
        <v>2</v>
      </c>
      <c r="M106" s="849">
        <v>252</v>
      </c>
      <c r="N106" s="832">
        <v>1</v>
      </c>
      <c r="O106" s="832">
        <v>126</v>
      </c>
      <c r="P106" s="849">
        <v>3</v>
      </c>
      <c r="Q106" s="849">
        <v>381</v>
      </c>
      <c r="R106" s="837">
        <v>1.5119047619047619</v>
      </c>
      <c r="S106" s="850">
        <v>127</v>
      </c>
    </row>
    <row r="107" spans="1:19" ht="14.4" customHeight="1" x14ac:dyDescent="0.3">
      <c r="A107" s="831" t="s">
        <v>5212</v>
      </c>
      <c r="B107" s="832" t="s">
        <v>5213</v>
      </c>
      <c r="C107" s="832" t="s">
        <v>597</v>
      </c>
      <c r="D107" s="832" t="s">
        <v>1705</v>
      </c>
      <c r="E107" s="832" t="s">
        <v>5209</v>
      </c>
      <c r="F107" s="832" t="s">
        <v>5262</v>
      </c>
      <c r="G107" s="832" t="s">
        <v>5263</v>
      </c>
      <c r="H107" s="849">
        <v>1</v>
      </c>
      <c r="I107" s="849">
        <v>540</v>
      </c>
      <c r="J107" s="832"/>
      <c r="K107" s="832">
        <v>540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5212</v>
      </c>
      <c r="B108" s="832" t="s">
        <v>5213</v>
      </c>
      <c r="C108" s="832" t="s">
        <v>597</v>
      </c>
      <c r="D108" s="832" t="s">
        <v>1705</v>
      </c>
      <c r="E108" s="832" t="s">
        <v>5209</v>
      </c>
      <c r="F108" s="832" t="s">
        <v>5268</v>
      </c>
      <c r="G108" s="832" t="s">
        <v>5269</v>
      </c>
      <c r="H108" s="849"/>
      <c r="I108" s="849"/>
      <c r="J108" s="832"/>
      <c r="K108" s="832"/>
      <c r="L108" s="849">
        <v>1</v>
      </c>
      <c r="M108" s="849">
        <v>972</v>
      </c>
      <c r="N108" s="832">
        <v>1</v>
      </c>
      <c r="O108" s="832">
        <v>972</v>
      </c>
      <c r="P108" s="849"/>
      <c r="Q108" s="849"/>
      <c r="R108" s="837"/>
      <c r="S108" s="850"/>
    </row>
    <row r="109" spans="1:19" ht="14.4" customHeight="1" x14ac:dyDescent="0.3">
      <c r="A109" s="831" t="s">
        <v>5212</v>
      </c>
      <c r="B109" s="832" t="s">
        <v>5213</v>
      </c>
      <c r="C109" s="832" t="s">
        <v>597</v>
      </c>
      <c r="D109" s="832" t="s">
        <v>1705</v>
      </c>
      <c r="E109" s="832" t="s">
        <v>5209</v>
      </c>
      <c r="F109" s="832" t="s">
        <v>5275</v>
      </c>
      <c r="G109" s="832" t="s">
        <v>5277</v>
      </c>
      <c r="H109" s="849">
        <v>9</v>
      </c>
      <c r="I109" s="849">
        <v>11781</v>
      </c>
      <c r="J109" s="832">
        <v>0.49961832061068701</v>
      </c>
      <c r="K109" s="832">
        <v>1309</v>
      </c>
      <c r="L109" s="849">
        <v>18</v>
      </c>
      <c r="M109" s="849">
        <v>23580</v>
      </c>
      <c r="N109" s="832">
        <v>1</v>
      </c>
      <c r="O109" s="832">
        <v>1310</v>
      </c>
      <c r="P109" s="849">
        <v>20</v>
      </c>
      <c r="Q109" s="849">
        <v>26260</v>
      </c>
      <c r="R109" s="837">
        <v>1.1136556403731976</v>
      </c>
      <c r="S109" s="850">
        <v>1313</v>
      </c>
    </row>
    <row r="110" spans="1:19" ht="14.4" customHeight="1" x14ac:dyDescent="0.3">
      <c r="A110" s="831" t="s">
        <v>5212</v>
      </c>
      <c r="B110" s="832" t="s">
        <v>5213</v>
      </c>
      <c r="C110" s="832" t="s">
        <v>597</v>
      </c>
      <c r="D110" s="832" t="s">
        <v>1705</v>
      </c>
      <c r="E110" s="832" t="s">
        <v>5209</v>
      </c>
      <c r="F110" s="832" t="s">
        <v>5278</v>
      </c>
      <c r="G110" s="832" t="s">
        <v>5279</v>
      </c>
      <c r="H110" s="849">
        <v>1</v>
      </c>
      <c r="I110" s="849">
        <v>971</v>
      </c>
      <c r="J110" s="832">
        <v>0.49948559670781895</v>
      </c>
      <c r="K110" s="832">
        <v>971</v>
      </c>
      <c r="L110" s="849">
        <v>2</v>
      </c>
      <c r="M110" s="849">
        <v>1944</v>
      </c>
      <c r="N110" s="832">
        <v>1</v>
      </c>
      <c r="O110" s="832">
        <v>972</v>
      </c>
      <c r="P110" s="849">
        <v>3</v>
      </c>
      <c r="Q110" s="849">
        <v>2925</v>
      </c>
      <c r="R110" s="837">
        <v>1.5046296296296295</v>
      </c>
      <c r="S110" s="850">
        <v>975</v>
      </c>
    </row>
    <row r="111" spans="1:19" ht="14.4" customHeight="1" x14ac:dyDescent="0.3">
      <c r="A111" s="831" t="s">
        <v>5212</v>
      </c>
      <c r="B111" s="832" t="s">
        <v>5213</v>
      </c>
      <c r="C111" s="832" t="s">
        <v>597</v>
      </c>
      <c r="D111" s="832" t="s">
        <v>1705</v>
      </c>
      <c r="E111" s="832" t="s">
        <v>5209</v>
      </c>
      <c r="F111" s="832" t="s">
        <v>5278</v>
      </c>
      <c r="G111" s="832" t="s">
        <v>5280</v>
      </c>
      <c r="H111" s="849">
        <v>1</v>
      </c>
      <c r="I111" s="849">
        <v>971</v>
      </c>
      <c r="J111" s="832"/>
      <c r="K111" s="832">
        <v>971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5212</v>
      </c>
      <c r="B112" s="832" t="s">
        <v>5213</v>
      </c>
      <c r="C112" s="832" t="s">
        <v>597</v>
      </c>
      <c r="D112" s="832" t="s">
        <v>1705</v>
      </c>
      <c r="E112" s="832" t="s">
        <v>5209</v>
      </c>
      <c r="F112" s="832" t="s">
        <v>5284</v>
      </c>
      <c r="G112" s="832" t="s">
        <v>5285</v>
      </c>
      <c r="H112" s="849">
        <v>1</v>
      </c>
      <c r="I112" s="849">
        <v>163</v>
      </c>
      <c r="J112" s="832">
        <v>0.33333333333333331</v>
      </c>
      <c r="K112" s="832">
        <v>163</v>
      </c>
      <c r="L112" s="849">
        <v>3</v>
      </c>
      <c r="M112" s="849">
        <v>489</v>
      </c>
      <c r="N112" s="832">
        <v>1</v>
      </c>
      <c r="O112" s="832">
        <v>163</v>
      </c>
      <c r="P112" s="849">
        <v>1</v>
      </c>
      <c r="Q112" s="849">
        <v>164</v>
      </c>
      <c r="R112" s="837">
        <v>0.33537832310838445</v>
      </c>
      <c r="S112" s="850">
        <v>164</v>
      </c>
    </row>
    <row r="113" spans="1:19" ht="14.4" customHeight="1" x14ac:dyDescent="0.3">
      <c r="A113" s="831" t="s">
        <v>5212</v>
      </c>
      <c r="B113" s="832" t="s">
        <v>5213</v>
      </c>
      <c r="C113" s="832" t="s">
        <v>597</v>
      </c>
      <c r="D113" s="832" t="s">
        <v>1705</v>
      </c>
      <c r="E113" s="832" t="s">
        <v>5209</v>
      </c>
      <c r="F113" s="832" t="s">
        <v>5284</v>
      </c>
      <c r="G113" s="832" t="s">
        <v>5286</v>
      </c>
      <c r="H113" s="849">
        <v>21</v>
      </c>
      <c r="I113" s="849">
        <v>3423</v>
      </c>
      <c r="J113" s="832">
        <v>0.65625</v>
      </c>
      <c r="K113" s="832">
        <v>163</v>
      </c>
      <c r="L113" s="849">
        <v>32</v>
      </c>
      <c r="M113" s="849">
        <v>5216</v>
      </c>
      <c r="N113" s="832">
        <v>1</v>
      </c>
      <c r="O113" s="832">
        <v>163</v>
      </c>
      <c r="P113" s="849">
        <v>32</v>
      </c>
      <c r="Q113" s="849">
        <v>5248</v>
      </c>
      <c r="R113" s="837">
        <v>1.0061349693251533</v>
      </c>
      <c r="S113" s="850">
        <v>164</v>
      </c>
    </row>
    <row r="114" spans="1:19" ht="14.4" customHeight="1" x14ac:dyDescent="0.3">
      <c r="A114" s="831" t="s">
        <v>5212</v>
      </c>
      <c r="B114" s="832" t="s">
        <v>5213</v>
      </c>
      <c r="C114" s="832" t="s">
        <v>597</v>
      </c>
      <c r="D114" s="832" t="s">
        <v>1705</v>
      </c>
      <c r="E114" s="832" t="s">
        <v>5209</v>
      </c>
      <c r="F114" s="832" t="s">
        <v>5287</v>
      </c>
      <c r="G114" s="832" t="s">
        <v>5288</v>
      </c>
      <c r="H114" s="849">
        <v>5</v>
      </c>
      <c r="I114" s="849">
        <v>166.64999999999998</v>
      </c>
      <c r="J114" s="832">
        <v>2.5</v>
      </c>
      <c r="K114" s="832">
        <v>33.33</v>
      </c>
      <c r="L114" s="849">
        <v>2</v>
      </c>
      <c r="M114" s="849">
        <v>66.66</v>
      </c>
      <c r="N114" s="832">
        <v>1</v>
      </c>
      <c r="O114" s="832">
        <v>33.33</v>
      </c>
      <c r="P114" s="849">
        <v>2</v>
      </c>
      <c r="Q114" s="849">
        <v>66.66</v>
      </c>
      <c r="R114" s="837">
        <v>1</v>
      </c>
      <c r="S114" s="850">
        <v>33.33</v>
      </c>
    </row>
    <row r="115" spans="1:19" ht="14.4" customHeight="1" x14ac:dyDescent="0.3">
      <c r="A115" s="831" t="s">
        <v>5212</v>
      </c>
      <c r="B115" s="832" t="s">
        <v>5213</v>
      </c>
      <c r="C115" s="832" t="s">
        <v>597</v>
      </c>
      <c r="D115" s="832" t="s">
        <v>1705</v>
      </c>
      <c r="E115" s="832" t="s">
        <v>5209</v>
      </c>
      <c r="F115" s="832" t="s">
        <v>5287</v>
      </c>
      <c r="G115" s="832" t="s">
        <v>5289</v>
      </c>
      <c r="H115" s="849">
        <v>452</v>
      </c>
      <c r="I115" s="849">
        <v>15066.66</v>
      </c>
      <c r="J115" s="832">
        <v>0.75083123034050547</v>
      </c>
      <c r="K115" s="832">
        <v>33.333318584070796</v>
      </c>
      <c r="L115" s="849">
        <v>602</v>
      </c>
      <c r="M115" s="849">
        <v>20066.64</v>
      </c>
      <c r="N115" s="832">
        <v>1</v>
      </c>
      <c r="O115" s="832">
        <v>33.333289036544848</v>
      </c>
      <c r="P115" s="849">
        <v>469</v>
      </c>
      <c r="Q115" s="849">
        <v>15633.34</v>
      </c>
      <c r="R115" s="837">
        <v>0.77907113497825253</v>
      </c>
      <c r="S115" s="850">
        <v>33.333347547974412</v>
      </c>
    </row>
    <row r="116" spans="1:19" ht="14.4" customHeight="1" x14ac:dyDescent="0.3">
      <c r="A116" s="831" t="s">
        <v>5212</v>
      </c>
      <c r="B116" s="832" t="s">
        <v>5213</v>
      </c>
      <c r="C116" s="832" t="s">
        <v>597</v>
      </c>
      <c r="D116" s="832" t="s">
        <v>1705</v>
      </c>
      <c r="E116" s="832" t="s">
        <v>5209</v>
      </c>
      <c r="F116" s="832" t="s">
        <v>5290</v>
      </c>
      <c r="G116" s="832" t="s">
        <v>5291</v>
      </c>
      <c r="H116" s="849">
        <v>3</v>
      </c>
      <c r="I116" s="849">
        <v>348</v>
      </c>
      <c r="J116" s="832">
        <v>1.5</v>
      </c>
      <c r="K116" s="832">
        <v>116</v>
      </c>
      <c r="L116" s="849">
        <v>2</v>
      </c>
      <c r="M116" s="849">
        <v>232</v>
      </c>
      <c r="N116" s="832">
        <v>1</v>
      </c>
      <c r="O116" s="832">
        <v>116</v>
      </c>
      <c r="P116" s="849"/>
      <c r="Q116" s="849"/>
      <c r="R116" s="837"/>
      <c r="S116" s="850"/>
    </row>
    <row r="117" spans="1:19" ht="14.4" customHeight="1" x14ac:dyDescent="0.3">
      <c r="A117" s="831" t="s">
        <v>5212</v>
      </c>
      <c r="B117" s="832" t="s">
        <v>5213</v>
      </c>
      <c r="C117" s="832" t="s">
        <v>597</v>
      </c>
      <c r="D117" s="832" t="s">
        <v>1705</v>
      </c>
      <c r="E117" s="832" t="s">
        <v>5209</v>
      </c>
      <c r="F117" s="832" t="s">
        <v>5290</v>
      </c>
      <c r="G117" s="832" t="s">
        <v>5292</v>
      </c>
      <c r="H117" s="849">
        <v>5</v>
      </c>
      <c r="I117" s="849">
        <v>580</v>
      </c>
      <c r="J117" s="832">
        <v>1.6666666666666667</v>
      </c>
      <c r="K117" s="832">
        <v>116</v>
      </c>
      <c r="L117" s="849">
        <v>3</v>
      </c>
      <c r="M117" s="849">
        <v>348</v>
      </c>
      <c r="N117" s="832">
        <v>1</v>
      </c>
      <c r="O117" s="832">
        <v>116</v>
      </c>
      <c r="P117" s="849">
        <v>5</v>
      </c>
      <c r="Q117" s="849">
        <v>580</v>
      </c>
      <c r="R117" s="837">
        <v>1.6666666666666667</v>
      </c>
      <c r="S117" s="850">
        <v>116</v>
      </c>
    </row>
    <row r="118" spans="1:19" ht="14.4" customHeight="1" x14ac:dyDescent="0.3">
      <c r="A118" s="831" t="s">
        <v>5212</v>
      </c>
      <c r="B118" s="832" t="s">
        <v>5213</v>
      </c>
      <c r="C118" s="832" t="s">
        <v>597</v>
      </c>
      <c r="D118" s="832" t="s">
        <v>1705</v>
      </c>
      <c r="E118" s="832" t="s">
        <v>5209</v>
      </c>
      <c r="F118" s="832" t="s">
        <v>5295</v>
      </c>
      <c r="G118" s="832" t="s">
        <v>5296</v>
      </c>
      <c r="H118" s="849">
        <v>13</v>
      </c>
      <c r="I118" s="849">
        <v>1118</v>
      </c>
      <c r="J118" s="832">
        <v>0.59090909090909094</v>
      </c>
      <c r="K118" s="832">
        <v>86</v>
      </c>
      <c r="L118" s="849">
        <v>22</v>
      </c>
      <c r="M118" s="849">
        <v>1892</v>
      </c>
      <c r="N118" s="832">
        <v>1</v>
      </c>
      <c r="O118" s="832">
        <v>86</v>
      </c>
      <c r="P118" s="849">
        <v>13</v>
      </c>
      <c r="Q118" s="849">
        <v>1118</v>
      </c>
      <c r="R118" s="837">
        <v>0.59090909090909094</v>
      </c>
      <c r="S118" s="850">
        <v>86</v>
      </c>
    </row>
    <row r="119" spans="1:19" ht="14.4" customHeight="1" x14ac:dyDescent="0.3">
      <c r="A119" s="831" t="s">
        <v>5212</v>
      </c>
      <c r="B119" s="832" t="s">
        <v>5213</v>
      </c>
      <c r="C119" s="832" t="s">
        <v>597</v>
      </c>
      <c r="D119" s="832" t="s">
        <v>1705</v>
      </c>
      <c r="E119" s="832" t="s">
        <v>5209</v>
      </c>
      <c r="F119" s="832" t="s">
        <v>5295</v>
      </c>
      <c r="G119" s="832" t="s">
        <v>5297</v>
      </c>
      <c r="H119" s="849"/>
      <c r="I119" s="849"/>
      <c r="J119" s="832"/>
      <c r="K119" s="832"/>
      <c r="L119" s="849">
        <v>1</v>
      </c>
      <c r="M119" s="849">
        <v>86</v>
      </c>
      <c r="N119" s="832">
        <v>1</v>
      </c>
      <c r="O119" s="832">
        <v>86</v>
      </c>
      <c r="P119" s="849">
        <v>1</v>
      </c>
      <c r="Q119" s="849">
        <v>86</v>
      </c>
      <c r="R119" s="837">
        <v>1</v>
      </c>
      <c r="S119" s="850">
        <v>86</v>
      </c>
    </row>
    <row r="120" spans="1:19" ht="14.4" customHeight="1" x14ac:dyDescent="0.3">
      <c r="A120" s="831" t="s">
        <v>5212</v>
      </c>
      <c r="B120" s="832" t="s">
        <v>5213</v>
      </c>
      <c r="C120" s="832" t="s">
        <v>597</v>
      </c>
      <c r="D120" s="832" t="s">
        <v>1705</v>
      </c>
      <c r="E120" s="832" t="s">
        <v>5209</v>
      </c>
      <c r="F120" s="832" t="s">
        <v>5298</v>
      </c>
      <c r="G120" s="832" t="s">
        <v>5299</v>
      </c>
      <c r="H120" s="849"/>
      <c r="I120" s="849"/>
      <c r="J120" s="832"/>
      <c r="K120" s="832"/>
      <c r="L120" s="849">
        <v>3</v>
      </c>
      <c r="M120" s="849">
        <v>96</v>
      </c>
      <c r="N120" s="832">
        <v>1</v>
      </c>
      <c r="O120" s="832">
        <v>32</v>
      </c>
      <c r="P120" s="849"/>
      <c r="Q120" s="849"/>
      <c r="R120" s="837"/>
      <c r="S120" s="850"/>
    </row>
    <row r="121" spans="1:19" ht="14.4" customHeight="1" x14ac:dyDescent="0.3">
      <c r="A121" s="831" t="s">
        <v>5212</v>
      </c>
      <c r="B121" s="832" t="s">
        <v>5213</v>
      </c>
      <c r="C121" s="832" t="s">
        <v>597</v>
      </c>
      <c r="D121" s="832" t="s">
        <v>1705</v>
      </c>
      <c r="E121" s="832" t="s">
        <v>5209</v>
      </c>
      <c r="F121" s="832" t="s">
        <v>5298</v>
      </c>
      <c r="G121" s="832" t="s">
        <v>5300</v>
      </c>
      <c r="H121" s="849">
        <v>3</v>
      </c>
      <c r="I121" s="849">
        <v>96</v>
      </c>
      <c r="J121" s="832"/>
      <c r="K121" s="832">
        <v>32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5212</v>
      </c>
      <c r="B122" s="832" t="s">
        <v>5213</v>
      </c>
      <c r="C122" s="832" t="s">
        <v>597</v>
      </c>
      <c r="D122" s="832" t="s">
        <v>1705</v>
      </c>
      <c r="E122" s="832" t="s">
        <v>5209</v>
      </c>
      <c r="F122" s="832" t="s">
        <v>5303</v>
      </c>
      <c r="G122" s="832" t="s">
        <v>5304</v>
      </c>
      <c r="H122" s="849"/>
      <c r="I122" s="849"/>
      <c r="J122" s="832"/>
      <c r="K122" s="832"/>
      <c r="L122" s="849">
        <v>2</v>
      </c>
      <c r="M122" s="849">
        <v>790</v>
      </c>
      <c r="N122" s="832">
        <v>1</v>
      </c>
      <c r="O122" s="832">
        <v>395</v>
      </c>
      <c r="P122" s="849"/>
      <c r="Q122" s="849"/>
      <c r="R122" s="837"/>
      <c r="S122" s="850"/>
    </row>
    <row r="123" spans="1:19" ht="14.4" customHeight="1" x14ac:dyDescent="0.3">
      <c r="A123" s="831" t="s">
        <v>5212</v>
      </c>
      <c r="B123" s="832" t="s">
        <v>5213</v>
      </c>
      <c r="C123" s="832" t="s">
        <v>597</v>
      </c>
      <c r="D123" s="832" t="s">
        <v>1705</v>
      </c>
      <c r="E123" s="832" t="s">
        <v>5209</v>
      </c>
      <c r="F123" s="832" t="s">
        <v>5303</v>
      </c>
      <c r="G123" s="832" t="s">
        <v>5305</v>
      </c>
      <c r="H123" s="849">
        <v>5</v>
      </c>
      <c r="I123" s="849">
        <v>1970</v>
      </c>
      <c r="J123" s="832">
        <v>0.62341772151898733</v>
      </c>
      <c r="K123" s="832">
        <v>394</v>
      </c>
      <c r="L123" s="849">
        <v>8</v>
      </c>
      <c r="M123" s="849">
        <v>3160</v>
      </c>
      <c r="N123" s="832">
        <v>1</v>
      </c>
      <c r="O123" s="832">
        <v>395</v>
      </c>
      <c r="P123" s="849">
        <v>4</v>
      </c>
      <c r="Q123" s="849">
        <v>1984</v>
      </c>
      <c r="R123" s="837">
        <v>0.6278481012658228</v>
      </c>
      <c r="S123" s="850">
        <v>496</v>
      </c>
    </row>
    <row r="124" spans="1:19" ht="14.4" customHeight="1" x14ac:dyDescent="0.3">
      <c r="A124" s="831" t="s">
        <v>5212</v>
      </c>
      <c r="B124" s="832" t="s">
        <v>5213</v>
      </c>
      <c r="C124" s="832" t="s">
        <v>597</v>
      </c>
      <c r="D124" s="832" t="s">
        <v>1705</v>
      </c>
      <c r="E124" s="832" t="s">
        <v>5209</v>
      </c>
      <c r="F124" s="832" t="s">
        <v>5307</v>
      </c>
      <c r="G124" s="832" t="s">
        <v>5308</v>
      </c>
      <c r="H124" s="849">
        <v>1</v>
      </c>
      <c r="I124" s="849">
        <v>162</v>
      </c>
      <c r="J124" s="832">
        <v>1</v>
      </c>
      <c r="K124" s="832">
        <v>162</v>
      </c>
      <c r="L124" s="849">
        <v>1</v>
      </c>
      <c r="M124" s="849">
        <v>162</v>
      </c>
      <c r="N124" s="832">
        <v>1</v>
      </c>
      <c r="O124" s="832">
        <v>162</v>
      </c>
      <c r="P124" s="849">
        <v>1</v>
      </c>
      <c r="Q124" s="849">
        <v>158</v>
      </c>
      <c r="R124" s="837">
        <v>0.97530864197530864</v>
      </c>
      <c r="S124" s="850">
        <v>158</v>
      </c>
    </row>
    <row r="125" spans="1:19" ht="14.4" customHeight="1" x14ac:dyDescent="0.3">
      <c r="A125" s="831" t="s">
        <v>5212</v>
      </c>
      <c r="B125" s="832" t="s">
        <v>5213</v>
      </c>
      <c r="C125" s="832" t="s">
        <v>597</v>
      </c>
      <c r="D125" s="832" t="s">
        <v>1705</v>
      </c>
      <c r="E125" s="832" t="s">
        <v>5209</v>
      </c>
      <c r="F125" s="832" t="s">
        <v>5307</v>
      </c>
      <c r="G125" s="832" t="s">
        <v>5309</v>
      </c>
      <c r="H125" s="849"/>
      <c r="I125" s="849"/>
      <c r="J125" s="832"/>
      <c r="K125" s="832"/>
      <c r="L125" s="849">
        <v>1</v>
      </c>
      <c r="M125" s="849">
        <v>162</v>
      </c>
      <c r="N125" s="832">
        <v>1</v>
      </c>
      <c r="O125" s="832">
        <v>162</v>
      </c>
      <c r="P125" s="849"/>
      <c r="Q125" s="849"/>
      <c r="R125" s="837"/>
      <c r="S125" s="850"/>
    </row>
    <row r="126" spans="1:19" ht="14.4" customHeight="1" x14ac:dyDescent="0.3">
      <c r="A126" s="831" t="s">
        <v>5212</v>
      </c>
      <c r="B126" s="832" t="s">
        <v>5213</v>
      </c>
      <c r="C126" s="832" t="s">
        <v>597</v>
      </c>
      <c r="D126" s="832" t="s">
        <v>1705</v>
      </c>
      <c r="E126" s="832" t="s">
        <v>5209</v>
      </c>
      <c r="F126" s="832" t="s">
        <v>5210</v>
      </c>
      <c r="G126" s="832" t="s">
        <v>5211</v>
      </c>
      <c r="H126" s="849">
        <v>6</v>
      </c>
      <c r="I126" s="849">
        <v>1506</v>
      </c>
      <c r="J126" s="832">
        <v>1.5</v>
      </c>
      <c r="K126" s="832">
        <v>251</v>
      </c>
      <c r="L126" s="849">
        <v>4</v>
      </c>
      <c r="M126" s="849">
        <v>1004</v>
      </c>
      <c r="N126" s="832">
        <v>1</v>
      </c>
      <c r="O126" s="832">
        <v>251</v>
      </c>
      <c r="P126" s="849"/>
      <c r="Q126" s="849"/>
      <c r="R126" s="837"/>
      <c r="S126" s="850"/>
    </row>
    <row r="127" spans="1:19" ht="14.4" customHeight="1" x14ac:dyDescent="0.3">
      <c r="A127" s="831" t="s">
        <v>5212</v>
      </c>
      <c r="B127" s="832" t="s">
        <v>5213</v>
      </c>
      <c r="C127" s="832" t="s">
        <v>597</v>
      </c>
      <c r="D127" s="832" t="s">
        <v>1705</v>
      </c>
      <c r="E127" s="832" t="s">
        <v>5209</v>
      </c>
      <c r="F127" s="832" t="s">
        <v>5210</v>
      </c>
      <c r="G127" s="832" t="s">
        <v>5312</v>
      </c>
      <c r="H127" s="849"/>
      <c r="I127" s="849"/>
      <c r="J127" s="832"/>
      <c r="K127" s="832"/>
      <c r="L127" s="849">
        <v>6</v>
      </c>
      <c r="M127" s="849">
        <v>1506</v>
      </c>
      <c r="N127" s="832">
        <v>1</v>
      </c>
      <c r="O127" s="832">
        <v>251</v>
      </c>
      <c r="P127" s="849">
        <v>7</v>
      </c>
      <c r="Q127" s="849">
        <v>1764</v>
      </c>
      <c r="R127" s="837">
        <v>1.1713147410358566</v>
      </c>
      <c r="S127" s="850">
        <v>252</v>
      </c>
    </row>
    <row r="128" spans="1:19" ht="14.4" customHeight="1" x14ac:dyDescent="0.3">
      <c r="A128" s="831" t="s">
        <v>5212</v>
      </c>
      <c r="B128" s="832" t="s">
        <v>5213</v>
      </c>
      <c r="C128" s="832" t="s">
        <v>597</v>
      </c>
      <c r="D128" s="832" t="s">
        <v>1705</v>
      </c>
      <c r="E128" s="832" t="s">
        <v>5209</v>
      </c>
      <c r="F128" s="832" t="s">
        <v>5313</v>
      </c>
      <c r="G128" s="832" t="s">
        <v>5314</v>
      </c>
      <c r="H128" s="849">
        <v>1</v>
      </c>
      <c r="I128" s="849">
        <v>120</v>
      </c>
      <c r="J128" s="832">
        <v>1</v>
      </c>
      <c r="K128" s="832">
        <v>120</v>
      </c>
      <c r="L128" s="849">
        <v>1</v>
      </c>
      <c r="M128" s="849">
        <v>120</v>
      </c>
      <c r="N128" s="832">
        <v>1</v>
      </c>
      <c r="O128" s="832">
        <v>120</v>
      </c>
      <c r="P128" s="849"/>
      <c r="Q128" s="849"/>
      <c r="R128" s="837"/>
      <c r="S128" s="850"/>
    </row>
    <row r="129" spans="1:19" ht="14.4" customHeight="1" x14ac:dyDescent="0.3">
      <c r="A129" s="831" t="s">
        <v>5212</v>
      </c>
      <c r="B129" s="832" t="s">
        <v>5213</v>
      </c>
      <c r="C129" s="832" t="s">
        <v>597</v>
      </c>
      <c r="D129" s="832" t="s">
        <v>1705</v>
      </c>
      <c r="E129" s="832" t="s">
        <v>5209</v>
      </c>
      <c r="F129" s="832" t="s">
        <v>5315</v>
      </c>
      <c r="G129" s="832" t="s">
        <v>5316</v>
      </c>
      <c r="H129" s="849">
        <v>1</v>
      </c>
      <c r="I129" s="849">
        <v>721</v>
      </c>
      <c r="J129" s="832">
        <v>0.99861495844875348</v>
      </c>
      <c r="K129" s="832">
        <v>721</v>
      </c>
      <c r="L129" s="849">
        <v>1</v>
      </c>
      <c r="M129" s="849">
        <v>722</v>
      </c>
      <c r="N129" s="832">
        <v>1</v>
      </c>
      <c r="O129" s="832">
        <v>722</v>
      </c>
      <c r="P129" s="849"/>
      <c r="Q129" s="849"/>
      <c r="R129" s="837"/>
      <c r="S129" s="850"/>
    </row>
    <row r="130" spans="1:19" ht="14.4" customHeight="1" x14ac:dyDescent="0.3">
      <c r="A130" s="831" t="s">
        <v>5212</v>
      </c>
      <c r="B130" s="832" t="s">
        <v>5213</v>
      </c>
      <c r="C130" s="832" t="s">
        <v>597</v>
      </c>
      <c r="D130" s="832" t="s">
        <v>1705</v>
      </c>
      <c r="E130" s="832" t="s">
        <v>5209</v>
      </c>
      <c r="F130" s="832" t="s">
        <v>5320</v>
      </c>
      <c r="G130" s="832" t="s">
        <v>5321</v>
      </c>
      <c r="H130" s="849">
        <v>0</v>
      </c>
      <c r="I130" s="849">
        <v>0</v>
      </c>
      <c r="J130" s="832"/>
      <c r="K130" s="832"/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5212</v>
      </c>
      <c r="B131" s="832" t="s">
        <v>5213</v>
      </c>
      <c r="C131" s="832" t="s">
        <v>597</v>
      </c>
      <c r="D131" s="832" t="s">
        <v>1705</v>
      </c>
      <c r="E131" s="832" t="s">
        <v>5209</v>
      </c>
      <c r="F131" s="832" t="s">
        <v>5320</v>
      </c>
      <c r="G131" s="832" t="s">
        <v>5322</v>
      </c>
      <c r="H131" s="849"/>
      <c r="I131" s="849"/>
      <c r="J131" s="832"/>
      <c r="K131" s="832"/>
      <c r="L131" s="849">
        <v>1</v>
      </c>
      <c r="M131" s="849">
        <v>123</v>
      </c>
      <c r="N131" s="832">
        <v>1</v>
      </c>
      <c r="O131" s="832">
        <v>123</v>
      </c>
      <c r="P131" s="849"/>
      <c r="Q131" s="849"/>
      <c r="R131" s="837"/>
      <c r="S131" s="850"/>
    </row>
    <row r="132" spans="1:19" ht="14.4" customHeight="1" x14ac:dyDescent="0.3">
      <c r="A132" s="831" t="s">
        <v>5212</v>
      </c>
      <c r="B132" s="832" t="s">
        <v>5213</v>
      </c>
      <c r="C132" s="832" t="s">
        <v>597</v>
      </c>
      <c r="D132" s="832" t="s">
        <v>1705</v>
      </c>
      <c r="E132" s="832" t="s">
        <v>5209</v>
      </c>
      <c r="F132" s="832" t="s">
        <v>5325</v>
      </c>
      <c r="G132" s="832" t="s">
        <v>5326</v>
      </c>
      <c r="H132" s="849"/>
      <c r="I132" s="849"/>
      <c r="J132" s="832"/>
      <c r="K132" s="832"/>
      <c r="L132" s="849">
        <v>1</v>
      </c>
      <c r="M132" s="849">
        <v>183</v>
      </c>
      <c r="N132" s="832">
        <v>1</v>
      </c>
      <c r="O132" s="832">
        <v>183</v>
      </c>
      <c r="P132" s="849">
        <v>2</v>
      </c>
      <c r="Q132" s="849">
        <v>750</v>
      </c>
      <c r="R132" s="837">
        <v>4.0983606557377046</v>
      </c>
      <c r="S132" s="850">
        <v>375</v>
      </c>
    </row>
    <row r="133" spans="1:19" ht="14.4" customHeight="1" x14ac:dyDescent="0.3">
      <c r="A133" s="831" t="s">
        <v>5212</v>
      </c>
      <c r="B133" s="832" t="s">
        <v>5213</v>
      </c>
      <c r="C133" s="832" t="s">
        <v>597</v>
      </c>
      <c r="D133" s="832" t="s">
        <v>1705</v>
      </c>
      <c r="E133" s="832" t="s">
        <v>5209</v>
      </c>
      <c r="F133" s="832" t="s">
        <v>5325</v>
      </c>
      <c r="G133" s="832" t="s">
        <v>5327</v>
      </c>
      <c r="H133" s="849">
        <v>1</v>
      </c>
      <c r="I133" s="849">
        <v>183</v>
      </c>
      <c r="J133" s="832">
        <v>1</v>
      </c>
      <c r="K133" s="832">
        <v>183</v>
      </c>
      <c r="L133" s="849">
        <v>1</v>
      </c>
      <c r="M133" s="849">
        <v>183</v>
      </c>
      <c r="N133" s="832">
        <v>1</v>
      </c>
      <c r="O133" s="832">
        <v>183</v>
      </c>
      <c r="P133" s="849"/>
      <c r="Q133" s="849"/>
      <c r="R133" s="837"/>
      <c r="S133" s="850"/>
    </row>
    <row r="134" spans="1:19" ht="14.4" customHeight="1" x14ac:dyDescent="0.3">
      <c r="A134" s="831" t="s">
        <v>5212</v>
      </c>
      <c r="B134" s="832" t="s">
        <v>5213</v>
      </c>
      <c r="C134" s="832" t="s">
        <v>597</v>
      </c>
      <c r="D134" s="832" t="s">
        <v>1705</v>
      </c>
      <c r="E134" s="832" t="s">
        <v>5209</v>
      </c>
      <c r="F134" s="832" t="s">
        <v>5328</v>
      </c>
      <c r="G134" s="832" t="s">
        <v>5329</v>
      </c>
      <c r="H134" s="849">
        <v>1</v>
      </c>
      <c r="I134" s="849">
        <v>648</v>
      </c>
      <c r="J134" s="832"/>
      <c r="K134" s="832">
        <v>648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5212</v>
      </c>
      <c r="B135" s="832" t="s">
        <v>5213</v>
      </c>
      <c r="C135" s="832" t="s">
        <v>597</v>
      </c>
      <c r="D135" s="832" t="s">
        <v>1705</v>
      </c>
      <c r="E135" s="832" t="s">
        <v>5209</v>
      </c>
      <c r="F135" s="832" t="s">
        <v>5331</v>
      </c>
      <c r="G135" s="832" t="s">
        <v>5332</v>
      </c>
      <c r="H135" s="849">
        <v>1</v>
      </c>
      <c r="I135" s="849">
        <v>319</v>
      </c>
      <c r="J135" s="832">
        <v>1</v>
      </c>
      <c r="K135" s="832">
        <v>319</v>
      </c>
      <c r="L135" s="849">
        <v>1</v>
      </c>
      <c r="M135" s="849">
        <v>319</v>
      </c>
      <c r="N135" s="832">
        <v>1</v>
      </c>
      <c r="O135" s="832">
        <v>319</v>
      </c>
      <c r="P135" s="849"/>
      <c r="Q135" s="849"/>
      <c r="R135" s="837"/>
      <c r="S135" s="850"/>
    </row>
    <row r="136" spans="1:19" ht="14.4" customHeight="1" x14ac:dyDescent="0.3">
      <c r="A136" s="831" t="s">
        <v>5212</v>
      </c>
      <c r="B136" s="832" t="s">
        <v>5213</v>
      </c>
      <c r="C136" s="832" t="s">
        <v>597</v>
      </c>
      <c r="D136" s="832" t="s">
        <v>1705</v>
      </c>
      <c r="E136" s="832" t="s">
        <v>5209</v>
      </c>
      <c r="F136" s="832" t="s">
        <v>5331</v>
      </c>
      <c r="G136" s="832" t="s">
        <v>5333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353</v>
      </c>
      <c r="R136" s="837"/>
      <c r="S136" s="850">
        <v>353</v>
      </c>
    </row>
    <row r="137" spans="1:19" ht="14.4" customHeight="1" x14ac:dyDescent="0.3">
      <c r="A137" s="831" t="s">
        <v>5212</v>
      </c>
      <c r="B137" s="832" t="s">
        <v>5213</v>
      </c>
      <c r="C137" s="832" t="s">
        <v>597</v>
      </c>
      <c r="D137" s="832" t="s">
        <v>1705</v>
      </c>
      <c r="E137" s="832" t="s">
        <v>5209</v>
      </c>
      <c r="F137" s="832" t="s">
        <v>5334</v>
      </c>
      <c r="G137" s="832" t="s">
        <v>5336</v>
      </c>
      <c r="H137" s="849">
        <v>2</v>
      </c>
      <c r="I137" s="849">
        <v>1000</v>
      </c>
      <c r="J137" s="832"/>
      <c r="K137" s="832">
        <v>500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5212</v>
      </c>
      <c r="B138" s="832" t="s">
        <v>5213</v>
      </c>
      <c r="C138" s="832" t="s">
        <v>597</v>
      </c>
      <c r="D138" s="832" t="s">
        <v>1705</v>
      </c>
      <c r="E138" s="832" t="s">
        <v>5209</v>
      </c>
      <c r="F138" s="832" t="s">
        <v>5337</v>
      </c>
      <c r="G138" s="832" t="s">
        <v>5338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133</v>
      </c>
      <c r="R138" s="837"/>
      <c r="S138" s="850">
        <v>133</v>
      </c>
    </row>
    <row r="139" spans="1:19" ht="14.4" customHeight="1" x14ac:dyDescent="0.3">
      <c r="A139" s="831" t="s">
        <v>5212</v>
      </c>
      <c r="B139" s="832" t="s">
        <v>5213</v>
      </c>
      <c r="C139" s="832" t="s">
        <v>597</v>
      </c>
      <c r="D139" s="832" t="s">
        <v>1705</v>
      </c>
      <c r="E139" s="832" t="s">
        <v>5209</v>
      </c>
      <c r="F139" s="832" t="s">
        <v>5339</v>
      </c>
      <c r="G139" s="832" t="s">
        <v>5340</v>
      </c>
      <c r="H139" s="849">
        <v>29</v>
      </c>
      <c r="I139" s="849">
        <v>3335</v>
      </c>
      <c r="J139" s="832">
        <v>0.70731707317073167</v>
      </c>
      <c r="K139" s="832">
        <v>115</v>
      </c>
      <c r="L139" s="849">
        <v>41</v>
      </c>
      <c r="M139" s="849">
        <v>4715</v>
      </c>
      <c r="N139" s="832">
        <v>1</v>
      </c>
      <c r="O139" s="832">
        <v>115</v>
      </c>
      <c r="P139" s="849">
        <v>29</v>
      </c>
      <c r="Q139" s="849">
        <v>4205</v>
      </c>
      <c r="R139" s="837">
        <v>0.89183457051961823</v>
      </c>
      <c r="S139" s="850">
        <v>145</v>
      </c>
    </row>
    <row r="140" spans="1:19" ht="14.4" customHeight="1" x14ac:dyDescent="0.3">
      <c r="A140" s="831" t="s">
        <v>5212</v>
      </c>
      <c r="B140" s="832" t="s">
        <v>5213</v>
      </c>
      <c r="C140" s="832" t="s">
        <v>597</v>
      </c>
      <c r="D140" s="832" t="s">
        <v>1705</v>
      </c>
      <c r="E140" s="832" t="s">
        <v>5209</v>
      </c>
      <c r="F140" s="832" t="s">
        <v>5339</v>
      </c>
      <c r="G140" s="832" t="s">
        <v>5341</v>
      </c>
      <c r="H140" s="849"/>
      <c r="I140" s="849"/>
      <c r="J140" s="832"/>
      <c r="K140" s="832"/>
      <c r="L140" s="849">
        <v>3</v>
      </c>
      <c r="M140" s="849">
        <v>345</v>
      </c>
      <c r="N140" s="832">
        <v>1</v>
      </c>
      <c r="O140" s="832">
        <v>115</v>
      </c>
      <c r="P140" s="849">
        <v>1</v>
      </c>
      <c r="Q140" s="849">
        <v>145</v>
      </c>
      <c r="R140" s="837">
        <v>0.42028985507246375</v>
      </c>
      <c r="S140" s="850">
        <v>145</v>
      </c>
    </row>
    <row r="141" spans="1:19" ht="14.4" customHeight="1" x14ac:dyDescent="0.3">
      <c r="A141" s="831" t="s">
        <v>5212</v>
      </c>
      <c r="B141" s="832" t="s">
        <v>5213</v>
      </c>
      <c r="C141" s="832" t="s">
        <v>597</v>
      </c>
      <c r="D141" s="832" t="s">
        <v>1705</v>
      </c>
      <c r="E141" s="832" t="s">
        <v>5209</v>
      </c>
      <c r="F141" s="832" t="s">
        <v>5342</v>
      </c>
      <c r="G141" s="832" t="s">
        <v>5343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181</v>
      </c>
      <c r="R141" s="837"/>
      <c r="S141" s="850">
        <v>181</v>
      </c>
    </row>
    <row r="142" spans="1:19" ht="14.4" customHeight="1" x14ac:dyDescent="0.3">
      <c r="A142" s="831" t="s">
        <v>5212</v>
      </c>
      <c r="B142" s="832" t="s">
        <v>5213</v>
      </c>
      <c r="C142" s="832" t="s">
        <v>597</v>
      </c>
      <c r="D142" s="832" t="s">
        <v>1705</v>
      </c>
      <c r="E142" s="832" t="s">
        <v>5209</v>
      </c>
      <c r="F142" s="832" t="s">
        <v>5342</v>
      </c>
      <c r="G142" s="832" t="s">
        <v>5344</v>
      </c>
      <c r="H142" s="849">
        <v>2</v>
      </c>
      <c r="I142" s="849">
        <v>240</v>
      </c>
      <c r="J142" s="832"/>
      <c r="K142" s="832">
        <v>120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5212</v>
      </c>
      <c r="B143" s="832" t="s">
        <v>5213</v>
      </c>
      <c r="C143" s="832" t="s">
        <v>597</v>
      </c>
      <c r="D143" s="832" t="s">
        <v>1705</v>
      </c>
      <c r="E143" s="832" t="s">
        <v>5209</v>
      </c>
      <c r="F143" s="832" t="s">
        <v>5345</v>
      </c>
      <c r="G143" s="832" t="s">
        <v>5346</v>
      </c>
      <c r="H143" s="849"/>
      <c r="I143" s="849"/>
      <c r="J143" s="832"/>
      <c r="K143" s="832"/>
      <c r="L143" s="849">
        <v>1</v>
      </c>
      <c r="M143" s="849">
        <v>3713</v>
      </c>
      <c r="N143" s="832">
        <v>1</v>
      </c>
      <c r="O143" s="832">
        <v>3713</v>
      </c>
      <c r="P143" s="849"/>
      <c r="Q143" s="849"/>
      <c r="R143" s="837"/>
      <c r="S143" s="850"/>
    </row>
    <row r="144" spans="1:19" ht="14.4" customHeight="1" x14ac:dyDescent="0.3">
      <c r="A144" s="831" t="s">
        <v>5212</v>
      </c>
      <c r="B144" s="832" t="s">
        <v>5213</v>
      </c>
      <c r="C144" s="832" t="s">
        <v>597</v>
      </c>
      <c r="D144" s="832" t="s">
        <v>1705</v>
      </c>
      <c r="E144" s="832" t="s">
        <v>5209</v>
      </c>
      <c r="F144" s="832" t="s">
        <v>5355</v>
      </c>
      <c r="G144" s="832" t="s">
        <v>5356</v>
      </c>
      <c r="H144" s="849">
        <v>9</v>
      </c>
      <c r="I144" s="849">
        <v>2043</v>
      </c>
      <c r="J144" s="832">
        <v>0.9</v>
      </c>
      <c r="K144" s="832">
        <v>227</v>
      </c>
      <c r="L144" s="849">
        <v>10</v>
      </c>
      <c r="M144" s="849">
        <v>2270</v>
      </c>
      <c r="N144" s="832">
        <v>1</v>
      </c>
      <c r="O144" s="832">
        <v>227</v>
      </c>
      <c r="P144" s="849">
        <v>13</v>
      </c>
      <c r="Q144" s="849">
        <v>2145</v>
      </c>
      <c r="R144" s="837">
        <v>0.94493392070484583</v>
      </c>
      <c r="S144" s="850">
        <v>165</v>
      </c>
    </row>
    <row r="145" spans="1:19" ht="14.4" customHeight="1" x14ac:dyDescent="0.3">
      <c r="A145" s="831" t="s">
        <v>5212</v>
      </c>
      <c r="B145" s="832" t="s">
        <v>5213</v>
      </c>
      <c r="C145" s="832" t="s">
        <v>597</v>
      </c>
      <c r="D145" s="832" t="s">
        <v>1705</v>
      </c>
      <c r="E145" s="832" t="s">
        <v>5209</v>
      </c>
      <c r="F145" s="832" t="s">
        <v>5364</v>
      </c>
      <c r="G145" s="832" t="s">
        <v>5365</v>
      </c>
      <c r="H145" s="849"/>
      <c r="I145" s="849"/>
      <c r="J145" s="832"/>
      <c r="K145" s="832"/>
      <c r="L145" s="849">
        <v>1</v>
      </c>
      <c r="M145" s="849">
        <v>400</v>
      </c>
      <c r="N145" s="832">
        <v>1</v>
      </c>
      <c r="O145" s="832">
        <v>400</v>
      </c>
      <c r="P145" s="849"/>
      <c r="Q145" s="849"/>
      <c r="R145" s="837"/>
      <c r="S145" s="850"/>
    </row>
    <row r="146" spans="1:19" ht="14.4" customHeight="1" x14ac:dyDescent="0.3">
      <c r="A146" s="831" t="s">
        <v>5212</v>
      </c>
      <c r="B146" s="832" t="s">
        <v>5213</v>
      </c>
      <c r="C146" s="832" t="s">
        <v>597</v>
      </c>
      <c r="D146" s="832" t="s">
        <v>1705</v>
      </c>
      <c r="E146" s="832" t="s">
        <v>5209</v>
      </c>
      <c r="F146" s="832" t="s">
        <v>5364</v>
      </c>
      <c r="G146" s="832" t="s">
        <v>5366</v>
      </c>
      <c r="H146" s="849">
        <v>1</v>
      </c>
      <c r="I146" s="849">
        <v>399</v>
      </c>
      <c r="J146" s="832">
        <v>0.99750000000000005</v>
      </c>
      <c r="K146" s="832">
        <v>399</v>
      </c>
      <c r="L146" s="849">
        <v>1</v>
      </c>
      <c r="M146" s="849">
        <v>400</v>
      </c>
      <c r="N146" s="832">
        <v>1</v>
      </c>
      <c r="O146" s="832">
        <v>400</v>
      </c>
      <c r="P146" s="849"/>
      <c r="Q146" s="849"/>
      <c r="R146" s="837"/>
      <c r="S146" s="850"/>
    </row>
    <row r="147" spans="1:19" ht="14.4" customHeight="1" x14ac:dyDescent="0.3">
      <c r="A147" s="831" t="s">
        <v>5212</v>
      </c>
      <c r="B147" s="832" t="s">
        <v>5213</v>
      </c>
      <c r="C147" s="832" t="s">
        <v>597</v>
      </c>
      <c r="D147" s="832" t="s">
        <v>1705</v>
      </c>
      <c r="E147" s="832" t="s">
        <v>5209</v>
      </c>
      <c r="F147" s="832" t="s">
        <v>5367</v>
      </c>
      <c r="G147" s="832" t="s">
        <v>5368</v>
      </c>
      <c r="H147" s="849">
        <v>1</v>
      </c>
      <c r="I147" s="849">
        <v>1033</v>
      </c>
      <c r="J147" s="832"/>
      <c r="K147" s="832">
        <v>1033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5212</v>
      </c>
      <c r="B148" s="832" t="s">
        <v>5213</v>
      </c>
      <c r="C148" s="832" t="s">
        <v>597</v>
      </c>
      <c r="D148" s="832" t="s">
        <v>1705</v>
      </c>
      <c r="E148" s="832" t="s">
        <v>5209</v>
      </c>
      <c r="F148" s="832" t="s">
        <v>5371</v>
      </c>
      <c r="G148" s="832" t="s">
        <v>5372</v>
      </c>
      <c r="H148" s="849"/>
      <c r="I148" s="849"/>
      <c r="J148" s="832"/>
      <c r="K148" s="832"/>
      <c r="L148" s="849">
        <v>1</v>
      </c>
      <c r="M148" s="849">
        <v>1111</v>
      </c>
      <c r="N148" s="832">
        <v>1</v>
      </c>
      <c r="O148" s="832">
        <v>1111</v>
      </c>
      <c r="P148" s="849"/>
      <c r="Q148" s="849"/>
      <c r="R148" s="837"/>
      <c r="S148" s="850"/>
    </row>
    <row r="149" spans="1:19" ht="14.4" customHeight="1" x14ac:dyDescent="0.3">
      <c r="A149" s="831" t="s">
        <v>5212</v>
      </c>
      <c r="B149" s="832" t="s">
        <v>5213</v>
      </c>
      <c r="C149" s="832" t="s">
        <v>597</v>
      </c>
      <c r="D149" s="832" t="s">
        <v>1705</v>
      </c>
      <c r="E149" s="832" t="s">
        <v>5209</v>
      </c>
      <c r="F149" s="832" t="s">
        <v>5379</v>
      </c>
      <c r="G149" s="832" t="s">
        <v>5380</v>
      </c>
      <c r="H149" s="849"/>
      <c r="I149" s="849"/>
      <c r="J149" s="832"/>
      <c r="K149" s="832"/>
      <c r="L149" s="849">
        <v>1</v>
      </c>
      <c r="M149" s="849">
        <v>179</v>
      </c>
      <c r="N149" s="832">
        <v>1</v>
      </c>
      <c r="O149" s="832">
        <v>179</v>
      </c>
      <c r="P149" s="849"/>
      <c r="Q149" s="849"/>
      <c r="R149" s="837"/>
      <c r="S149" s="850"/>
    </row>
    <row r="150" spans="1:19" ht="14.4" customHeight="1" x14ac:dyDescent="0.3">
      <c r="A150" s="831" t="s">
        <v>5212</v>
      </c>
      <c r="B150" s="832" t="s">
        <v>5213</v>
      </c>
      <c r="C150" s="832" t="s">
        <v>597</v>
      </c>
      <c r="D150" s="832" t="s">
        <v>5197</v>
      </c>
      <c r="E150" s="832" t="s">
        <v>5209</v>
      </c>
      <c r="F150" s="832" t="s">
        <v>5254</v>
      </c>
      <c r="G150" s="832" t="s">
        <v>5256</v>
      </c>
      <c r="H150" s="849"/>
      <c r="I150" s="849"/>
      <c r="J150" s="832"/>
      <c r="K150" s="832"/>
      <c r="L150" s="849">
        <v>1</v>
      </c>
      <c r="M150" s="849">
        <v>126</v>
      </c>
      <c r="N150" s="832">
        <v>1</v>
      </c>
      <c r="O150" s="832">
        <v>126</v>
      </c>
      <c r="P150" s="849"/>
      <c r="Q150" s="849"/>
      <c r="R150" s="837"/>
      <c r="S150" s="850"/>
    </row>
    <row r="151" spans="1:19" ht="14.4" customHeight="1" x14ac:dyDescent="0.3">
      <c r="A151" s="831" t="s">
        <v>5212</v>
      </c>
      <c r="B151" s="832" t="s">
        <v>5213</v>
      </c>
      <c r="C151" s="832" t="s">
        <v>597</v>
      </c>
      <c r="D151" s="832" t="s">
        <v>1706</v>
      </c>
      <c r="E151" s="832" t="s">
        <v>5214</v>
      </c>
      <c r="F151" s="832" t="s">
        <v>5215</v>
      </c>
      <c r="G151" s="832" t="s">
        <v>5216</v>
      </c>
      <c r="H151" s="849">
        <v>1.3</v>
      </c>
      <c r="I151" s="849">
        <v>196.32</v>
      </c>
      <c r="J151" s="832">
        <v>0.57084702393067943</v>
      </c>
      <c r="K151" s="832">
        <v>151.01538461538462</v>
      </c>
      <c r="L151" s="849">
        <v>2.6</v>
      </c>
      <c r="M151" s="849">
        <v>343.91</v>
      </c>
      <c r="N151" s="832">
        <v>1</v>
      </c>
      <c r="O151" s="832">
        <v>132.27307692307693</v>
      </c>
      <c r="P151" s="849">
        <v>1.3</v>
      </c>
      <c r="Q151" s="849">
        <v>90.61</v>
      </c>
      <c r="R151" s="837">
        <v>0.26347009391992088</v>
      </c>
      <c r="S151" s="850">
        <v>69.7</v>
      </c>
    </row>
    <row r="152" spans="1:19" ht="14.4" customHeight="1" x14ac:dyDescent="0.3">
      <c r="A152" s="831" t="s">
        <v>5212</v>
      </c>
      <c r="B152" s="832" t="s">
        <v>5213</v>
      </c>
      <c r="C152" s="832" t="s">
        <v>597</v>
      </c>
      <c r="D152" s="832" t="s">
        <v>1706</v>
      </c>
      <c r="E152" s="832" t="s">
        <v>5214</v>
      </c>
      <c r="F152" s="832" t="s">
        <v>5220</v>
      </c>
      <c r="G152" s="832" t="s">
        <v>626</v>
      </c>
      <c r="H152" s="849"/>
      <c r="I152" s="849"/>
      <c r="J152" s="832"/>
      <c r="K152" s="832"/>
      <c r="L152" s="849">
        <v>0.1</v>
      </c>
      <c r="M152" s="849">
        <v>7.8</v>
      </c>
      <c r="N152" s="832">
        <v>1</v>
      </c>
      <c r="O152" s="832">
        <v>78</v>
      </c>
      <c r="P152" s="849"/>
      <c r="Q152" s="849"/>
      <c r="R152" s="837"/>
      <c r="S152" s="850"/>
    </row>
    <row r="153" spans="1:19" ht="14.4" customHeight="1" x14ac:dyDescent="0.3">
      <c r="A153" s="831" t="s">
        <v>5212</v>
      </c>
      <c r="B153" s="832" t="s">
        <v>5213</v>
      </c>
      <c r="C153" s="832" t="s">
        <v>597</v>
      </c>
      <c r="D153" s="832" t="s">
        <v>1706</v>
      </c>
      <c r="E153" s="832" t="s">
        <v>5209</v>
      </c>
      <c r="F153" s="832" t="s">
        <v>5227</v>
      </c>
      <c r="G153" s="832" t="s">
        <v>5228</v>
      </c>
      <c r="H153" s="849">
        <v>6</v>
      </c>
      <c r="I153" s="849">
        <v>498</v>
      </c>
      <c r="J153" s="832">
        <v>0.6</v>
      </c>
      <c r="K153" s="832">
        <v>83</v>
      </c>
      <c r="L153" s="849">
        <v>10</v>
      </c>
      <c r="M153" s="849">
        <v>830</v>
      </c>
      <c r="N153" s="832">
        <v>1</v>
      </c>
      <c r="O153" s="832">
        <v>83</v>
      </c>
      <c r="P153" s="849">
        <v>2</v>
      </c>
      <c r="Q153" s="849">
        <v>166</v>
      </c>
      <c r="R153" s="837">
        <v>0.2</v>
      </c>
      <c r="S153" s="850">
        <v>83</v>
      </c>
    </row>
    <row r="154" spans="1:19" ht="14.4" customHeight="1" x14ac:dyDescent="0.3">
      <c r="A154" s="831" t="s">
        <v>5212</v>
      </c>
      <c r="B154" s="832" t="s">
        <v>5213</v>
      </c>
      <c r="C154" s="832" t="s">
        <v>597</v>
      </c>
      <c r="D154" s="832" t="s">
        <v>1706</v>
      </c>
      <c r="E154" s="832" t="s">
        <v>5209</v>
      </c>
      <c r="F154" s="832" t="s">
        <v>5229</v>
      </c>
      <c r="G154" s="832" t="s">
        <v>5230</v>
      </c>
      <c r="H154" s="849"/>
      <c r="I154" s="849"/>
      <c r="J154" s="832"/>
      <c r="K154" s="832"/>
      <c r="L154" s="849">
        <v>1</v>
      </c>
      <c r="M154" s="849">
        <v>106</v>
      </c>
      <c r="N154" s="832">
        <v>1</v>
      </c>
      <c r="O154" s="832">
        <v>106</v>
      </c>
      <c r="P154" s="849"/>
      <c r="Q154" s="849"/>
      <c r="R154" s="837"/>
      <c r="S154" s="850"/>
    </row>
    <row r="155" spans="1:19" ht="14.4" customHeight="1" x14ac:dyDescent="0.3">
      <c r="A155" s="831" t="s">
        <v>5212</v>
      </c>
      <c r="B155" s="832" t="s">
        <v>5213</v>
      </c>
      <c r="C155" s="832" t="s">
        <v>597</v>
      </c>
      <c r="D155" s="832" t="s">
        <v>1706</v>
      </c>
      <c r="E155" s="832" t="s">
        <v>5209</v>
      </c>
      <c r="F155" s="832" t="s">
        <v>5231</v>
      </c>
      <c r="G155" s="832" t="s">
        <v>5232</v>
      </c>
      <c r="H155" s="849">
        <v>2</v>
      </c>
      <c r="I155" s="849">
        <v>74</v>
      </c>
      <c r="J155" s="832">
        <v>0.5</v>
      </c>
      <c r="K155" s="832">
        <v>37</v>
      </c>
      <c r="L155" s="849">
        <v>4</v>
      </c>
      <c r="M155" s="849">
        <v>148</v>
      </c>
      <c r="N155" s="832">
        <v>1</v>
      </c>
      <c r="O155" s="832">
        <v>37</v>
      </c>
      <c r="P155" s="849"/>
      <c r="Q155" s="849"/>
      <c r="R155" s="837"/>
      <c r="S155" s="850"/>
    </row>
    <row r="156" spans="1:19" ht="14.4" customHeight="1" x14ac:dyDescent="0.3">
      <c r="A156" s="831" t="s">
        <v>5212</v>
      </c>
      <c r="B156" s="832" t="s">
        <v>5213</v>
      </c>
      <c r="C156" s="832" t="s">
        <v>597</v>
      </c>
      <c r="D156" s="832" t="s">
        <v>1706</v>
      </c>
      <c r="E156" s="832" t="s">
        <v>5209</v>
      </c>
      <c r="F156" s="832" t="s">
        <v>5231</v>
      </c>
      <c r="G156" s="832" t="s">
        <v>5233</v>
      </c>
      <c r="H156" s="849"/>
      <c r="I156" s="849"/>
      <c r="J156" s="832"/>
      <c r="K156" s="832"/>
      <c r="L156" s="849">
        <v>1</v>
      </c>
      <c r="M156" s="849">
        <v>37</v>
      </c>
      <c r="N156" s="832">
        <v>1</v>
      </c>
      <c r="O156" s="832">
        <v>37</v>
      </c>
      <c r="P156" s="849"/>
      <c r="Q156" s="849"/>
      <c r="R156" s="837"/>
      <c r="S156" s="850"/>
    </row>
    <row r="157" spans="1:19" ht="14.4" customHeight="1" x14ac:dyDescent="0.3">
      <c r="A157" s="831" t="s">
        <v>5212</v>
      </c>
      <c r="B157" s="832" t="s">
        <v>5213</v>
      </c>
      <c r="C157" s="832" t="s">
        <v>597</v>
      </c>
      <c r="D157" s="832" t="s">
        <v>1706</v>
      </c>
      <c r="E157" s="832" t="s">
        <v>5209</v>
      </c>
      <c r="F157" s="832" t="s">
        <v>5248</v>
      </c>
      <c r="G157" s="832" t="s">
        <v>5250</v>
      </c>
      <c r="H157" s="849"/>
      <c r="I157" s="849"/>
      <c r="J157" s="832"/>
      <c r="K157" s="832"/>
      <c r="L157" s="849">
        <v>1</v>
      </c>
      <c r="M157" s="849">
        <v>99</v>
      </c>
      <c r="N157" s="832">
        <v>1</v>
      </c>
      <c r="O157" s="832">
        <v>99</v>
      </c>
      <c r="P157" s="849"/>
      <c r="Q157" s="849"/>
      <c r="R157" s="837"/>
      <c r="S157" s="850"/>
    </row>
    <row r="158" spans="1:19" ht="14.4" customHeight="1" x14ac:dyDescent="0.3">
      <c r="A158" s="831" t="s">
        <v>5212</v>
      </c>
      <c r="B158" s="832" t="s">
        <v>5213</v>
      </c>
      <c r="C158" s="832" t="s">
        <v>597</v>
      </c>
      <c r="D158" s="832" t="s">
        <v>1706</v>
      </c>
      <c r="E158" s="832" t="s">
        <v>5209</v>
      </c>
      <c r="F158" s="832" t="s">
        <v>5251</v>
      </c>
      <c r="G158" s="832" t="s">
        <v>5253</v>
      </c>
      <c r="H158" s="849"/>
      <c r="I158" s="849"/>
      <c r="J158" s="832"/>
      <c r="K158" s="832"/>
      <c r="L158" s="849">
        <v>1</v>
      </c>
      <c r="M158" s="849">
        <v>97</v>
      </c>
      <c r="N158" s="832">
        <v>1</v>
      </c>
      <c r="O158" s="832">
        <v>97</v>
      </c>
      <c r="P158" s="849"/>
      <c r="Q158" s="849"/>
      <c r="R158" s="837"/>
      <c r="S158" s="850"/>
    </row>
    <row r="159" spans="1:19" ht="14.4" customHeight="1" x14ac:dyDescent="0.3">
      <c r="A159" s="831" t="s">
        <v>5212</v>
      </c>
      <c r="B159" s="832" t="s">
        <v>5213</v>
      </c>
      <c r="C159" s="832" t="s">
        <v>597</v>
      </c>
      <c r="D159" s="832" t="s">
        <v>1706</v>
      </c>
      <c r="E159" s="832" t="s">
        <v>5209</v>
      </c>
      <c r="F159" s="832" t="s">
        <v>5254</v>
      </c>
      <c r="G159" s="832" t="s">
        <v>5255</v>
      </c>
      <c r="H159" s="849">
        <v>404</v>
      </c>
      <c r="I159" s="849">
        <v>50904</v>
      </c>
      <c r="J159" s="832">
        <v>0.97820823244552058</v>
      </c>
      <c r="K159" s="832">
        <v>126</v>
      </c>
      <c r="L159" s="849">
        <v>413</v>
      </c>
      <c r="M159" s="849">
        <v>52038</v>
      </c>
      <c r="N159" s="832">
        <v>1</v>
      </c>
      <c r="O159" s="832">
        <v>126</v>
      </c>
      <c r="P159" s="849">
        <v>470</v>
      </c>
      <c r="Q159" s="849">
        <v>59690</v>
      </c>
      <c r="R159" s="837">
        <v>1.1470463891771399</v>
      </c>
      <c r="S159" s="850">
        <v>127</v>
      </c>
    </row>
    <row r="160" spans="1:19" ht="14.4" customHeight="1" x14ac:dyDescent="0.3">
      <c r="A160" s="831" t="s">
        <v>5212</v>
      </c>
      <c r="B160" s="832" t="s">
        <v>5213</v>
      </c>
      <c r="C160" s="832" t="s">
        <v>597</v>
      </c>
      <c r="D160" s="832" t="s">
        <v>1706</v>
      </c>
      <c r="E160" s="832" t="s">
        <v>5209</v>
      </c>
      <c r="F160" s="832" t="s">
        <v>5254</v>
      </c>
      <c r="G160" s="832" t="s">
        <v>5256</v>
      </c>
      <c r="H160" s="849">
        <v>2</v>
      </c>
      <c r="I160" s="849">
        <v>252</v>
      </c>
      <c r="J160" s="832">
        <v>0.66666666666666663</v>
      </c>
      <c r="K160" s="832">
        <v>126</v>
      </c>
      <c r="L160" s="849">
        <v>3</v>
      </c>
      <c r="M160" s="849">
        <v>378</v>
      </c>
      <c r="N160" s="832">
        <v>1</v>
      </c>
      <c r="O160" s="832">
        <v>126</v>
      </c>
      <c r="P160" s="849">
        <v>4</v>
      </c>
      <c r="Q160" s="849">
        <v>508</v>
      </c>
      <c r="R160" s="837">
        <v>1.343915343915344</v>
      </c>
      <c r="S160" s="850">
        <v>127</v>
      </c>
    </row>
    <row r="161" spans="1:19" ht="14.4" customHeight="1" x14ac:dyDescent="0.3">
      <c r="A161" s="831" t="s">
        <v>5212</v>
      </c>
      <c r="B161" s="832" t="s">
        <v>5213</v>
      </c>
      <c r="C161" s="832" t="s">
        <v>597</v>
      </c>
      <c r="D161" s="832" t="s">
        <v>1706</v>
      </c>
      <c r="E161" s="832" t="s">
        <v>5209</v>
      </c>
      <c r="F161" s="832" t="s">
        <v>5266</v>
      </c>
      <c r="G161" s="832" t="s">
        <v>5267</v>
      </c>
      <c r="H161" s="849">
        <v>1</v>
      </c>
      <c r="I161" s="849">
        <v>1273</v>
      </c>
      <c r="J161" s="832"/>
      <c r="K161" s="832">
        <v>1273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5212</v>
      </c>
      <c r="B162" s="832" t="s">
        <v>5213</v>
      </c>
      <c r="C162" s="832" t="s">
        <v>597</v>
      </c>
      <c r="D162" s="832" t="s">
        <v>1706</v>
      </c>
      <c r="E162" s="832" t="s">
        <v>5209</v>
      </c>
      <c r="F162" s="832" t="s">
        <v>5270</v>
      </c>
      <c r="G162" s="832" t="s">
        <v>5271</v>
      </c>
      <c r="H162" s="849">
        <v>9</v>
      </c>
      <c r="I162" s="849">
        <v>15093</v>
      </c>
      <c r="J162" s="832">
        <v>2.9982121573301548</v>
      </c>
      <c r="K162" s="832">
        <v>1677</v>
      </c>
      <c r="L162" s="849">
        <v>3</v>
      </c>
      <c r="M162" s="849">
        <v>5034</v>
      </c>
      <c r="N162" s="832">
        <v>1</v>
      </c>
      <c r="O162" s="832">
        <v>1678</v>
      </c>
      <c r="P162" s="849">
        <v>6</v>
      </c>
      <c r="Q162" s="849">
        <v>10080</v>
      </c>
      <c r="R162" s="837">
        <v>2.0023837902264603</v>
      </c>
      <c r="S162" s="850">
        <v>1680</v>
      </c>
    </row>
    <row r="163" spans="1:19" ht="14.4" customHeight="1" x14ac:dyDescent="0.3">
      <c r="A163" s="831" t="s">
        <v>5212</v>
      </c>
      <c r="B163" s="832" t="s">
        <v>5213</v>
      </c>
      <c r="C163" s="832" t="s">
        <v>597</v>
      </c>
      <c r="D163" s="832" t="s">
        <v>1706</v>
      </c>
      <c r="E163" s="832" t="s">
        <v>5209</v>
      </c>
      <c r="F163" s="832" t="s">
        <v>5275</v>
      </c>
      <c r="G163" s="832" t="s">
        <v>5276</v>
      </c>
      <c r="H163" s="849">
        <v>1</v>
      </c>
      <c r="I163" s="849">
        <v>1309</v>
      </c>
      <c r="J163" s="832">
        <v>0.33307888040712469</v>
      </c>
      <c r="K163" s="832">
        <v>1309</v>
      </c>
      <c r="L163" s="849">
        <v>3</v>
      </c>
      <c r="M163" s="849">
        <v>3930</v>
      </c>
      <c r="N163" s="832">
        <v>1</v>
      </c>
      <c r="O163" s="832">
        <v>1310</v>
      </c>
      <c r="P163" s="849">
        <v>1</v>
      </c>
      <c r="Q163" s="849">
        <v>1313</v>
      </c>
      <c r="R163" s="837">
        <v>0.3340966921119593</v>
      </c>
      <c r="S163" s="850">
        <v>1313</v>
      </c>
    </row>
    <row r="164" spans="1:19" ht="14.4" customHeight="1" x14ac:dyDescent="0.3">
      <c r="A164" s="831" t="s">
        <v>5212</v>
      </c>
      <c r="B164" s="832" t="s">
        <v>5213</v>
      </c>
      <c r="C164" s="832" t="s">
        <v>597</v>
      </c>
      <c r="D164" s="832" t="s">
        <v>1706</v>
      </c>
      <c r="E164" s="832" t="s">
        <v>5209</v>
      </c>
      <c r="F164" s="832" t="s">
        <v>5275</v>
      </c>
      <c r="G164" s="832" t="s">
        <v>5277</v>
      </c>
      <c r="H164" s="849"/>
      <c r="I164" s="849"/>
      <c r="J164" s="832"/>
      <c r="K164" s="832"/>
      <c r="L164" s="849">
        <v>1</v>
      </c>
      <c r="M164" s="849">
        <v>1310</v>
      </c>
      <c r="N164" s="832">
        <v>1</v>
      </c>
      <c r="O164" s="832">
        <v>1310</v>
      </c>
      <c r="P164" s="849">
        <v>1</v>
      </c>
      <c r="Q164" s="849">
        <v>1313</v>
      </c>
      <c r="R164" s="837">
        <v>1.002290076335878</v>
      </c>
      <c r="S164" s="850">
        <v>1313</v>
      </c>
    </row>
    <row r="165" spans="1:19" ht="14.4" customHeight="1" x14ac:dyDescent="0.3">
      <c r="A165" s="831" t="s">
        <v>5212</v>
      </c>
      <c r="B165" s="832" t="s">
        <v>5213</v>
      </c>
      <c r="C165" s="832" t="s">
        <v>597</v>
      </c>
      <c r="D165" s="832" t="s">
        <v>1706</v>
      </c>
      <c r="E165" s="832" t="s">
        <v>5209</v>
      </c>
      <c r="F165" s="832" t="s">
        <v>5287</v>
      </c>
      <c r="G165" s="832" t="s">
        <v>5288</v>
      </c>
      <c r="H165" s="849">
        <v>6</v>
      </c>
      <c r="I165" s="849">
        <v>199.97999999999996</v>
      </c>
      <c r="J165" s="832">
        <v>0.29999549961746741</v>
      </c>
      <c r="K165" s="832">
        <v>33.329999999999991</v>
      </c>
      <c r="L165" s="849">
        <v>20</v>
      </c>
      <c r="M165" s="849">
        <v>666.61</v>
      </c>
      <c r="N165" s="832">
        <v>1</v>
      </c>
      <c r="O165" s="832">
        <v>33.330500000000001</v>
      </c>
      <c r="P165" s="849">
        <v>9</v>
      </c>
      <c r="Q165" s="849">
        <v>299.96999999999991</v>
      </c>
      <c r="R165" s="837">
        <v>0.44999324942620111</v>
      </c>
      <c r="S165" s="850">
        <v>33.329999999999991</v>
      </c>
    </row>
    <row r="166" spans="1:19" ht="14.4" customHeight="1" x14ac:dyDescent="0.3">
      <c r="A166" s="831" t="s">
        <v>5212</v>
      </c>
      <c r="B166" s="832" t="s">
        <v>5213</v>
      </c>
      <c r="C166" s="832" t="s">
        <v>597</v>
      </c>
      <c r="D166" s="832" t="s">
        <v>1706</v>
      </c>
      <c r="E166" s="832" t="s">
        <v>5209</v>
      </c>
      <c r="F166" s="832" t="s">
        <v>5287</v>
      </c>
      <c r="G166" s="832" t="s">
        <v>5289</v>
      </c>
      <c r="H166" s="849">
        <v>436</v>
      </c>
      <c r="I166" s="849">
        <v>14533.269999999999</v>
      </c>
      <c r="J166" s="832">
        <v>0.93763576691735628</v>
      </c>
      <c r="K166" s="832">
        <v>33.333188073394496</v>
      </c>
      <c r="L166" s="849">
        <v>465</v>
      </c>
      <c r="M166" s="849">
        <v>15499.909999999998</v>
      </c>
      <c r="N166" s="832">
        <v>1</v>
      </c>
      <c r="O166" s="832">
        <v>33.333139784946233</v>
      </c>
      <c r="P166" s="849">
        <v>443</v>
      </c>
      <c r="Q166" s="849">
        <v>14766.609999999999</v>
      </c>
      <c r="R166" s="837">
        <v>0.9526900478776974</v>
      </c>
      <c r="S166" s="850">
        <v>33.333205417607218</v>
      </c>
    </row>
    <row r="167" spans="1:19" ht="14.4" customHeight="1" x14ac:dyDescent="0.3">
      <c r="A167" s="831" t="s">
        <v>5212</v>
      </c>
      <c r="B167" s="832" t="s">
        <v>5213</v>
      </c>
      <c r="C167" s="832" t="s">
        <v>597</v>
      </c>
      <c r="D167" s="832" t="s">
        <v>1706</v>
      </c>
      <c r="E167" s="832" t="s">
        <v>5209</v>
      </c>
      <c r="F167" s="832" t="s">
        <v>5295</v>
      </c>
      <c r="G167" s="832" t="s">
        <v>5296</v>
      </c>
      <c r="H167" s="849">
        <v>11</v>
      </c>
      <c r="I167" s="849">
        <v>946</v>
      </c>
      <c r="J167" s="832">
        <v>0.91666666666666663</v>
      </c>
      <c r="K167" s="832">
        <v>86</v>
      </c>
      <c r="L167" s="849">
        <v>12</v>
      </c>
      <c r="M167" s="849">
        <v>1032</v>
      </c>
      <c r="N167" s="832">
        <v>1</v>
      </c>
      <c r="O167" s="832">
        <v>86</v>
      </c>
      <c r="P167" s="849">
        <v>9</v>
      </c>
      <c r="Q167" s="849">
        <v>774</v>
      </c>
      <c r="R167" s="837">
        <v>0.75</v>
      </c>
      <c r="S167" s="850">
        <v>86</v>
      </c>
    </row>
    <row r="168" spans="1:19" ht="14.4" customHeight="1" x14ac:dyDescent="0.3">
      <c r="A168" s="831" t="s">
        <v>5212</v>
      </c>
      <c r="B168" s="832" t="s">
        <v>5213</v>
      </c>
      <c r="C168" s="832" t="s">
        <v>597</v>
      </c>
      <c r="D168" s="832" t="s">
        <v>1706</v>
      </c>
      <c r="E168" s="832" t="s">
        <v>5209</v>
      </c>
      <c r="F168" s="832" t="s">
        <v>5295</v>
      </c>
      <c r="G168" s="832" t="s">
        <v>5297</v>
      </c>
      <c r="H168" s="849"/>
      <c r="I168" s="849"/>
      <c r="J168" s="832"/>
      <c r="K168" s="832"/>
      <c r="L168" s="849">
        <v>1</v>
      </c>
      <c r="M168" s="849">
        <v>86</v>
      </c>
      <c r="N168" s="832">
        <v>1</v>
      </c>
      <c r="O168" s="832">
        <v>86</v>
      </c>
      <c r="P168" s="849"/>
      <c r="Q168" s="849"/>
      <c r="R168" s="837"/>
      <c r="S168" s="850"/>
    </row>
    <row r="169" spans="1:19" ht="14.4" customHeight="1" x14ac:dyDescent="0.3">
      <c r="A169" s="831" t="s">
        <v>5212</v>
      </c>
      <c r="B169" s="832" t="s">
        <v>5213</v>
      </c>
      <c r="C169" s="832" t="s">
        <v>597</v>
      </c>
      <c r="D169" s="832" t="s">
        <v>1706</v>
      </c>
      <c r="E169" s="832" t="s">
        <v>5209</v>
      </c>
      <c r="F169" s="832" t="s">
        <v>5298</v>
      </c>
      <c r="G169" s="832" t="s">
        <v>5299</v>
      </c>
      <c r="H169" s="849">
        <v>1</v>
      </c>
      <c r="I169" s="849">
        <v>32</v>
      </c>
      <c r="J169" s="832">
        <v>0.16666666666666666</v>
      </c>
      <c r="K169" s="832">
        <v>32</v>
      </c>
      <c r="L169" s="849">
        <v>6</v>
      </c>
      <c r="M169" s="849">
        <v>192</v>
      </c>
      <c r="N169" s="832">
        <v>1</v>
      </c>
      <c r="O169" s="832">
        <v>32</v>
      </c>
      <c r="P169" s="849"/>
      <c r="Q169" s="849"/>
      <c r="R169" s="837"/>
      <c r="S169" s="850"/>
    </row>
    <row r="170" spans="1:19" ht="14.4" customHeight="1" x14ac:dyDescent="0.3">
      <c r="A170" s="831" t="s">
        <v>5212</v>
      </c>
      <c r="B170" s="832" t="s">
        <v>5213</v>
      </c>
      <c r="C170" s="832" t="s">
        <v>597</v>
      </c>
      <c r="D170" s="832" t="s">
        <v>1706</v>
      </c>
      <c r="E170" s="832" t="s">
        <v>5209</v>
      </c>
      <c r="F170" s="832" t="s">
        <v>5298</v>
      </c>
      <c r="G170" s="832" t="s">
        <v>5300</v>
      </c>
      <c r="H170" s="849"/>
      <c r="I170" s="849"/>
      <c r="J170" s="832"/>
      <c r="K170" s="832"/>
      <c r="L170" s="849">
        <v>5</v>
      </c>
      <c r="M170" s="849">
        <v>160</v>
      </c>
      <c r="N170" s="832">
        <v>1</v>
      </c>
      <c r="O170" s="832">
        <v>32</v>
      </c>
      <c r="P170" s="849">
        <v>3</v>
      </c>
      <c r="Q170" s="849">
        <v>96</v>
      </c>
      <c r="R170" s="837">
        <v>0.6</v>
      </c>
      <c r="S170" s="850">
        <v>32</v>
      </c>
    </row>
    <row r="171" spans="1:19" ht="14.4" customHeight="1" x14ac:dyDescent="0.3">
      <c r="A171" s="831" t="s">
        <v>5212</v>
      </c>
      <c r="B171" s="832" t="s">
        <v>5213</v>
      </c>
      <c r="C171" s="832" t="s">
        <v>597</v>
      </c>
      <c r="D171" s="832" t="s">
        <v>1706</v>
      </c>
      <c r="E171" s="832" t="s">
        <v>5209</v>
      </c>
      <c r="F171" s="832" t="s">
        <v>5210</v>
      </c>
      <c r="G171" s="832" t="s">
        <v>5211</v>
      </c>
      <c r="H171" s="849">
        <v>118</v>
      </c>
      <c r="I171" s="849">
        <v>29618</v>
      </c>
      <c r="J171" s="832">
        <v>0.94399999999999995</v>
      </c>
      <c r="K171" s="832">
        <v>251</v>
      </c>
      <c r="L171" s="849">
        <v>125</v>
      </c>
      <c r="M171" s="849">
        <v>31375</v>
      </c>
      <c r="N171" s="832">
        <v>1</v>
      </c>
      <c r="O171" s="832">
        <v>251</v>
      </c>
      <c r="P171" s="849">
        <v>115</v>
      </c>
      <c r="Q171" s="849">
        <v>28980</v>
      </c>
      <c r="R171" s="837">
        <v>0.92366533864541833</v>
      </c>
      <c r="S171" s="850">
        <v>252</v>
      </c>
    </row>
    <row r="172" spans="1:19" ht="14.4" customHeight="1" x14ac:dyDescent="0.3">
      <c r="A172" s="831" t="s">
        <v>5212</v>
      </c>
      <c r="B172" s="832" t="s">
        <v>5213</v>
      </c>
      <c r="C172" s="832" t="s">
        <v>597</v>
      </c>
      <c r="D172" s="832" t="s">
        <v>1706</v>
      </c>
      <c r="E172" s="832" t="s">
        <v>5209</v>
      </c>
      <c r="F172" s="832" t="s">
        <v>5210</v>
      </c>
      <c r="G172" s="832" t="s">
        <v>5312</v>
      </c>
      <c r="H172" s="849">
        <v>7</v>
      </c>
      <c r="I172" s="849">
        <v>1757</v>
      </c>
      <c r="J172" s="832">
        <v>0.36842105263157893</v>
      </c>
      <c r="K172" s="832">
        <v>251</v>
      </c>
      <c r="L172" s="849">
        <v>19</v>
      </c>
      <c r="M172" s="849">
        <v>4769</v>
      </c>
      <c r="N172" s="832">
        <v>1</v>
      </c>
      <c r="O172" s="832">
        <v>251</v>
      </c>
      <c r="P172" s="849">
        <v>17</v>
      </c>
      <c r="Q172" s="849">
        <v>4284</v>
      </c>
      <c r="R172" s="837">
        <v>0.89830153071922836</v>
      </c>
      <c r="S172" s="850">
        <v>252</v>
      </c>
    </row>
    <row r="173" spans="1:19" ht="14.4" customHeight="1" x14ac:dyDescent="0.3">
      <c r="A173" s="831" t="s">
        <v>5212</v>
      </c>
      <c r="B173" s="832" t="s">
        <v>5213</v>
      </c>
      <c r="C173" s="832" t="s">
        <v>597</v>
      </c>
      <c r="D173" s="832" t="s">
        <v>1706</v>
      </c>
      <c r="E173" s="832" t="s">
        <v>5209</v>
      </c>
      <c r="F173" s="832" t="s">
        <v>5325</v>
      </c>
      <c r="G173" s="832" t="s">
        <v>5327</v>
      </c>
      <c r="H173" s="849"/>
      <c r="I173" s="849"/>
      <c r="J173" s="832"/>
      <c r="K173" s="832"/>
      <c r="L173" s="849">
        <v>1</v>
      </c>
      <c r="M173" s="849">
        <v>183</v>
      </c>
      <c r="N173" s="832">
        <v>1</v>
      </c>
      <c r="O173" s="832">
        <v>183</v>
      </c>
      <c r="P173" s="849">
        <v>1</v>
      </c>
      <c r="Q173" s="849">
        <v>375</v>
      </c>
      <c r="R173" s="837">
        <v>2.0491803278688523</v>
      </c>
      <c r="S173" s="850">
        <v>375</v>
      </c>
    </row>
    <row r="174" spans="1:19" ht="14.4" customHeight="1" x14ac:dyDescent="0.3">
      <c r="A174" s="831" t="s">
        <v>5212</v>
      </c>
      <c r="B174" s="832" t="s">
        <v>5213</v>
      </c>
      <c r="C174" s="832" t="s">
        <v>597</v>
      </c>
      <c r="D174" s="832" t="s">
        <v>1706</v>
      </c>
      <c r="E174" s="832" t="s">
        <v>5209</v>
      </c>
      <c r="F174" s="832" t="s">
        <v>5334</v>
      </c>
      <c r="G174" s="832" t="s">
        <v>5336</v>
      </c>
      <c r="H174" s="849"/>
      <c r="I174" s="849"/>
      <c r="J174" s="832"/>
      <c r="K174" s="832"/>
      <c r="L174" s="849">
        <v>1</v>
      </c>
      <c r="M174" s="849">
        <v>500</v>
      </c>
      <c r="N174" s="832">
        <v>1</v>
      </c>
      <c r="O174" s="832">
        <v>500</v>
      </c>
      <c r="P174" s="849"/>
      <c r="Q174" s="849"/>
      <c r="R174" s="837"/>
      <c r="S174" s="850"/>
    </row>
    <row r="175" spans="1:19" ht="14.4" customHeight="1" x14ac:dyDescent="0.3">
      <c r="A175" s="831" t="s">
        <v>5212</v>
      </c>
      <c r="B175" s="832" t="s">
        <v>5213</v>
      </c>
      <c r="C175" s="832" t="s">
        <v>597</v>
      </c>
      <c r="D175" s="832" t="s">
        <v>1706</v>
      </c>
      <c r="E175" s="832" t="s">
        <v>5209</v>
      </c>
      <c r="F175" s="832" t="s">
        <v>5352</v>
      </c>
      <c r="G175" s="832" t="s">
        <v>5354</v>
      </c>
      <c r="H175" s="849"/>
      <c r="I175" s="849"/>
      <c r="J175" s="832"/>
      <c r="K175" s="832"/>
      <c r="L175" s="849">
        <v>4</v>
      </c>
      <c r="M175" s="849">
        <v>3792</v>
      </c>
      <c r="N175" s="832">
        <v>1</v>
      </c>
      <c r="O175" s="832">
        <v>948</v>
      </c>
      <c r="P175" s="849"/>
      <c r="Q175" s="849"/>
      <c r="R175" s="837"/>
      <c r="S175" s="850"/>
    </row>
    <row r="176" spans="1:19" ht="14.4" customHeight="1" x14ac:dyDescent="0.3">
      <c r="A176" s="831" t="s">
        <v>5212</v>
      </c>
      <c r="B176" s="832" t="s">
        <v>5213</v>
      </c>
      <c r="C176" s="832" t="s">
        <v>597</v>
      </c>
      <c r="D176" s="832" t="s">
        <v>1707</v>
      </c>
      <c r="E176" s="832" t="s">
        <v>5214</v>
      </c>
      <c r="F176" s="832" t="s">
        <v>5215</v>
      </c>
      <c r="G176" s="832" t="s">
        <v>5216</v>
      </c>
      <c r="H176" s="849"/>
      <c r="I176" s="849"/>
      <c r="J176" s="832"/>
      <c r="K176" s="832"/>
      <c r="L176" s="849"/>
      <c r="M176" s="849"/>
      <c r="N176" s="832"/>
      <c r="O176" s="832"/>
      <c r="P176" s="849">
        <v>0.2</v>
      </c>
      <c r="Q176" s="849">
        <v>13.94</v>
      </c>
      <c r="R176" s="837"/>
      <c r="S176" s="850">
        <v>69.699999999999989</v>
      </c>
    </row>
    <row r="177" spans="1:19" ht="14.4" customHeight="1" x14ac:dyDescent="0.3">
      <c r="A177" s="831" t="s">
        <v>5212</v>
      </c>
      <c r="B177" s="832" t="s">
        <v>5213</v>
      </c>
      <c r="C177" s="832" t="s">
        <v>597</v>
      </c>
      <c r="D177" s="832" t="s">
        <v>1707</v>
      </c>
      <c r="E177" s="832" t="s">
        <v>5209</v>
      </c>
      <c r="F177" s="832" t="s">
        <v>5254</v>
      </c>
      <c r="G177" s="832" t="s">
        <v>5255</v>
      </c>
      <c r="H177" s="849"/>
      <c r="I177" s="849"/>
      <c r="J177" s="832"/>
      <c r="K177" s="832"/>
      <c r="L177" s="849"/>
      <c r="M177" s="849"/>
      <c r="N177" s="832"/>
      <c r="O177" s="832"/>
      <c r="P177" s="849">
        <v>5</v>
      </c>
      <c r="Q177" s="849">
        <v>635</v>
      </c>
      <c r="R177" s="837"/>
      <c r="S177" s="850">
        <v>127</v>
      </c>
    </row>
    <row r="178" spans="1:19" ht="14.4" customHeight="1" x14ac:dyDescent="0.3">
      <c r="A178" s="831" t="s">
        <v>5212</v>
      </c>
      <c r="B178" s="832" t="s">
        <v>5213</v>
      </c>
      <c r="C178" s="832" t="s">
        <v>597</v>
      </c>
      <c r="D178" s="832" t="s">
        <v>1707</v>
      </c>
      <c r="E178" s="832" t="s">
        <v>5209</v>
      </c>
      <c r="F178" s="832" t="s">
        <v>5281</v>
      </c>
      <c r="G178" s="832" t="s">
        <v>5282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989</v>
      </c>
      <c r="R178" s="837"/>
      <c r="S178" s="850">
        <v>989</v>
      </c>
    </row>
    <row r="179" spans="1:19" ht="14.4" customHeight="1" x14ac:dyDescent="0.3">
      <c r="A179" s="831" t="s">
        <v>5212</v>
      </c>
      <c r="B179" s="832" t="s">
        <v>5213</v>
      </c>
      <c r="C179" s="832" t="s">
        <v>597</v>
      </c>
      <c r="D179" s="832" t="s">
        <v>1707</v>
      </c>
      <c r="E179" s="832" t="s">
        <v>5209</v>
      </c>
      <c r="F179" s="832" t="s">
        <v>5284</v>
      </c>
      <c r="G179" s="832" t="s">
        <v>5286</v>
      </c>
      <c r="H179" s="849"/>
      <c r="I179" s="849"/>
      <c r="J179" s="832"/>
      <c r="K179" s="832"/>
      <c r="L179" s="849"/>
      <c r="M179" s="849"/>
      <c r="N179" s="832"/>
      <c r="O179" s="832"/>
      <c r="P179" s="849">
        <v>2</v>
      </c>
      <c r="Q179" s="849">
        <v>328</v>
      </c>
      <c r="R179" s="837"/>
      <c r="S179" s="850">
        <v>164</v>
      </c>
    </row>
    <row r="180" spans="1:19" ht="14.4" customHeight="1" x14ac:dyDescent="0.3">
      <c r="A180" s="831" t="s">
        <v>5212</v>
      </c>
      <c r="B180" s="832" t="s">
        <v>5213</v>
      </c>
      <c r="C180" s="832" t="s">
        <v>597</v>
      </c>
      <c r="D180" s="832" t="s">
        <v>1707</v>
      </c>
      <c r="E180" s="832" t="s">
        <v>5209</v>
      </c>
      <c r="F180" s="832" t="s">
        <v>5287</v>
      </c>
      <c r="G180" s="832" t="s">
        <v>5289</v>
      </c>
      <c r="H180" s="849"/>
      <c r="I180" s="849"/>
      <c r="J180" s="832"/>
      <c r="K180" s="832"/>
      <c r="L180" s="849"/>
      <c r="M180" s="849"/>
      <c r="N180" s="832"/>
      <c r="O180" s="832"/>
      <c r="P180" s="849">
        <v>5</v>
      </c>
      <c r="Q180" s="849">
        <v>166.67000000000002</v>
      </c>
      <c r="R180" s="837"/>
      <c r="S180" s="850">
        <v>33.334000000000003</v>
      </c>
    </row>
    <row r="181" spans="1:19" ht="14.4" customHeight="1" x14ac:dyDescent="0.3">
      <c r="A181" s="831" t="s">
        <v>5212</v>
      </c>
      <c r="B181" s="832" t="s">
        <v>5213</v>
      </c>
      <c r="C181" s="832" t="s">
        <v>597</v>
      </c>
      <c r="D181" s="832" t="s">
        <v>1707</v>
      </c>
      <c r="E181" s="832" t="s">
        <v>5209</v>
      </c>
      <c r="F181" s="832" t="s">
        <v>5295</v>
      </c>
      <c r="G181" s="832" t="s">
        <v>5296</v>
      </c>
      <c r="H181" s="849"/>
      <c r="I181" s="849"/>
      <c r="J181" s="832"/>
      <c r="K181" s="832"/>
      <c r="L181" s="849"/>
      <c r="M181" s="849"/>
      <c r="N181" s="832"/>
      <c r="O181" s="832"/>
      <c r="P181" s="849">
        <v>3</v>
      </c>
      <c r="Q181" s="849">
        <v>258</v>
      </c>
      <c r="R181" s="837"/>
      <c r="S181" s="850">
        <v>86</v>
      </c>
    </row>
    <row r="182" spans="1:19" ht="14.4" customHeight="1" x14ac:dyDescent="0.3">
      <c r="A182" s="831" t="s">
        <v>5212</v>
      </c>
      <c r="B182" s="832" t="s">
        <v>5213</v>
      </c>
      <c r="C182" s="832" t="s">
        <v>597</v>
      </c>
      <c r="D182" s="832" t="s">
        <v>1707</v>
      </c>
      <c r="E182" s="832" t="s">
        <v>5209</v>
      </c>
      <c r="F182" s="832" t="s">
        <v>5210</v>
      </c>
      <c r="G182" s="832" t="s">
        <v>5211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252</v>
      </c>
      <c r="R182" s="837"/>
      <c r="S182" s="850">
        <v>252</v>
      </c>
    </row>
    <row r="183" spans="1:19" ht="14.4" customHeight="1" x14ac:dyDescent="0.3">
      <c r="A183" s="831" t="s">
        <v>5212</v>
      </c>
      <c r="B183" s="832" t="s">
        <v>5213</v>
      </c>
      <c r="C183" s="832" t="s">
        <v>597</v>
      </c>
      <c r="D183" s="832" t="s">
        <v>1708</v>
      </c>
      <c r="E183" s="832" t="s">
        <v>5214</v>
      </c>
      <c r="F183" s="832" t="s">
        <v>5215</v>
      </c>
      <c r="G183" s="832" t="s">
        <v>5216</v>
      </c>
      <c r="H183" s="849">
        <v>0.2</v>
      </c>
      <c r="I183" s="849">
        <v>30.21</v>
      </c>
      <c r="J183" s="832"/>
      <c r="K183" s="832">
        <v>151.04999999999998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5212</v>
      </c>
      <c r="B184" s="832" t="s">
        <v>5213</v>
      </c>
      <c r="C184" s="832" t="s">
        <v>597</v>
      </c>
      <c r="D184" s="832" t="s">
        <v>1708</v>
      </c>
      <c r="E184" s="832" t="s">
        <v>5209</v>
      </c>
      <c r="F184" s="832" t="s">
        <v>5227</v>
      </c>
      <c r="G184" s="832" t="s">
        <v>5228</v>
      </c>
      <c r="H184" s="849">
        <v>6</v>
      </c>
      <c r="I184" s="849">
        <v>498</v>
      </c>
      <c r="J184" s="832">
        <v>6</v>
      </c>
      <c r="K184" s="832">
        <v>83</v>
      </c>
      <c r="L184" s="849">
        <v>1</v>
      </c>
      <c r="M184" s="849">
        <v>83</v>
      </c>
      <c r="N184" s="832">
        <v>1</v>
      </c>
      <c r="O184" s="832">
        <v>83</v>
      </c>
      <c r="P184" s="849">
        <v>39</v>
      </c>
      <c r="Q184" s="849">
        <v>3237</v>
      </c>
      <c r="R184" s="837">
        <v>39</v>
      </c>
      <c r="S184" s="850">
        <v>83</v>
      </c>
    </row>
    <row r="185" spans="1:19" ht="14.4" customHeight="1" x14ac:dyDescent="0.3">
      <c r="A185" s="831" t="s">
        <v>5212</v>
      </c>
      <c r="B185" s="832" t="s">
        <v>5213</v>
      </c>
      <c r="C185" s="832" t="s">
        <v>597</v>
      </c>
      <c r="D185" s="832" t="s">
        <v>1708</v>
      </c>
      <c r="E185" s="832" t="s">
        <v>5209</v>
      </c>
      <c r="F185" s="832" t="s">
        <v>5229</v>
      </c>
      <c r="G185" s="832" t="s">
        <v>5230</v>
      </c>
      <c r="H185" s="849">
        <v>264</v>
      </c>
      <c r="I185" s="849">
        <v>27984</v>
      </c>
      <c r="J185" s="832">
        <v>3</v>
      </c>
      <c r="K185" s="832">
        <v>106</v>
      </c>
      <c r="L185" s="849">
        <v>88</v>
      </c>
      <c r="M185" s="849">
        <v>9328</v>
      </c>
      <c r="N185" s="832">
        <v>1</v>
      </c>
      <c r="O185" s="832">
        <v>106</v>
      </c>
      <c r="P185" s="849">
        <v>371</v>
      </c>
      <c r="Q185" s="849">
        <v>39326</v>
      </c>
      <c r="R185" s="837">
        <v>4.2159090909090908</v>
      </c>
      <c r="S185" s="850">
        <v>106</v>
      </c>
    </row>
    <row r="186" spans="1:19" ht="14.4" customHeight="1" x14ac:dyDescent="0.3">
      <c r="A186" s="831" t="s">
        <v>5212</v>
      </c>
      <c r="B186" s="832" t="s">
        <v>5213</v>
      </c>
      <c r="C186" s="832" t="s">
        <v>597</v>
      </c>
      <c r="D186" s="832" t="s">
        <v>1708</v>
      </c>
      <c r="E186" s="832" t="s">
        <v>5209</v>
      </c>
      <c r="F186" s="832" t="s">
        <v>5231</v>
      </c>
      <c r="G186" s="832" t="s">
        <v>5232</v>
      </c>
      <c r="H186" s="849">
        <v>5</v>
      </c>
      <c r="I186" s="849">
        <v>185</v>
      </c>
      <c r="J186" s="832">
        <v>0.83333333333333337</v>
      </c>
      <c r="K186" s="832">
        <v>37</v>
      </c>
      <c r="L186" s="849">
        <v>6</v>
      </c>
      <c r="M186" s="849">
        <v>222</v>
      </c>
      <c r="N186" s="832">
        <v>1</v>
      </c>
      <c r="O186" s="832">
        <v>37</v>
      </c>
      <c r="P186" s="849"/>
      <c r="Q186" s="849"/>
      <c r="R186" s="837"/>
      <c r="S186" s="850"/>
    </row>
    <row r="187" spans="1:19" ht="14.4" customHeight="1" x14ac:dyDescent="0.3">
      <c r="A187" s="831" t="s">
        <v>5212</v>
      </c>
      <c r="B187" s="832" t="s">
        <v>5213</v>
      </c>
      <c r="C187" s="832" t="s">
        <v>597</v>
      </c>
      <c r="D187" s="832" t="s">
        <v>1708</v>
      </c>
      <c r="E187" s="832" t="s">
        <v>5209</v>
      </c>
      <c r="F187" s="832" t="s">
        <v>5231</v>
      </c>
      <c r="G187" s="832" t="s">
        <v>5233</v>
      </c>
      <c r="H187" s="849"/>
      <c r="I187" s="849"/>
      <c r="J187" s="832"/>
      <c r="K187" s="832"/>
      <c r="L187" s="849">
        <v>1</v>
      </c>
      <c r="M187" s="849">
        <v>37</v>
      </c>
      <c r="N187" s="832">
        <v>1</v>
      </c>
      <c r="O187" s="832">
        <v>37</v>
      </c>
      <c r="P187" s="849"/>
      <c r="Q187" s="849"/>
      <c r="R187" s="837"/>
      <c r="S187" s="850"/>
    </row>
    <row r="188" spans="1:19" ht="14.4" customHeight="1" x14ac:dyDescent="0.3">
      <c r="A188" s="831" t="s">
        <v>5212</v>
      </c>
      <c r="B188" s="832" t="s">
        <v>5213</v>
      </c>
      <c r="C188" s="832" t="s">
        <v>597</v>
      </c>
      <c r="D188" s="832" t="s">
        <v>1708</v>
      </c>
      <c r="E188" s="832" t="s">
        <v>5209</v>
      </c>
      <c r="F188" s="832" t="s">
        <v>5248</v>
      </c>
      <c r="G188" s="832" t="s">
        <v>5249</v>
      </c>
      <c r="H188" s="849"/>
      <c r="I188" s="849"/>
      <c r="J188" s="832"/>
      <c r="K188" s="832"/>
      <c r="L188" s="849"/>
      <c r="M188" s="849"/>
      <c r="N188" s="832"/>
      <c r="O188" s="832"/>
      <c r="P188" s="849">
        <v>2</v>
      </c>
      <c r="Q188" s="849">
        <v>182</v>
      </c>
      <c r="R188" s="837"/>
      <c r="S188" s="850">
        <v>91</v>
      </c>
    </row>
    <row r="189" spans="1:19" ht="14.4" customHeight="1" x14ac:dyDescent="0.3">
      <c r="A189" s="831" t="s">
        <v>5212</v>
      </c>
      <c r="B189" s="832" t="s">
        <v>5213</v>
      </c>
      <c r="C189" s="832" t="s">
        <v>597</v>
      </c>
      <c r="D189" s="832" t="s">
        <v>1708</v>
      </c>
      <c r="E189" s="832" t="s">
        <v>5209</v>
      </c>
      <c r="F189" s="832" t="s">
        <v>5254</v>
      </c>
      <c r="G189" s="832" t="s">
        <v>5255</v>
      </c>
      <c r="H189" s="849">
        <v>588</v>
      </c>
      <c r="I189" s="849">
        <v>74088</v>
      </c>
      <c r="J189" s="832">
        <v>2.9253731343283582</v>
      </c>
      <c r="K189" s="832">
        <v>126</v>
      </c>
      <c r="L189" s="849">
        <v>201</v>
      </c>
      <c r="M189" s="849">
        <v>25326</v>
      </c>
      <c r="N189" s="832">
        <v>1</v>
      </c>
      <c r="O189" s="832">
        <v>126</v>
      </c>
      <c r="P189" s="849">
        <v>637</v>
      </c>
      <c r="Q189" s="849">
        <v>80899</v>
      </c>
      <c r="R189" s="837">
        <v>3.1943062465450525</v>
      </c>
      <c r="S189" s="850">
        <v>127</v>
      </c>
    </row>
    <row r="190" spans="1:19" ht="14.4" customHeight="1" x14ac:dyDescent="0.3">
      <c r="A190" s="831" t="s">
        <v>5212</v>
      </c>
      <c r="B190" s="832" t="s">
        <v>5213</v>
      </c>
      <c r="C190" s="832" t="s">
        <v>597</v>
      </c>
      <c r="D190" s="832" t="s">
        <v>1708</v>
      </c>
      <c r="E190" s="832" t="s">
        <v>5209</v>
      </c>
      <c r="F190" s="832" t="s">
        <v>5254</v>
      </c>
      <c r="G190" s="832" t="s">
        <v>5256</v>
      </c>
      <c r="H190" s="849">
        <v>11</v>
      </c>
      <c r="I190" s="849">
        <v>1386</v>
      </c>
      <c r="J190" s="832">
        <v>11</v>
      </c>
      <c r="K190" s="832">
        <v>126</v>
      </c>
      <c r="L190" s="849">
        <v>1</v>
      </c>
      <c r="M190" s="849">
        <v>126</v>
      </c>
      <c r="N190" s="832">
        <v>1</v>
      </c>
      <c r="O190" s="832">
        <v>126</v>
      </c>
      <c r="P190" s="849">
        <v>10</v>
      </c>
      <c r="Q190" s="849">
        <v>1270</v>
      </c>
      <c r="R190" s="837">
        <v>10.079365079365079</v>
      </c>
      <c r="S190" s="850">
        <v>127</v>
      </c>
    </row>
    <row r="191" spans="1:19" ht="14.4" customHeight="1" x14ac:dyDescent="0.3">
      <c r="A191" s="831" t="s">
        <v>5212</v>
      </c>
      <c r="B191" s="832" t="s">
        <v>5213</v>
      </c>
      <c r="C191" s="832" t="s">
        <v>597</v>
      </c>
      <c r="D191" s="832" t="s">
        <v>1708</v>
      </c>
      <c r="E191" s="832" t="s">
        <v>5209</v>
      </c>
      <c r="F191" s="832" t="s">
        <v>5284</v>
      </c>
      <c r="G191" s="832" t="s">
        <v>5285</v>
      </c>
      <c r="H191" s="849"/>
      <c r="I191" s="849"/>
      <c r="J191" s="832"/>
      <c r="K191" s="832"/>
      <c r="L191" s="849">
        <v>1</v>
      </c>
      <c r="M191" s="849">
        <v>163</v>
      </c>
      <c r="N191" s="832">
        <v>1</v>
      </c>
      <c r="O191" s="832">
        <v>163</v>
      </c>
      <c r="P191" s="849"/>
      <c r="Q191" s="849"/>
      <c r="R191" s="837"/>
      <c r="S191" s="850"/>
    </row>
    <row r="192" spans="1:19" ht="14.4" customHeight="1" x14ac:dyDescent="0.3">
      <c r="A192" s="831" t="s">
        <v>5212</v>
      </c>
      <c r="B192" s="832" t="s">
        <v>5213</v>
      </c>
      <c r="C192" s="832" t="s">
        <v>597</v>
      </c>
      <c r="D192" s="832" t="s">
        <v>1708</v>
      </c>
      <c r="E192" s="832" t="s">
        <v>5209</v>
      </c>
      <c r="F192" s="832" t="s">
        <v>5287</v>
      </c>
      <c r="G192" s="832" t="s">
        <v>5288</v>
      </c>
      <c r="H192" s="849">
        <v>9</v>
      </c>
      <c r="I192" s="849">
        <v>299.96999999999991</v>
      </c>
      <c r="J192" s="832">
        <v>1.7999999999999998</v>
      </c>
      <c r="K192" s="832">
        <v>33.329999999999991</v>
      </c>
      <c r="L192" s="849">
        <v>5</v>
      </c>
      <c r="M192" s="849">
        <v>166.64999999999998</v>
      </c>
      <c r="N192" s="832">
        <v>1</v>
      </c>
      <c r="O192" s="832">
        <v>33.33</v>
      </c>
      <c r="P192" s="849">
        <v>8</v>
      </c>
      <c r="Q192" s="849">
        <v>266.64999999999998</v>
      </c>
      <c r="R192" s="837">
        <v>1.6000600060006001</v>
      </c>
      <c r="S192" s="850">
        <v>33.331249999999997</v>
      </c>
    </row>
    <row r="193" spans="1:19" ht="14.4" customHeight="1" x14ac:dyDescent="0.3">
      <c r="A193" s="831" t="s">
        <v>5212</v>
      </c>
      <c r="B193" s="832" t="s">
        <v>5213</v>
      </c>
      <c r="C193" s="832" t="s">
        <v>597</v>
      </c>
      <c r="D193" s="832" t="s">
        <v>1708</v>
      </c>
      <c r="E193" s="832" t="s">
        <v>5209</v>
      </c>
      <c r="F193" s="832" t="s">
        <v>5287</v>
      </c>
      <c r="G193" s="832" t="s">
        <v>5289</v>
      </c>
      <c r="H193" s="849">
        <v>511</v>
      </c>
      <c r="I193" s="849">
        <v>17033.340000000004</v>
      </c>
      <c r="J193" s="832">
        <v>1.1132909237195583</v>
      </c>
      <c r="K193" s="832">
        <v>33.333346379647757</v>
      </c>
      <c r="L193" s="849">
        <v>459</v>
      </c>
      <c r="M193" s="849">
        <v>15299.99</v>
      </c>
      <c r="N193" s="832">
        <v>1</v>
      </c>
      <c r="O193" s="832">
        <v>33.33331154684096</v>
      </c>
      <c r="P193" s="849">
        <v>397</v>
      </c>
      <c r="Q193" s="849">
        <v>13233.33</v>
      </c>
      <c r="R193" s="837">
        <v>0.86492409472163057</v>
      </c>
      <c r="S193" s="850">
        <v>33.333324937027704</v>
      </c>
    </row>
    <row r="194" spans="1:19" ht="14.4" customHeight="1" x14ac:dyDescent="0.3">
      <c r="A194" s="831" t="s">
        <v>5212</v>
      </c>
      <c r="B194" s="832" t="s">
        <v>5213</v>
      </c>
      <c r="C194" s="832" t="s">
        <v>597</v>
      </c>
      <c r="D194" s="832" t="s">
        <v>1708</v>
      </c>
      <c r="E194" s="832" t="s">
        <v>5209</v>
      </c>
      <c r="F194" s="832" t="s">
        <v>5295</v>
      </c>
      <c r="G194" s="832" t="s">
        <v>5296</v>
      </c>
      <c r="H194" s="849">
        <v>1</v>
      </c>
      <c r="I194" s="849">
        <v>86</v>
      </c>
      <c r="J194" s="832"/>
      <c r="K194" s="832">
        <v>86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5212</v>
      </c>
      <c r="B195" s="832" t="s">
        <v>5213</v>
      </c>
      <c r="C195" s="832" t="s">
        <v>597</v>
      </c>
      <c r="D195" s="832" t="s">
        <v>1708</v>
      </c>
      <c r="E195" s="832" t="s">
        <v>5209</v>
      </c>
      <c r="F195" s="832" t="s">
        <v>5298</v>
      </c>
      <c r="G195" s="832" t="s">
        <v>5300</v>
      </c>
      <c r="H195" s="849">
        <v>1</v>
      </c>
      <c r="I195" s="849">
        <v>32</v>
      </c>
      <c r="J195" s="832"/>
      <c r="K195" s="832">
        <v>32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5212</v>
      </c>
      <c r="B196" s="832" t="s">
        <v>5213</v>
      </c>
      <c r="C196" s="832" t="s">
        <v>597</v>
      </c>
      <c r="D196" s="832" t="s">
        <v>1708</v>
      </c>
      <c r="E196" s="832" t="s">
        <v>5209</v>
      </c>
      <c r="F196" s="832" t="s">
        <v>5210</v>
      </c>
      <c r="G196" s="832" t="s">
        <v>5211</v>
      </c>
      <c r="H196" s="849">
        <v>1</v>
      </c>
      <c r="I196" s="849">
        <v>251</v>
      </c>
      <c r="J196" s="832">
        <v>2.9154518950437317E-3</v>
      </c>
      <c r="K196" s="832">
        <v>251</v>
      </c>
      <c r="L196" s="849">
        <v>343</v>
      </c>
      <c r="M196" s="849">
        <v>86093</v>
      </c>
      <c r="N196" s="832">
        <v>1</v>
      </c>
      <c r="O196" s="832">
        <v>251</v>
      </c>
      <c r="P196" s="849"/>
      <c r="Q196" s="849"/>
      <c r="R196" s="837"/>
      <c r="S196" s="850"/>
    </row>
    <row r="197" spans="1:19" ht="14.4" customHeight="1" x14ac:dyDescent="0.3">
      <c r="A197" s="831" t="s">
        <v>5212</v>
      </c>
      <c r="B197" s="832" t="s">
        <v>5213</v>
      </c>
      <c r="C197" s="832" t="s">
        <v>597</v>
      </c>
      <c r="D197" s="832" t="s">
        <v>1708</v>
      </c>
      <c r="E197" s="832" t="s">
        <v>5209</v>
      </c>
      <c r="F197" s="832" t="s">
        <v>5210</v>
      </c>
      <c r="G197" s="832" t="s">
        <v>5312</v>
      </c>
      <c r="H197" s="849"/>
      <c r="I197" s="849"/>
      <c r="J197" s="832"/>
      <c r="K197" s="832"/>
      <c r="L197" s="849">
        <v>5</v>
      </c>
      <c r="M197" s="849">
        <v>1255</v>
      </c>
      <c r="N197" s="832">
        <v>1</v>
      </c>
      <c r="O197" s="832">
        <v>251</v>
      </c>
      <c r="P197" s="849"/>
      <c r="Q197" s="849"/>
      <c r="R197" s="837"/>
      <c r="S197" s="850"/>
    </row>
    <row r="198" spans="1:19" ht="14.4" customHeight="1" x14ac:dyDescent="0.3">
      <c r="A198" s="831" t="s">
        <v>5212</v>
      </c>
      <c r="B198" s="832" t="s">
        <v>5213</v>
      </c>
      <c r="C198" s="832" t="s">
        <v>597</v>
      </c>
      <c r="D198" s="832" t="s">
        <v>1708</v>
      </c>
      <c r="E198" s="832" t="s">
        <v>5209</v>
      </c>
      <c r="F198" s="832" t="s">
        <v>5334</v>
      </c>
      <c r="G198" s="832" t="s">
        <v>5336</v>
      </c>
      <c r="H198" s="849">
        <v>1</v>
      </c>
      <c r="I198" s="849">
        <v>500</v>
      </c>
      <c r="J198" s="832"/>
      <c r="K198" s="832">
        <v>500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5212</v>
      </c>
      <c r="B199" s="832" t="s">
        <v>5213</v>
      </c>
      <c r="C199" s="832" t="s">
        <v>597</v>
      </c>
      <c r="D199" s="832" t="s">
        <v>5198</v>
      </c>
      <c r="E199" s="832" t="s">
        <v>5214</v>
      </c>
      <c r="F199" s="832" t="s">
        <v>5215</v>
      </c>
      <c r="G199" s="832" t="s">
        <v>5216</v>
      </c>
      <c r="H199" s="849"/>
      <c r="I199" s="849"/>
      <c r="J199" s="832"/>
      <c r="K199" s="832"/>
      <c r="L199" s="849">
        <v>0.3</v>
      </c>
      <c r="M199" s="849">
        <v>45.32</v>
      </c>
      <c r="N199" s="832">
        <v>1</v>
      </c>
      <c r="O199" s="832">
        <v>151.06666666666666</v>
      </c>
      <c r="P199" s="849"/>
      <c r="Q199" s="849"/>
      <c r="R199" s="837"/>
      <c r="S199" s="850"/>
    </row>
    <row r="200" spans="1:19" ht="14.4" customHeight="1" x14ac:dyDescent="0.3">
      <c r="A200" s="831" t="s">
        <v>5212</v>
      </c>
      <c r="B200" s="832" t="s">
        <v>5213</v>
      </c>
      <c r="C200" s="832" t="s">
        <v>597</v>
      </c>
      <c r="D200" s="832" t="s">
        <v>5198</v>
      </c>
      <c r="E200" s="832" t="s">
        <v>5209</v>
      </c>
      <c r="F200" s="832" t="s">
        <v>5227</v>
      </c>
      <c r="G200" s="832" t="s">
        <v>5228</v>
      </c>
      <c r="H200" s="849"/>
      <c r="I200" s="849"/>
      <c r="J200" s="832"/>
      <c r="K200" s="832"/>
      <c r="L200" s="849">
        <v>5</v>
      </c>
      <c r="M200" s="849">
        <v>415</v>
      </c>
      <c r="N200" s="832">
        <v>1</v>
      </c>
      <c r="O200" s="832">
        <v>83</v>
      </c>
      <c r="P200" s="849"/>
      <c r="Q200" s="849"/>
      <c r="R200" s="837"/>
      <c r="S200" s="850"/>
    </row>
    <row r="201" spans="1:19" ht="14.4" customHeight="1" x14ac:dyDescent="0.3">
      <c r="A201" s="831" t="s">
        <v>5212</v>
      </c>
      <c r="B201" s="832" t="s">
        <v>5213</v>
      </c>
      <c r="C201" s="832" t="s">
        <v>597</v>
      </c>
      <c r="D201" s="832" t="s">
        <v>5198</v>
      </c>
      <c r="E201" s="832" t="s">
        <v>5209</v>
      </c>
      <c r="F201" s="832" t="s">
        <v>5229</v>
      </c>
      <c r="G201" s="832" t="s">
        <v>5230</v>
      </c>
      <c r="H201" s="849"/>
      <c r="I201" s="849"/>
      <c r="J201" s="832"/>
      <c r="K201" s="832"/>
      <c r="L201" s="849">
        <v>1</v>
      </c>
      <c r="M201" s="849">
        <v>106</v>
      </c>
      <c r="N201" s="832">
        <v>1</v>
      </c>
      <c r="O201" s="832">
        <v>106</v>
      </c>
      <c r="P201" s="849"/>
      <c r="Q201" s="849"/>
      <c r="R201" s="837"/>
      <c r="S201" s="850"/>
    </row>
    <row r="202" spans="1:19" ht="14.4" customHeight="1" x14ac:dyDescent="0.3">
      <c r="A202" s="831" t="s">
        <v>5212</v>
      </c>
      <c r="B202" s="832" t="s">
        <v>5213</v>
      </c>
      <c r="C202" s="832" t="s">
        <v>597</v>
      </c>
      <c r="D202" s="832" t="s">
        <v>5198</v>
      </c>
      <c r="E202" s="832" t="s">
        <v>5209</v>
      </c>
      <c r="F202" s="832" t="s">
        <v>5231</v>
      </c>
      <c r="G202" s="832" t="s">
        <v>5232</v>
      </c>
      <c r="H202" s="849"/>
      <c r="I202" s="849"/>
      <c r="J202" s="832"/>
      <c r="K202" s="832"/>
      <c r="L202" s="849">
        <v>5</v>
      </c>
      <c r="M202" s="849">
        <v>185</v>
      </c>
      <c r="N202" s="832">
        <v>1</v>
      </c>
      <c r="O202" s="832">
        <v>37</v>
      </c>
      <c r="P202" s="849"/>
      <c r="Q202" s="849"/>
      <c r="R202" s="837"/>
      <c r="S202" s="850"/>
    </row>
    <row r="203" spans="1:19" ht="14.4" customHeight="1" x14ac:dyDescent="0.3">
      <c r="A203" s="831" t="s">
        <v>5212</v>
      </c>
      <c r="B203" s="832" t="s">
        <v>5213</v>
      </c>
      <c r="C203" s="832" t="s">
        <v>597</v>
      </c>
      <c r="D203" s="832" t="s">
        <v>5198</v>
      </c>
      <c r="E203" s="832" t="s">
        <v>5209</v>
      </c>
      <c r="F203" s="832" t="s">
        <v>5254</v>
      </c>
      <c r="G203" s="832" t="s">
        <v>5255</v>
      </c>
      <c r="H203" s="849"/>
      <c r="I203" s="849"/>
      <c r="J203" s="832"/>
      <c r="K203" s="832"/>
      <c r="L203" s="849">
        <v>19</v>
      </c>
      <c r="M203" s="849">
        <v>2394</v>
      </c>
      <c r="N203" s="832">
        <v>1</v>
      </c>
      <c r="O203" s="832">
        <v>126</v>
      </c>
      <c r="P203" s="849"/>
      <c r="Q203" s="849"/>
      <c r="R203" s="837"/>
      <c r="S203" s="850"/>
    </row>
    <row r="204" spans="1:19" ht="14.4" customHeight="1" x14ac:dyDescent="0.3">
      <c r="A204" s="831" t="s">
        <v>5212</v>
      </c>
      <c r="B204" s="832" t="s">
        <v>5213</v>
      </c>
      <c r="C204" s="832" t="s">
        <v>597</v>
      </c>
      <c r="D204" s="832" t="s">
        <v>5198</v>
      </c>
      <c r="E204" s="832" t="s">
        <v>5209</v>
      </c>
      <c r="F204" s="832" t="s">
        <v>5275</v>
      </c>
      <c r="G204" s="832" t="s">
        <v>5277</v>
      </c>
      <c r="H204" s="849"/>
      <c r="I204" s="849"/>
      <c r="J204" s="832"/>
      <c r="K204" s="832"/>
      <c r="L204" s="849">
        <v>1</v>
      </c>
      <c r="M204" s="849">
        <v>1310</v>
      </c>
      <c r="N204" s="832">
        <v>1</v>
      </c>
      <c r="O204" s="832">
        <v>1310</v>
      </c>
      <c r="P204" s="849"/>
      <c r="Q204" s="849"/>
      <c r="R204" s="837"/>
      <c r="S204" s="850"/>
    </row>
    <row r="205" spans="1:19" ht="14.4" customHeight="1" x14ac:dyDescent="0.3">
      <c r="A205" s="831" t="s">
        <v>5212</v>
      </c>
      <c r="B205" s="832" t="s">
        <v>5213</v>
      </c>
      <c r="C205" s="832" t="s">
        <v>597</v>
      </c>
      <c r="D205" s="832" t="s">
        <v>5198</v>
      </c>
      <c r="E205" s="832" t="s">
        <v>5209</v>
      </c>
      <c r="F205" s="832" t="s">
        <v>5287</v>
      </c>
      <c r="G205" s="832" t="s">
        <v>5289</v>
      </c>
      <c r="H205" s="849"/>
      <c r="I205" s="849"/>
      <c r="J205" s="832"/>
      <c r="K205" s="832"/>
      <c r="L205" s="849">
        <v>17</v>
      </c>
      <c r="M205" s="849">
        <v>566.66999999999996</v>
      </c>
      <c r="N205" s="832">
        <v>1</v>
      </c>
      <c r="O205" s="832">
        <v>33.333529411764701</v>
      </c>
      <c r="P205" s="849"/>
      <c r="Q205" s="849"/>
      <c r="R205" s="837"/>
      <c r="S205" s="850"/>
    </row>
    <row r="206" spans="1:19" ht="14.4" customHeight="1" x14ac:dyDescent="0.3">
      <c r="A206" s="831" t="s">
        <v>5212</v>
      </c>
      <c r="B206" s="832" t="s">
        <v>5213</v>
      </c>
      <c r="C206" s="832" t="s">
        <v>597</v>
      </c>
      <c r="D206" s="832" t="s">
        <v>5198</v>
      </c>
      <c r="E206" s="832" t="s">
        <v>5209</v>
      </c>
      <c r="F206" s="832" t="s">
        <v>5295</v>
      </c>
      <c r="G206" s="832" t="s">
        <v>5296</v>
      </c>
      <c r="H206" s="849"/>
      <c r="I206" s="849"/>
      <c r="J206" s="832"/>
      <c r="K206" s="832"/>
      <c r="L206" s="849">
        <v>1</v>
      </c>
      <c r="M206" s="849">
        <v>86</v>
      </c>
      <c r="N206" s="832">
        <v>1</v>
      </c>
      <c r="O206" s="832">
        <v>86</v>
      </c>
      <c r="P206" s="849"/>
      <c r="Q206" s="849"/>
      <c r="R206" s="837"/>
      <c r="S206" s="850"/>
    </row>
    <row r="207" spans="1:19" ht="14.4" customHeight="1" x14ac:dyDescent="0.3">
      <c r="A207" s="831" t="s">
        <v>5212</v>
      </c>
      <c r="B207" s="832" t="s">
        <v>5213</v>
      </c>
      <c r="C207" s="832" t="s">
        <v>597</v>
      </c>
      <c r="D207" s="832" t="s">
        <v>5198</v>
      </c>
      <c r="E207" s="832" t="s">
        <v>5209</v>
      </c>
      <c r="F207" s="832" t="s">
        <v>5298</v>
      </c>
      <c r="G207" s="832" t="s">
        <v>5300</v>
      </c>
      <c r="H207" s="849"/>
      <c r="I207" s="849"/>
      <c r="J207" s="832"/>
      <c r="K207" s="832"/>
      <c r="L207" s="849">
        <v>1</v>
      </c>
      <c r="M207" s="849">
        <v>32</v>
      </c>
      <c r="N207" s="832">
        <v>1</v>
      </c>
      <c r="O207" s="832">
        <v>32</v>
      </c>
      <c r="P207" s="849"/>
      <c r="Q207" s="849"/>
      <c r="R207" s="837"/>
      <c r="S207" s="850"/>
    </row>
    <row r="208" spans="1:19" ht="14.4" customHeight="1" x14ac:dyDescent="0.3">
      <c r="A208" s="831" t="s">
        <v>5212</v>
      </c>
      <c r="B208" s="832" t="s">
        <v>5213</v>
      </c>
      <c r="C208" s="832" t="s">
        <v>597</v>
      </c>
      <c r="D208" s="832" t="s">
        <v>5198</v>
      </c>
      <c r="E208" s="832" t="s">
        <v>5209</v>
      </c>
      <c r="F208" s="832" t="s">
        <v>5210</v>
      </c>
      <c r="G208" s="832" t="s">
        <v>5211</v>
      </c>
      <c r="H208" s="849"/>
      <c r="I208" s="849"/>
      <c r="J208" s="832"/>
      <c r="K208" s="832"/>
      <c r="L208" s="849">
        <v>1</v>
      </c>
      <c r="M208" s="849">
        <v>251</v>
      </c>
      <c r="N208" s="832">
        <v>1</v>
      </c>
      <c r="O208" s="832">
        <v>251</v>
      </c>
      <c r="P208" s="849"/>
      <c r="Q208" s="849"/>
      <c r="R208" s="837"/>
      <c r="S208" s="850"/>
    </row>
    <row r="209" spans="1:19" ht="14.4" customHeight="1" x14ac:dyDescent="0.3">
      <c r="A209" s="831" t="s">
        <v>5212</v>
      </c>
      <c r="B209" s="832" t="s">
        <v>5213</v>
      </c>
      <c r="C209" s="832" t="s">
        <v>597</v>
      </c>
      <c r="D209" s="832" t="s">
        <v>5199</v>
      </c>
      <c r="E209" s="832" t="s">
        <v>5209</v>
      </c>
      <c r="F209" s="832" t="s">
        <v>5227</v>
      </c>
      <c r="G209" s="832" t="s">
        <v>5228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83</v>
      </c>
      <c r="R209" s="837"/>
      <c r="S209" s="850">
        <v>83</v>
      </c>
    </row>
    <row r="210" spans="1:19" ht="14.4" customHeight="1" x14ac:dyDescent="0.3">
      <c r="A210" s="831" t="s">
        <v>5212</v>
      </c>
      <c r="B210" s="832" t="s">
        <v>5213</v>
      </c>
      <c r="C210" s="832" t="s">
        <v>597</v>
      </c>
      <c r="D210" s="832" t="s">
        <v>5199</v>
      </c>
      <c r="E210" s="832" t="s">
        <v>5209</v>
      </c>
      <c r="F210" s="832" t="s">
        <v>5231</v>
      </c>
      <c r="G210" s="832" t="s">
        <v>5233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37</v>
      </c>
      <c r="R210" s="837"/>
      <c r="S210" s="850">
        <v>37</v>
      </c>
    </row>
    <row r="211" spans="1:19" ht="14.4" customHeight="1" x14ac:dyDescent="0.3">
      <c r="A211" s="831" t="s">
        <v>5212</v>
      </c>
      <c r="B211" s="832" t="s">
        <v>5213</v>
      </c>
      <c r="C211" s="832" t="s">
        <v>597</v>
      </c>
      <c r="D211" s="832" t="s">
        <v>5199</v>
      </c>
      <c r="E211" s="832" t="s">
        <v>5209</v>
      </c>
      <c r="F211" s="832" t="s">
        <v>5254</v>
      </c>
      <c r="G211" s="832" t="s">
        <v>5256</v>
      </c>
      <c r="H211" s="849"/>
      <c r="I211" s="849"/>
      <c r="J211" s="832"/>
      <c r="K211" s="832"/>
      <c r="L211" s="849"/>
      <c r="M211" s="849"/>
      <c r="N211" s="832"/>
      <c r="O211" s="832"/>
      <c r="P211" s="849">
        <v>7</v>
      </c>
      <c r="Q211" s="849">
        <v>889</v>
      </c>
      <c r="R211" s="837"/>
      <c r="S211" s="850">
        <v>127</v>
      </c>
    </row>
    <row r="212" spans="1:19" ht="14.4" customHeight="1" x14ac:dyDescent="0.3">
      <c r="A212" s="831" t="s">
        <v>5212</v>
      </c>
      <c r="B212" s="832" t="s">
        <v>5213</v>
      </c>
      <c r="C212" s="832" t="s">
        <v>597</v>
      </c>
      <c r="D212" s="832" t="s">
        <v>5199</v>
      </c>
      <c r="E212" s="832" t="s">
        <v>5209</v>
      </c>
      <c r="F212" s="832" t="s">
        <v>5287</v>
      </c>
      <c r="G212" s="832" t="s">
        <v>5288</v>
      </c>
      <c r="H212" s="849"/>
      <c r="I212" s="849"/>
      <c r="J212" s="832"/>
      <c r="K212" s="832"/>
      <c r="L212" s="849"/>
      <c r="M212" s="849"/>
      <c r="N212" s="832"/>
      <c r="O212" s="832"/>
      <c r="P212" s="849">
        <v>4</v>
      </c>
      <c r="Q212" s="849">
        <v>133.32999999999998</v>
      </c>
      <c r="R212" s="837"/>
      <c r="S212" s="850">
        <v>33.332499999999996</v>
      </c>
    </row>
    <row r="213" spans="1:19" ht="14.4" customHeight="1" x14ac:dyDescent="0.3">
      <c r="A213" s="831" t="s">
        <v>5212</v>
      </c>
      <c r="B213" s="832" t="s">
        <v>5213</v>
      </c>
      <c r="C213" s="832" t="s">
        <v>597</v>
      </c>
      <c r="D213" s="832" t="s">
        <v>5200</v>
      </c>
      <c r="E213" s="832" t="s">
        <v>5214</v>
      </c>
      <c r="F213" s="832" t="s">
        <v>5215</v>
      </c>
      <c r="G213" s="832" t="s">
        <v>5216</v>
      </c>
      <c r="H213" s="849"/>
      <c r="I213" s="849"/>
      <c r="J213" s="832"/>
      <c r="K213" s="832"/>
      <c r="L213" s="849">
        <v>0.7</v>
      </c>
      <c r="M213" s="849">
        <v>105.75</v>
      </c>
      <c r="N213" s="832">
        <v>1</v>
      </c>
      <c r="O213" s="832">
        <v>151.07142857142858</v>
      </c>
      <c r="P213" s="849"/>
      <c r="Q213" s="849"/>
      <c r="R213" s="837"/>
      <c r="S213" s="850"/>
    </row>
    <row r="214" spans="1:19" ht="14.4" customHeight="1" x14ac:dyDescent="0.3">
      <c r="A214" s="831" t="s">
        <v>5212</v>
      </c>
      <c r="B214" s="832" t="s">
        <v>5213</v>
      </c>
      <c r="C214" s="832" t="s">
        <v>597</v>
      </c>
      <c r="D214" s="832" t="s">
        <v>5200</v>
      </c>
      <c r="E214" s="832" t="s">
        <v>5209</v>
      </c>
      <c r="F214" s="832" t="s">
        <v>5227</v>
      </c>
      <c r="G214" s="832" t="s">
        <v>5228</v>
      </c>
      <c r="H214" s="849"/>
      <c r="I214" s="849"/>
      <c r="J214" s="832"/>
      <c r="K214" s="832"/>
      <c r="L214" s="849">
        <v>1</v>
      </c>
      <c r="M214" s="849">
        <v>83</v>
      </c>
      <c r="N214" s="832">
        <v>1</v>
      </c>
      <c r="O214" s="832">
        <v>83</v>
      </c>
      <c r="P214" s="849"/>
      <c r="Q214" s="849"/>
      <c r="R214" s="837"/>
      <c r="S214" s="850"/>
    </row>
    <row r="215" spans="1:19" ht="14.4" customHeight="1" x14ac:dyDescent="0.3">
      <c r="A215" s="831" t="s">
        <v>5212</v>
      </c>
      <c r="B215" s="832" t="s">
        <v>5213</v>
      </c>
      <c r="C215" s="832" t="s">
        <v>597</v>
      </c>
      <c r="D215" s="832" t="s">
        <v>5200</v>
      </c>
      <c r="E215" s="832" t="s">
        <v>5209</v>
      </c>
      <c r="F215" s="832" t="s">
        <v>5231</v>
      </c>
      <c r="G215" s="832" t="s">
        <v>5233</v>
      </c>
      <c r="H215" s="849"/>
      <c r="I215" s="849"/>
      <c r="J215" s="832"/>
      <c r="K215" s="832"/>
      <c r="L215" s="849">
        <v>1</v>
      </c>
      <c r="M215" s="849">
        <v>37</v>
      </c>
      <c r="N215" s="832">
        <v>1</v>
      </c>
      <c r="O215" s="832">
        <v>37</v>
      </c>
      <c r="P215" s="849"/>
      <c r="Q215" s="849"/>
      <c r="R215" s="837"/>
      <c r="S215" s="850"/>
    </row>
    <row r="216" spans="1:19" ht="14.4" customHeight="1" x14ac:dyDescent="0.3">
      <c r="A216" s="831" t="s">
        <v>5212</v>
      </c>
      <c r="B216" s="832" t="s">
        <v>5213</v>
      </c>
      <c r="C216" s="832" t="s">
        <v>597</v>
      </c>
      <c r="D216" s="832" t="s">
        <v>5200</v>
      </c>
      <c r="E216" s="832" t="s">
        <v>5209</v>
      </c>
      <c r="F216" s="832" t="s">
        <v>5239</v>
      </c>
      <c r="G216" s="832" t="s">
        <v>5241</v>
      </c>
      <c r="H216" s="849"/>
      <c r="I216" s="849"/>
      <c r="J216" s="832"/>
      <c r="K216" s="832"/>
      <c r="L216" s="849">
        <v>1</v>
      </c>
      <c r="M216" s="849">
        <v>207</v>
      </c>
      <c r="N216" s="832">
        <v>1</v>
      </c>
      <c r="O216" s="832">
        <v>207</v>
      </c>
      <c r="P216" s="849"/>
      <c r="Q216" s="849"/>
      <c r="R216" s="837"/>
      <c r="S216" s="850"/>
    </row>
    <row r="217" spans="1:19" ht="14.4" customHeight="1" x14ac:dyDescent="0.3">
      <c r="A217" s="831" t="s">
        <v>5212</v>
      </c>
      <c r="B217" s="832" t="s">
        <v>5213</v>
      </c>
      <c r="C217" s="832" t="s">
        <v>597</v>
      </c>
      <c r="D217" s="832" t="s">
        <v>5200</v>
      </c>
      <c r="E217" s="832" t="s">
        <v>5209</v>
      </c>
      <c r="F217" s="832" t="s">
        <v>5254</v>
      </c>
      <c r="G217" s="832" t="s">
        <v>5256</v>
      </c>
      <c r="H217" s="849"/>
      <c r="I217" s="849"/>
      <c r="J217" s="832"/>
      <c r="K217" s="832"/>
      <c r="L217" s="849">
        <v>1</v>
      </c>
      <c r="M217" s="849">
        <v>126</v>
      </c>
      <c r="N217" s="832">
        <v>1</v>
      </c>
      <c r="O217" s="832">
        <v>126</v>
      </c>
      <c r="P217" s="849"/>
      <c r="Q217" s="849"/>
      <c r="R217" s="837"/>
      <c r="S217" s="850"/>
    </row>
    <row r="218" spans="1:19" ht="14.4" customHeight="1" x14ac:dyDescent="0.3">
      <c r="A218" s="831" t="s">
        <v>5212</v>
      </c>
      <c r="B218" s="832" t="s">
        <v>5213</v>
      </c>
      <c r="C218" s="832" t="s">
        <v>597</v>
      </c>
      <c r="D218" s="832" t="s">
        <v>5200</v>
      </c>
      <c r="E218" s="832" t="s">
        <v>5209</v>
      </c>
      <c r="F218" s="832" t="s">
        <v>5275</v>
      </c>
      <c r="G218" s="832" t="s">
        <v>5276</v>
      </c>
      <c r="H218" s="849"/>
      <c r="I218" s="849"/>
      <c r="J218" s="832"/>
      <c r="K218" s="832"/>
      <c r="L218" s="849">
        <v>2</v>
      </c>
      <c r="M218" s="849">
        <v>2620</v>
      </c>
      <c r="N218" s="832">
        <v>1</v>
      </c>
      <c r="O218" s="832">
        <v>1310</v>
      </c>
      <c r="P218" s="849"/>
      <c r="Q218" s="849"/>
      <c r="R218" s="837"/>
      <c r="S218" s="850"/>
    </row>
    <row r="219" spans="1:19" ht="14.4" customHeight="1" x14ac:dyDescent="0.3">
      <c r="A219" s="831" t="s">
        <v>5212</v>
      </c>
      <c r="B219" s="832" t="s">
        <v>5213</v>
      </c>
      <c r="C219" s="832" t="s">
        <v>597</v>
      </c>
      <c r="D219" s="832" t="s">
        <v>5200</v>
      </c>
      <c r="E219" s="832" t="s">
        <v>5209</v>
      </c>
      <c r="F219" s="832" t="s">
        <v>5287</v>
      </c>
      <c r="G219" s="832" t="s">
        <v>5288</v>
      </c>
      <c r="H219" s="849"/>
      <c r="I219" s="849"/>
      <c r="J219" s="832"/>
      <c r="K219" s="832"/>
      <c r="L219" s="849">
        <v>3</v>
      </c>
      <c r="M219" s="849">
        <v>99.99</v>
      </c>
      <c r="N219" s="832">
        <v>1</v>
      </c>
      <c r="O219" s="832">
        <v>33.33</v>
      </c>
      <c r="P219" s="849"/>
      <c r="Q219" s="849"/>
      <c r="R219" s="837"/>
      <c r="S219" s="850"/>
    </row>
    <row r="220" spans="1:19" ht="14.4" customHeight="1" x14ac:dyDescent="0.3">
      <c r="A220" s="831" t="s">
        <v>5212</v>
      </c>
      <c r="B220" s="832" t="s">
        <v>5213</v>
      </c>
      <c r="C220" s="832" t="s">
        <v>597</v>
      </c>
      <c r="D220" s="832" t="s">
        <v>5200</v>
      </c>
      <c r="E220" s="832" t="s">
        <v>5209</v>
      </c>
      <c r="F220" s="832" t="s">
        <v>5295</v>
      </c>
      <c r="G220" s="832" t="s">
        <v>5297</v>
      </c>
      <c r="H220" s="849"/>
      <c r="I220" s="849"/>
      <c r="J220" s="832"/>
      <c r="K220" s="832"/>
      <c r="L220" s="849">
        <v>2</v>
      </c>
      <c r="M220" s="849">
        <v>172</v>
      </c>
      <c r="N220" s="832">
        <v>1</v>
      </c>
      <c r="O220" s="832">
        <v>86</v>
      </c>
      <c r="P220" s="849"/>
      <c r="Q220" s="849"/>
      <c r="R220" s="837"/>
      <c r="S220" s="850"/>
    </row>
    <row r="221" spans="1:19" ht="14.4" customHeight="1" x14ac:dyDescent="0.3">
      <c r="A221" s="831" t="s">
        <v>5212</v>
      </c>
      <c r="B221" s="832" t="s">
        <v>5213</v>
      </c>
      <c r="C221" s="832" t="s">
        <v>597</v>
      </c>
      <c r="D221" s="832" t="s">
        <v>5200</v>
      </c>
      <c r="E221" s="832" t="s">
        <v>5209</v>
      </c>
      <c r="F221" s="832" t="s">
        <v>5298</v>
      </c>
      <c r="G221" s="832" t="s">
        <v>5299</v>
      </c>
      <c r="H221" s="849"/>
      <c r="I221" s="849"/>
      <c r="J221" s="832"/>
      <c r="K221" s="832"/>
      <c r="L221" s="849">
        <v>2</v>
      </c>
      <c r="M221" s="849">
        <v>64</v>
      </c>
      <c r="N221" s="832">
        <v>1</v>
      </c>
      <c r="O221" s="832">
        <v>32</v>
      </c>
      <c r="P221" s="849"/>
      <c r="Q221" s="849"/>
      <c r="R221" s="837"/>
      <c r="S221" s="850"/>
    </row>
    <row r="222" spans="1:19" ht="14.4" customHeight="1" x14ac:dyDescent="0.3">
      <c r="A222" s="831" t="s">
        <v>5212</v>
      </c>
      <c r="B222" s="832" t="s">
        <v>5213</v>
      </c>
      <c r="C222" s="832" t="s">
        <v>597</v>
      </c>
      <c r="D222" s="832" t="s">
        <v>5200</v>
      </c>
      <c r="E222" s="832" t="s">
        <v>5209</v>
      </c>
      <c r="F222" s="832" t="s">
        <v>5210</v>
      </c>
      <c r="G222" s="832" t="s">
        <v>5312</v>
      </c>
      <c r="H222" s="849"/>
      <c r="I222" s="849"/>
      <c r="J222" s="832"/>
      <c r="K222" s="832"/>
      <c r="L222" s="849">
        <v>2</v>
      </c>
      <c r="M222" s="849">
        <v>502</v>
      </c>
      <c r="N222" s="832">
        <v>1</v>
      </c>
      <c r="O222" s="832">
        <v>251</v>
      </c>
      <c r="P222" s="849"/>
      <c r="Q222" s="849"/>
      <c r="R222" s="837"/>
      <c r="S222" s="850"/>
    </row>
    <row r="223" spans="1:19" ht="14.4" customHeight="1" x14ac:dyDescent="0.3">
      <c r="A223" s="831" t="s">
        <v>5212</v>
      </c>
      <c r="B223" s="832" t="s">
        <v>5213</v>
      </c>
      <c r="C223" s="832" t="s">
        <v>597</v>
      </c>
      <c r="D223" s="832" t="s">
        <v>1709</v>
      </c>
      <c r="E223" s="832" t="s">
        <v>5209</v>
      </c>
      <c r="F223" s="832" t="s">
        <v>5227</v>
      </c>
      <c r="G223" s="832" t="s">
        <v>5228</v>
      </c>
      <c r="H223" s="849"/>
      <c r="I223" s="849"/>
      <c r="J223" s="832"/>
      <c r="K223" s="832"/>
      <c r="L223" s="849"/>
      <c r="M223" s="849"/>
      <c r="N223" s="832"/>
      <c r="O223" s="832"/>
      <c r="P223" s="849">
        <v>4</v>
      </c>
      <c r="Q223" s="849">
        <v>332</v>
      </c>
      <c r="R223" s="837"/>
      <c r="S223" s="850">
        <v>83</v>
      </c>
    </row>
    <row r="224" spans="1:19" ht="14.4" customHeight="1" x14ac:dyDescent="0.3">
      <c r="A224" s="831" t="s">
        <v>5212</v>
      </c>
      <c r="B224" s="832" t="s">
        <v>5213</v>
      </c>
      <c r="C224" s="832" t="s">
        <v>597</v>
      </c>
      <c r="D224" s="832" t="s">
        <v>1709</v>
      </c>
      <c r="E224" s="832" t="s">
        <v>5209</v>
      </c>
      <c r="F224" s="832" t="s">
        <v>5231</v>
      </c>
      <c r="G224" s="832" t="s">
        <v>5233</v>
      </c>
      <c r="H224" s="849"/>
      <c r="I224" s="849"/>
      <c r="J224" s="832"/>
      <c r="K224" s="832"/>
      <c r="L224" s="849"/>
      <c r="M224" s="849"/>
      <c r="N224" s="832"/>
      <c r="O224" s="832"/>
      <c r="P224" s="849">
        <v>2</v>
      </c>
      <c r="Q224" s="849">
        <v>74</v>
      </c>
      <c r="R224" s="837"/>
      <c r="S224" s="850">
        <v>37</v>
      </c>
    </row>
    <row r="225" spans="1:19" ht="14.4" customHeight="1" x14ac:dyDescent="0.3">
      <c r="A225" s="831" t="s">
        <v>5212</v>
      </c>
      <c r="B225" s="832" t="s">
        <v>5213</v>
      </c>
      <c r="C225" s="832" t="s">
        <v>597</v>
      </c>
      <c r="D225" s="832" t="s">
        <v>1709</v>
      </c>
      <c r="E225" s="832" t="s">
        <v>5209</v>
      </c>
      <c r="F225" s="832" t="s">
        <v>5248</v>
      </c>
      <c r="G225" s="832" t="s">
        <v>5249</v>
      </c>
      <c r="H225" s="849"/>
      <c r="I225" s="849"/>
      <c r="J225" s="832"/>
      <c r="K225" s="832"/>
      <c r="L225" s="849"/>
      <c r="M225" s="849"/>
      <c r="N225" s="832"/>
      <c r="O225" s="832"/>
      <c r="P225" s="849">
        <v>7</v>
      </c>
      <c r="Q225" s="849">
        <v>637</v>
      </c>
      <c r="R225" s="837"/>
      <c r="S225" s="850">
        <v>91</v>
      </c>
    </row>
    <row r="226" spans="1:19" ht="14.4" customHeight="1" x14ac:dyDescent="0.3">
      <c r="A226" s="831" t="s">
        <v>5212</v>
      </c>
      <c r="B226" s="832" t="s">
        <v>5213</v>
      </c>
      <c r="C226" s="832" t="s">
        <v>597</v>
      </c>
      <c r="D226" s="832" t="s">
        <v>1709</v>
      </c>
      <c r="E226" s="832" t="s">
        <v>5209</v>
      </c>
      <c r="F226" s="832" t="s">
        <v>5251</v>
      </c>
      <c r="G226" s="832" t="s">
        <v>5252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81</v>
      </c>
      <c r="R226" s="837"/>
      <c r="S226" s="850">
        <v>81</v>
      </c>
    </row>
    <row r="227" spans="1:19" ht="14.4" customHeight="1" x14ac:dyDescent="0.3">
      <c r="A227" s="831" t="s">
        <v>5212</v>
      </c>
      <c r="B227" s="832" t="s">
        <v>5213</v>
      </c>
      <c r="C227" s="832" t="s">
        <v>597</v>
      </c>
      <c r="D227" s="832" t="s">
        <v>1709</v>
      </c>
      <c r="E227" s="832" t="s">
        <v>5209</v>
      </c>
      <c r="F227" s="832" t="s">
        <v>5254</v>
      </c>
      <c r="G227" s="832" t="s">
        <v>5255</v>
      </c>
      <c r="H227" s="849"/>
      <c r="I227" s="849"/>
      <c r="J227" s="832"/>
      <c r="K227" s="832"/>
      <c r="L227" s="849"/>
      <c r="M227" s="849"/>
      <c r="N227" s="832"/>
      <c r="O227" s="832"/>
      <c r="P227" s="849">
        <v>34</v>
      </c>
      <c r="Q227" s="849">
        <v>4318</v>
      </c>
      <c r="R227" s="837"/>
      <c r="S227" s="850">
        <v>127</v>
      </c>
    </row>
    <row r="228" spans="1:19" ht="14.4" customHeight="1" x14ac:dyDescent="0.3">
      <c r="A228" s="831" t="s">
        <v>5212</v>
      </c>
      <c r="B228" s="832" t="s">
        <v>5213</v>
      </c>
      <c r="C228" s="832" t="s">
        <v>597</v>
      </c>
      <c r="D228" s="832" t="s">
        <v>1709</v>
      </c>
      <c r="E228" s="832" t="s">
        <v>5209</v>
      </c>
      <c r="F228" s="832" t="s">
        <v>5254</v>
      </c>
      <c r="G228" s="832" t="s">
        <v>5256</v>
      </c>
      <c r="H228" s="849"/>
      <c r="I228" s="849"/>
      <c r="J228" s="832"/>
      <c r="K228" s="832"/>
      <c r="L228" s="849"/>
      <c r="M228" s="849"/>
      <c r="N228" s="832"/>
      <c r="O228" s="832"/>
      <c r="P228" s="849">
        <v>3</v>
      </c>
      <c r="Q228" s="849">
        <v>381</v>
      </c>
      <c r="R228" s="837"/>
      <c r="S228" s="850">
        <v>127</v>
      </c>
    </row>
    <row r="229" spans="1:19" ht="14.4" customHeight="1" x14ac:dyDescent="0.3">
      <c r="A229" s="831" t="s">
        <v>5212</v>
      </c>
      <c r="B229" s="832" t="s">
        <v>5213</v>
      </c>
      <c r="C229" s="832" t="s">
        <v>597</v>
      </c>
      <c r="D229" s="832" t="s">
        <v>1709</v>
      </c>
      <c r="E229" s="832" t="s">
        <v>5209</v>
      </c>
      <c r="F229" s="832" t="s">
        <v>5287</v>
      </c>
      <c r="G229" s="832" t="s">
        <v>5288</v>
      </c>
      <c r="H229" s="849"/>
      <c r="I229" s="849"/>
      <c r="J229" s="832"/>
      <c r="K229" s="832"/>
      <c r="L229" s="849"/>
      <c r="M229" s="849"/>
      <c r="N229" s="832"/>
      <c r="O229" s="832"/>
      <c r="P229" s="849">
        <v>2</v>
      </c>
      <c r="Q229" s="849">
        <v>66.66</v>
      </c>
      <c r="R229" s="837"/>
      <c r="S229" s="850">
        <v>33.33</v>
      </c>
    </row>
    <row r="230" spans="1:19" ht="14.4" customHeight="1" x14ac:dyDescent="0.3">
      <c r="A230" s="831" t="s">
        <v>5212</v>
      </c>
      <c r="B230" s="832" t="s">
        <v>5213</v>
      </c>
      <c r="C230" s="832" t="s">
        <v>597</v>
      </c>
      <c r="D230" s="832" t="s">
        <v>1709</v>
      </c>
      <c r="E230" s="832" t="s">
        <v>5209</v>
      </c>
      <c r="F230" s="832" t="s">
        <v>5287</v>
      </c>
      <c r="G230" s="832" t="s">
        <v>5289</v>
      </c>
      <c r="H230" s="849"/>
      <c r="I230" s="849"/>
      <c r="J230" s="832"/>
      <c r="K230" s="832"/>
      <c r="L230" s="849"/>
      <c r="M230" s="849"/>
      <c r="N230" s="832"/>
      <c r="O230" s="832"/>
      <c r="P230" s="849">
        <v>26</v>
      </c>
      <c r="Q230" s="849">
        <v>866.66999999999985</v>
      </c>
      <c r="R230" s="837"/>
      <c r="S230" s="850">
        <v>33.333461538461535</v>
      </c>
    </row>
    <row r="231" spans="1:19" ht="14.4" customHeight="1" x14ac:dyDescent="0.3">
      <c r="A231" s="831" t="s">
        <v>5212</v>
      </c>
      <c r="B231" s="832" t="s">
        <v>5213</v>
      </c>
      <c r="C231" s="832" t="s">
        <v>597</v>
      </c>
      <c r="D231" s="832" t="s">
        <v>1709</v>
      </c>
      <c r="E231" s="832" t="s">
        <v>5209</v>
      </c>
      <c r="F231" s="832" t="s">
        <v>5339</v>
      </c>
      <c r="G231" s="832" t="s">
        <v>5340</v>
      </c>
      <c r="H231" s="849"/>
      <c r="I231" s="849"/>
      <c r="J231" s="832"/>
      <c r="K231" s="832"/>
      <c r="L231" s="849"/>
      <c r="M231" s="849"/>
      <c r="N231" s="832"/>
      <c r="O231" s="832"/>
      <c r="P231" s="849">
        <v>5</v>
      </c>
      <c r="Q231" s="849">
        <v>725</v>
      </c>
      <c r="R231" s="837"/>
      <c r="S231" s="850">
        <v>145</v>
      </c>
    </row>
    <row r="232" spans="1:19" ht="14.4" customHeight="1" x14ac:dyDescent="0.3">
      <c r="A232" s="831" t="s">
        <v>5212</v>
      </c>
      <c r="B232" s="832" t="s">
        <v>5213</v>
      </c>
      <c r="C232" s="832" t="s">
        <v>597</v>
      </c>
      <c r="D232" s="832" t="s">
        <v>1709</v>
      </c>
      <c r="E232" s="832" t="s">
        <v>5209</v>
      </c>
      <c r="F232" s="832" t="s">
        <v>5339</v>
      </c>
      <c r="G232" s="832" t="s">
        <v>5341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145</v>
      </c>
      <c r="R232" s="837"/>
      <c r="S232" s="850">
        <v>145</v>
      </c>
    </row>
    <row r="233" spans="1:19" ht="14.4" customHeight="1" x14ac:dyDescent="0.3">
      <c r="A233" s="831" t="s">
        <v>5212</v>
      </c>
      <c r="B233" s="832" t="s">
        <v>5213</v>
      </c>
      <c r="C233" s="832" t="s">
        <v>597</v>
      </c>
      <c r="D233" s="832" t="s">
        <v>1710</v>
      </c>
      <c r="E233" s="832" t="s">
        <v>5214</v>
      </c>
      <c r="F233" s="832" t="s">
        <v>5215</v>
      </c>
      <c r="G233" s="832" t="s">
        <v>5216</v>
      </c>
      <c r="H233" s="849">
        <v>1.9000000000000001</v>
      </c>
      <c r="I233" s="849">
        <v>287.02</v>
      </c>
      <c r="J233" s="832">
        <v>0.41654451781438201</v>
      </c>
      <c r="K233" s="832">
        <v>151.06315789473683</v>
      </c>
      <c r="L233" s="849">
        <v>5.0999999999999996</v>
      </c>
      <c r="M233" s="849">
        <v>689.05000000000018</v>
      </c>
      <c r="N233" s="832">
        <v>1</v>
      </c>
      <c r="O233" s="832">
        <v>135.10784313725495</v>
      </c>
      <c r="P233" s="849">
        <v>5.9</v>
      </c>
      <c r="Q233" s="849">
        <v>411.22999999999996</v>
      </c>
      <c r="R233" s="837">
        <v>0.59680719831652251</v>
      </c>
      <c r="S233" s="850">
        <v>69.699999999999989</v>
      </c>
    </row>
    <row r="234" spans="1:19" ht="14.4" customHeight="1" x14ac:dyDescent="0.3">
      <c r="A234" s="831" t="s">
        <v>5212</v>
      </c>
      <c r="B234" s="832" t="s">
        <v>5213</v>
      </c>
      <c r="C234" s="832" t="s">
        <v>597</v>
      </c>
      <c r="D234" s="832" t="s">
        <v>1710</v>
      </c>
      <c r="E234" s="832" t="s">
        <v>5209</v>
      </c>
      <c r="F234" s="832" t="s">
        <v>5227</v>
      </c>
      <c r="G234" s="832" t="s">
        <v>5228</v>
      </c>
      <c r="H234" s="849">
        <v>3</v>
      </c>
      <c r="I234" s="849">
        <v>249</v>
      </c>
      <c r="J234" s="832"/>
      <c r="K234" s="832">
        <v>83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5212</v>
      </c>
      <c r="B235" s="832" t="s">
        <v>5213</v>
      </c>
      <c r="C235" s="832" t="s">
        <v>597</v>
      </c>
      <c r="D235" s="832" t="s">
        <v>1710</v>
      </c>
      <c r="E235" s="832" t="s">
        <v>5209</v>
      </c>
      <c r="F235" s="832" t="s">
        <v>5229</v>
      </c>
      <c r="G235" s="832" t="s">
        <v>5230</v>
      </c>
      <c r="H235" s="849">
        <v>113</v>
      </c>
      <c r="I235" s="849">
        <v>11978</v>
      </c>
      <c r="J235" s="832">
        <v>0.8828125</v>
      </c>
      <c r="K235" s="832">
        <v>106</v>
      </c>
      <c r="L235" s="849">
        <v>128</v>
      </c>
      <c r="M235" s="849">
        <v>13568</v>
      </c>
      <c r="N235" s="832">
        <v>1</v>
      </c>
      <c r="O235" s="832">
        <v>106</v>
      </c>
      <c r="P235" s="849">
        <v>114</v>
      </c>
      <c r="Q235" s="849">
        <v>12084</v>
      </c>
      <c r="R235" s="837">
        <v>0.890625</v>
      </c>
      <c r="S235" s="850">
        <v>106</v>
      </c>
    </row>
    <row r="236" spans="1:19" ht="14.4" customHeight="1" x14ac:dyDescent="0.3">
      <c r="A236" s="831" t="s">
        <v>5212</v>
      </c>
      <c r="B236" s="832" t="s">
        <v>5213</v>
      </c>
      <c r="C236" s="832" t="s">
        <v>597</v>
      </c>
      <c r="D236" s="832" t="s">
        <v>1710</v>
      </c>
      <c r="E236" s="832" t="s">
        <v>5209</v>
      </c>
      <c r="F236" s="832" t="s">
        <v>5231</v>
      </c>
      <c r="G236" s="832" t="s">
        <v>5232</v>
      </c>
      <c r="H236" s="849">
        <v>1</v>
      </c>
      <c r="I236" s="849">
        <v>37</v>
      </c>
      <c r="J236" s="832"/>
      <c r="K236" s="832">
        <v>37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5212</v>
      </c>
      <c r="B237" s="832" t="s">
        <v>5213</v>
      </c>
      <c r="C237" s="832" t="s">
        <v>597</v>
      </c>
      <c r="D237" s="832" t="s">
        <v>1710</v>
      </c>
      <c r="E237" s="832" t="s">
        <v>5209</v>
      </c>
      <c r="F237" s="832" t="s">
        <v>5239</v>
      </c>
      <c r="G237" s="832" t="s">
        <v>5240</v>
      </c>
      <c r="H237" s="849">
        <v>8</v>
      </c>
      <c r="I237" s="849">
        <v>1656</v>
      </c>
      <c r="J237" s="832">
        <v>0.4</v>
      </c>
      <c r="K237" s="832">
        <v>207</v>
      </c>
      <c r="L237" s="849">
        <v>20</v>
      </c>
      <c r="M237" s="849">
        <v>4140</v>
      </c>
      <c r="N237" s="832">
        <v>1</v>
      </c>
      <c r="O237" s="832">
        <v>207</v>
      </c>
      <c r="P237" s="849">
        <v>36</v>
      </c>
      <c r="Q237" s="849">
        <v>8676</v>
      </c>
      <c r="R237" s="837">
        <v>2.0956521739130434</v>
      </c>
      <c r="S237" s="850">
        <v>241</v>
      </c>
    </row>
    <row r="238" spans="1:19" ht="14.4" customHeight="1" x14ac:dyDescent="0.3">
      <c r="A238" s="831" t="s">
        <v>5212</v>
      </c>
      <c r="B238" s="832" t="s">
        <v>5213</v>
      </c>
      <c r="C238" s="832" t="s">
        <v>597</v>
      </c>
      <c r="D238" s="832" t="s">
        <v>1710</v>
      </c>
      <c r="E238" s="832" t="s">
        <v>5209</v>
      </c>
      <c r="F238" s="832" t="s">
        <v>5239</v>
      </c>
      <c r="G238" s="832" t="s">
        <v>5241</v>
      </c>
      <c r="H238" s="849">
        <v>4</v>
      </c>
      <c r="I238" s="849">
        <v>828</v>
      </c>
      <c r="J238" s="832">
        <v>0.5714285714285714</v>
      </c>
      <c r="K238" s="832">
        <v>207</v>
      </c>
      <c r="L238" s="849">
        <v>7</v>
      </c>
      <c r="M238" s="849">
        <v>1449</v>
      </c>
      <c r="N238" s="832">
        <v>1</v>
      </c>
      <c r="O238" s="832">
        <v>207</v>
      </c>
      <c r="P238" s="849">
        <v>1</v>
      </c>
      <c r="Q238" s="849">
        <v>241</v>
      </c>
      <c r="R238" s="837">
        <v>0.16632160110420979</v>
      </c>
      <c r="S238" s="850">
        <v>241</v>
      </c>
    </row>
    <row r="239" spans="1:19" ht="14.4" customHeight="1" x14ac:dyDescent="0.3">
      <c r="A239" s="831" t="s">
        <v>5212</v>
      </c>
      <c r="B239" s="832" t="s">
        <v>5213</v>
      </c>
      <c r="C239" s="832" t="s">
        <v>597</v>
      </c>
      <c r="D239" s="832" t="s">
        <v>1710</v>
      </c>
      <c r="E239" s="832" t="s">
        <v>5209</v>
      </c>
      <c r="F239" s="832" t="s">
        <v>5242</v>
      </c>
      <c r="G239" s="832" t="s">
        <v>5243</v>
      </c>
      <c r="H239" s="849">
        <v>1</v>
      </c>
      <c r="I239" s="849">
        <v>309</v>
      </c>
      <c r="J239" s="832">
        <v>1</v>
      </c>
      <c r="K239" s="832">
        <v>309</v>
      </c>
      <c r="L239" s="849">
        <v>1</v>
      </c>
      <c r="M239" s="849">
        <v>309</v>
      </c>
      <c r="N239" s="832">
        <v>1</v>
      </c>
      <c r="O239" s="832">
        <v>309</v>
      </c>
      <c r="P239" s="849">
        <v>2</v>
      </c>
      <c r="Q239" s="849">
        <v>764</v>
      </c>
      <c r="R239" s="837">
        <v>2.4724919093851132</v>
      </c>
      <c r="S239" s="850">
        <v>382</v>
      </c>
    </row>
    <row r="240" spans="1:19" ht="14.4" customHeight="1" x14ac:dyDescent="0.3">
      <c r="A240" s="831" t="s">
        <v>5212</v>
      </c>
      <c r="B240" s="832" t="s">
        <v>5213</v>
      </c>
      <c r="C240" s="832" t="s">
        <v>597</v>
      </c>
      <c r="D240" s="832" t="s">
        <v>1710</v>
      </c>
      <c r="E240" s="832" t="s">
        <v>5209</v>
      </c>
      <c r="F240" s="832" t="s">
        <v>5242</v>
      </c>
      <c r="G240" s="832" t="s">
        <v>5244</v>
      </c>
      <c r="H240" s="849"/>
      <c r="I240" s="849"/>
      <c r="J240" s="832"/>
      <c r="K240" s="832"/>
      <c r="L240" s="849">
        <v>8</v>
      </c>
      <c r="M240" s="849">
        <v>2472</v>
      </c>
      <c r="N240" s="832">
        <v>1</v>
      </c>
      <c r="O240" s="832">
        <v>309</v>
      </c>
      <c r="P240" s="849">
        <v>6</v>
      </c>
      <c r="Q240" s="849">
        <v>2292</v>
      </c>
      <c r="R240" s="837">
        <v>0.92718446601941751</v>
      </c>
      <c r="S240" s="850">
        <v>382</v>
      </c>
    </row>
    <row r="241" spans="1:19" ht="14.4" customHeight="1" x14ac:dyDescent="0.3">
      <c r="A241" s="831" t="s">
        <v>5212</v>
      </c>
      <c r="B241" s="832" t="s">
        <v>5213</v>
      </c>
      <c r="C241" s="832" t="s">
        <v>597</v>
      </c>
      <c r="D241" s="832" t="s">
        <v>1710</v>
      </c>
      <c r="E241" s="832" t="s">
        <v>5209</v>
      </c>
      <c r="F241" s="832" t="s">
        <v>5245</v>
      </c>
      <c r="G241" s="832" t="s">
        <v>5247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604</v>
      </c>
      <c r="R241" s="837"/>
      <c r="S241" s="850">
        <v>604</v>
      </c>
    </row>
    <row r="242" spans="1:19" ht="14.4" customHeight="1" x14ac:dyDescent="0.3">
      <c r="A242" s="831" t="s">
        <v>5212</v>
      </c>
      <c r="B242" s="832" t="s">
        <v>5213</v>
      </c>
      <c r="C242" s="832" t="s">
        <v>597</v>
      </c>
      <c r="D242" s="832" t="s">
        <v>1710</v>
      </c>
      <c r="E242" s="832" t="s">
        <v>5209</v>
      </c>
      <c r="F242" s="832" t="s">
        <v>5248</v>
      </c>
      <c r="G242" s="832" t="s">
        <v>5249</v>
      </c>
      <c r="H242" s="849">
        <v>165</v>
      </c>
      <c r="I242" s="849">
        <v>16335</v>
      </c>
      <c r="J242" s="832">
        <v>0.68464730290456433</v>
      </c>
      <c r="K242" s="832">
        <v>99</v>
      </c>
      <c r="L242" s="849">
        <v>241</v>
      </c>
      <c r="M242" s="849">
        <v>23859</v>
      </c>
      <c r="N242" s="832">
        <v>1</v>
      </c>
      <c r="O242" s="832">
        <v>99</v>
      </c>
      <c r="P242" s="849">
        <v>170</v>
      </c>
      <c r="Q242" s="849">
        <v>15470</v>
      </c>
      <c r="R242" s="837">
        <v>0.64839264009388486</v>
      </c>
      <c r="S242" s="850">
        <v>91</v>
      </c>
    </row>
    <row r="243" spans="1:19" ht="14.4" customHeight="1" x14ac:dyDescent="0.3">
      <c r="A243" s="831" t="s">
        <v>5212</v>
      </c>
      <c r="B243" s="832" t="s">
        <v>5213</v>
      </c>
      <c r="C243" s="832" t="s">
        <v>597</v>
      </c>
      <c r="D243" s="832" t="s">
        <v>1710</v>
      </c>
      <c r="E243" s="832" t="s">
        <v>5209</v>
      </c>
      <c r="F243" s="832" t="s">
        <v>5248</v>
      </c>
      <c r="G243" s="832" t="s">
        <v>5250</v>
      </c>
      <c r="H243" s="849">
        <v>3</v>
      </c>
      <c r="I243" s="849">
        <v>297</v>
      </c>
      <c r="J243" s="832">
        <v>3</v>
      </c>
      <c r="K243" s="832">
        <v>99</v>
      </c>
      <c r="L243" s="849">
        <v>1</v>
      </c>
      <c r="M243" s="849">
        <v>99</v>
      </c>
      <c r="N243" s="832">
        <v>1</v>
      </c>
      <c r="O243" s="832">
        <v>99</v>
      </c>
      <c r="P243" s="849"/>
      <c r="Q243" s="849"/>
      <c r="R243" s="837"/>
      <c r="S243" s="850"/>
    </row>
    <row r="244" spans="1:19" ht="14.4" customHeight="1" x14ac:dyDescent="0.3">
      <c r="A244" s="831" t="s">
        <v>5212</v>
      </c>
      <c r="B244" s="832" t="s">
        <v>5213</v>
      </c>
      <c r="C244" s="832" t="s">
        <v>597</v>
      </c>
      <c r="D244" s="832" t="s">
        <v>1710</v>
      </c>
      <c r="E244" s="832" t="s">
        <v>5209</v>
      </c>
      <c r="F244" s="832" t="s">
        <v>5251</v>
      </c>
      <c r="G244" s="832" t="s">
        <v>5252</v>
      </c>
      <c r="H244" s="849">
        <v>30</v>
      </c>
      <c r="I244" s="849">
        <v>2910</v>
      </c>
      <c r="J244" s="832">
        <v>2.3076923076923075</v>
      </c>
      <c r="K244" s="832">
        <v>97</v>
      </c>
      <c r="L244" s="849">
        <v>13</v>
      </c>
      <c r="M244" s="849">
        <v>1261</v>
      </c>
      <c r="N244" s="832">
        <v>1</v>
      </c>
      <c r="O244" s="832">
        <v>97</v>
      </c>
      <c r="P244" s="849">
        <v>15</v>
      </c>
      <c r="Q244" s="849">
        <v>1215</v>
      </c>
      <c r="R244" s="837">
        <v>0.96352101506740684</v>
      </c>
      <c r="S244" s="850">
        <v>81</v>
      </c>
    </row>
    <row r="245" spans="1:19" ht="14.4" customHeight="1" x14ac:dyDescent="0.3">
      <c r="A245" s="831" t="s">
        <v>5212</v>
      </c>
      <c r="B245" s="832" t="s">
        <v>5213</v>
      </c>
      <c r="C245" s="832" t="s">
        <v>597</v>
      </c>
      <c r="D245" s="832" t="s">
        <v>1710</v>
      </c>
      <c r="E245" s="832" t="s">
        <v>5209</v>
      </c>
      <c r="F245" s="832" t="s">
        <v>5251</v>
      </c>
      <c r="G245" s="832" t="s">
        <v>5253</v>
      </c>
      <c r="H245" s="849">
        <v>1</v>
      </c>
      <c r="I245" s="849">
        <v>97</v>
      </c>
      <c r="J245" s="832">
        <v>0.14285714285714285</v>
      </c>
      <c r="K245" s="832">
        <v>97</v>
      </c>
      <c r="L245" s="849">
        <v>7</v>
      </c>
      <c r="M245" s="849">
        <v>679</v>
      </c>
      <c r="N245" s="832">
        <v>1</v>
      </c>
      <c r="O245" s="832">
        <v>97</v>
      </c>
      <c r="P245" s="849"/>
      <c r="Q245" s="849"/>
      <c r="R245" s="837"/>
      <c r="S245" s="850"/>
    </row>
    <row r="246" spans="1:19" ht="14.4" customHeight="1" x14ac:dyDescent="0.3">
      <c r="A246" s="831" t="s">
        <v>5212</v>
      </c>
      <c r="B246" s="832" t="s">
        <v>5213</v>
      </c>
      <c r="C246" s="832" t="s">
        <v>597</v>
      </c>
      <c r="D246" s="832" t="s">
        <v>1710</v>
      </c>
      <c r="E246" s="832" t="s">
        <v>5209</v>
      </c>
      <c r="F246" s="832" t="s">
        <v>5254</v>
      </c>
      <c r="G246" s="832" t="s">
        <v>5255</v>
      </c>
      <c r="H246" s="849">
        <v>651</v>
      </c>
      <c r="I246" s="849">
        <v>82026</v>
      </c>
      <c r="J246" s="832">
        <v>0.82719186785260479</v>
      </c>
      <c r="K246" s="832">
        <v>126</v>
      </c>
      <c r="L246" s="849">
        <v>787</v>
      </c>
      <c r="M246" s="849">
        <v>99162</v>
      </c>
      <c r="N246" s="832">
        <v>1</v>
      </c>
      <c r="O246" s="832">
        <v>126</v>
      </c>
      <c r="P246" s="849">
        <v>643</v>
      </c>
      <c r="Q246" s="849">
        <v>81661</v>
      </c>
      <c r="R246" s="837">
        <v>0.82351102236743912</v>
      </c>
      <c r="S246" s="850">
        <v>127</v>
      </c>
    </row>
    <row r="247" spans="1:19" ht="14.4" customHeight="1" x14ac:dyDescent="0.3">
      <c r="A247" s="831" t="s">
        <v>5212</v>
      </c>
      <c r="B247" s="832" t="s">
        <v>5213</v>
      </c>
      <c r="C247" s="832" t="s">
        <v>597</v>
      </c>
      <c r="D247" s="832" t="s">
        <v>1710</v>
      </c>
      <c r="E247" s="832" t="s">
        <v>5209</v>
      </c>
      <c r="F247" s="832" t="s">
        <v>5254</v>
      </c>
      <c r="G247" s="832" t="s">
        <v>5256</v>
      </c>
      <c r="H247" s="849">
        <v>5</v>
      </c>
      <c r="I247" s="849">
        <v>630</v>
      </c>
      <c r="J247" s="832">
        <v>1</v>
      </c>
      <c r="K247" s="832">
        <v>126</v>
      </c>
      <c r="L247" s="849">
        <v>5</v>
      </c>
      <c r="M247" s="849">
        <v>630</v>
      </c>
      <c r="N247" s="832">
        <v>1</v>
      </c>
      <c r="O247" s="832">
        <v>126</v>
      </c>
      <c r="P247" s="849">
        <v>3</v>
      </c>
      <c r="Q247" s="849">
        <v>381</v>
      </c>
      <c r="R247" s="837">
        <v>0.60476190476190472</v>
      </c>
      <c r="S247" s="850">
        <v>127</v>
      </c>
    </row>
    <row r="248" spans="1:19" ht="14.4" customHeight="1" x14ac:dyDescent="0.3">
      <c r="A248" s="831" t="s">
        <v>5212</v>
      </c>
      <c r="B248" s="832" t="s">
        <v>5213</v>
      </c>
      <c r="C248" s="832" t="s">
        <v>597</v>
      </c>
      <c r="D248" s="832" t="s">
        <v>1710</v>
      </c>
      <c r="E248" s="832" t="s">
        <v>5209</v>
      </c>
      <c r="F248" s="832" t="s">
        <v>5259</v>
      </c>
      <c r="G248" s="832" t="s">
        <v>5261</v>
      </c>
      <c r="H248" s="849"/>
      <c r="I248" s="849"/>
      <c r="J248" s="832"/>
      <c r="K248" s="832"/>
      <c r="L248" s="849">
        <v>2</v>
      </c>
      <c r="M248" s="849">
        <v>856</v>
      </c>
      <c r="N248" s="832">
        <v>1</v>
      </c>
      <c r="O248" s="832">
        <v>428</v>
      </c>
      <c r="P248" s="849"/>
      <c r="Q248" s="849"/>
      <c r="R248" s="837"/>
      <c r="S248" s="850"/>
    </row>
    <row r="249" spans="1:19" ht="14.4" customHeight="1" x14ac:dyDescent="0.3">
      <c r="A249" s="831" t="s">
        <v>5212</v>
      </c>
      <c r="B249" s="832" t="s">
        <v>5213</v>
      </c>
      <c r="C249" s="832" t="s">
        <v>597</v>
      </c>
      <c r="D249" s="832" t="s">
        <v>1710</v>
      </c>
      <c r="E249" s="832" t="s">
        <v>5209</v>
      </c>
      <c r="F249" s="832" t="s">
        <v>5273</v>
      </c>
      <c r="G249" s="832" t="s">
        <v>5274</v>
      </c>
      <c r="H249" s="849"/>
      <c r="I249" s="849"/>
      <c r="J249" s="832"/>
      <c r="K249" s="832"/>
      <c r="L249" s="849">
        <v>1</v>
      </c>
      <c r="M249" s="849">
        <v>443</v>
      </c>
      <c r="N249" s="832">
        <v>1</v>
      </c>
      <c r="O249" s="832">
        <v>443</v>
      </c>
      <c r="P249" s="849"/>
      <c r="Q249" s="849"/>
      <c r="R249" s="837"/>
      <c r="S249" s="850"/>
    </row>
    <row r="250" spans="1:19" ht="14.4" customHeight="1" x14ac:dyDescent="0.3">
      <c r="A250" s="831" t="s">
        <v>5212</v>
      </c>
      <c r="B250" s="832" t="s">
        <v>5213</v>
      </c>
      <c r="C250" s="832" t="s">
        <v>597</v>
      </c>
      <c r="D250" s="832" t="s">
        <v>1710</v>
      </c>
      <c r="E250" s="832" t="s">
        <v>5209</v>
      </c>
      <c r="F250" s="832" t="s">
        <v>5275</v>
      </c>
      <c r="G250" s="832" t="s">
        <v>5276</v>
      </c>
      <c r="H250" s="849">
        <v>1</v>
      </c>
      <c r="I250" s="849">
        <v>1309</v>
      </c>
      <c r="J250" s="832">
        <v>9.0839694656488543E-2</v>
      </c>
      <c r="K250" s="832">
        <v>1309</v>
      </c>
      <c r="L250" s="849">
        <v>11</v>
      </c>
      <c r="M250" s="849">
        <v>14410</v>
      </c>
      <c r="N250" s="832">
        <v>1</v>
      </c>
      <c r="O250" s="832">
        <v>1310</v>
      </c>
      <c r="P250" s="849">
        <v>6</v>
      </c>
      <c r="Q250" s="849">
        <v>7878</v>
      </c>
      <c r="R250" s="837">
        <v>0.54670367800138797</v>
      </c>
      <c r="S250" s="850">
        <v>1313</v>
      </c>
    </row>
    <row r="251" spans="1:19" ht="14.4" customHeight="1" x14ac:dyDescent="0.3">
      <c r="A251" s="831" t="s">
        <v>5212</v>
      </c>
      <c r="B251" s="832" t="s">
        <v>5213</v>
      </c>
      <c r="C251" s="832" t="s">
        <v>597</v>
      </c>
      <c r="D251" s="832" t="s">
        <v>1710</v>
      </c>
      <c r="E251" s="832" t="s">
        <v>5209</v>
      </c>
      <c r="F251" s="832" t="s">
        <v>5275</v>
      </c>
      <c r="G251" s="832" t="s">
        <v>5277</v>
      </c>
      <c r="H251" s="849">
        <v>5</v>
      </c>
      <c r="I251" s="849">
        <v>6545</v>
      </c>
      <c r="J251" s="832">
        <v>1.2490458015267176</v>
      </c>
      <c r="K251" s="832">
        <v>1309</v>
      </c>
      <c r="L251" s="849">
        <v>4</v>
      </c>
      <c r="M251" s="849">
        <v>5240</v>
      </c>
      <c r="N251" s="832">
        <v>1</v>
      </c>
      <c r="O251" s="832">
        <v>1310</v>
      </c>
      <c r="P251" s="849">
        <v>12</v>
      </c>
      <c r="Q251" s="849">
        <v>15756</v>
      </c>
      <c r="R251" s="837">
        <v>3.0068702290076335</v>
      </c>
      <c r="S251" s="850">
        <v>1313</v>
      </c>
    </row>
    <row r="252" spans="1:19" ht="14.4" customHeight="1" x14ac:dyDescent="0.3">
      <c r="A252" s="831" t="s">
        <v>5212</v>
      </c>
      <c r="B252" s="832" t="s">
        <v>5213</v>
      </c>
      <c r="C252" s="832" t="s">
        <v>597</v>
      </c>
      <c r="D252" s="832" t="s">
        <v>1710</v>
      </c>
      <c r="E252" s="832" t="s">
        <v>5209</v>
      </c>
      <c r="F252" s="832" t="s">
        <v>5278</v>
      </c>
      <c r="G252" s="832" t="s">
        <v>5279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975</v>
      </c>
      <c r="R252" s="837"/>
      <c r="S252" s="850">
        <v>975</v>
      </c>
    </row>
    <row r="253" spans="1:19" ht="14.4" customHeight="1" x14ac:dyDescent="0.3">
      <c r="A253" s="831" t="s">
        <v>5212</v>
      </c>
      <c r="B253" s="832" t="s">
        <v>5213</v>
      </c>
      <c r="C253" s="832" t="s">
        <v>597</v>
      </c>
      <c r="D253" s="832" t="s">
        <v>1710</v>
      </c>
      <c r="E253" s="832" t="s">
        <v>5209</v>
      </c>
      <c r="F253" s="832" t="s">
        <v>5278</v>
      </c>
      <c r="G253" s="832" t="s">
        <v>5280</v>
      </c>
      <c r="H253" s="849"/>
      <c r="I253" s="849"/>
      <c r="J253" s="832"/>
      <c r="K253" s="832"/>
      <c r="L253" s="849">
        <v>3</v>
      </c>
      <c r="M253" s="849">
        <v>2916</v>
      </c>
      <c r="N253" s="832">
        <v>1</v>
      </c>
      <c r="O253" s="832">
        <v>972</v>
      </c>
      <c r="P253" s="849">
        <v>1</v>
      </c>
      <c r="Q253" s="849">
        <v>975</v>
      </c>
      <c r="R253" s="837">
        <v>0.33436213991769548</v>
      </c>
      <c r="S253" s="850">
        <v>975</v>
      </c>
    </row>
    <row r="254" spans="1:19" ht="14.4" customHeight="1" x14ac:dyDescent="0.3">
      <c r="A254" s="831" t="s">
        <v>5212</v>
      </c>
      <c r="B254" s="832" t="s">
        <v>5213</v>
      </c>
      <c r="C254" s="832" t="s">
        <v>597</v>
      </c>
      <c r="D254" s="832" t="s">
        <v>1710</v>
      </c>
      <c r="E254" s="832" t="s">
        <v>5209</v>
      </c>
      <c r="F254" s="832" t="s">
        <v>5284</v>
      </c>
      <c r="G254" s="832" t="s">
        <v>5285</v>
      </c>
      <c r="H254" s="849"/>
      <c r="I254" s="849"/>
      <c r="J254" s="832"/>
      <c r="K254" s="832"/>
      <c r="L254" s="849">
        <v>5</v>
      </c>
      <c r="M254" s="849">
        <v>815</v>
      </c>
      <c r="N254" s="832">
        <v>1</v>
      </c>
      <c r="O254" s="832">
        <v>163</v>
      </c>
      <c r="P254" s="849"/>
      <c r="Q254" s="849"/>
      <c r="R254" s="837"/>
      <c r="S254" s="850"/>
    </row>
    <row r="255" spans="1:19" ht="14.4" customHeight="1" x14ac:dyDescent="0.3">
      <c r="A255" s="831" t="s">
        <v>5212</v>
      </c>
      <c r="B255" s="832" t="s">
        <v>5213</v>
      </c>
      <c r="C255" s="832" t="s">
        <v>597</v>
      </c>
      <c r="D255" s="832" t="s">
        <v>1710</v>
      </c>
      <c r="E255" s="832" t="s">
        <v>5209</v>
      </c>
      <c r="F255" s="832" t="s">
        <v>5284</v>
      </c>
      <c r="G255" s="832" t="s">
        <v>5286</v>
      </c>
      <c r="H255" s="849">
        <v>4</v>
      </c>
      <c r="I255" s="849">
        <v>652</v>
      </c>
      <c r="J255" s="832">
        <v>4</v>
      </c>
      <c r="K255" s="832">
        <v>163</v>
      </c>
      <c r="L255" s="849">
        <v>1</v>
      </c>
      <c r="M255" s="849">
        <v>163</v>
      </c>
      <c r="N255" s="832">
        <v>1</v>
      </c>
      <c r="O255" s="832">
        <v>163</v>
      </c>
      <c r="P255" s="849"/>
      <c r="Q255" s="849"/>
      <c r="R255" s="837"/>
      <c r="S255" s="850"/>
    </row>
    <row r="256" spans="1:19" ht="14.4" customHeight="1" x14ac:dyDescent="0.3">
      <c r="A256" s="831" t="s">
        <v>5212</v>
      </c>
      <c r="B256" s="832" t="s">
        <v>5213</v>
      </c>
      <c r="C256" s="832" t="s">
        <v>597</v>
      </c>
      <c r="D256" s="832" t="s">
        <v>1710</v>
      </c>
      <c r="E256" s="832" t="s">
        <v>5209</v>
      </c>
      <c r="F256" s="832" t="s">
        <v>5287</v>
      </c>
      <c r="G256" s="832" t="s">
        <v>5288</v>
      </c>
      <c r="H256" s="849">
        <v>2</v>
      </c>
      <c r="I256" s="849">
        <v>66.66</v>
      </c>
      <c r="J256" s="832">
        <v>0.66666666666666663</v>
      </c>
      <c r="K256" s="832">
        <v>33.33</v>
      </c>
      <c r="L256" s="849">
        <v>3</v>
      </c>
      <c r="M256" s="849">
        <v>99.99</v>
      </c>
      <c r="N256" s="832">
        <v>1</v>
      </c>
      <c r="O256" s="832">
        <v>33.33</v>
      </c>
      <c r="P256" s="849">
        <v>1</v>
      </c>
      <c r="Q256" s="849">
        <v>33.33</v>
      </c>
      <c r="R256" s="837">
        <v>0.33333333333333331</v>
      </c>
      <c r="S256" s="850">
        <v>33.33</v>
      </c>
    </row>
    <row r="257" spans="1:19" ht="14.4" customHeight="1" x14ac:dyDescent="0.3">
      <c r="A257" s="831" t="s">
        <v>5212</v>
      </c>
      <c r="B257" s="832" t="s">
        <v>5213</v>
      </c>
      <c r="C257" s="832" t="s">
        <v>597</v>
      </c>
      <c r="D257" s="832" t="s">
        <v>1710</v>
      </c>
      <c r="E257" s="832" t="s">
        <v>5209</v>
      </c>
      <c r="F257" s="832" t="s">
        <v>5287</v>
      </c>
      <c r="G257" s="832" t="s">
        <v>5289</v>
      </c>
      <c r="H257" s="849">
        <v>429</v>
      </c>
      <c r="I257" s="849">
        <v>14299.98</v>
      </c>
      <c r="J257" s="832">
        <v>0.76744174813814592</v>
      </c>
      <c r="K257" s="832">
        <v>33.333286713286711</v>
      </c>
      <c r="L257" s="849">
        <v>559</v>
      </c>
      <c r="M257" s="849">
        <v>18633.310000000005</v>
      </c>
      <c r="N257" s="832">
        <v>1</v>
      </c>
      <c r="O257" s="832">
        <v>33.333291592128809</v>
      </c>
      <c r="P257" s="849">
        <v>391</v>
      </c>
      <c r="Q257" s="849">
        <v>13033.31</v>
      </c>
      <c r="R257" s="837">
        <v>0.699462951026951</v>
      </c>
      <c r="S257" s="850">
        <v>33.333273657288998</v>
      </c>
    </row>
    <row r="258" spans="1:19" ht="14.4" customHeight="1" x14ac:dyDescent="0.3">
      <c r="A258" s="831" t="s">
        <v>5212</v>
      </c>
      <c r="B258" s="832" t="s">
        <v>5213</v>
      </c>
      <c r="C258" s="832" t="s">
        <v>597</v>
      </c>
      <c r="D258" s="832" t="s">
        <v>1710</v>
      </c>
      <c r="E258" s="832" t="s">
        <v>5209</v>
      </c>
      <c r="F258" s="832" t="s">
        <v>5290</v>
      </c>
      <c r="G258" s="832" t="s">
        <v>5291</v>
      </c>
      <c r="H258" s="849">
        <v>11</v>
      </c>
      <c r="I258" s="849">
        <v>1276</v>
      </c>
      <c r="J258" s="832"/>
      <c r="K258" s="832">
        <v>116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5212</v>
      </c>
      <c r="B259" s="832" t="s">
        <v>5213</v>
      </c>
      <c r="C259" s="832" t="s">
        <v>597</v>
      </c>
      <c r="D259" s="832" t="s">
        <v>1710</v>
      </c>
      <c r="E259" s="832" t="s">
        <v>5209</v>
      </c>
      <c r="F259" s="832" t="s">
        <v>5290</v>
      </c>
      <c r="G259" s="832" t="s">
        <v>5292</v>
      </c>
      <c r="H259" s="849">
        <v>3</v>
      </c>
      <c r="I259" s="849">
        <v>348</v>
      </c>
      <c r="J259" s="832"/>
      <c r="K259" s="832">
        <v>116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5212</v>
      </c>
      <c r="B260" s="832" t="s">
        <v>5213</v>
      </c>
      <c r="C260" s="832" t="s">
        <v>597</v>
      </c>
      <c r="D260" s="832" t="s">
        <v>1710</v>
      </c>
      <c r="E260" s="832" t="s">
        <v>5209</v>
      </c>
      <c r="F260" s="832" t="s">
        <v>5293</v>
      </c>
      <c r="G260" s="832" t="s">
        <v>5294</v>
      </c>
      <c r="H260" s="849">
        <v>1</v>
      </c>
      <c r="I260" s="849">
        <v>37</v>
      </c>
      <c r="J260" s="832"/>
      <c r="K260" s="832">
        <v>37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5212</v>
      </c>
      <c r="B261" s="832" t="s">
        <v>5213</v>
      </c>
      <c r="C261" s="832" t="s">
        <v>597</v>
      </c>
      <c r="D261" s="832" t="s">
        <v>1710</v>
      </c>
      <c r="E261" s="832" t="s">
        <v>5209</v>
      </c>
      <c r="F261" s="832" t="s">
        <v>5295</v>
      </c>
      <c r="G261" s="832" t="s">
        <v>5296</v>
      </c>
      <c r="H261" s="849">
        <v>5</v>
      </c>
      <c r="I261" s="849">
        <v>430</v>
      </c>
      <c r="J261" s="832">
        <v>0.7142857142857143</v>
      </c>
      <c r="K261" s="832">
        <v>86</v>
      </c>
      <c r="L261" s="849">
        <v>7</v>
      </c>
      <c r="M261" s="849">
        <v>602</v>
      </c>
      <c r="N261" s="832">
        <v>1</v>
      </c>
      <c r="O261" s="832">
        <v>86</v>
      </c>
      <c r="P261" s="849">
        <v>15</v>
      </c>
      <c r="Q261" s="849">
        <v>1290</v>
      </c>
      <c r="R261" s="837">
        <v>2.1428571428571428</v>
      </c>
      <c r="S261" s="850">
        <v>86</v>
      </c>
    </row>
    <row r="262" spans="1:19" ht="14.4" customHeight="1" x14ac:dyDescent="0.3">
      <c r="A262" s="831" t="s">
        <v>5212</v>
      </c>
      <c r="B262" s="832" t="s">
        <v>5213</v>
      </c>
      <c r="C262" s="832" t="s">
        <v>597</v>
      </c>
      <c r="D262" s="832" t="s">
        <v>1710</v>
      </c>
      <c r="E262" s="832" t="s">
        <v>5209</v>
      </c>
      <c r="F262" s="832" t="s">
        <v>5295</v>
      </c>
      <c r="G262" s="832" t="s">
        <v>5297</v>
      </c>
      <c r="H262" s="849">
        <v>2</v>
      </c>
      <c r="I262" s="849">
        <v>172</v>
      </c>
      <c r="J262" s="832">
        <v>0.14285714285714285</v>
      </c>
      <c r="K262" s="832">
        <v>86</v>
      </c>
      <c r="L262" s="849">
        <v>14</v>
      </c>
      <c r="M262" s="849">
        <v>1204</v>
      </c>
      <c r="N262" s="832">
        <v>1</v>
      </c>
      <c r="O262" s="832">
        <v>86</v>
      </c>
      <c r="P262" s="849">
        <v>8</v>
      </c>
      <c r="Q262" s="849">
        <v>688</v>
      </c>
      <c r="R262" s="837">
        <v>0.5714285714285714</v>
      </c>
      <c r="S262" s="850">
        <v>86</v>
      </c>
    </row>
    <row r="263" spans="1:19" ht="14.4" customHeight="1" x14ac:dyDescent="0.3">
      <c r="A263" s="831" t="s">
        <v>5212</v>
      </c>
      <c r="B263" s="832" t="s">
        <v>5213</v>
      </c>
      <c r="C263" s="832" t="s">
        <v>597</v>
      </c>
      <c r="D263" s="832" t="s">
        <v>1710</v>
      </c>
      <c r="E263" s="832" t="s">
        <v>5209</v>
      </c>
      <c r="F263" s="832" t="s">
        <v>5298</v>
      </c>
      <c r="G263" s="832" t="s">
        <v>5299</v>
      </c>
      <c r="H263" s="849">
        <v>1</v>
      </c>
      <c r="I263" s="849">
        <v>32</v>
      </c>
      <c r="J263" s="832">
        <v>6.25E-2</v>
      </c>
      <c r="K263" s="832">
        <v>32</v>
      </c>
      <c r="L263" s="849">
        <v>16</v>
      </c>
      <c r="M263" s="849">
        <v>512</v>
      </c>
      <c r="N263" s="832">
        <v>1</v>
      </c>
      <c r="O263" s="832">
        <v>32</v>
      </c>
      <c r="P263" s="849">
        <v>7</v>
      </c>
      <c r="Q263" s="849">
        <v>224</v>
      </c>
      <c r="R263" s="837">
        <v>0.4375</v>
      </c>
      <c r="S263" s="850">
        <v>32</v>
      </c>
    </row>
    <row r="264" spans="1:19" ht="14.4" customHeight="1" x14ac:dyDescent="0.3">
      <c r="A264" s="831" t="s">
        <v>5212</v>
      </c>
      <c r="B264" s="832" t="s">
        <v>5213</v>
      </c>
      <c r="C264" s="832" t="s">
        <v>597</v>
      </c>
      <c r="D264" s="832" t="s">
        <v>1710</v>
      </c>
      <c r="E264" s="832" t="s">
        <v>5209</v>
      </c>
      <c r="F264" s="832" t="s">
        <v>5298</v>
      </c>
      <c r="G264" s="832" t="s">
        <v>5300</v>
      </c>
      <c r="H264" s="849">
        <v>5</v>
      </c>
      <c r="I264" s="849">
        <v>160</v>
      </c>
      <c r="J264" s="832">
        <v>5</v>
      </c>
      <c r="K264" s="832">
        <v>32</v>
      </c>
      <c r="L264" s="849">
        <v>1</v>
      </c>
      <c r="M264" s="849">
        <v>32</v>
      </c>
      <c r="N264" s="832">
        <v>1</v>
      </c>
      <c r="O264" s="832">
        <v>32</v>
      </c>
      <c r="P264" s="849">
        <v>14</v>
      </c>
      <c r="Q264" s="849">
        <v>448</v>
      </c>
      <c r="R264" s="837">
        <v>14</v>
      </c>
      <c r="S264" s="850">
        <v>32</v>
      </c>
    </row>
    <row r="265" spans="1:19" ht="14.4" customHeight="1" x14ac:dyDescent="0.3">
      <c r="A265" s="831" t="s">
        <v>5212</v>
      </c>
      <c r="B265" s="832" t="s">
        <v>5213</v>
      </c>
      <c r="C265" s="832" t="s">
        <v>597</v>
      </c>
      <c r="D265" s="832" t="s">
        <v>1710</v>
      </c>
      <c r="E265" s="832" t="s">
        <v>5209</v>
      </c>
      <c r="F265" s="832" t="s">
        <v>5303</v>
      </c>
      <c r="G265" s="832" t="s">
        <v>5304</v>
      </c>
      <c r="H265" s="849">
        <v>1</v>
      </c>
      <c r="I265" s="849">
        <v>394</v>
      </c>
      <c r="J265" s="832">
        <v>0.99746835443037973</v>
      </c>
      <c r="K265" s="832">
        <v>394</v>
      </c>
      <c r="L265" s="849">
        <v>1</v>
      </c>
      <c r="M265" s="849">
        <v>395</v>
      </c>
      <c r="N265" s="832">
        <v>1</v>
      </c>
      <c r="O265" s="832">
        <v>395</v>
      </c>
      <c r="P265" s="849">
        <v>1</v>
      </c>
      <c r="Q265" s="849">
        <v>496</v>
      </c>
      <c r="R265" s="837">
        <v>1.2556962025316456</v>
      </c>
      <c r="S265" s="850">
        <v>496</v>
      </c>
    </row>
    <row r="266" spans="1:19" ht="14.4" customHeight="1" x14ac:dyDescent="0.3">
      <c r="A266" s="831" t="s">
        <v>5212</v>
      </c>
      <c r="B266" s="832" t="s">
        <v>5213</v>
      </c>
      <c r="C266" s="832" t="s">
        <v>597</v>
      </c>
      <c r="D266" s="832" t="s">
        <v>1710</v>
      </c>
      <c r="E266" s="832" t="s">
        <v>5209</v>
      </c>
      <c r="F266" s="832" t="s">
        <v>5303</v>
      </c>
      <c r="G266" s="832" t="s">
        <v>5305</v>
      </c>
      <c r="H266" s="849">
        <v>8</v>
      </c>
      <c r="I266" s="849">
        <v>3152</v>
      </c>
      <c r="J266" s="832">
        <v>0.28499095840867994</v>
      </c>
      <c r="K266" s="832">
        <v>394</v>
      </c>
      <c r="L266" s="849">
        <v>28</v>
      </c>
      <c r="M266" s="849">
        <v>11060</v>
      </c>
      <c r="N266" s="832">
        <v>1</v>
      </c>
      <c r="O266" s="832">
        <v>395</v>
      </c>
      <c r="P266" s="849">
        <v>18</v>
      </c>
      <c r="Q266" s="849">
        <v>8928</v>
      </c>
      <c r="R266" s="837">
        <v>0.80723327305605785</v>
      </c>
      <c r="S266" s="850">
        <v>496</v>
      </c>
    </row>
    <row r="267" spans="1:19" ht="14.4" customHeight="1" x14ac:dyDescent="0.3">
      <c r="A267" s="831" t="s">
        <v>5212</v>
      </c>
      <c r="B267" s="832" t="s">
        <v>5213</v>
      </c>
      <c r="C267" s="832" t="s">
        <v>597</v>
      </c>
      <c r="D267" s="832" t="s">
        <v>1710</v>
      </c>
      <c r="E267" s="832" t="s">
        <v>5209</v>
      </c>
      <c r="F267" s="832" t="s">
        <v>5307</v>
      </c>
      <c r="G267" s="832" t="s">
        <v>5308</v>
      </c>
      <c r="H267" s="849">
        <v>8</v>
      </c>
      <c r="I267" s="849">
        <v>1296</v>
      </c>
      <c r="J267" s="832">
        <v>0.72727272727272729</v>
      </c>
      <c r="K267" s="832">
        <v>162</v>
      </c>
      <c r="L267" s="849">
        <v>11</v>
      </c>
      <c r="M267" s="849">
        <v>1782</v>
      </c>
      <c r="N267" s="832">
        <v>1</v>
      </c>
      <c r="O267" s="832">
        <v>162</v>
      </c>
      <c r="P267" s="849">
        <v>11</v>
      </c>
      <c r="Q267" s="849">
        <v>1738</v>
      </c>
      <c r="R267" s="837">
        <v>0.97530864197530864</v>
      </c>
      <c r="S267" s="850">
        <v>158</v>
      </c>
    </row>
    <row r="268" spans="1:19" ht="14.4" customHeight="1" x14ac:dyDescent="0.3">
      <c r="A268" s="831" t="s">
        <v>5212</v>
      </c>
      <c r="B268" s="832" t="s">
        <v>5213</v>
      </c>
      <c r="C268" s="832" t="s">
        <v>597</v>
      </c>
      <c r="D268" s="832" t="s">
        <v>1710</v>
      </c>
      <c r="E268" s="832" t="s">
        <v>5209</v>
      </c>
      <c r="F268" s="832" t="s">
        <v>5307</v>
      </c>
      <c r="G268" s="832" t="s">
        <v>5309</v>
      </c>
      <c r="H268" s="849"/>
      <c r="I268" s="849"/>
      <c r="J268" s="832"/>
      <c r="K268" s="832"/>
      <c r="L268" s="849">
        <v>5</v>
      </c>
      <c r="M268" s="849">
        <v>810</v>
      </c>
      <c r="N268" s="832">
        <v>1</v>
      </c>
      <c r="O268" s="832">
        <v>162</v>
      </c>
      <c r="P268" s="849"/>
      <c r="Q268" s="849"/>
      <c r="R268" s="837"/>
      <c r="S268" s="850"/>
    </row>
    <row r="269" spans="1:19" ht="14.4" customHeight="1" x14ac:dyDescent="0.3">
      <c r="A269" s="831" t="s">
        <v>5212</v>
      </c>
      <c r="B269" s="832" t="s">
        <v>5213</v>
      </c>
      <c r="C269" s="832" t="s">
        <v>597</v>
      </c>
      <c r="D269" s="832" t="s">
        <v>1710</v>
      </c>
      <c r="E269" s="832" t="s">
        <v>5209</v>
      </c>
      <c r="F269" s="832" t="s">
        <v>5210</v>
      </c>
      <c r="G269" s="832" t="s">
        <v>5211</v>
      </c>
      <c r="H269" s="849">
        <v>17</v>
      </c>
      <c r="I269" s="849">
        <v>4267</v>
      </c>
      <c r="J269" s="832">
        <v>0.77272727272727271</v>
      </c>
      <c r="K269" s="832">
        <v>251</v>
      </c>
      <c r="L269" s="849">
        <v>22</v>
      </c>
      <c r="M269" s="849">
        <v>5522</v>
      </c>
      <c r="N269" s="832">
        <v>1</v>
      </c>
      <c r="O269" s="832">
        <v>251</v>
      </c>
      <c r="P269" s="849">
        <v>24</v>
      </c>
      <c r="Q269" s="849">
        <v>6048</v>
      </c>
      <c r="R269" s="837">
        <v>1.0952553422672944</v>
      </c>
      <c r="S269" s="850">
        <v>252</v>
      </c>
    </row>
    <row r="270" spans="1:19" ht="14.4" customHeight="1" x14ac:dyDescent="0.3">
      <c r="A270" s="831" t="s">
        <v>5212</v>
      </c>
      <c r="B270" s="832" t="s">
        <v>5213</v>
      </c>
      <c r="C270" s="832" t="s">
        <v>597</v>
      </c>
      <c r="D270" s="832" t="s">
        <v>1710</v>
      </c>
      <c r="E270" s="832" t="s">
        <v>5209</v>
      </c>
      <c r="F270" s="832" t="s">
        <v>5210</v>
      </c>
      <c r="G270" s="832" t="s">
        <v>5312</v>
      </c>
      <c r="H270" s="849">
        <v>2</v>
      </c>
      <c r="I270" s="849">
        <v>502</v>
      </c>
      <c r="J270" s="832">
        <v>0.5</v>
      </c>
      <c r="K270" s="832">
        <v>251</v>
      </c>
      <c r="L270" s="849">
        <v>4</v>
      </c>
      <c r="M270" s="849">
        <v>1004</v>
      </c>
      <c r="N270" s="832">
        <v>1</v>
      </c>
      <c r="O270" s="832">
        <v>251</v>
      </c>
      <c r="P270" s="849">
        <v>2</v>
      </c>
      <c r="Q270" s="849">
        <v>504</v>
      </c>
      <c r="R270" s="837">
        <v>0.50199203187250996</v>
      </c>
      <c r="S270" s="850">
        <v>252</v>
      </c>
    </row>
    <row r="271" spans="1:19" ht="14.4" customHeight="1" x14ac:dyDescent="0.3">
      <c r="A271" s="831" t="s">
        <v>5212</v>
      </c>
      <c r="B271" s="832" t="s">
        <v>5213</v>
      </c>
      <c r="C271" s="832" t="s">
        <v>597</v>
      </c>
      <c r="D271" s="832" t="s">
        <v>1710</v>
      </c>
      <c r="E271" s="832" t="s">
        <v>5209</v>
      </c>
      <c r="F271" s="832" t="s">
        <v>5313</v>
      </c>
      <c r="G271" s="832" t="s">
        <v>5314</v>
      </c>
      <c r="H271" s="849"/>
      <c r="I271" s="849"/>
      <c r="J271" s="832"/>
      <c r="K271" s="832"/>
      <c r="L271" s="849">
        <v>1</v>
      </c>
      <c r="M271" s="849">
        <v>120</v>
      </c>
      <c r="N271" s="832">
        <v>1</v>
      </c>
      <c r="O271" s="832">
        <v>120</v>
      </c>
      <c r="P271" s="849">
        <v>1</v>
      </c>
      <c r="Q271" s="849">
        <v>121</v>
      </c>
      <c r="R271" s="837">
        <v>1.0083333333333333</v>
      </c>
      <c r="S271" s="850">
        <v>121</v>
      </c>
    </row>
    <row r="272" spans="1:19" ht="14.4" customHeight="1" x14ac:dyDescent="0.3">
      <c r="A272" s="831" t="s">
        <v>5212</v>
      </c>
      <c r="B272" s="832" t="s">
        <v>5213</v>
      </c>
      <c r="C272" s="832" t="s">
        <v>597</v>
      </c>
      <c r="D272" s="832" t="s">
        <v>1710</v>
      </c>
      <c r="E272" s="832" t="s">
        <v>5209</v>
      </c>
      <c r="F272" s="832" t="s">
        <v>5325</v>
      </c>
      <c r="G272" s="832" t="s">
        <v>5326</v>
      </c>
      <c r="H272" s="849"/>
      <c r="I272" s="849"/>
      <c r="J272" s="832"/>
      <c r="K272" s="832"/>
      <c r="L272" s="849">
        <v>1</v>
      </c>
      <c r="M272" s="849">
        <v>183</v>
      </c>
      <c r="N272" s="832">
        <v>1</v>
      </c>
      <c r="O272" s="832">
        <v>183</v>
      </c>
      <c r="P272" s="849">
        <v>2</v>
      </c>
      <c r="Q272" s="849">
        <v>750</v>
      </c>
      <c r="R272" s="837">
        <v>4.0983606557377046</v>
      </c>
      <c r="S272" s="850">
        <v>375</v>
      </c>
    </row>
    <row r="273" spans="1:19" ht="14.4" customHeight="1" x14ac:dyDescent="0.3">
      <c r="A273" s="831" t="s">
        <v>5212</v>
      </c>
      <c r="B273" s="832" t="s">
        <v>5213</v>
      </c>
      <c r="C273" s="832" t="s">
        <v>597</v>
      </c>
      <c r="D273" s="832" t="s">
        <v>1710</v>
      </c>
      <c r="E273" s="832" t="s">
        <v>5209</v>
      </c>
      <c r="F273" s="832" t="s">
        <v>5331</v>
      </c>
      <c r="G273" s="832" t="s">
        <v>5332</v>
      </c>
      <c r="H273" s="849">
        <v>1</v>
      </c>
      <c r="I273" s="849">
        <v>319</v>
      </c>
      <c r="J273" s="832">
        <v>1</v>
      </c>
      <c r="K273" s="832">
        <v>319</v>
      </c>
      <c r="L273" s="849">
        <v>1</v>
      </c>
      <c r="M273" s="849">
        <v>319</v>
      </c>
      <c r="N273" s="832">
        <v>1</v>
      </c>
      <c r="O273" s="832">
        <v>319</v>
      </c>
      <c r="P273" s="849">
        <v>1</v>
      </c>
      <c r="Q273" s="849">
        <v>353</v>
      </c>
      <c r="R273" s="837">
        <v>1.1065830721003134</v>
      </c>
      <c r="S273" s="850">
        <v>353</v>
      </c>
    </row>
    <row r="274" spans="1:19" ht="14.4" customHeight="1" x14ac:dyDescent="0.3">
      <c r="A274" s="831" t="s">
        <v>5212</v>
      </c>
      <c r="B274" s="832" t="s">
        <v>5213</v>
      </c>
      <c r="C274" s="832" t="s">
        <v>597</v>
      </c>
      <c r="D274" s="832" t="s">
        <v>1710</v>
      </c>
      <c r="E274" s="832" t="s">
        <v>5209</v>
      </c>
      <c r="F274" s="832" t="s">
        <v>5331</v>
      </c>
      <c r="G274" s="832" t="s">
        <v>5333</v>
      </c>
      <c r="H274" s="849"/>
      <c r="I274" s="849"/>
      <c r="J274" s="832"/>
      <c r="K274" s="832"/>
      <c r="L274" s="849"/>
      <c r="M274" s="849"/>
      <c r="N274" s="832"/>
      <c r="O274" s="832"/>
      <c r="P274" s="849">
        <v>2</v>
      </c>
      <c r="Q274" s="849">
        <v>706</v>
      </c>
      <c r="R274" s="837"/>
      <c r="S274" s="850">
        <v>353</v>
      </c>
    </row>
    <row r="275" spans="1:19" ht="14.4" customHeight="1" x14ac:dyDescent="0.3">
      <c r="A275" s="831" t="s">
        <v>5212</v>
      </c>
      <c r="B275" s="832" t="s">
        <v>5213</v>
      </c>
      <c r="C275" s="832" t="s">
        <v>597</v>
      </c>
      <c r="D275" s="832" t="s">
        <v>1710</v>
      </c>
      <c r="E275" s="832" t="s">
        <v>5209</v>
      </c>
      <c r="F275" s="832" t="s">
        <v>5337</v>
      </c>
      <c r="G275" s="832" t="s">
        <v>5338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133</v>
      </c>
      <c r="R275" s="837"/>
      <c r="S275" s="850">
        <v>133</v>
      </c>
    </row>
    <row r="276" spans="1:19" ht="14.4" customHeight="1" x14ac:dyDescent="0.3">
      <c r="A276" s="831" t="s">
        <v>5212</v>
      </c>
      <c r="B276" s="832" t="s">
        <v>5213</v>
      </c>
      <c r="C276" s="832" t="s">
        <v>597</v>
      </c>
      <c r="D276" s="832" t="s">
        <v>1710</v>
      </c>
      <c r="E276" s="832" t="s">
        <v>5209</v>
      </c>
      <c r="F276" s="832" t="s">
        <v>5339</v>
      </c>
      <c r="G276" s="832" t="s">
        <v>5340</v>
      </c>
      <c r="H276" s="849">
        <v>54</v>
      </c>
      <c r="I276" s="849">
        <v>6210</v>
      </c>
      <c r="J276" s="832">
        <v>0.75</v>
      </c>
      <c r="K276" s="832">
        <v>115</v>
      </c>
      <c r="L276" s="849">
        <v>72</v>
      </c>
      <c r="M276" s="849">
        <v>8280</v>
      </c>
      <c r="N276" s="832">
        <v>1</v>
      </c>
      <c r="O276" s="832">
        <v>115</v>
      </c>
      <c r="P276" s="849">
        <v>53</v>
      </c>
      <c r="Q276" s="849">
        <v>7685</v>
      </c>
      <c r="R276" s="837">
        <v>0.9281400966183575</v>
      </c>
      <c r="S276" s="850">
        <v>145</v>
      </c>
    </row>
    <row r="277" spans="1:19" ht="14.4" customHeight="1" x14ac:dyDescent="0.3">
      <c r="A277" s="831" t="s">
        <v>5212</v>
      </c>
      <c r="B277" s="832" t="s">
        <v>5213</v>
      </c>
      <c r="C277" s="832" t="s">
        <v>597</v>
      </c>
      <c r="D277" s="832" t="s">
        <v>1710</v>
      </c>
      <c r="E277" s="832" t="s">
        <v>5209</v>
      </c>
      <c r="F277" s="832" t="s">
        <v>5339</v>
      </c>
      <c r="G277" s="832" t="s">
        <v>5341</v>
      </c>
      <c r="H277" s="849">
        <v>4</v>
      </c>
      <c r="I277" s="849">
        <v>460</v>
      </c>
      <c r="J277" s="832">
        <v>4</v>
      </c>
      <c r="K277" s="832">
        <v>115</v>
      </c>
      <c r="L277" s="849">
        <v>1</v>
      </c>
      <c r="M277" s="849">
        <v>115</v>
      </c>
      <c r="N277" s="832">
        <v>1</v>
      </c>
      <c r="O277" s="832">
        <v>115</v>
      </c>
      <c r="P277" s="849">
        <v>2</v>
      </c>
      <c r="Q277" s="849">
        <v>290</v>
      </c>
      <c r="R277" s="837">
        <v>2.5217391304347827</v>
      </c>
      <c r="S277" s="850">
        <v>145</v>
      </c>
    </row>
    <row r="278" spans="1:19" ht="14.4" customHeight="1" x14ac:dyDescent="0.3">
      <c r="A278" s="831" t="s">
        <v>5212</v>
      </c>
      <c r="B278" s="832" t="s">
        <v>5213</v>
      </c>
      <c r="C278" s="832" t="s">
        <v>597</v>
      </c>
      <c r="D278" s="832" t="s">
        <v>1710</v>
      </c>
      <c r="E278" s="832" t="s">
        <v>5209</v>
      </c>
      <c r="F278" s="832" t="s">
        <v>5352</v>
      </c>
      <c r="G278" s="832" t="s">
        <v>5354</v>
      </c>
      <c r="H278" s="849"/>
      <c r="I278" s="849"/>
      <c r="J278" s="832"/>
      <c r="K278" s="832"/>
      <c r="L278" s="849">
        <v>1</v>
      </c>
      <c r="M278" s="849">
        <v>948</v>
      </c>
      <c r="N278" s="832">
        <v>1</v>
      </c>
      <c r="O278" s="832">
        <v>948</v>
      </c>
      <c r="P278" s="849"/>
      <c r="Q278" s="849"/>
      <c r="R278" s="837"/>
      <c r="S278" s="850"/>
    </row>
    <row r="279" spans="1:19" ht="14.4" customHeight="1" x14ac:dyDescent="0.3">
      <c r="A279" s="831" t="s">
        <v>5212</v>
      </c>
      <c r="B279" s="832" t="s">
        <v>5213</v>
      </c>
      <c r="C279" s="832" t="s">
        <v>597</v>
      </c>
      <c r="D279" s="832" t="s">
        <v>1710</v>
      </c>
      <c r="E279" s="832" t="s">
        <v>5209</v>
      </c>
      <c r="F279" s="832" t="s">
        <v>5355</v>
      </c>
      <c r="G279" s="832" t="s">
        <v>5356</v>
      </c>
      <c r="H279" s="849">
        <v>17</v>
      </c>
      <c r="I279" s="849">
        <v>3859</v>
      </c>
      <c r="J279" s="832">
        <v>0.38636363636363635</v>
      </c>
      <c r="K279" s="832">
        <v>227</v>
      </c>
      <c r="L279" s="849">
        <v>44</v>
      </c>
      <c r="M279" s="849">
        <v>9988</v>
      </c>
      <c r="N279" s="832">
        <v>1</v>
      </c>
      <c r="O279" s="832">
        <v>227</v>
      </c>
      <c r="P279" s="849">
        <v>27</v>
      </c>
      <c r="Q279" s="849">
        <v>4455</v>
      </c>
      <c r="R279" s="837">
        <v>0.44603524229074892</v>
      </c>
      <c r="S279" s="850">
        <v>165</v>
      </c>
    </row>
    <row r="280" spans="1:19" ht="14.4" customHeight="1" x14ac:dyDescent="0.3">
      <c r="A280" s="831" t="s">
        <v>5212</v>
      </c>
      <c r="B280" s="832" t="s">
        <v>5213</v>
      </c>
      <c r="C280" s="832" t="s">
        <v>597</v>
      </c>
      <c r="D280" s="832" t="s">
        <v>1710</v>
      </c>
      <c r="E280" s="832" t="s">
        <v>5209</v>
      </c>
      <c r="F280" s="832" t="s">
        <v>5364</v>
      </c>
      <c r="G280" s="832" t="s">
        <v>5366</v>
      </c>
      <c r="H280" s="849"/>
      <c r="I280" s="849"/>
      <c r="J280" s="832"/>
      <c r="K280" s="832"/>
      <c r="L280" s="849"/>
      <c r="M280" s="849"/>
      <c r="N280" s="832"/>
      <c r="O280" s="832"/>
      <c r="P280" s="849">
        <v>2</v>
      </c>
      <c r="Q280" s="849">
        <v>1000</v>
      </c>
      <c r="R280" s="837"/>
      <c r="S280" s="850">
        <v>500</v>
      </c>
    </row>
    <row r="281" spans="1:19" ht="14.4" customHeight="1" x14ac:dyDescent="0.3">
      <c r="A281" s="831" t="s">
        <v>5212</v>
      </c>
      <c r="B281" s="832" t="s">
        <v>5213</v>
      </c>
      <c r="C281" s="832" t="s">
        <v>597</v>
      </c>
      <c r="D281" s="832" t="s">
        <v>1710</v>
      </c>
      <c r="E281" s="832" t="s">
        <v>5209</v>
      </c>
      <c r="F281" s="832" t="s">
        <v>5367</v>
      </c>
      <c r="G281" s="832" t="s">
        <v>5368</v>
      </c>
      <c r="H281" s="849"/>
      <c r="I281" s="849"/>
      <c r="J281" s="832"/>
      <c r="K281" s="832"/>
      <c r="L281" s="849">
        <v>1</v>
      </c>
      <c r="M281" s="849">
        <v>1034</v>
      </c>
      <c r="N281" s="832">
        <v>1</v>
      </c>
      <c r="O281" s="832">
        <v>1034</v>
      </c>
      <c r="P281" s="849"/>
      <c r="Q281" s="849"/>
      <c r="R281" s="837"/>
      <c r="S281" s="850"/>
    </row>
    <row r="282" spans="1:19" ht="14.4" customHeight="1" x14ac:dyDescent="0.3">
      <c r="A282" s="831" t="s">
        <v>5212</v>
      </c>
      <c r="B282" s="832" t="s">
        <v>5213</v>
      </c>
      <c r="C282" s="832" t="s">
        <v>597</v>
      </c>
      <c r="D282" s="832" t="s">
        <v>1710</v>
      </c>
      <c r="E282" s="832" t="s">
        <v>5209</v>
      </c>
      <c r="F282" s="832" t="s">
        <v>5369</v>
      </c>
      <c r="G282" s="832" t="s">
        <v>5370</v>
      </c>
      <c r="H282" s="849">
        <v>1</v>
      </c>
      <c r="I282" s="849">
        <v>120</v>
      </c>
      <c r="J282" s="832">
        <v>1</v>
      </c>
      <c r="K282" s="832">
        <v>120</v>
      </c>
      <c r="L282" s="849">
        <v>1</v>
      </c>
      <c r="M282" s="849">
        <v>120</v>
      </c>
      <c r="N282" s="832">
        <v>1</v>
      </c>
      <c r="O282" s="832">
        <v>120</v>
      </c>
      <c r="P282" s="849">
        <v>1</v>
      </c>
      <c r="Q282" s="849">
        <v>121</v>
      </c>
      <c r="R282" s="837">
        <v>1.0083333333333333</v>
      </c>
      <c r="S282" s="850">
        <v>121</v>
      </c>
    </row>
    <row r="283" spans="1:19" ht="14.4" customHeight="1" x14ac:dyDescent="0.3">
      <c r="A283" s="831" t="s">
        <v>5212</v>
      </c>
      <c r="B283" s="832" t="s">
        <v>5213</v>
      </c>
      <c r="C283" s="832" t="s">
        <v>597</v>
      </c>
      <c r="D283" s="832" t="s">
        <v>1710</v>
      </c>
      <c r="E283" s="832" t="s">
        <v>5209</v>
      </c>
      <c r="F283" s="832" t="s">
        <v>5373</v>
      </c>
      <c r="G283" s="832" t="s">
        <v>5374</v>
      </c>
      <c r="H283" s="849">
        <v>2</v>
      </c>
      <c r="I283" s="849">
        <v>240</v>
      </c>
      <c r="J283" s="832"/>
      <c r="K283" s="832">
        <v>120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5212</v>
      </c>
      <c r="B284" s="832" t="s">
        <v>5213</v>
      </c>
      <c r="C284" s="832" t="s">
        <v>597</v>
      </c>
      <c r="D284" s="832" t="s">
        <v>1710</v>
      </c>
      <c r="E284" s="832" t="s">
        <v>5209</v>
      </c>
      <c r="F284" s="832" t="s">
        <v>5379</v>
      </c>
      <c r="G284" s="832" t="s">
        <v>5380</v>
      </c>
      <c r="H284" s="849"/>
      <c r="I284" s="849"/>
      <c r="J284" s="832"/>
      <c r="K284" s="832"/>
      <c r="L284" s="849">
        <v>1</v>
      </c>
      <c r="M284" s="849">
        <v>179</v>
      </c>
      <c r="N284" s="832">
        <v>1</v>
      </c>
      <c r="O284" s="832">
        <v>179</v>
      </c>
      <c r="P284" s="849"/>
      <c r="Q284" s="849"/>
      <c r="R284" s="837"/>
      <c r="S284" s="850"/>
    </row>
    <row r="285" spans="1:19" ht="14.4" customHeight="1" x14ac:dyDescent="0.3">
      <c r="A285" s="831" t="s">
        <v>5212</v>
      </c>
      <c r="B285" s="832" t="s">
        <v>5213</v>
      </c>
      <c r="C285" s="832" t="s">
        <v>597</v>
      </c>
      <c r="D285" s="832" t="s">
        <v>5201</v>
      </c>
      <c r="E285" s="832" t="s">
        <v>5209</v>
      </c>
      <c r="F285" s="832" t="s">
        <v>5254</v>
      </c>
      <c r="G285" s="832" t="s">
        <v>5255</v>
      </c>
      <c r="H285" s="849"/>
      <c r="I285" s="849"/>
      <c r="J285" s="832"/>
      <c r="K285" s="832"/>
      <c r="L285" s="849"/>
      <c r="M285" s="849"/>
      <c r="N285" s="832"/>
      <c r="O285" s="832"/>
      <c r="P285" s="849">
        <v>4</v>
      </c>
      <c r="Q285" s="849">
        <v>508</v>
      </c>
      <c r="R285" s="837"/>
      <c r="S285" s="850">
        <v>127</v>
      </c>
    </row>
    <row r="286" spans="1:19" ht="14.4" customHeight="1" x14ac:dyDescent="0.3">
      <c r="A286" s="831" t="s">
        <v>5212</v>
      </c>
      <c r="B286" s="832" t="s">
        <v>5213</v>
      </c>
      <c r="C286" s="832" t="s">
        <v>597</v>
      </c>
      <c r="D286" s="832" t="s">
        <v>5201</v>
      </c>
      <c r="E286" s="832" t="s">
        <v>5209</v>
      </c>
      <c r="F286" s="832" t="s">
        <v>5275</v>
      </c>
      <c r="G286" s="832" t="s">
        <v>5277</v>
      </c>
      <c r="H286" s="849"/>
      <c r="I286" s="849"/>
      <c r="J286" s="832"/>
      <c r="K286" s="832"/>
      <c r="L286" s="849"/>
      <c r="M286" s="849"/>
      <c r="N286" s="832"/>
      <c r="O286" s="832"/>
      <c r="P286" s="849">
        <v>4</v>
      </c>
      <c r="Q286" s="849">
        <v>5252</v>
      </c>
      <c r="R286" s="837"/>
      <c r="S286" s="850">
        <v>1313</v>
      </c>
    </row>
    <row r="287" spans="1:19" ht="14.4" customHeight="1" x14ac:dyDescent="0.3">
      <c r="A287" s="831" t="s">
        <v>5212</v>
      </c>
      <c r="B287" s="832" t="s">
        <v>5213</v>
      </c>
      <c r="C287" s="832" t="s">
        <v>597</v>
      </c>
      <c r="D287" s="832" t="s">
        <v>5201</v>
      </c>
      <c r="E287" s="832" t="s">
        <v>5209</v>
      </c>
      <c r="F287" s="832" t="s">
        <v>5287</v>
      </c>
      <c r="G287" s="832" t="s">
        <v>5289</v>
      </c>
      <c r="H287" s="849"/>
      <c r="I287" s="849"/>
      <c r="J287" s="832"/>
      <c r="K287" s="832"/>
      <c r="L287" s="849"/>
      <c r="M287" s="849"/>
      <c r="N287" s="832"/>
      <c r="O287" s="832"/>
      <c r="P287" s="849">
        <v>4</v>
      </c>
      <c r="Q287" s="849">
        <v>133.32999999999998</v>
      </c>
      <c r="R287" s="837"/>
      <c r="S287" s="850">
        <v>33.332499999999996</v>
      </c>
    </row>
    <row r="288" spans="1:19" ht="14.4" customHeight="1" x14ac:dyDescent="0.3">
      <c r="A288" s="831" t="s">
        <v>5212</v>
      </c>
      <c r="B288" s="832" t="s">
        <v>5213</v>
      </c>
      <c r="C288" s="832" t="s">
        <v>597</v>
      </c>
      <c r="D288" s="832" t="s">
        <v>5201</v>
      </c>
      <c r="E288" s="832" t="s">
        <v>5209</v>
      </c>
      <c r="F288" s="832" t="s">
        <v>5295</v>
      </c>
      <c r="G288" s="832" t="s">
        <v>5296</v>
      </c>
      <c r="H288" s="849"/>
      <c r="I288" s="849"/>
      <c r="J288" s="832"/>
      <c r="K288" s="832"/>
      <c r="L288" s="849"/>
      <c r="M288" s="849"/>
      <c r="N288" s="832"/>
      <c r="O288" s="832"/>
      <c r="P288" s="849">
        <v>4</v>
      </c>
      <c r="Q288" s="849">
        <v>344</v>
      </c>
      <c r="R288" s="837"/>
      <c r="S288" s="850">
        <v>86</v>
      </c>
    </row>
    <row r="289" spans="1:19" ht="14.4" customHeight="1" x14ac:dyDescent="0.3">
      <c r="A289" s="831" t="s">
        <v>5212</v>
      </c>
      <c r="B289" s="832" t="s">
        <v>5213</v>
      </c>
      <c r="C289" s="832" t="s">
        <v>597</v>
      </c>
      <c r="D289" s="832" t="s">
        <v>5201</v>
      </c>
      <c r="E289" s="832" t="s">
        <v>5209</v>
      </c>
      <c r="F289" s="832" t="s">
        <v>5320</v>
      </c>
      <c r="G289" s="832" t="s">
        <v>5321</v>
      </c>
      <c r="H289" s="849"/>
      <c r="I289" s="849"/>
      <c r="J289" s="832"/>
      <c r="K289" s="832"/>
      <c r="L289" s="849"/>
      <c r="M289" s="849"/>
      <c r="N289" s="832"/>
      <c r="O289" s="832"/>
      <c r="P289" s="849">
        <v>4</v>
      </c>
      <c r="Q289" s="849">
        <v>496</v>
      </c>
      <c r="R289" s="837"/>
      <c r="S289" s="850">
        <v>124</v>
      </c>
    </row>
    <row r="290" spans="1:19" ht="14.4" customHeight="1" x14ac:dyDescent="0.3">
      <c r="A290" s="831" t="s">
        <v>5212</v>
      </c>
      <c r="B290" s="832" t="s">
        <v>5213</v>
      </c>
      <c r="C290" s="832" t="s">
        <v>597</v>
      </c>
      <c r="D290" s="832" t="s">
        <v>1712</v>
      </c>
      <c r="E290" s="832" t="s">
        <v>5214</v>
      </c>
      <c r="F290" s="832" t="s">
        <v>5215</v>
      </c>
      <c r="G290" s="832" t="s">
        <v>5216</v>
      </c>
      <c r="H290" s="849">
        <v>2.5</v>
      </c>
      <c r="I290" s="849">
        <v>377.57</v>
      </c>
      <c r="J290" s="832">
        <v>0.74876056002855673</v>
      </c>
      <c r="K290" s="832">
        <v>151.02799999999999</v>
      </c>
      <c r="L290" s="849">
        <v>3.5</v>
      </c>
      <c r="M290" s="849">
        <v>504.26</v>
      </c>
      <c r="N290" s="832">
        <v>1</v>
      </c>
      <c r="O290" s="832">
        <v>144.07428571428571</v>
      </c>
      <c r="P290" s="849">
        <v>3</v>
      </c>
      <c r="Q290" s="849">
        <v>209.1</v>
      </c>
      <c r="R290" s="837">
        <v>0.41466703684607148</v>
      </c>
      <c r="S290" s="850">
        <v>69.7</v>
      </c>
    </row>
    <row r="291" spans="1:19" ht="14.4" customHeight="1" x14ac:dyDescent="0.3">
      <c r="A291" s="831" t="s">
        <v>5212</v>
      </c>
      <c r="B291" s="832" t="s">
        <v>5213</v>
      </c>
      <c r="C291" s="832" t="s">
        <v>597</v>
      </c>
      <c r="D291" s="832" t="s">
        <v>1712</v>
      </c>
      <c r="E291" s="832" t="s">
        <v>5214</v>
      </c>
      <c r="F291" s="832" t="s">
        <v>5217</v>
      </c>
      <c r="G291" s="832" t="s">
        <v>1125</v>
      </c>
      <c r="H291" s="849"/>
      <c r="I291" s="849"/>
      <c r="J291" s="832"/>
      <c r="K291" s="832"/>
      <c r="L291" s="849"/>
      <c r="M291" s="849"/>
      <c r="N291" s="832"/>
      <c r="O291" s="832"/>
      <c r="P291" s="849">
        <v>1</v>
      </c>
      <c r="Q291" s="849">
        <v>84.03</v>
      </c>
      <c r="R291" s="837"/>
      <c r="S291" s="850">
        <v>84.03</v>
      </c>
    </row>
    <row r="292" spans="1:19" ht="14.4" customHeight="1" x14ac:dyDescent="0.3">
      <c r="A292" s="831" t="s">
        <v>5212</v>
      </c>
      <c r="B292" s="832" t="s">
        <v>5213</v>
      </c>
      <c r="C292" s="832" t="s">
        <v>597</v>
      </c>
      <c r="D292" s="832" t="s">
        <v>1712</v>
      </c>
      <c r="E292" s="832" t="s">
        <v>5214</v>
      </c>
      <c r="F292" s="832" t="s">
        <v>5218</v>
      </c>
      <c r="G292" s="832" t="s">
        <v>5219</v>
      </c>
      <c r="H292" s="849">
        <v>0.2</v>
      </c>
      <c r="I292" s="849">
        <v>15.37</v>
      </c>
      <c r="J292" s="832">
        <v>1</v>
      </c>
      <c r="K292" s="832">
        <v>76.849999999999994</v>
      </c>
      <c r="L292" s="849">
        <v>0.2</v>
      </c>
      <c r="M292" s="849">
        <v>15.37</v>
      </c>
      <c r="N292" s="832">
        <v>1</v>
      </c>
      <c r="O292" s="832">
        <v>76.849999999999994</v>
      </c>
      <c r="P292" s="849"/>
      <c r="Q292" s="849"/>
      <c r="R292" s="837"/>
      <c r="S292" s="850"/>
    </row>
    <row r="293" spans="1:19" ht="14.4" customHeight="1" x14ac:dyDescent="0.3">
      <c r="A293" s="831" t="s">
        <v>5212</v>
      </c>
      <c r="B293" s="832" t="s">
        <v>5213</v>
      </c>
      <c r="C293" s="832" t="s">
        <v>597</v>
      </c>
      <c r="D293" s="832" t="s">
        <v>1712</v>
      </c>
      <c r="E293" s="832" t="s">
        <v>5214</v>
      </c>
      <c r="F293" s="832" t="s">
        <v>5220</v>
      </c>
      <c r="G293" s="832" t="s">
        <v>626</v>
      </c>
      <c r="H293" s="849">
        <v>0.1</v>
      </c>
      <c r="I293" s="849">
        <v>7.8</v>
      </c>
      <c r="J293" s="832"/>
      <c r="K293" s="832">
        <v>78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5212</v>
      </c>
      <c r="B294" s="832" t="s">
        <v>5213</v>
      </c>
      <c r="C294" s="832" t="s">
        <v>597</v>
      </c>
      <c r="D294" s="832" t="s">
        <v>1712</v>
      </c>
      <c r="E294" s="832" t="s">
        <v>5214</v>
      </c>
      <c r="F294" s="832" t="s">
        <v>5221</v>
      </c>
      <c r="G294" s="832" t="s">
        <v>1125</v>
      </c>
      <c r="H294" s="849"/>
      <c r="I294" s="849"/>
      <c r="J294" s="832"/>
      <c r="K294" s="832"/>
      <c r="L294" s="849"/>
      <c r="M294" s="849"/>
      <c r="N294" s="832"/>
      <c r="O294" s="832"/>
      <c r="P294" s="849">
        <v>1</v>
      </c>
      <c r="Q294" s="849">
        <v>16.8</v>
      </c>
      <c r="R294" s="837"/>
      <c r="S294" s="850">
        <v>16.8</v>
      </c>
    </row>
    <row r="295" spans="1:19" ht="14.4" customHeight="1" x14ac:dyDescent="0.3">
      <c r="A295" s="831" t="s">
        <v>5212</v>
      </c>
      <c r="B295" s="832" t="s">
        <v>5213</v>
      </c>
      <c r="C295" s="832" t="s">
        <v>597</v>
      </c>
      <c r="D295" s="832" t="s">
        <v>1712</v>
      </c>
      <c r="E295" s="832" t="s">
        <v>5214</v>
      </c>
      <c r="F295" s="832" t="s">
        <v>5222</v>
      </c>
      <c r="G295" s="832" t="s">
        <v>5223</v>
      </c>
      <c r="H295" s="849">
        <v>1</v>
      </c>
      <c r="I295" s="849">
        <v>144.97</v>
      </c>
      <c r="J295" s="832"/>
      <c r="K295" s="832">
        <v>144.97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5212</v>
      </c>
      <c r="B296" s="832" t="s">
        <v>5213</v>
      </c>
      <c r="C296" s="832" t="s">
        <v>597</v>
      </c>
      <c r="D296" s="832" t="s">
        <v>1712</v>
      </c>
      <c r="E296" s="832" t="s">
        <v>5214</v>
      </c>
      <c r="F296" s="832" t="s">
        <v>5224</v>
      </c>
      <c r="G296" s="832"/>
      <c r="H296" s="849">
        <v>1.6</v>
      </c>
      <c r="I296" s="849">
        <v>422.48</v>
      </c>
      <c r="J296" s="832">
        <v>3.7040154304751884</v>
      </c>
      <c r="K296" s="832">
        <v>264.05</v>
      </c>
      <c r="L296" s="849">
        <v>0.54</v>
      </c>
      <c r="M296" s="849">
        <v>114.06</v>
      </c>
      <c r="N296" s="832">
        <v>1</v>
      </c>
      <c r="O296" s="832">
        <v>211.2222222222222</v>
      </c>
      <c r="P296" s="849"/>
      <c r="Q296" s="849"/>
      <c r="R296" s="837"/>
      <c r="S296" s="850"/>
    </row>
    <row r="297" spans="1:19" ht="14.4" customHeight="1" x14ac:dyDescent="0.3">
      <c r="A297" s="831" t="s">
        <v>5212</v>
      </c>
      <c r="B297" s="832" t="s">
        <v>5213</v>
      </c>
      <c r="C297" s="832" t="s">
        <v>597</v>
      </c>
      <c r="D297" s="832" t="s">
        <v>1712</v>
      </c>
      <c r="E297" s="832" t="s">
        <v>5209</v>
      </c>
      <c r="F297" s="832" t="s">
        <v>5227</v>
      </c>
      <c r="G297" s="832" t="s">
        <v>5228</v>
      </c>
      <c r="H297" s="849">
        <v>32</v>
      </c>
      <c r="I297" s="849">
        <v>2656</v>
      </c>
      <c r="J297" s="832">
        <v>1.032258064516129</v>
      </c>
      <c r="K297" s="832">
        <v>83</v>
      </c>
      <c r="L297" s="849">
        <v>31</v>
      </c>
      <c r="M297" s="849">
        <v>2573</v>
      </c>
      <c r="N297" s="832">
        <v>1</v>
      </c>
      <c r="O297" s="832">
        <v>83</v>
      </c>
      <c r="P297" s="849">
        <v>56</v>
      </c>
      <c r="Q297" s="849">
        <v>4648</v>
      </c>
      <c r="R297" s="837">
        <v>1.8064516129032258</v>
      </c>
      <c r="S297" s="850">
        <v>83</v>
      </c>
    </row>
    <row r="298" spans="1:19" ht="14.4" customHeight="1" x14ac:dyDescent="0.3">
      <c r="A298" s="831" t="s">
        <v>5212</v>
      </c>
      <c r="B298" s="832" t="s">
        <v>5213</v>
      </c>
      <c r="C298" s="832" t="s">
        <v>597</v>
      </c>
      <c r="D298" s="832" t="s">
        <v>1712</v>
      </c>
      <c r="E298" s="832" t="s">
        <v>5209</v>
      </c>
      <c r="F298" s="832" t="s">
        <v>5229</v>
      </c>
      <c r="G298" s="832" t="s">
        <v>5230</v>
      </c>
      <c r="H298" s="849">
        <v>1</v>
      </c>
      <c r="I298" s="849">
        <v>106</v>
      </c>
      <c r="J298" s="832"/>
      <c r="K298" s="832">
        <v>106</v>
      </c>
      <c r="L298" s="849"/>
      <c r="M298" s="849"/>
      <c r="N298" s="832"/>
      <c r="O298" s="832"/>
      <c r="P298" s="849">
        <v>2</v>
      </c>
      <c r="Q298" s="849">
        <v>212</v>
      </c>
      <c r="R298" s="837"/>
      <c r="S298" s="850">
        <v>106</v>
      </c>
    </row>
    <row r="299" spans="1:19" ht="14.4" customHeight="1" x14ac:dyDescent="0.3">
      <c r="A299" s="831" t="s">
        <v>5212</v>
      </c>
      <c r="B299" s="832" t="s">
        <v>5213</v>
      </c>
      <c r="C299" s="832" t="s">
        <v>597</v>
      </c>
      <c r="D299" s="832" t="s">
        <v>1712</v>
      </c>
      <c r="E299" s="832" t="s">
        <v>5209</v>
      </c>
      <c r="F299" s="832" t="s">
        <v>5239</v>
      </c>
      <c r="G299" s="832" t="s">
        <v>5240</v>
      </c>
      <c r="H299" s="849">
        <v>1</v>
      </c>
      <c r="I299" s="849">
        <v>207</v>
      </c>
      <c r="J299" s="832"/>
      <c r="K299" s="832">
        <v>207</v>
      </c>
      <c r="L299" s="849"/>
      <c r="M299" s="849"/>
      <c r="N299" s="832"/>
      <c r="O299" s="832"/>
      <c r="P299" s="849">
        <v>1</v>
      </c>
      <c r="Q299" s="849">
        <v>241</v>
      </c>
      <c r="R299" s="837"/>
      <c r="S299" s="850">
        <v>241</v>
      </c>
    </row>
    <row r="300" spans="1:19" ht="14.4" customHeight="1" x14ac:dyDescent="0.3">
      <c r="A300" s="831" t="s">
        <v>5212</v>
      </c>
      <c r="B300" s="832" t="s">
        <v>5213</v>
      </c>
      <c r="C300" s="832" t="s">
        <v>597</v>
      </c>
      <c r="D300" s="832" t="s">
        <v>1712</v>
      </c>
      <c r="E300" s="832" t="s">
        <v>5209</v>
      </c>
      <c r="F300" s="832" t="s">
        <v>5239</v>
      </c>
      <c r="G300" s="832" t="s">
        <v>5241</v>
      </c>
      <c r="H300" s="849"/>
      <c r="I300" s="849"/>
      <c r="J300" s="832"/>
      <c r="K300" s="832"/>
      <c r="L300" s="849"/>
      <c r="M300" s="849"/>
      <c r="N300" s="832"/>
      <c r="O300" s="832"/>
      <c r="P300" s="849">
        <v>2</v>
      </c>
      <c r="Q300" s="849">
        <v>482</v>
      </c>
      <c r="R300" s="837"/>
      <c r="S300" s="850">
        <v>241</v>
      </c>
    </row>
    <row r="301" spans="1:19" ht="14.4" customHeight="1" x14ac:dyDescent="0.3">
      <c r="A301" s="831" t="s">
        <v>5212</v>
      </c>
      <c r="B301" s="832" t="s">
        <v>5213</v>
      </c>
      <c r="C301" s="832" t="s">
        <v>597</v>
      </c>
      <c r="D301" s="832" t="s">
        <v>1712</v>
      </c>
      <c r="E301" s="832" t="s">
        <v>5209</v>
      </c>
      <c r="F301" s="832" t="s">
        <v>5242</v>
      </c>
      <c r="G301" s="832" t="s">
        <v>5243</v>
      </c>
      <c r="H301" s="849">
        <v>2</v>
      </c>
      <c r="I301" s="849">
        <v>618</v>
      </c>
      <c r="J301" s="832"/>
      <c r="K301" s="832">
        <v>309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5212</v>
      </c>
      <c r="B302" s="832" t="s">
        <v>5213</v>
      </c>
      <c r="C302" s="832" t="s">
        <v>597</v>
      </c>
      <c r="D302" s="832" t="s">
        <v>1712</v>
      </c>
      <c r="E302" s="832" t="s">
        <v>5209</v>
      </c>
      <c r="F302" s="832" t="s">
        <v>5242</v>
      </c>
      <c r="G302" s="832" t="s">
        <v>5244</v>
      </c>
      <c r="H302" s="849">
        <v>3</v>
      </c>
      <c r="I302" s="849">
        <v>927</v>
      </c>
      <c r="J302" s="832"/>
      <c r="K302" s="832">
        <v>309</v>
      </c>
      <c r="L302" s="849"/>
      <c r="M302" s="849"/>
      <c r="N302" s="832"/>
      <c r="O302" s="832"/>
      <c r="P302" s="849">
        <v>1</v>
      </c>
      <c r="Q302" s="849">
        <v>382</v>
      </c>
      <c r="R302" s="837"/>
      <c r="S302" s="850">
        <v>382</v>
      </c>
    </row>
    <row r="303" spans="1:19" ht="14.4" customHeight="1" x14ac:dyDescent="0.3">
      <c r="A303" s="831" t="s">
        <v>5212</v>
      </c>
      <c r="B303" s="832" t="s">
        <v>5213</v>
      </c>
      <c r="C303" s="832" t="s">
        <v>597</v>
      </c>
      <c r="D303" s="832" t="s">
        <v>1712</v>
      </c>
      <c r="E303" s="832" t="s">
        <v>5209</v>
      </c>
      <c r="F303" s="832" t="s">
        <v>5248</v>
      </c>
      <c r="G303" s="832" t="s">
        <v>5249</v>
      </c>
      <c r="H303" s="849">
        <v>20</v>
      </c>
      <c r="I303" s="849">
        <v>1980</v>
      </c>
      <c r="J303" s="832">
        <v>1.1111111111111112</v>
      </c>
      <c r="K303" s="832">
        <v>99</v>
      </c>
      <c r="L303" s="849">
        <v>18</v>
      </c>
      <c r="M303" s="849">
        <v>1782</v>
      </c>
      <c r="N303" s="832">
        <v>1</v>
      </c>
      <c r="O303" s="832">
        <v>99</v>
      </c>
      <c r="P303" s="849">
        <v>16</v>
      </c>
      <c r="Q303" s="849">
        <v>1456</v>
      </c>
      <c r="R303" s="837">
        <v>0.81705948372615034</v>
      </c>
      <c r="S303" s="850">
        <v>91</v>
      </c>
    </row>
    <row r="304" spans="1:19" ht="14.4" customHeight="1" x14ac:dyDescent="0.3">
      <c r="A304" s="831" t="s">
        <v>5212</v>
      </c>
      <c r="B304" s="832" t="s">
        <v>5213</v>
      </c>
      <c r="C304" s="832" t="s">
        <v>597</v>
      </c>
      <c r="D304" s="832" t="s">
        <v>1712</v>
      </c>
      <c r="E304" s="832" t="s">
        <v>5209</v>
      </c>
      <c r="F304" s="832" t="s">
        <v>5248</v>
      </c>
      <c r="G304" s="832" t="s">
        <v>5250</v>
      </c>
      <c r="H304" s="849">
        <v>1</v>
      </c>
      <c r="I304" s="849">
        <v>99</v>
      </c>
      <c r="J304" s="832"/>
      <c r="K304" s="832">
        <v>99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5212</v>
      </c>
      <c r="B305" s="832" t="s">
        <v>5213</v>
      </c>
      <c r="C305" s="832" t="s">
        <v>597</v>
      </c>
      <c r="D305" s="832" t="s">
        <v>1712</v>
      </c>
      <c r="E305" s="832" t="s">
        <v>5209</v>
      </c>
      <c r="F305" s="832" t="s">
        <v>5251</v>
      </c>
      <c r="G305" s="832" t="s">
        <v>5252</v>
      </c>
      <c r="H305" s="849">
        <v>9</v>
      </c>
      <c r="I305" s="849">
        <v>873</v>
      </c>
      <c r="J305" s="832">
        <v>1.2857142857142858</v>
      </c>
      <c r="K305" s="832">
        <v>97</v>
      </c>
      <c r="L305" s="849">
        <v>7</v>
      </c>
      <c r="M305" s="849">
        <v>679</v>
      </c>
      <c r="N305" s="832">
        <v>1</v>
      </c>
      <c r="O305" s="832">
        <v>97</v>
      </c>
      <c r="P305" s="849">
        <v>7</v>
      </c>
      <c r="Q305" s="849">
        <v>567</v>
      </c>
      <c r="R305" s="837">
        <v>0.83505154639175261</v>
      </c>
      <c r="S305" s="850">
        <v>81</v>
      </c>
    </row>
    <row r="306" spans="1:19" ht="14.4" customHeight="1" x14ac:dyDescent="0.3">
      <c r="A306" s="831" t="s">
        <v>5212</v>
      </c>
      <c r="B306" s="832" t="s">
        <v>5213</v>
      </c>
      <c r="C306" s="832" t="s">
        <v>597</v>
      </c>
      <c r="D306" s="832" t="s">
        <v>1712</v>
      </c>
      <c r="E306" s="832" t="s">
        <v>5209</v>
      </c>
      <c r="F306" s="832" t="s">
        <v>5251</v>
      </c>
      <c r="G306" s="832" t="s">
        <v>5253</v>
      </c>
      <c r="H306" s="849">
        <v>4</v>
      </c>
      <c r="I306" s="849">
        <v>388</v>
      </c>
      <c r="J306" s="832">
        <v>4</v>
      </c>
      <c r="K306" s="832">
        <v>97</v>
      </c>
      <c r="L306" s="849">
        <v>1</v>
      </c>
      <c r="M306" s="849">
        <v>97</v>
      </c>
      <c r="N306" s="832">
        <v>1</v>
      </c>
      <c r="O306" s="832">
        <v>97</v>
      </c>
      <c r="P306" s="849">
        <v>4</v>
      </c>
      <c r="Q306" s="849">
        <v>324</v>
      </c>
      <c r="R306" s="837">
        <v>3.3402061855670104</v>
      </c>
      <c r="S306" s="850">
        <v>81</v>
      </c>
    </row>
    <row r="307" spans="1:19" ht="14.4" customHeight="1" x14ac:dyDescent="0.3">
      <c r="A307" s="831" t="s">
        <v>5212</v>
      </c>
      <c r="B307" s="832" t="s">
        <v>5213</v>
      </c>
      <c r="C307" s="832" t="s">
        <v>597</v>
      </c>
      <c r="D307" s="832" t="s">
        <v>1712</v>
      </c>
      <c r="E307" s="832" t="s">
        <v>5209</v>
      </c>
      <c r="F307" s="832" t="s">
        <v>5254</v>
      </c>
      <c r="G307" s="832" t="s">
        <v>5255</v>
      </c>
      <c r="H307" s="849">
        <v>696</v>
      </c>
      <c r="I307" s="849">
        <v>87696</v>
      </c>
      <c r="J307" s="832">
        <v>1.0707692307692307</v>
      </c>
      <c r="K307" s="832">
        <v>126</v>
      </c>
      <c r="L307" s="849">
        <v>650</v>
      </c>
      <c r="M307" s="849">
        <v>81900</v>
      </c>
      <c r="N307" s="832">
        <v>1</v>
      </c>
      <c r="O307" s="832">
        <v>126</v>
      </c>
      <c r="P307" s="849">
        <v>602</v>
      </c>
      <c r="Q307" s="849">
        <v>76454</v>
      </c>
      <c r="R307" s="837">
        <v>0.93350427350427345</v>
      </c>
      <c r="S307" s="850">
        <v>127</v>
      </c>
    </row>
    <row r="308" spans="1:19" ht="14.4" customHeight="1" x14ac:dyDescent="0.3">
      <c r="A308" s="831" t="s">
        <v>5212</v>
      </c>
      <c r="B308" s="832" t="s">
        <v>5213</v>
      </c>
      <c r="C308" s="832" t="s">
        <v>597</v>
      </c>
      <c r="D308" s="832" t="s">
        <v>1712</v>
      </c>
      <c r="E308" s="832" t="s">
        <v>5209</v>
      </c>
      <c r="F308" s="832" t="s">
        <v>5254</v>
      </c>
      <c r="G308" s="832" t="s">
        <v>5256</v>
      </c>
      <c r="H308" s="849">
        <v>5</v>
      </c>
      <c r="I308" s="849">
        <v>630</v>
      </c>
      <c r="J308" s="832">
        <v>1.25</v>
      </c>
      <c r="K308" s="832">
        <v>126</v>
      </c>
      <c r="L308" s="849">
        <v>4</v>
      </c>
      <c r="M308" s="849">
        <v>504</v>
      </c>
      <c r="N308" s="832">
        <v>1</v>
      </c>
      <c r="O308" s="832">
        <v>126</v>
      </c>
      <c r="P308" s="849">
        <v>10</v>
      </c>
      <c r="Q308" s="849">
        <v>1270</v>
      </c>
      <c r="R308" s="837">
        <v>2.5198412698412698</v>
      </c>
      <c r="S308" s="850">
        <v>127</v>
      </c>
    </row>
    <row r="309" spans="1:19" ht="14.4" customHeight="1" x14ac:dyDescent="0.3">
      <c r="A309" s="831" t="s">
        <v>5212</v>
      </c>
      <c r="B309" s="832" t="s">
        <v>5213</v>
      </c>
      <c r="C309" s="832" t="s">
        <v>597</v>
      </c>
      <c r="D309" s="832" t="s">
        <v>1712</v>
      </c>
      <c r="E309" s="832" t="s">
        <v>5209</v>
      </c>
      <c r="F309" s="832" t="s">
        <v>5259</v>
      </c>
      <c r="G309" s="832" t="s">
        <v>5260</v>
      </c>
      <c r="H309" s="849">
        <v>1</v>
      </c>
      <c r="I309" s="849">
        <v>427</v>
      </c>
      <c r="J309" s="832"/>
      <c r="K309" s="832">
        <v>427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5212</v>
      </c>
      <c r="B310" s="832" t="s">
        <v>5213</v>
      </c>
      <c r="C310" s="832" t="s">
        <v>597</v>
      </c>
      <c r="D310" s="832" t="s">
        <v>1712</v>
      </c>
      <c r="E310" s="832" t="s">
        <v>5209</v>
      </c>
      <c r="F310" s="832" t="s">
        <v>5270</v>
      </c>
      <c r="G310" s="832" t="s">
        <v>5271</v>
      </c>
      <c r="H310" s="849">
        <v>4</v>
      </c>
      <c r="I310" s="849">
        <v>6708</v>
      </c>
      <c r="J310" s="832">
        <v>3.9976162097735397</v>
      </c>
      <c r="K310" s="832">
        <v>1677</v>
      </c>
      <c r="L310" s="849">
        <v>1</v>
      </c>
      <c r="M310" s="849">
        <v>1678</v>
      </c>
      <c r="N310" s="832">
        <v>1</v>
      </c>
      <c r="O310" s="832">
        <v>1678</v>
      </c>
      <c r="P310" s="849"/>
      <c r="Q310" s="849"/>
      <c r="R310" s="837"/>
      <c r="S310" s="850"/>
    </row>
    <row r="311" spans="1:19" ht="14.4" customHeight="1" x14ac:dyDescent="0.3">
      <c r="A311" s="831" t="s">
        <v>5212</v>
      </c>
      <c r="B311" s="832" t="s">
        <v>5213</v>
      </c>
      <c r="C311" s="832" t="s">
        <v>597</v>
      </c>
      <c r="D311" s="832" t="s">
        <v>1712</v>
      </c>
      <c r="E311" s="832" t="s">
        <v>5209</v>
      </c>
      <c r="F311" s="832" t="s">
        <v>5270</v>
      </c>
      <c r="G311" s="832" t="s">
        <v>5272</v>
      </c>
      <c r="H311" s="849"/>
      <c r="I311" s="849"/>
      <c r="J311" s="832"/>
      <c r="K311" s="832"/>
      <c r="L311" s="849">
        <v>1</v>
      </c>
      <c r="M311" s="849">
        <v>1678</v>
      </c>
      <c r="N311" s="832">
        <v>1</v>
      </c>
      <c r="O311" s="832">
        <v>1678</v>
      </c>
      <c r="P311" s="849">
        <v>1</v>
      </c>
      <c r="Q311" s="849">
        <v>1680</v>
      </c>
      <c r="R311" s="837">
        <v>1.0011918951132301</v>
      </c>
      <c r="S311" s="850">
        <v>1680</v>
      </c>
    </row>
    <row r="312" spans="1:19" ht="14.4" customHeight="1" x14ac:dyDescent="0.3">
      <c r="A312" s="831" t="s">
        <v>5212</v>
      </c>
      <c r="B312" s="832" t="s">
        <v>5213</v>
      </c>
      <c r="C312" s="832" t="s">
        <v>597</v>
      </c>
      <c r="D312" s="832" t="s">
        <v>1712</v>
      </c>
      <c r="E312" s="832" t="s">
        <v>5209</v>
      </c>
      <c r="F312" s="832" t="s">
        <v>5275</v>
      </c>
      <c r="G312" s="832" t="s">
        <v>5276</v>
      </c>
      <c r="H312" s="849">
        <v>1</v>
      </c>
      <c r="I312" s="849">
        <v>1309</v>
      </c>
      <c r="J312" s="832">
        <v>0.99923664122137401</v>
      </c>
      <c r="K312" s="832">
        <v>1309</v>
      </c>
      <c r="L312" s="849">
        <v>1</v>
      </c>
      <c r="M312" s="849">
        <v>1310</v>
      </c>
      <c r="N312" s="832">
        <v>1</v>
      </c>
      <c r="O312" s="832">
        <v>1310</v>
      </c>
      <c r="P312" s="849"/>
      <c r="Q312" s="849"/>
      <c r="R312" s="837"/>
      <c r="S312" s="850"/>
    </row>
    <row r="313" spans="1:19" ht="14.4" customHeight="1" x14ac:dyDescent="0.3">
      <c r="A313" s="831" t="s">
        <v>5212</v>
      </c>
      <c r="B313" s="832" t="s">
        <v>5213</v>
      </c>
      <c r="C313" s="832" t="s">
        <v>597</v>
      </c>
      <c r="D313" s="832" t="s">
        <v>1712</v>
      </c>
      <c r="E313" s="832" t="s">
        <v>5209</v>
      </c>
      <c r="F313" s="832" t="s">
        <v>5275</v>
      </c>
      <c r="G313" s="832" t="s">
        <v>5277</v>
      </c>
      <c r="H313" s="849">
        <v>2</v>
      </c>
      <c r="I313" s="849">
        <v>2618</v>
      </c>
      <c r="J313" s="832">
        <v>0.33307888040712469</v>
      </c>
      <c r="K313" s="832">
        <v>1309</v>
      </c>
      <c r="L313" s="849">
        <v>6</v>
      </c>
      <c r="M313" s="849">
        <v>7860</v>
      </c>
      <c r="N313" s="832">
        <v>1</v>
      </c>
      <c r="O313" s="832">
        <v>1310</v>
      </c>
      <c r="P313" s="849">
        <v>9</v>
      </c>
      <c r="Q313" s="849">
        <v>11817</v>
      </c>
      <c r="R313" s="837">
        <v>1.5034351145038167</v>
      </c>
      <c r="S313" s="850">
        <v>1313</v>
      </c>
    </row>
    <row r="314" spans="1:19" ht="14.4" customHeight="1" x14ac:dyDescent="0.3">
      <c r="A314" s="831" t="s">
        <v>5212</v>
      </c>
      <c r="B314" s="832" t="s">
        <v>5213</v>
      </c>
      <c r="C314" s="832" t="s">
        <v>597</v>
      </c>
      <c r="D314" s="832" t="s">
        <v>1712</v>
      </c>
      <c r="E314" s="832" t="s">
        <v>5209</v>
      </c>
      <c r="F314" s="832" t="s">
        <v>5278</v>
      </c>
      <c r="G314" s="832" t="s">
        <v>5279</v>
      </c>
      <c r="H314" s="849">
        <v>1</v>
      </c>
      <c r="I314" s="849">
        <v>971</v>
      </c>
      <c r="J314" s="832">
        <v>0.99897119341563789</v>
      </c>
      <c r="K314" s="832">
        <v>971</v>
      </c>
      <c r="L314" s="849">
        <v>1</v>
      </c>
      <c r="M314" s="849">
        <v>972</v>
      </c>
      <c r="N314" s="832">
        <v>1</v>
      </c>
      <c r="O314" s="832">
        <v>972</v>
      </c>
      <c r="P314" s="849"/>
      <c r="Q314" s="849"/>
      <c r="R314" s="837"/>
      <c r="S314" s="850"/>
    </row>
    <row r="315" spans="1:19" ht="14.4" customHeight="1" x14ac:dyDescent="0.3">
      <c r="A315" s="831" t="s">
        <v>5212</v>
      </c>
      <c r="B315" s="832" t="s">
        <v>5213</v>
      </c>
      <c r="C315" s="832" t="s">
        <v>597</v>
      </c>
      <c r="D315" s="832" t="s">
        <v>1712</v>
      </c>
      <c r="E315" s="832" t="s">
        <v>5209</v>
      </c>
      <c r="F315" s="832" t="s">
        <v>5278</v>
      </c>
      <c r="G315" s="832" t="s">
        <v>5280</v>
      </c>
      <c r="H315" s="849"/>
      <c r="I315" s="849"/>
      <c r="J315" s="832"/>
      <c r="K315" s="832"/>
      <c r="L315" s="849">
        <v>2</v>
      </c>
      <c r="M315" s="849">
        <v>1944</v>
      </c>
      <c r="N315" s="832">
        <v>1</v>
      </c>
      <c r="O315" s="832">
        <v>972</v>
      </c>
      <c r="P315" s="849">
        <v>1</v>
      </c>
      <c r="Q315" s="849">
        <v>975</v>
      </c>
      <c r="R315" s="837">
        <v>0.50154320987654322</v>
      </c>
      <c r="S315" s="850">
        <v>975</v>
      </c>
    </row>
    <row r="316" spans="1:19" ht="14.4" customHeight="1" x14ac:dyDescent="0.3">
      <c r="A316" s="831" t="s">
        <v>5212</v>
      </c>
      <c r="B316" s="832" t="s">
        <v>5213</v>
      </c>
      <c r="C316" s="832" t="s">
        <v>597</v>
      </c>
      <c r="D316" s="832" t="s">
        <v>1712</v>
      </c>
      <c r="E316" s="832" t="s">
        <v>5209</v>
      </c>
      <c r="F316" s="832" t="s">
        <v>5281</v>
      </c>
      <c r="G316" s="832" t="s">
        <v>5282</v>
      </c>
      <c r="H316" s="849"/>
      <c r="I316" s="849"/>
      <c r="J316" s="832"/>
      <c r="K316" s="832"/>
      <c r="L316" s="849">
        <v>2</v>
      </c>
      <c r="M316" s="849">
        <v>1972</v>
      </c>
      <c r="N316" s="832">
        <v>1</v>
      </c>
      <c r="O316" s="832">
        <v>986</v>
      </c>
      <c r="P316" s="849">
        <v>1</v>
      </c>
      <c r="Q316" s="849">
        <v>989</v>
      </c>
      <c r="R316" s="837">
        <v>0.50152129817444224</v>
      </c>
      <c r="S316" s="850">
        <v>989</v>
      </c>
    </row>
    <row r="317" spans="1:19" ht="14.4" customHeight="1" x14ac:dyDescent="0.3">
      <c r="A317" s="831" t="s">
        <v>5212</v>
      </c>
      <c r="B317" s="832" t="s">
        <v>5213</v>
      </c>
      <c r="C317" s="832" t="s">
        <v>597</v>
      </c>
      <c r="D317" s="832" t="s">
        <v>1712</v>
      </c>
      <c r="E317" s="832" t="s">
        <v>5209</v>
      </c>
      <c r="F317" s="832" t="s">
        <v>5281</v>
      </c>
      <c r="G317" s="832" t="s">
        <v>5283</v>
      </c>
      <c r="H317" s="849">
        <v>1</v>
      </c>
      <c r="I317" s="849">
        <v>985</v>
      </c>
      <c r="J317" s="832">
        <v>0.49949290060851925</v>
      </c>
      <c r="K317" s="832">
        <v>985</v>
      </c>
      <c r="L317" s="849">
        <v>2</v>
      </c>
      <c r="M317" s="849">
        <v>1972</v>
      </c>
      <c r="N317" s="832">
        <v>1</v>
      </c>
      <c r="O317" s="832">
        <v>986</v>
      </c>
      <c r="P317" s="849">
        <v>1</v>
      </c>
      <c r="Q317" s="849">
        <v>989</v>
      </c>
      <c r="R317" s="837">
        <v>0.50152129817444224</v>
      </c>
      <c r="S317" s="850">
        <v>989</v>
      </c>
    </row>
    <row r="318" spans="1:19" ht="14.4" customHeight="1" x14ac:dyDescent="0.3">
      <c r="A318" s="831" t="s">
        <v>5212</v>
      </c>
      <c r="B318" s="832" t="s">
        <v>5213</v>
      </c>
      <c r="C318" s="832" t="s">
        <v>597</v>
      </c>
      <c r="D318" s="832" t="s">
        <v>1712</v>
      </c>
      <c r="E318" s="832" t="s">
        <v>5209</v>
      </c>
      <c r="F318" s="832" t="s">
        <v>5284</v>
      </c>
      <c r="G318" s="832" t="s">
        <v>5285</v>
      </c>
      <c r="H318" s="849">
        <v>2</v>
      </c>
      <c r="I318" s="849">
        <v>326</v>
      </c>
      <c r="J318" s="832">
        <v>1</v>
      </c>
      <c r="K318" s="832">
        <v>163</v>
      </c>
      <c r="L318" s="849">
        <v>2</v>
      </c>
      <c r="M318" s="849">
        <v>326</v>
      </c>
      <c r="N318" s="832">
        <v>1</v>
      </c>
      <c r="O318" s="832">
        <v>163</v>
      </c>
      <c r="P318" s="849">
        <v>3</v>
      </c>
      <c r="Q318" s="849">
        <v>492</v>
      </c>
      <c r="R318" s="837">
        <v>1.50920245398773</v>
      </c>
      <c r="S318" s="850">
        <v>164</v>
      </c>
    </row>
    <row r="319" spans="1:19" ht="14.4" customHeight="1" x14ac:dyDescent="0.3">
      <c r="A319" s="831" t="s">
        <v>5212</v>
      </c>
      <c r="B319" s="832" t="s">
        <v>5213</v>
      </c>
      <c r="C319" s="832" t="s">
        <v>597</v>
      </c>
      <c r="D319" s="832" t="s">
        <v>1712</v>
      </c>
      <c r="E319" s="832" t="s">
        <v>5209</v>
      </c>
      <c r="F319" s="832" t="s">
        <v>5284</v>
      </c>
      <c r="G319" s="832" t="s">
        <v>5286</v>
      </c>
      <c r="H319" s="849">
        <v>6</v>
      </c>
      <c r="I319" s="849">
        <v>978</v>
      </c>
      <c r="J319" s="832">
        <v>3</v>
      </c>
      <c r="K319" s="832">
        <v>163</v>
      </c>
      <c r="L319" s="849">
        <v>2</v>
      </c>
      <c r="M319" s="849">
        <v>326</v>
      </c>
      <c r="N319" s="832">
        <v>1</v>
      </c>
      <c r="O319" s="832">
        <v>163</v>
      </c>
      <c r="P319" s="849">
        <v>3</v>
      </c>
      <c r="Q319" s="849">
        <v>492</v>
      </c>
      <c r="R319" s="837">
        <v>1.50920245398773</v>
      </c>
      <c r="S319" s="850">
        <v>164</v>
      </c>
    </row>
    <row r="320" spans="1:19" ht="14.4" customHeight="1" x14ac:dyDescent="0.3">
      <c r="A320" s="831" t="s">
        <v>5212</v>
      </c>
      <c r="B320" s="832" t="s">
        <v>5213</v>
      </c>
      <c r="C320" s="832" t="s">
        <v>597</v>
      </c>
      <c r="D320" s="832" t="s">
        <v>1712</v>
      </c>
      <c r="E320" s="832" t="s">
        <v>5209</v>
      </c>
      <c r="F320" s="832" t="s">
        <v>5287</v>
      </c>
      <c r="G320" s="832" t="s">
        <v>5288</v>
      </c>
      <c r="H320" s="849">
        <v>12</v>
      </c>
      <c r="I320" s="849">
        <v>399.99</v>
      </c>
      <c r="J320" s="832">
        <v>6.0004500450045013</v>
      </c>
      <c r="K320" s="832">
        <v>33.332500000000003</v>
      </c>
      <c r="L320" s="849">
        <v>2</v>
      </c>
      <c r="M320" s="849">
        <v>66.66</v>
      </c>
      <c r="N320" s="832">
        <v>1</v>
      </c>
      <c r="O320" s="832">
        <v>33.33</v>
      </c>
      <c r="P320" s="849">
        <v>5</v>
      </c>
      <c r="Q320" s="849">
        <v>166.64999999999998</v>
      </c>
      <c r="R320" s="837">
        <v>2.5</v>
      </c>
      <c r="S320" s="850">
        <v>33.33</v>
      </c>
    </row>
    <row r="321" spans="1:19" ht="14.4" customHeight="1" x14ac:dyDescent="0.3">
      <c r="A321" s="831" t="s">
        <v>5212</v>
      </c>
      <c r="B321" s="832" t="s">
        <v>5213</v>
      </c>
      <c r="C321" s="832" t="s">
        <v>597</v>
      </c>
      <c r="D321" s="832" t="s">
        <v>1712</v>
      </c>
      <c r="E321" s="832" t="s">
        <v>5209</v>
      </c>
      <c r="F321" s="832" t="s">
        <v>5287</v>
      </c>
      <c r="G321" s="832" t="s">
        <v>5289</v>
      </c>
      <c r="H321" s="849">
        <v>618</v>
      </c>
      <c r="I321" s="849">
        <v>20599.97</v>
      </c>
      <c r="J321" s="832">
        <v>1.0785341547656881</v>
      </c>
      <c r="K321" s="832">
        <v>33.333284789644011</v>
      </c>
      <c r="L321" s="849">
        <v>573</v>
      </c>
      <c r="M321" s="849">
        <v>19099.97</v>
      </c>
      <c r="N321" s="832">
        <v>1</v>
      </c>
      <c r="O321" s="832">
        <v>33.333280977312391</v>
      </c>
      <c r="P321" s="849">
        <v>439</v>
      </c>
      <c r="Q321" s="849">
        <v>14633.31</v>
      </c>
      <c r="R321" s="837">
        <v>0.76614308818286092</v>
      </c>
      <c r="S321" s="850">
        <v>33.333280182232343</v>
      </c>
    </row>
    <row r="322" spans="1:19" ht="14.4" customHeight="1" x14ac:dyDescent="0.3">
      <c r="A322" s="831" t="s">
        <v>5212</v>
      </c>
      <c r="B322" s="832" t="s">
        <v>5213</v>
      </c>
      <c r="C322" s="832" t="s">
        <v>597</v>
      </c>
      <c r="D322" s="832" t="s">
        <v>1712</v>
      </c>
      <c r="E322" s="832" t="s">
        <v>5209</v>
      </c>
      <c r="F322" s="832" t="s">
        <v>5293</v>
      </c>
      <c r="G322" s="832" t="s">
        <v>5294</v>
      </c>
      <c r="H322" s="849">
        <v>3</v>
      </c>
      <c r="I322" s="849">
        <v>111</v>
      </c>
      <c r="J322" s="832">
        <v>3</v>
      </c>
      <c r="K322" s="832">
        <v>37</v>
      </c>
      <c r="L322" s="849">
        <v>1</v>
      </c>
      <c r="M322" s="849">
        <v>37</v>
      </c>
      <c r="N322" s="832">
        <v>1</v>
      </c>
      <c r="O322" s="832">
        <v>37</v>
      </c>
      <c r="P322" s="849">
        <v>1</v>
      </c>
      <c r="Q322" s="849">
        <v>37</v>
      </c>
      <c r="R322" s="837">
        <v>1</v>
      </c>
      <c r="S322" s="850">
        <v>37</v>
      </c>
    </row>
    <row r="323" spans="1:19" ht="14.4" customHeight="1" x14ac:dyDescent="0.3">
      <c r="A323" s="831" t="s">
        <v>5212</v>
      </c>
      <c r="B323" s="832" t="s">
        <v>5213</v>
      </c>
      <c r="C323" s="832" t="s">
        <v>597</v>
      </c>
      <c r="D323" s="832" t="s">
        <v>1712</v>
      </c>
      <c r="E323" s="832" t="s">
        <v>5209</v>
      </c>
      <c r="F323" s="832" t="s">
        <v>5295</v>
      </c>
      <c r="G323" s="832" t="s">
        <v>5296</v>
      </c>
      <c r="H323" s="849">
        <v>13</v>
      </c>
      <c r="I323" s="849">
        <v>1118</v>
      </c>
      <c r="J323" s="832">
        <v>0.8125</v>
      </c>
      <c r="K323" s="832">
        <v>86</v>
      </c>
      <c r="L323" s="849">
        <v>16</v>
      </c>
      <c r="M323" s="849">
        <v>1376</v>
      </c>
      <c r="N323" s="832">
        <v>1</v>
      </c>
      <c r="O323" s="832">
        <v>86</v>
      </c>
      <c r="P323" s="849">
        <v>11</v>
      </c>
      <c r="Q323" s="849">
        <v>946</v>
      </c>
      <c r="R323" s="837">
        <v>0.6875</v>
      </c>
      <c r="S323" s="850">
        <v>86</v>
      </c>
    </row>
    <row r="324" spans="1:19" ht="14.4" customHeight="1" x14ac:dyDescent="0.3">
      <c r="A324" s="831" t="s">
        <v>5212</v>
      </c>
      <c r="B324" s="832" t="s">
        <v>5213</v>
      </c>
      <c r="C324" s="832" t="s">
        <v>597</v>
      </c>
      <c r="D324" s="832" t="s">
        <v>1712</v>
      </c>
      <c r="E324" s="832" t="s">
        <v>5209</v>
      </c>
      <c r="F324" s="832" t="s">
        <v>5295</v>
      </c>
      <c r="G324" s="832" t="s">
        <v>5297</v>
      </c>
      <c r="H324" s="849"/>
      <c r="I324" s="849"/>
      <c r="J324" s="832"/>
      <c r="K324" s="832"/>
      <c r="L324" s="849">
        <v>1</v>
      </c>
      <c r="M324" s="849">
        <v>86</v>
      </c>
      <c r="N324" s="832">
        <v>1</v>
      </c>
      <c r="O324" s="832">
        <v>86</v>
      </c>
      <c r="P324" s="849"/>
      <c r="Q324" s="849"/>
      <c r="R324" s="837"/>
      <c r="S324" s="850"/>
    </row>
    <row r="325" spans="1:19" ht="14.4" customHeight="1" x14ac:dyDescent="0.3">
      <c r="A325" s="831" t="s">
        <v>5212</v>
      </c>
      <c r="B325" s="832" t="s">
        <v>5213</v>
      </c>
      <c r="C325" s="832" t="s">
        <v>597</v>
      </c>
      <c r="D325" s="832" t="s">
        <v>1712</v>
      </c>
      <c r="E325" s="832" t="s">
        <v>5209</v>
      </c>
      <c r="F325" s="832" t="s">
        <v>5298</v>
      </c>
      <c r="G325" s="832" t="s">
        <v>5299</v>
      </c>
      <c r="H325" s="849"/>
      <c r="I325" s="849"/>
      <c r="J325" s="832"/>
      <c r="K325" s="832"/>
      <c r="L325" s="849">
        <v>1</v>
      </c>
      <c r="M325" s="849">
        <v>32</v>
      </c>
      <c r="N325" s="832">
        <v>1</v>
      </c>
      <c r="O325" s="832">
        <v>32</v>
      </c>
      <c r="P325" s="849"/>
      <c r="Q325" s="849"/>
      <c r="R325" s="837"/>
      <c r="S325" s="850"/>
    </row>
    <row r="326" spans="1:19" ht="14.4" customHeight="1" x14ac:dyDescent="0.3">
      <c r="A326" s="831" t="s">
        <v>5212</v>
      </c>
      <c r="B326" s="832" t="s">
        <v>5213</v>
      </c>
      <c r="C326" s="832" t="s">
        <v>597</v>
      </c>
      <c r="D326" s="832" t="s">
        <v>1712</v>
      </c>
      <c r="E326" s="832" t="s">
        <v>5209</v>
      </c>
      <c r="F326" s="832" t="s">
        <v>5298</v>
      </c>
      <c r="G326" s="832" t="s">
        <v>5300</v>
      </c>
      <c r="H326" s="849">
        <v>12</v>
      </c>
      <c r="I326" s="849">
        <v>384</v>
      </c>
      <c r="J326" s="832">
        <v>0.8</v>
      </c>
      <c r="K326" s="832">
        <v>32</v>
      </c>
      <c r="L326" s="849">
        <v>15</v>
      </c>
      <c r="M326" s="849">
        <v>480</v>
      </c>
      <c r="N326" s="832">
        <v>1</v>
      </c>
      <c r="O326" s="832">
        <v>32</v>
      </c>
      <c r="P326" s="849">
        <v>11</v>
      </c>
      <c r="Q326" s="849">
        <v>352</v>
      </c>
      <c r="R326" s="837">
        <v>0.73333333333333328</v>
      </c>
      <c r="S326" s="850">
        <v>32</v>
      </c>
    </row>
    <row r="327" spans="1:19" ht="14.4" customHeight="1" x14ac:dyDescent="0.3">
      <c r="A327" s="831" t="s">
        <v>5212</v>
      </c>
      <c r="B327" s="832" t="s">
        <v>5213</v>
      </c>
      <c r="C327" s="832" t="s">
        <v>597</v>
      </c>
      <c r="D327" s="832" t="s">
        <v>1712</v>
      </c>
      <c r="E327" s="832" t="s">
        <v>5209</v>
      </c>
      <c r="F327" s="832" t="s">
        <v>5303</v>
      </c>
      <c r="G327" s="832" t="s">
        <v>5305</v>
      </c>
      <c r="H327" s="849"/>
      <c r="I327" s="849"/>
      <c r="J327" s="832"/>
      <c r="K327" s="832"/>
      <c r="L327" s="849">
        <v>2</v>
      </c>
      <c r="M327" s="849">
        <v>790</v>
      </c>
      <c r="N327" s="832">
        <v>1</v>
      </c>
      <c r="O327" s="832">
        <v>395</v>
      </c>
      <c r="P327" s="849"/>
      <c r="Q327" s="849"/>
      <c r="R327" s="837"/>
      <c r="S327" s="850"/>
    </row>
    <row r="328" spans="1:19" ht="14.4" customHeight="1" x14ac:dyDescent="0.3">
      <c r="A328" s="831" t="s">
        <v>5212</v>
      </c>
      <c r="B328" s="832" t="s">
        <v>5213</v>
      </c>
      <c r="C328" s="832" t="s">
        <v>597</v>
      </c>
      <c r="D328" s="832" t="s">
        <v>1712</v>
      </c>
      <c r="E328" s="832" t="s">
        <v>5209</v>
      </c>
      <c r="F328" s="832" t="s">
        <v>5307</v>
      </c>
      <c r="G328" s="832" t="s">
        <v>5308</v>
      </c>
      <c r="H328" s="849">
        <v>4</v>
      </c>
      <c r="I328" s="849">
        <v>648</v>
      </c>
      <c r="J328" s="832">
        <v>1.3333333333333333</v>
      </c>
      <c r="K328" s="832">
        <v>162</v>
      </c>
      <c r="L328" s="849">
        <v>3</v>
      </c>
      <c r="M328" s="849">
        <v>486</v>
      </c>
      <c r="N328" s="832">
        <v>1</v>
      </c>
      <c r="O328" s="832">
        <v>162</v>
      </c>
      <c r="P328" s="849">
        <v>2</v>
      </c>
      <c r="Q328" s="849">
        <v>316</v>
      </c>
      <c r="R328" s="837">
        <v>0.65020576131687247</v>
      </c>
      <c r="S328" s="850">
        <v>158</v>
      </c>
    </row>
    <row r="329" spans="1:19" ht="14.4" customHeight="1" x14ac:dyDescent="0.3">
      <c r="A329" s="831" t="s">
        <v>5212</v>
      </c>
      <c r="B329" s="832" t="s">
        <v>5213</v>
      </c>
      <c r="C329" s="832" t="s">
        <v>597</v>
      </c>
      <c r="D329" s="832" t="s">
        <v>1712</v>
      </c>
      <c r="E329" s="832" t="s">
        <v>5209</v>
      </c>
      <c r="F329" s="832" t="s">
        <v>5307</v>
      </c>
      <c r="G329" s="832" t="s">
        <v>5309</v>
      </c>
      <c r="H329" s="849">
        <v>1</v>
      </c>
      <c r="I329" s="849">
        <v>162</v>
      </c>
      <c r="J329" s="832">
        <v>1</v>
      </c>
      <c r="K329" s="832">
        <v>162</v>
      </c>
      <c r="L329" s="849">
        <v>1</v>
      </c>
      <c r="M329" s="849">
        <v>162</v>
      </c>
      <c r="N329" s="832">
        <v>1</v>
      </c>
      <c r="O329" s="832">
        <v>162</v>
      </c>
      <c r="P329" s="849">
        <v>1</v>
      </c>
      <c r="Q329" s="849">
        <v>158</v>
      </c>
      <c r="R329" s="837">
        <v>0.97530864197530864</v>
      </c>
      <c r="S329" s="850">
        <v>158</v>
      </c>
    </row>
    <row r="330" spans="1:19" ht="14.4" customHeight="1" x14ac:dyDescent="0.3">
      <c r="A330" s="831" t="s">
        <v>5212</v>
      </c>
      <c r="B330" s="832" t="s">
        <v>5213</v>
      </c>
      <c r="C330" s="832" t="s">
        <v>597</v>
      </c>
      <c r="D330" s="832" t="s">
        <v>1712</v>
      </c>
      <c r="E330" s="832" t="s">
        <v>5209</v>
      </c>
      <c r="F330" s="832" t="s">
        <v>5310</v>
      </c>
      <c r="G330" s="832" t="s">
        <v>5311</v>
      </c>
      <c r="H330" s="849">
        <v>2</v>
      </c>
      <c r="I330" s="849">
        <v>118</v>
      </c>
      <c r="J330" s="832"/>
      <c r="K330" s="832">
        <v>59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5212</v>
      </c>
      <c r="B331" s="832" t="s">
        <v>5213</v>
      </c>
      <c r="C331" s="832" t="s">
        <v>597</v>
      </c>
      <c r="D331" s="832" t="s">
        <v>1712</v>
      </c>
      <c r="E331" s="832" t="s">
        <v>5209</v>
      </c>
      <c r="F331" s="832" t="s">
        <v>5210</v>
      </c>
      <c r="G331" s="832" t="s">
        <v>5211</v>
      </c>
      <c r="H331" s="849">
        <v>23</v>
      </c>
      <c r="I331" s="849">
        <v>5773</v>
      </c>
      <c r="J331" s="832">
        <v>1.3529411764705883</v>
      </c>
      <c r="K331" s="832">
        <v>251</v>
      </c>
      <c r="L331" s="849">
        <v>17</v>
      </c>
      <c r="M331" s="849">
        <v>4267</v>
      </c>
      <c r="N331" s="832">
        <v>1</v>
      </c>
      <c r="O331" s="832">
        <v>251</v>
      </c>
      <c r="P331" s="849">
        <v>21</v>
      </c>
      <c r="Q331" s="849">
        <v>5292</v>
      </c>
      <c r="R331" s="837">
        <v>1.2402156081556128</v>
      </c>
      <c r="S331" s="850">
        <v>252</v>
      </c>
    </row>
    <row r="332" spans="1:19" ht="14.4" customHeight="1" x14ac:dyDescent="0.3">
      <c r="A332" s="831" t="s">
        <v>5212</v>
      </c>
      <c r="B332" s="832" t="s">
        <v>5213</v>
      </c>
      <c r="C332" s="832" t="s">
        <v>597</v>
      </c>
      <c r="D332" s="832" t="s">
        <v>1712</v>
      </c>
      <c r="E332" s="832" t="s">
        <v>5209</v>
      </c>
      <c r="F332" s="832" t="s">
        <v>5210</v>
      </c>
      <c r="G332" s="832" t="s">
        <v>5312</v>
      </c>
      <c r="H332" s="849"/>
      <c r="I332" s="849"/>
      <c r="J332" s="832"/>
      <c r="K332" s="832"/>
      <c r="L332" s="849">
        <v>1</v>
      </c>
      <c r="M332" s="849">
        <v>251</v>
      </c>
      <c r="N332" s="832">
        <v>1</v>
      </c>
      <c r="O332" s="832">
        <v>251</v>
      </c>
      <c r="P332" s="849"/>
      <c r="Q332" s="849"/>
      <c r="R332" s="837"/>
      <c r="S332" s="850"/>
    </row>
    <row r="333" spans="1:19" ht="14.4" customHeight="1" x14ac:dyDescent="0.3">
      <c r="A333" s="831" t="s">
        <v>5212</v>
      </c>
      <c r="B333" s="832" t="s">
        <v>5213</v>
      </c>
      <c r="C333" s="832" t="s">
        <v>597</v>
      </c>
      <c r="D333" s="832" t="s">
        <v>1712</v>
      </c>
      <c r="E333" s="832" t="s">
        <v>5209</v>
      </c>
      <c r="F333" s="832" t="s">
        <v>5313</v>
      </c>
      <c r="G333" s="832" t="s">
        <v>5314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121</v>
      </c>
      <c r="R333" s="837"/>
      <c r="S333" s="850">
        <v>121</v>
      </c>
    </row>
    <row r="334" spans="1:19" ht="14.4" customHeight="1" x14ac:dyDescent="0.3">
      <c r="A334" s="831" t="s">
        <v>5212</v>
      </c>
      <c r="B334" s="832" t="s">
        <v>5213</v>
      </c>
      <c r="C334" s="832" t="s">
        <v>597</v>
      </c>
      <c r="D334" s="832" t="s">
        <v>1712</v>
      </c>
      <c r="E334" s="832" t="s">
        <v>5209</v>
      </c>
      <c r="F334" s="832" t="s">
        <v>5315</v>
      </c>
      <c r="G334" s="832" t="s">
        <v>5316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723</v>
      </c>
      <c r="R334" s="837"/>
      <c r="S334" s="850">
        <v>723</v>
      </c>
    </row>
    <row r="335" spans="1:19" ht="14.4" customHeight="1" x14ac:dyDescent="0.3">
      <c r="A335" s="831" t="s">
        <v>5212</v>
      </c>
      <c r="B335" s="832" t="s">
        <v>5213</v>
      </c>
      <c r="C335" s="832" t="s">
        <v>597</v>
      </c>
      <c r="D335" s="832" t="s">
        <v>1712</v>
      </c>
      <c r="E335" s="832" t="s">
        <v>5209</v>
      </c>
      <c r="F335" s="832" t="s">
        <v>5323</v>
      </c>
      <c r="G335" s="832" t="s">
        <v>5324</v>
      </c>
      <c r="H335" s="849">
        <v>1</v>
      </c>
      <c r="I335" s="849">
        <v>59</v>
      </c>
      <c r="J335" s="832"/>
      <c r="K335" s="832">
        <v>59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5212</v>
      </c>
      <c r="B336" s="832" t="s">
        <v>5213</v>
      </c>
      <c r="C336" s="832" t="s">
        <v>597</v>
      </c>
      <c r="D336" s="832" t="s">
        <v>1712</v>
      </c>
      <c r="E336" s="832" t="s">
        <v>5209</v>
      </c>
      <c r="F336" s="832" t="s">
        <v>5325</v>
      </c>
      <c r="G336" s="832" t="s">
        <v>5327</v>
      </c>
      <c r="H336" s="849">
        <v>2</v>
      </c>
      <c r="I336" s="849">
        <v>366</v>
      </c>
      <c r="J336" s="832"/>
      <c r="K336" s="832">
        <v>183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5212</v>
      </c>
      <c r="B337" s="832" t="s">
        <v>5213</v>
      </c>
      <c r="C337" s="832" t="s">
        <v>597</v>
      </c>
      <c r="D337" s="832" t="s">
        <v>1712</v>
      </c>
      <c r="E337" s="832" t="s">
        <v>5209</v>
      </c>
      <c r="F337" s="832" t="s">
        <v>5331</v>
      </c>
      <c r="G337" s="832" t="s">
        <v>5332</v>
      </c>
      <c r="H337" s="849">
        <v>2</v>
      </c>
      <c r="I337" s="849">
        <v>638</v>
      </c>
      <c r="J337" s="832"/>
      <c r="K337" s="832">
        <v>319</v>
      </c>
      <c r="L337" s="849"/>
      <c r="M337" s="849"/>
      <c r="N337" s="832"/>
      <c r="O337" s="832"/>
      <c r="P337" s="849">
        <v>1</v>
      </c>
      <c r="Q337" s="849">
        <v>353</v>
      </c>
      <c r="R337" s="837"/>
      <c r="S337" s="850">
        <v>353</v>
      </c>
    </row>
    <row r="338" spans="1:19" ht="14.4" customHeight="1" x14ac:dyDescent="0.3">
      <c r="A338" s="831" t="s">
        <v>5212</v>
      </c>
      <c r="B338" s="832" t="s">
        <v>5213</v>
      </c>
      <c r="C338" s="832" t="s">
        <v>597</v>
      </c>
      <c r="D338" s="832" t="s">
        <v>1712</v>
      </c>
      <c r="E338" s="832" t="s">
        <v>5209</v>
      </c>
      <c r="F338" s="832" t="s">
        <v>5334</v>
      </c>
      <c r="G338" s="832" t="s">
        <v>5336</v>
      </c>
      <c r="H338" s="849"/>
      <c r="I338" s="849"/>
      <c r="J338" s="832"/>
      <c r="K338" s="832"/>
      <c r="L338" s="849">
        <v>2</v>
      </c>
      <c r="M338" s="849">
        <v>1000</v>
      </c>
      <c r="N338" s="832">
        <v>1</v>
      </c>
      <c r="O338" s="832">
        <v>500</v>
      </c>
      <c r="P338" s="849"/>
      <c r="Q338" s="849"/>
      <c r="R338" s="837"/>
      <c r="S338" s="850"/>
    </row>
    <row r="339" spans="1:19" ht="14.4" customHeight="1" x14ac:dyDescent="0.3">
      <c r="A339" s="831" t="s">
        <v>5212</v>
      </c>
      <c r="B339" s="832" t="s">
        <v>5213</v>
      </c>
      <c r="C339" s="832" t="s">
        <v>597</v>
      </c>
      <c r="D339" s="832" t="s">
        <v>1712</v>
      </c>
      <c r="E339" s="832" t="s">
        <v>5209</v>
      </c>
      <c r="F339" s="832" t="s">
        <v>5339</v>
      </c>
      <c r="G339" s="832" t="s">
        <v>5340</v>
      </c>
      <c r="H339" s="849">
        <v>26</v>
      </c>
      <c r="I339" s="849">
        <v>2990</v>
      </c>
      <c r="J339" s="832">
        <v>1.1304347826086956</v>
      </c>
      <c r="K339" s="832">
        <v>115</v>
      </c>
      <c r="L339" s="849">
        <v>23</v>
      </c>
      <c r="M339" s="849">
        <v>2645</v>
      </c>
      <c r="N339" s="832">
        <v>1</v>
      </c>
      <c r="O339" s="832">
        <v>115</v>
      </c>
      <c r="P339" s="849">
        <v>20</v>
      </c>
      <c r="Q339" s="849">
        <v>2900</v>
      </c>
      <c r="R339" s="837">
        <v>1.0964083175803403</v>
      </c>
      <c r="S339" s="850">
        <v>145</v>
      </c>
    </row>
    <row r="340" spans="1:19" ht="14.4" customHeight="1" x14ac:dyDescent="0.3">
      <c r="A340" s="831" t="s">
        <v>5212</v>
      </c>
      <c r="B340" s="832" t="s">
        <v>5213</v>
      </c>
      <c r="C340" s="832" t="s">
        <v>597</v>
      </c>
      <c r="D340" s="832" t="s">
        <v>1712</v>
      </c>
      <c r="E340" s="832" t="s">
        <v>5209</v>
      </c>
      <c r="F340" s="832" t="s">
        <v>5339</v>
      </c>
      <c r="G340" s="832" t="s">
        <v>5341</v>
      </c>
      <c r="H340" s="849"/>
      <c r="I340" s="849"/>
      <c r="J340" s="832"/>
      <c r="K340" s="832"/>
      <c r="L340" s="849">
        <v>2</v>
      </c>
      <c r="M340" s="849">
        <v>230</v>
      </c>
      <c r="N340" s="832">
        <v>1</v>
      </c>
      <c r="O340" s="832">
        <v>115</v>
      </c>
      <c r="P340" s="849"/>
      <c r="Q340" s="849"/>
      <c r="R340" s="837"/>
      <c r="S340" s="850"/>
    </row>
    <row r="341" spans="1:19" ht="14.4" customHeight="1" x14ac:dyDescent="0.3">
      <c r="A341" s="831" t="s">
        <v>5212</v>
      </c>
      <c r="B341" s="832" t="s">
        <v>5213</v>
      </c>
      <c r="C341" s="832" t="s">
        <v>597</v>
      </c>
      <c r="D341" s="832" t="s">
        <v>1712</v>
      </c>
      <c r="E341" s="832" t="s">
        <v>5209</v>
      </c>
      <c r="F341" s="832" t="s">
        <v>5347</v>
      </c>
      <c r="G341" s="832" t="s">
        <v>5348</v>
      </c>
      <c r="H341" s="849">
        <v>1</v>
      </c>
      <c r="I341" s="849">
        <v>120</v>
      </c>
      <c r="J341" s="832"/>
      <c r="K341" s="832">
        <v>120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5212</v>
      </c>
      <c r="B342" s="832" t="s">
        <v>5213</v>
      </c>
      <c r="C342" s="832" t="s">
        <v>597</v>
      </c>
      <c r="D342" s="832" t="s">
        <v>1712</v>
      </c>
      <c r="E342" s="832" t="s">
        <v>5209</v>
      </c>
      <c r="F342" s="832" t="s">
        <v>5349</v>
      </c>
      <c r="G342" s="832" t="s">
        <v>5351</v>
      </c>
      <c r="H342" s="849">
        <v>2</v>
      </c>
      <c r="I342" s="849">
        <v>1220</v>
      </c>
      <c r="J342" s="832"/>
      <c r="K342" s="832">
        <v>610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5212</v>
      </c>
      <c r="B343" s="832" t="s">
        <v>5213</v>
      </c>
      <c r="C343" s="832" t="s">
        <v>597</v>
      </c>
      <c r="D343" s="832" t="s">
        <v>1712</v>
      </c>
      <c r="E343" s="832" t="s">
        <v>5209</v>
      </c>
      <c r="F343" s="832" t="s">
        <v>5352</v>
      </c>
      <c r="G343" s="832" t="s">
        <v>5353</v>
      </c>
      <c r="H343" s="849"/>
      <c r="I343" s="849"/>
      <c r="J343" s="832"/>
      <c r="K343" s="832"/>
      <c r="L343" s="849">
        <v>1</v>
      </c>
      <c r="M343" s="849">
        <v>948</v>
      </c>
      <c r="N343" s="832">
        <v>1</v>
      </c>
      <c r="O343" s="832">
        <v>948</v>
      </c>
      <c r="P343" s="849"/>
      <c r="Q343" s="849"/>
      <c r="R343" s="837"/>
      <c r="S343" s="850"/>
    </row>
    <row r="344" spans="1:19" ht="14.4" customHeight="1" x14ac:dyDescent="0.3">
      <c r="A344" s="831" t="s">
        <v>5212</v>
      </c>
      <c r="B344" s="832" t="s">
        <v>5213</v>
      </c>
      <c r="C344" s="832" t="s">
        <v>597</v>
      </c>
      <c r="D344" s="832" t="s">
        <v>1712</v>
      </c>
      <c r="E344" s="832" t="s">
        <v>5209</v>
      </c>
      <c r="F344" s="832" t="s">
        <v>5352</v>
      </c>
      <c r="G344" s="832" t="s">
        <v>5354</v>
      </c>
      <c r="H344" s="849"/>
      <c r="I344" s="849"/>
      <c r="J344" s="832"/>
      <c r="K344" s="832"/>
      <c r="L344" s="849">
        <v>1</v>
      </c>
      <c r="M344" s="849">
        <v>948</v>
      </c>
      <c r="N344" s="832">
        <v>1</v>
      </c>
      <c r="O344" s="832">
        <v>948</v>
      </c>
      <c r="P344" s="849"/>
      <c r="Q344" s="849"/>
      <c r="R344" s="837"/>
      <c r="S344" s="850"/>
    </row>
    <row r="345" spans="1:19" ht="14.4" customHeight="1" x14ac:dyDescent="0.3">
      <c r="A345" s="831" t="s">
        <v>5212</v>
      </c>
      <c r="B345" s="832" t="s">
        <v>5213</v>
      </c>
      <c r="C345" s="832" t="s">
        <v>597</v>
      </c>
      <c r="D345" s="832" t="s">
        <v>1712</v>
      </c>
      <c r="E345" s="832" t="s">
        <v>5209</v>
      </c>
      <c r="F345" s="832" t="s">
        <v>5355</v>
      </c>
      <c r="G345" s="832" t="s">
        <v>5356</v>
      </c>
      <c r="H345" s="849">
        <v>5</v>
      </c>
      <c r="I345" s="849">
        <v>1135</v>
      </c>
      <c r="J345" s="832">
        <v>0.83333333333333337</v>
      </c>
      <c r="K345" s="832">
        <v>227</v>
      </c>
      <c r="L345" s="849">
        <v>6</v>
      </c>
      <c r="M345" s="849">
        <v>1362</v>
      </c>
      <c r="N345" s="832">
        <v>1</v>
      </c>
      <c r="O345" s="832">
        <v>227</v>
      </c>
      <c r="P345" s="849">
        <v>6</v>
      </c>
      <c r="Q345" s="849">
        <v>990</v>
      </c>
      <c r="R345" s="837">
        <v>0.72687224669603523</v>
      </c>
      <c r="S345" s="850">
        <v>165</v>
      </c>
    </row>
    <row r="346" spans="1:19" ht="14.4" customHeight="1" x14ac:dyDescent="0.3">
      <c r="A346" s="831" t="s">
        <v>5212</v>
      </c>
      <c r="B346" s="832" t="s">
        <v>5213</v>
      </c>
      <c r="C346" s="832" t="s">
        <v>597</v>
      </c>
      <c r="D346" s="832" t="s">
        <v>1712</v>
      </c>
      <c r="E346" s="832" t="s">
        <v>5209</v>
      </c>
      <c r="F346" s="832" t="s">
        <v>5359</v>
      </c>
      <c r="G346" s="832" t="s">
        <v>5360</v>
      </c>
      <c r="H346" s="849">
        <v>4</v>
      </c>
      <c r="I346" s="849">
        <v>344</v>
      </c>
      <c r="J346" s="832"/>
      <c r="K346" s="832">
        <v>86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5212</v>
      </c>
      <c r="B347" s="832" t="s">
        <v>5213</v>
      </c>
      <c r="C347" s="832" t="s">
        <v>597</v>
      </c>
      <c r="D347" s="832" t="s">
        <v>1712</v>
      </c>
      <c r="E347" s="832" t="s">
        <v>5209</v>
      </c>
      <c r="F347" s="832" t="s">
        <v>5359</v>
      </c>
      <c r="G347" s="832" t="s">
        <v>5361</v>
      </c>
      <c r="H347" s="849">
        <v>2</v>
      </c>
      <c r="I347" s="849">
        <v>172</v>
      </c>
      <c r="J347" s="832">
        <v>1</v>
      </c>
      <c r="K347" s="832">
        <v>86</v>
      </c>
      <c r="L347" s="849">
        <v>2</v>
      </c>
      <c r="M347" s="849">
        <v>172</v>
      </c>
      <c r="N347" s="832">
        <v>1</v>
      </c>
      <c r="O347" s="832">
        <v>86</v>
      </c>
      <c r="P347" s="849"/>
      <c r="Q347" s="849"/>
      <c r="R347" s="837"/>
      <c r="S347" s="850"/>
    </row>
    <row r="348" spans="1:19" ht="14.4" customHeight="1" x14ac:dyDescent="0.3">
      <c r="A348" s="831" t="s">
        <v>5212</v>
      </c>
      <c r="B348" s="832" t="s">
        <v>5213</v>
      </c>
      <c r="C348" s="832" t="s">
        <v>597</v>
      </c>
      <c r="D348" s="832" t="s">
        <v>1712</v>
      </c>
      <c r="E348" s="832" t="s">
        <v>5209</v>
      </c>
      <c r="F348" s="832" t="s">
        <v>5375</v>
      </c>
      <c r="G348" s="832" t="s">
        <v>5376</v>
      </c>
      <c r="H348" s="849">
        <v>1</v>
      </c>
      <c r="I348" s="849">
        <v>1369</v>
      </c>
      <c r="J348" s="832"/>
      <c r="K348" s="832">
        <v>1369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5212</v>
      </c>
      <c r="B349" s="832" t="s">
        <v>5213</v>
      </c>
      <c r="C349" s="832" t="s">
        <v>597</v>
      </c>
      <c r="D349" s="832" t="s">
        <v>1712</v>
      </c>
      <c r="E349" s="832" t="s">
        <v>5209</v>
      </c>
      <c r="F349" s="832" t="s">
        <v>5381</v>
      </c>
      <c r="G349" s="832" t="s">
        <v>5382</v>
      </c>
      <c r="H349" s="849">
        <v>1</v>
      </c>
      <c r="I349" s="849">
        <v>80</v>
      </c>
      <c r="J349" s="832"/>
      <c r="K349" s="832">
        <v>80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5212</v>
      </c>
      <c r="B350" s="832" t="s">
        <v>5213</v>
      </c>
      <c r="C350" s="832" t="s">
        <v>597</v>
      </c>
      <c r="D350" s="832" t="s">
        <v>1713</v>
      </c>
      <c r="E350" s="832" t="s">
        <v>5214</v>
      </c>
      <c r="F350" s="832" t="s">
        <v>5215</v>
      </c>
      <c r="G350" s="832" t="s">
        <v>5216</v>
      </c>
      <c r="H350" s="849"/>
      <c r="I350" s="849"/>
      <c r="J350" s="832"/>
      <c r="K350" s="832"/>
      <c r="L350" s="849">
        <v>0.1</v>
      </c>
      <c r="M350" s="849">
        <v>6.97</v>
      </c>
      <c r="N350" s="832">
        <v>1</v>
      </c>
      <c r="O350" s="832">
        <v>69.699999999999989</v>
      </c>
      <c r="P350" s="849">
        <v>0.1</v>
      </c>
      <c r="Q350" s="849">
        <v>6.97</v>
      </c>
      <c r="R350" s="837">
        <v>1</v>
      </c>
      <c r="S350" s="850">
        <v>69.699999999999989</v>
      </c>
    </row>
    <row r="351" spans="1:19" ht="14.4" customHeight="1" x14ac:dyDescent="0.3">
      <c r="A351" s="831" t="s">
        <v>5212</v>
      </c>
      <c r="B351" s="832" t="s">
        <v>5213</v>
      </c>
      <c r="C351" s="832" t="s">
        <v>597</v>
      </c>
      <c r="D351" s="832" t="s">
        <v>1713</v>
      </c>
      <c r="E351" s="832" t="s">
        <v>5209</v>
      </c>
      <c r="F351" s="832" t="s">
        <v>5254</v>
      </c>
      <c r="G351" s="832" t="s">
        <v>5255</v>
      </c>
      <c r="H351" s="849">
        <v>378</v>
      </c>
      <c r="I351" s="849">
        <v>47628</v>
      </c>
      <c r="J351" s="832">
        <v>0.7354085603112841</v>
      </c>
      <c r="K351" s="832">
        <v>126</v>
      </c>
      <c r="L351" s="849">
        <v>514</v>
      </c>
      <c r="M351" s="849">
        <v>64764</v>
      </c>
      <c r="N351" s="832">
        <v>1</v>
      </c>
      <c r="O351" s="832">
        <v>126</v>
      </c>
      <c r="P351" s="849">
        <v>451</v>
      </c>
      <c r="Q351" s="849">
        <v>57277</v>
      </c>
      <c r="R351" s="837">
        <v>0.8843956519053795</v>
      </c>
      <c r="S351" s="850">
        <v>127</v>
      </c>
    </row>
    <row r="352" spans="1:19" ht="14.4" customHeight="1" x14ac:dyDescent="0.3">
      <c r="A352" s="831" t="s">
        <v>5212</v>
      </c>
      <c r="B352" s="832" t="s">
        <v>5213</v>
      </c>
      <c r="C352" s="832" t="s">
        <v>597</v>
      </c>
      <c r="D352" s="832" t="s">
        <v>1713</v>
      </c>
      <c r="E352" s="832" t="s">
        <v>5209</v>
      </c>
      <c r="F352" s="832" t="s">
        <v>5254</v>
      </c>
      <c r="G352" s="832" t="s">
        <v>5256</v>
      </c>
      <c r="H352" s="849">
        <v>11</v>
      </c>
      <c r="I352" s="849">
        <v>1386</v>
      </c>
      <c r="J352" s="832">
        <v>2.2000000000000002</v>
      </c>
      <c r="K352" s="832">
        <v>126</v>
      </c>
      <c r="L352" s="849">
        <v>5</v>
      </c>
      <c r="M352" s="849">
        <v>630</v>
      </c>
      <c r="N352" s="832">
        <v>1</v>
      </c>
      <c r="O352" s="832">
        <v>126</v>
      </c>
      <c r="P352" s="849">
        <v>3</v>
      </c>
      <c r="Q352" s="849">
        <v>381</v>
      </c>
      <c r="R352" s="837">
        <v>0.60476190476190472</v>
      </c>
      <c r="S352" s="850">
        <v>127</v>
      </c>
    </row>
    <row r="353" spans="1:19" ht="14.4" customHeight="1" x14ac:dyDescent="0.3">
      <c r="A353" s="831" t="s">
        <v>5212</v>
      </c>
      <c r="B353" s="832" t="s">
        <v>5213</v>
      </c>
      <c r="C353" s="832" t="s">
        <v>597</v>
      </c>
      <c r="D353" s="832" t="s">
        <v>1713</v>
      </c>
      <c r="E353" s="832" t="s">
        <v>5209</v>
      </c>
      <c r="F353" s="832" t="s">
        <v>5287</v>
      </c>
      <c r="G353" s="832" t="s">
        <v>5288</v>
      </c>
      <c r="H353" s="849">
        <v>8</v>
      </c>
      <c r="I353" s="849">
        <v>266.64999999999998</v>
      </c>
      <c r="J353" s="832">
        <v>2.0000750075007501</v>
      </c>
      <c r="K353" s="832">
        <v>33.331249999999997</v>
      </c>
      <c r="L353" s="849">
        <v>4</v>
      </c>
      <c r="M353" s="849">
        <v>133.32</v>
      </c>
      <c r="N353" s="832">
        <v>1</v>
      </c>
      <c r="O353" s="832">
        <v>33.33</v>
      </c>
      <c r="P353" s="849">
        <v>5</v>
      </c>
      <c r="Q353" s="849">
        <v>166.66000000000003</v>
      </c>
      <c r="R353" s="837">
        <v>1.2500750075007503</v>
      </c>
      <c r="S353" s="850">
        <v>33.332000000000008</v>
      </c>
    </row>
    <row r="354" spans="1:19" ht="14.4" customHeight="1" x14ac:dyDescent="0.3">
      <c r="A354" s="831" t="s">
        <v>5212</v>
      </c>
      <c r="B354" s="832" t="s">
        <v>5213</v>
      </c>
      <c r="C354" s="832" t="s">
        <v>597</v>
      </c>
      <c r="D354" s="832" t="s">
        <v>1713</v>
      </c>
      <c r="E354" s="832" t="s">
        <v>5209</v>
      </c>
      <c r="F354" s="832" t="s">
        <v>5287</v>
      </c>
      <c r="G354" s="832" t="s">
        <v>5289</v>
      </c>
      <c r="H354" s="849">
        <v>320</v>
      </c>
      <c r="I354" s="849">
        <v>10666.66</v>
      </c>
      <c r="J354" s="832">
        <v>0.77669873220843011</v>
      </c>
      <c r="K354" s="832">
        <v>33.333312499999998</v>
      </c>
      <c r="L354" s="849">
        <v>412</v>
      </c>
      <c r="M354" s="849">
        <v>13733.33</v>
      </c>
      <c r="N354" s="832">
        <v>1</v>
      </c>
      <c r="O354" s="832">
        <v>33.333325242718445</v>
      </c>
      <c r="P354" s="849">
        <v>333</v>
      </c>
      <c r="Q354" s="849">
        <v>11099.99</v>
      </c>
      <c r="R354" s="837">
        <v>0.80825189520677065</v>
      </c>
      <c r="S354" s="850">
        <v>33.333303303303303</v>
      </c>
    </row>
    <row r="355" spans="1:19" ht="14.4" customHeight="1" x14ac:dyDescent="0.3">
      <c r="A355" s="831" t="s">
        <v>5212</v>
      </c>
      <c r="B355" s="832" t="s">
        <v>5213</v>
      </c>
      <c r="C355" s="832" t="s">
        <v>597</v>
      </c>
      <c r="D355" s="832" t="s">
        <v>1713</v>
      </c>
      <c r="E355" s="832" t="s">
        <v>5209</v>
      </c>
      <c r="F355" s="832" t="s">
        <v>5290</v>
      </c>
      <c r="G355" s="832" t="s">
        <v>5292</v>
      </c>
      <c r="H355" s="849">
        <v>1</v>
      </c>
      <c r="I355" s="849">
        <v>116</v>
      </c>
      <c r="J355" s="832"/>
      <c r="K355" s="832">
        <v>116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5212</v>
      </c>
      <c r="B356" s="832" t="s">
        <v>5213</v>
      </c>
      <c r="C356" s="832" t="s">
        <v>597</v>
      </c>
      <c r="D356" s="832" t="s">
        <v>1713</v>
      </c>
      <c r="E356" s="832" t="s">
        <v>5209</v>
      </c>
      <c r="F356" s="832" t="s">
        <v>5295</v>
      </c>
      <c r="G356" s="832" t="s">
        <v>5297</v>
      </c>
      <c r="H356" s="849"/>
      <c r="I356" s="849"/>
      <c r="J356" s="832"/>
      <c r="K356" s="832"/>
      <c r="L356" s="849">
        <v>1</v>
      </c>
      <c r="M356" s="849">
        <v>86</v>
      </c>
      <c r="N356" s="832">
        <v>1</v>
      </c>
      <c r="O356" s="832">
        <v>86</v>
      </c>
      <c r="P356" s="849">
        <v>1</v>
      </c>
      <c r="Q356" s="849">
        <v>86</v>
      </c>
      <c r="R356" s="837">
        <v>1</v>
      </c>
      <c r="S356" s="850">
        <v>86</v>
      </c>
    </row>
    <row r="357" spans="1:19" ht="14.4" customHeight="1" x14ac:dyDescent="0.3">
      <c r="A357" s="831" t="s">
        <v>5212</v>
      </c>
      <c r="B357" s="832" t="s">
        <v>5213</v>
      </c>
      <c r="C357" s="832" t="s">
        <v>597</v>
      </c>
      <c r="D357" s="832" t="s">
        <v>1713</v>
      </c>
      <c r="E357" s="832" t="s">
        <v>5209</v>
      </c>
      <c r="F357" s="832" t="s">
        <v>5298</v>
      </c>
      <c r="G357" s="832" t="s">
        <v>5299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32</v>
      </c>
      <c r="R357" s="837"/>
      <c r="S357" s="850">
        <v>32</v>
      </c>
    </row>
    <row r="358" spans="1:19" ht="14.4" customHeight="1" x14ac:dyDescent="0.3">
      <c r="A358" s="831" t="s">
        <v>5212</v>
      </c>
      <c r="B358" s="832" t="s">
        <v>5213</v>
      </c>
      <c r="C358" s="832" t="s">
        <v>597</v>
      </c>
      <c r="D358" s="832" t="s">
        <v>1713</v>
      </c>
      <c r="E358" s="832" t="s">
        <v>5209</v>
      </c>
      <c r="F358" s="832" t="s">
        <v>5210</v>
      </c>
      <c r="G358" s="832" t="s">
        <v>5312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252</v>
      </c>
      <c r="R358" s="837"/>
      <c r="S358" s="850">
        <v>252</v>
      </c>
    </row>
    <row r="359" spans="1:19" ht="14.4" customHeight="1" x14ac:dyDescent="0.3">
      <c r="A359" s="831" t="s">
        <v>5212</v>
      </c>
      <c r="B359" s="832" t="s">
        <v>5213</v>
      </c>
      <c r="C359" s="832" t="s">
        <v>597</v>
      </c>
      <c r="D359" s="832" t="s">
        <v>1713</v>
      </c>
      <c r="E359" s="832" t="s">
        <v>5209</v>
      </c>
      <c r="F359" s="832" t="s">
        <v>5325</v>
      </c>
      <c r="G359" s="832" t="s">
        <v>5326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375</v>
      </c>
      <c r="R359" s="837"/>
      <c r="S359" s="850">
        <v>375</v>
      </c>
    </row>
    <row r="360" spans="1:19" ht="14.4" customHeight="1" x14ac:dyDescent="0.3">
      <c r="A360" s="831" t="s">
        <v>5212</v>
      </c>
      <c r="B360" s="832" t="s">
        <v>5213</v>
      </c>
      <c r="C360" s="832" t="s">
        <v>597</v>
      </c>
      <c r="D360" s="832" t="s">
        <v>1713</v>
      </c>
      <c r="E360" s="832" t="s">
        <v>5209</v>
      </c>
      <c r="F360" s="832" t="s">
        <v>5379</v>
      </c>
      <c r="G360" s="832" t="s">
        <v>5380</v>
      </c>
      <c r="H360" s="849"/>
      <c r="I360" s="849"/>
      <c r="J360" s="832"/>
      <c r="K360" s="832"/>
      <c r="L360" s="849">
        <v>1</v>
      </c>
      <c r="M360" s="849">
        <v>179</v>
      </c>
      <c r="N360" s="832">
        <v>1</v>
      </c>
      <c r="O360" s="832">
        <v>179</v>
      </c>
      <c r="P360" s="849"/>
      <c r="Q360" s="849"/>
      <c r="R360" s="837"/>
      <c r="S360" s="850"/>
    </row>
    <row r="361" spans="1:19" ht="14.4" customHeight="1" x14ac:dyDescent="0.3">
      <c r="A361" s="831" t="s">
        <v>5212</v>
      </c>
      <c r="B361" s="832" t="s">
        <v>5213</v>
      </c>
      <c r="C361" s="832" t="s">
        <v>597</v>
      </c>
      <c r="D361" s="832" t="s">
        <v>1714</v>
      </c>
      <c r="E361" s="832" t="s">
        <v>5214</v>
      </c>
      <c r="F361" s="832" t="s">
        <v>5215</v>
      </c>
      <c r="G361" s="832" t="s">
        <v>5216</v>
      </c>
      <c r="H361" s="849">
        <v>3.0000000000000004</v>
      </c>
      <c r="I361" s="849">
        <v>453.14</v>
      </c>
      <c r="J361" s="832">
        <v>0.5</v>
      </c>
      <c r="K361" s="832">
        <v>151.04666666666665</v>
      </c>
      <c r="L361" s="849">
        <v>5.9999999999999991</v>
      </c>
      <c r="M361" s="849">
        <v>906.28</v>
      </c>
      <c r="N361" s="832">
        <v>1</v>
      </c>
      <c r="O361" s="832">
        <v>151.04666666666668</v>
      </c>
      <c r="P361" s="849">
        <v>3.9</v>
      </c>
      <c r="Q361" s="849">
        <v>271.83</v>
      </c>
      <c r="R361" s="837">
        <v>0.29994041576554709</v>
      </c>
      <c r="S361" s="850">
        <v>69.7</v>
      </c>
    </row>
    <row r="362" spans="1:19" ht="14.4" customHeight="1" x14ac:dyDescent="0.3">
      <c r="A362" s="831" t="s">
        <v>5212</v>
      </c>
      <c r="B362" s="832" t="s">
        <v>5213</v>
      </c>
      <c r="C362" s="832" t="s">
        <v>597</v>
      </c>
      <c r="D362" s="832" t="s">
        <v>1714</v>
      </c>
      <c r="E362" s="832" t="s">
        <v>5214</v>
      </c>
      <c r="F362" s="832" t="s">
        <v>5220</v>
      </c>
      <c r="G362" s="832" t="s">
        <v>626</v>
      </c>
      <c r="H362" s="849"/>
      <c r="I362" s="849"/>
      <c r="J362" s="832"/>
      <c r="K362" s="832"/>
      <c r="L362" s="849"/>
      <c r="M362" s="849"/>
      <c r="N362" s="832"/>
      <c r="O362" s="832"/>
      <c r="P362" s="849">
        <v>0.1</v>
      </c>
      <c r="Q362" s="849">
        <v>4.7</v>
      </c>
      <c r="R362" s="837"/>
      <c r="S362" s="850">
        <v>47</v>
      </c>
    </row>
    <row r="363" spans="1:19" ht="14.4" customHeight="1" x14ac:dyDescent="0.3">
      <c r="A363" s="831" t="s">
        <v>5212</v>
      </c>
      <c r="B363" s="832" t="s">
        <v>5213</v>
      </c>
      <c r="C363" s="832" t="s">
        <v>597</v>
      </c>
      <c r="D363" s="832" t="s">
        <v>1714</v>
      </c>
      <c r="E363" s="832" t="s">
        <v>5214</v>
      </c>
      <c r="F363" s="832" t="s">
        <v>5221</v>
      </c>
      <c r="G363" s="832" t="s">
        <v>1125</v>
      </c>
      <c r="H363" s="849"/>
      <c r="I363" s="849"/>
      <c r="J363" s="832"/>
      <c r="K363" s="832"/>
      <c r="L363" s="849"/>
      <c r="M363" s="849"/>
      <c r="N363" s="832"/>
      <c r="O363" s="832"/>
      <c r="P363" s="849">
        <v>1</v>
      </c>
      <c r="Q363" s="849">
        <v>16.8</v>
      </c>
      <c r="R363" s="837"/>
      <c r="S363" s="850">
        <v>16.8</v>
      </c>
    </row>
    <row r="364" spans="1:19" ht="14.4" customHeight="1" x14ac:dyDescent="0.3">
      <c r="A364" s="831" t="s">
        <v>5212</v>
      </c>
      <c r="B364" s="832" t="s">
        <v>5213</v>
      </c>
      <c r="C364" s="832" t="s">
        <v>597</v>
      </c>
      <c r="D364" s="832" t="s">
        <v>1714</v>
      </c>
      <c r="E364" s="832" t="s">
        <v>5214</v>
      </c>
      <c r="F364" s="832" t="s">
        <v>5224</v>
      </c>
      <c r="G364" s="832"/>
      <c r="H364" s="849">
        <v>1.2000000000000002</v>
      </c>
      <c r="I364" s="849">
        <v>316.86</v>
      </c>
      <c r="J364" s="832">
        <v>0.7039143377615853</v>
      </c>
      <c r="K364" s="832">
        <v>264.04999999999995</v>
      </c>
      <c r="L364" s="849">
        <v>2.14</v>
      </c>
      <c r="M364" s="849">
        <v>450.14</v>
      </c>
      <c r="N364" s="832">
        <v>1</v>
      </c>
      <c r="O364" s="832">
        <v>210.34579439252335</v>
      </c>
      <c r="P364" s="849"/>
      <c r="Q364" s="849"/>
      <c r="R364" s="837"/>
      <c r="S364" s="850"/>
    </row>
    <row r="365" spans="1:19" ht="14.4" customHeight="1" x14ac:dyDescent="0.3">
      <c r="A365" s="831" t="s">
        <v>5212</v>
      </c>
      <c r="B365" s="832" t="s">
        <v>5213</v>
      </c>
      <c r="C365" s="832" t="s">
        <v>597</v>
      </c>
      <c r="D365" s="832" t="s">
        <v>1714</v>
      </c>
      <c r="E365" s="832" t="s">
        <v>5209</v>
      </c>
      <c r="F365" s="832" t="s">
        <v>5227</v>
      </c>
      <c r="G365" s="832" t="s">
        <v>5228</v>
      </c>
      <c r="H365" s="849">
        <v>101</v>
      </c>
      <c r="I365" s="849">
        <v>8383</v>
      </c>
      <c r="J365" s="832">
        <v>0.98058252427184467</v>
      </c>
      <c r="K365" s="832">
        <v>83</v>
      </c>
      <c r="L365" s="849">
        <v>103</v>
      </c>
      <c r="M365" s="849">
        <v>8549</v>
      </c>
      <c r="N365" s="832">
        <v>1</v>
      </c>
      <c r="O365" s="832">
        <v>83</v>
      </c>
      <c r="P365" s="849">
        <v>143</v>
      </c>
      <c r="Q365" s="849">
        <v>11869</v>
      </c>
      <c r="R365" s="837">
        <v>1.3883495145631068</v>
      </c>
      <c r="S365" s="850">
        <v>83</v>
      </c>
    </row>
    <row r="366" spans="1:19" ht="14.4" customHeight="1" x14ac:dyDescent="0.3">
      <c r="A366" s="831" t="s">
        <v>5212</v>
      </c>
      <c r="B366" s="832" t="s">
        <v>5213</v>
      </c>
      <c r="C366" s="832" t="s">
        <v>597</v>
      </c>
      <c r="D366" s="832" t="s">
        <v>1714</v>
      </c>
      <c r="E366" s="832" t="s">
        <v>5209</v>
      </c>
      <c r="F366" s="832" t="s">
        <v>5229</v>
      </c>
      <c r="G366" s="832" t="s">
        <v>5230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106</v>
      </c>
      <c r="R366" s="837"/>
      <c r="S366" s="850">
        <v>106</v>
      </c>
    </row>
    <row r="367" spans="1:19" ht="14.4" customHeight="1" x14ac:dyDescent="0.3">
      <c r="A367" s="831" t="s">
        <v>5212</v>
      </c>
      <c r="B367" s="832" t="s">
        <v>5213</v>
      </c>
      <c r="C367" s="832" t="s">
        <v>597</v>
      </c>
      <c r="D367" s="832" t="s">
        <v>1714</v>
      </c>
      <c r="E367" s="832" t="s">
        <v>5209</v>
      </c>
      <c r="F367" s="832" t="s">
        <v>5231</v>
      </c>
      <c r="G367" s="832" t="s">
        <v>5232</v>
      </c>
      <c r="H367" s="849">
        <v>3</v>
      </c>
      <c r="I367" s="849">
        <v>111</v>
      </c>
      <c r="J367" s="832"/>
      <c r="K367" s="832">
        <v>37</v>
      </c>
      <c r="L367" s="849">
        <v>0</v>
      </c>
      <c r="M367" s="849">
        <v>0</v>
      </c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5212</v>
      </c>
      <c r="B368" s="832" t="s">
        <v>5213</v>
      </c>
      <c r="C368" s="832" t="s">
        <v>597</v>
      </c>
      <c r="D368" s="832" t="s">
        <v>1714</v>
      </c>
      <c r="E368" s="832" t="s">
        <v>5209</v>
      </c>
      <c r="F368" s="832" t="s">
        <v>5231</v>
      </c>
      <c r="G368" s="832" t="s">
        <v>5233</v>
      </c>
      <c r="H368" s="849"/>
      <c r="I368" s="849"/>
      <c r="J368" s="832"/>
      <c r="K368" s="832"/>
      <c r="L368" s="849">
        <v>1</v>
      </c>
      <c r="M368" s="849">
        <v>37</v>
      </c>
      <c r="N368" s="832">
        <v>1</v>
      </c>
      <c r="O368" s="832">
        <v>37</v>
      </c>
      <c r="P368" s="849"/>
      <c r="Q368" s="849"/>
      <c r="R368" s="837"/>
      <c r="S368" s="850"/>
    </row>
    <row r="369" spans="1:19" ht="14.4" customHeight="1" x14ac:dyDescent="0.3">
      <c r="A369" s="831" t="s">
        <v>5212</v>
      </c>
      <c r="B369" s="832" t="s">
        <v>5213</v>
      </c>
      <c r="C369" s="832" t="s">
        <v>597</v>
      </c>
      <c r="D369" s="832" t="s">
        <v>1714</v>
      </c>
      <c r="E369" s="832" t="s">
        <v>5209</v>
      </c>
      <c r="F369" s="832" t="s">
        <v>5239</v>
      </c>
      <c r="G369" s="832" t="s">
        <v>5240</v>
      </c>
      <c r="H369" s="849">
        <v>14</v>
      </c>
      <c r="I369" s="849">
        <v>2898</v>
      </c>
      <c r="J369" s="832">
        <v>1</v>
      </c>
      <c r="K369" s="832">
        <v>207</v>
      </c>
      <c r="L369" s="849">
        <v>14</v>
      </c>
      <c r="M369" s="849">
        <v>2898</v>
      </c>
      <c r="N369" s="832">
        <v>1</v>
      </c>
      <c r="O369" s="832">
        <v>207</v>
      </c>
      <c r="P369" s="849">
        <v>8</v>
      </c>
      <c r="Q369" s="849">
        <v>1928</v>
      </c>
      <c r="R369" s="837">
        <v>0.66528640441683917</v>
      </c>
      <c r="S369" s="850">
        <v>241</v>
      </c>
    </row>
    <row r="370" spans="1:19" ht="14.4" customHeight="1" x14ac:dyDescent="0.3">
      <c r="A370" s="831" t="s">
        <v>5212</v>
      </c>
      <c r="B370" s="832" t="s">
        <v>5213</v>
      </c>
      <c r="C370" s="832" t="s">
        <v>597</v>
      </c>
      <c r="D370" s="832" t="s">
        <v>1714</v>
      </c>
      <c r="E370" s="832" t="s">
        <v>5209</v>
      </c>
      <c r="F370" s="832" t="s">
        <v>5239</v>
      </c>
      <c r="G370" s="832" t="s">
        <v>5241</v>
      </c>
      <c r="H370" s="849">
        <v>1</v>
      </c>
      <c r="I370" s="849">
        <v>207</v>
      </c>
      <c r="J370" s="832"/>
      <c r="K370" s="832">
        <v>207</v>
      </c>
      <c r="L370" s="849"/>
      <c r="M370" s="849"/>
      <c r="N370" s="832"/>
      <c r="O370" s="832"/>
      <c r="P370" s="849">
        <v>2</v>
      </c>
      <c r="Q370" s="849">
        <v>482</v>
      </c>
      <c r="R370" s="837"/>
      <c r="S370" s="850">
        <v>241</v>
      </c>
    </row>
    <row r="371" spans="1:19" ht="14.4" customHeight="1" x14ac:dyDescent="0.3">
      <c r="A371" s="831" t="s">
        <v>5212</v>
      </c>
      <c r="B371" s="832" t="s">
        <v>5213</v>
      </c>
      <c r="C371" s="832" t="s">
        <v>597</v>
      </c>
      <c r="D371" s="832" t="s">
        <v>1714</v>
      </c>
      <c r="E371" s="832" t="s">
        <v>5209</v>
      </c>
      <c r="F371" s="832" t="s">
        <v>5242</v>
      </c>
      <c r="G371" s="832" t="s">
        <v>5243</v>
      </c>
      <c r="H371" s="849"/>
      <c r="I371" s="849"/>
      <c r="J371" s="832"/>
      <c r="K371" s="832"/>
      <c r="L371" s="849"/>
      <c r="M371" s="849"/>
      <c r="N371" s="832"/>
      <c r="O371" s="832"/>
      <c r="P371" s="849">
        <v>2</v>
      </c>
      <c r="Q371" s="849">
        <v>764</v>
      </c>
      <c r="R371" s="837"/>
      <c r="S371" s="850">
        <v>382</v>
      </c>
    </row>
    <row r="372" spans="1:19" ht="14.4" customHeight="1" x14ac:dyDescent="0.3">
      <c r="A372" s="831" t="s">
        <v>5212</v>
      </c>
      <c r="B372" s="832" t="s">
        <v>5213</v>
      </c>
      <c r="C372" s="832" t="s">
        <v>597</v>
      </c>
      <c r="D372" s="832" t="s">
        <v>1714</v>
      </c>
      <c r="E372" s="832" t="s">
        <v>5209</v>
      </c>
      <c r="F372" s="832" t="s">
        <v>5242</v>
      </c>
      <c r="G372" s="832" t="s">
        <v>5244</v>
      </c>
      <c r="H372" s="849">
        <v>3</v>
      </c>
      <c r="I372" s="849">
        <v>927</v>
      </c>
      <c r="J372" s="832">
        <v>3</v>
      </c>
      <c r="K372" s="832">
        <v>309</v>
      </c>
      <c r="L372" s="849">
        <v>1</v>
      </c>
      <c r="M372" s="849">
        <v>309</v>
      </c>
      <c r="N372" s="832">
        <v>1</v>
      </c>
      <c r="O372" s="832">
        <v>309</v>
      </c>
      <c r="P372" s="849">
        <v>2</v>
      </c>
      <c r="Q372" s="849">
        <v>764</v>
      </c>
      <c r="R372" s="837">
        <v>2.4724919093851132</v>
      </c>
      <c r="S372" s="850">
        <v>382</v>
      </c>
    </row>
    <row r="373" spans="1:19" ht="14.4" customHeight="1" x14ac:dyDescent="0.3">
      <c r="A373" s="831" t="s">
        <v>5212</v>
      </c>
      <c r="B373" s="832" t="s">
        <v>5213</v>
      </c>
      <c r="C373" s="832" t="s">
        <v>597</v>
      </c>
      <c r="D373" s="832" t="s">
        <v>1714</v>
      </c>
      <c r="E373" s="832" t="s">
        <v>5209</v>
      </c>
      <c r="F373" s="832" t="s">
        <v>5248</v>
      </c>
      <c r="G373" s="832" t="s">
        <v>5249</v>
      </c>
      <c r="H373" s="849">
        <v>29</v>
      </c>
      <c r="I373" s="849">
        <v>2871</v>
      </c>
      <c r="J373" s="832">
        <v>0.67441860465116277</v>
      </c>
      <c r="K373" s="832">
        <v>99</v>
      </c>
      <c r="L373" s="849">
        <v>43</v>
      </c>
      <c r="M373" s="849">
        <v>4257</v>
      </c>
      <c r="N373" s="832">
        <v>1</v>
      </c>
      <c r="O373" s="832">
        <v>99</v>
      </c>
      <c r="P373" s="849">
        <v>48</v>
      </c>
      <c r="Q373" s="849">
        <v>4368</v>
      </c>
      <c r="R373" s="837">
        <v>1.0260747004933051</v>
      </c>
      <c r="S373" s="850">
        <v>91</v>
      </c>
    </row>
    <row r="374" spans="1:19" ht="14.4" customHeight="1" x14ac:dyDescent="0.3">
      <c r="A374" s="831" t="s">
        <v>5212</v>
      </c>
      <c r="B374" s="832" t="s">
        <v>5213</v>
      </c>
      <c r="C374" s="832" t="s">
        <v>597</v>
      </c>
      <c r="D374" s="832" t="s">
        <v>1714</v>
      </c>
      <c r="E374" s="832" t="s">
        <v>5209</v>
      </c>
      <c r="F374" s="832" t="s">
        <v>5248</v>
      </c>
      <c r="G374" s="832" t="s">
        <v>5250</v>
      </c>
      <c r="H374" s="849">
        <v>1</v>
      </c>
      <c r="I374" s="849">
        <v>99</v>
      </c>
      <c r="J374" s="832">
        <v>1</v>
      </c>
      <c r="K374" s="832">
        <v>99</v>
      </c>
      <c r="L374" s="849">
        <v>1</v>
      </c>
      <c r="M374" s="849">
        <v>99</v>
      </c>
      <c r="N374" s="832">
        <v>1</v>
      </c>
      <c r="O374" s="832">
        <v>99</v>
      </c>
      <c r="P374" s="849">
        <v>5</v>
      </c>
      <c r="Q374" s="849">
        <v>455</v>
      </c>
      <c r="R374" s="837">
        <v>4.595959595959596</v>
      </c>
      <c r="S374" s="850">
        <v>91</v>
      </c>
    </row>
    <row r="375" spans="1:19" ht="14.4" customHeight="1" x14ac:dyDescent="0.3">
      <c r="A375" s="831" t="s">
        <v>5212</v>
      </c>
      <c r="B375" s="832" t="s">
        <v>5213</v>
      </c>
      <c r="C375" s="832" t="s">
        <v>597</v>
      </c>
      <c r="D375" s="832" t="s">
        <v>1714</v>
      </c>
      <c r="E375" s="832" t="s">
        <v>5209</v>
      </c>
      <c r="F375" s="832" t="s">
        <v>5251</v>
      </c>
      <c r="G375" s="832" t="s">
        <v>5252</v>
      </c>
      <c r="H375" s="849">
        <v>12</v>
      </c>
      <c r="I375" s="849">
        <v>1164</v>
      </c>
      <c r="J375" s="832">
        <v>0.35294117647058826</v>
      </c>
      <c r="K375" s="832">
        <v>97</v>
      </c>
      <c r="L375" s="849">
        <v>34</v>
      </c>
      <c r="M375" s="849">
        <v>3298</v>
      </c>
      <c r="N375" s="832">
        <v>1</v>
      </c>
      <c r="O375" s="832">
        <v>97</v>
      </c>
      <c r="P375" s="849">
        <v>25</v>
      </c>
      <c r="Q375" s="849">
        <v>2025</v>
      </c>
      <c r="R375" s="837">
        <v>0.61400848999393576</v>
      </c>
      <c r="S375" s="850">
        <v>81</v>
      </c>
    </row>
    <row r="376" spans="1:19" ht="14.4" customHeight="1" x14ac:dyDescent="0.3">
      <c r="A376" s="831" t="s">
        <v>5212</v>
      </c>
      <c r="B376" s="832" t="s">
        <v>5213</v>
      </c>
      <c r="C376" s="832" t="s">
        <v>597</v>
      </c>
      <c r="D376" s="832" t="s">
        <v>1714</v>
      </c>
      <c r="E376" s="832" t="s">
        <v>5209</v>
      </c>
      <c r="F376" s="832" t="s">
        <v>5251</v>
      </c>
      <c r="G376" s="832" t="s">
        <v>5253</v>
      </c>
      <c r="H376" s="849">
        <v>1</v>
      </c>
      <c r="I376" s="849">
        <v>97</v>
      </c>
      <c r="J376" s="832">
        <v>0.5</v>
      </c>
      <c r="K376" s="832">
        <v>97</v>
      </c>
      <c r="L376" s="849">
        <v>2</v>
      </c>
      <c r="M376" s="849">
        <v>194</v>
      </c>
      <c r="N376" s="832">
        <v>1</v>
      </c>
      <c r="O376" s="832">
        <v>97</v>
      </c>
      <c r="P376" s="849">
        <v>5</v>
      </c>
      <c r="Q376" s="849">
        <v>405</v>
      </c>
      <c r="R376" s="837">
        <v>2.0876288659793816</v>
      </c>
      <c r="S376" s="850">
        <v>81</v>
      </c>
    </row>
    <row r="377" spans="1:19" ht="14.4" customHeight="1" x14ac:dyDescent="0.3">
      <c r="A377" s="831" t="s">
        <v>5212</v>
      </c>
      <c r="B377" s="832" t="s">
        <v>5213</v>
      </c>
      <c r="C377" s="832" t="s">
        <v>597</v>
      </c>
      <c r="D377" s="832" t="s">
        <v>1714</v>
      </c>
      <c r="E377" s="832" t="s">
        <v>5209</v>
      </c>
      <c r="F377" s="832" t="s">
        <v>5254</v>
      </c>
      <c r="G377" s="832" t="s">
        <v>5255</v>
      </c>
      <c r="H377" s="849">
        <v>562</v>
      </c>
      <c r="I377" s="849">
        <v>70812</v>
      </c>
      <c r="J377" s="832">
        <v>0.87267080745341619</v>
      </c>
      <c r="K377" s="832">
        <v>126</v>
      </c>
      <c r="L377" s="849">
        <v>644</v>
      </c>
      <c r="M377" s="849">
        <v>81144</v>
      </c>
      <c r="N377" s="832">
        <v>1</v>
      </c>
      <c r="O377" s="832">
        <v>126</v>
      </c>
      <c r="P377" s="849">
        <v>737</v>
      </c>
      <c r="Q377" s="849">
        <v>93599</v>
      </c>
      <c r="R377" s="837">
        <v>1.1534925564428671</v>
      </c>
      <c r="S377" s="850">
        <v>127</v>
      </c>
    </row>
    <row r="378" spans="1:19" ht="14.4" customHeight="1" x14ac:dyDescent="0.3">
      <c r="A378" s="831" t="s">
        <v>5212</v>
      </c>
      <c r="B378" s="832" t="s">
        <v>5213</v>
      </c>
      <c r="C378" s="832" t="s">
        <v>597</v>
      </c>
      <c r="D378" s="832" t="s">
        <v>1714</v>
      </c>
      <c r="E378" s="832" t="s">
        <v>5209</v>
      </c>
      <c r="F378" s="832" t="s">
        <v>5254</v>
      </c>
      <c r="G378" s="832" t="s">
        <v>5256</v>
      </c>
      <c r="H378" s="849"/>
      <c r="I378" s="849"/>
      <c r="J378" s="832"/>
      <c r="K378" s="832"/>
      <c r="L378" s="849">
        <v>2</v>
      </c>
      <c r="M378" s="849">
        <v>252</v>
      </c>
      <c r="N378" s="832">
        <v>1</v>
      </c>
      <c r="O378" s="832">
        <v>126</v>
      </c>
      <c r="P378" s="849">
        <v>8</v>
      </c>
      <c r="Q378" s="849">
        <v>1016</v>
      </c>
      <c r="R378" s="837">
        <v>4.0317460317460316</v>
      </c>
      <c r="S378" s="850">
        <v>127</v>
      </c>
    </row>
    <row r="379" spans="1:19" ht="14.4" customHeight="1" x14ac:dyDescent="0.3">
      <c r="A379" s="831" t="s">
        <v>5212</v>
      </c>
      <c r="B379" s="832" t="s">
        <v>5213</v>
      </c>
      <c r="C379" s="832" t="s">
        <v>597</v>
      </c>
      <c r="D379" s="832" t="s">
        <v>1714</v>
      </c>
      <c r="E379" s="832" t="s">
        <v>5209</v>
      </c>
      <c r="F379" s="832" t="s">
        <v>5270</v>
      </c>
      <c r="G379" s="832" t="s">
        <v>5271</v>
      </c>
      <c r="H379" s="849"/>
      <c r="I379" s="849"/>
      <c r="J379" s="832"/>
      <c r="K379" s="832"/>
      <c r="L379" s="849">
        <v>2</v>
      </c>
      <c r="M379" s="849">
        <v>3356</v>
      </c>
      <c r="N379" s="832">
        <v>1</v>
      </c>
      <c r="O379" s="832">
        <v>1678</v>
      </c>
      <c r="P379" s="849"/>
      <c r="Q379" s="849"/>
      <c r="R379" s="837"/>
      <c r="S379" s="850"/>
    </row>
    <row r="380" spans="1:19" ht="14.4" customHeight="1" x14ac:dyDescent="0.3">
      <c r="A380" s="831" t="s">
        <v>5212</v>
      </c>
      <c r="B380" s="832" t="s">
        <v>5213</v>
      </c>
      <c r="C380" s="832" t="s">
        <v>597</v>
      </c>
      <c r="D380" s="832" t="s">
        <v>1714</v>
      </c>
      <c r="E380" s="832" t="s">
        <v>5209</v>
      </c>
      <c r="F380" s="832" t="s">
        <v>5270</v>
      </c>
      <c r="G380" s="832" t="s">
        <v>5272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1680</v>
      </c>
      <c r="R380" s="837"/>
      <c r="S380" s="850">
        <v>1680</v>
      </c>
    </row>
    <row r="381" spans="1:19" ht="14.4" customHeight="1" x14ac:dyDescent="0.3">
      <c r="A381" s="831" t="s">
        <v>5212</v>
      </c>
      <c r="B381" s="832" t="s">
        <v>5213</v>
      </c>
      <c r="C381" s="832" t="s">
        <v>597</v>
      </c>
      <c r="D381" s="832" t="s">
        <v>1714</v>
      </c>
      <c r="E381" s="832" t="s">
        <v>5209</v>
      </c>
      <c r="F381" s="832" t="s">
        <v>5275</v>
      </c>
      <c r="G381" s="832" t="s">
        <v>5276</v>
      </c>
      <c r="H381" s="849"/>
      <c r="I381" s="849"/>
      <c r="J381" s="832"/>
      <c r="K381" s="832"/>
      <c r="L381" s="849">
        <v>1</v>
      </c>
      <c r="M381" s="849">
        <v>1310</v>
      </c>
      <c r="N381" s="832">
        <v>1</v>
      </c>
      <c r="O381" s="832">
        <v>1310</v>
      </c>
      <c r="P381" s="849">
        <v>4</v>
      </c>
      <c r="Q381" s="849">
        <v>5252</v>
      </c>
      <c r="R381" s="837">
        <v>4.0091603053435119</v>
      </c>
      <c r="S381" s="850">
        <v>1313</v>
      </c>
    </row>
    <row r="382" spans="1:19" ht="14.4" customHeight="1" x14ac:dyDescent="0.3">
      <c r="A382" s="831" t="s">
        <v>5212</v>
      </c>
      <c r="B382" s="832" t="s">
        <v>5213</v>
      </c>
      <c r="C382" s="832" t="s">
        <v>597</v>
      </c>
      <c r="D382" s="832" t="s">
        <v>1714</v>
      </c>
      <c r="E382" s="832" t="s">
        <v>5209</v>
      </c>
      <c r="F382" s="832" t="s">
        <v>5275</v>
      </c>
      <c r="G382" s="832" t="s">
        <v>5277</v>
      </c>
      <c r="H382" s="849">
        <v>8</v>
      </c>
      <c r="I382" s="849">
        <v>10472</v>
      </c>
      <c r="J382" s="832">
        <v>0.66615776081424938</v>
      </c>
      <c r="K382" s="832">
        <v>1309</v>
      </c>
      <c r="L382" s="849">
        <v>12</v>
      </c>
      <c r="M382" s="849">
        <v>15720</v>
      </c>
      <c r="N382" s="832">
        <v>1</v>
      </c>
      <c r="O382" s="832">
        <v>1310</v>
      </c>
      <c r="P382" s="849">
        <v>7</v>
      </c>
      <c r="Q382" s="849">
        <v>9191</v>
      </c>
      <c r="R382" s="837">
        <v>0.58466921119592874</v>
      </c>
      <c r="S382" s="850">
        <v>1313</v>
      </c>
    </row>
    <row r="383" spans="1:19" ht="14.4" customHeight="1" x14ac:dyDescent="0.3">
      <c r="A383" s="831" t="s">
        <v>5212</v>
      </c>
      <c r="B383" s="832" t="s">
        <v>5213</v>
      </c>
      <c r="C383" s="832" t="s">
        <v>597</v>
      </c>
      <c r="D383" s="832" t="s">
        <v>1714</v>
      </c>
      <c r="E383" s="832" t="s">
        <v>5209</v>
      </c>
      <c r="F383" s="832" t="s">
        <v>5278</v>
      </c>
      <c r="G383" s="832" t="s">
        <v>5279</v>
      </c>
      <c r="H383" s="849">
        <v>2</v>
      </c>
      <c r="I383" s="849">
        <v>1942</v>
      </c>
      <c r="J383" s="832">
        <v>1.9979423868312758</v>
      </c>
      <c r="K383" s="832">
        <v>971</v>
      </c>
      <c r="L383" s="849">
        <v>1</v>
      </c>
      <c r="M383" s="849">
        <v>972</v>
      </c>
      <c r="N383" s="832">
        <v>1</v>
      </c>
      <c r="O383" s="832">
        <v>972</v>
      </c>
      <c r="P383" s="849"/>
      <c r="Q383" s="849"/>
      <c r="R383" s="837"/>
      <c r="S383" s="850"/>
    </row>
    <row r="384" spans="1:19" ht="14.4" customHeight="1" x14ac:dyDescent="0.3">
      <c r="A384" s="831" t="s">
        <v>5212</v>
      </c>
      <c r="B384" s="832" t="s">
        <v>5213</v>
      </c>
      <c r="C384" s="832" t="s">
        <v>597</v>
      </c>
      <c r="D384" s="832" t="s">
        <v>1714</v>
      </c>
      <c r="E384" s="832" t="s">
        <v>5209</v>
      </c>
      <c r="F384" s="832" t="s">
        <v>5281</v>
      </c>
      <c r="G384" s="832" t="s">
        <v>5282</v>
      </c>
      <c r="H384" s="849">
        <v>1</v>
      </c>
      <c r="I384" s="849">
        <v>985</v>
      </c>
      <c r="J384" s="832">
        <v>0.49949290060851925</v>
      </c>
      <c r="K384" s="832">
        <v>985</v>
      </c>
      <c r="L384" s="849">
        <v>2</v>
      </c>
      <c r="M384" s="849">
        <v>1972</v>
      </c>
      <c r="N384" s="832">
        <v>1</v>
      </c>
      <c r="O384" s="832">
        <v>986</v>
      </c>
      <c r="P384" s="849">
        <v>4</v>
      </c>
      <c r="Q384" s="849">
        <v>3956</v>
      </c>
      <c r="R384" s="837">
        <v>2.006085192697769</v>
      </c>
      <c r="S384" s="850">
        <v>989</v>
      </c>
    </row>
    <row r="385" spans="1:19" ht="14.4" customHeight="1" x14ac:dyDescent="0.3">
      <c r="A385" s="831" t="s">
        <v>5212</v>
      </c>
      <c r="B385" s="832" t="s">
        <v>5213</v>
      </c>
      <c r="C385" s="832" t="s">
        <v>597</v>
      </c>
      <c r="D385" s="832" t="s">
        <v>1714</v>
      </c>
      <c r="E385" s="832" t="s">
        <v>5209</v>
      </c>
      <c r="F385" s="832" t="s">
        <v>5281</v>
      </c>
      <c r="G385" s="832" t="s">
        <v>5283</v>
      </c>
      <c r="H385" s="849"/>
      <c r="I385" s="849"/>
      <c r="J385" s="832"/>
      <c r="K385" s="832"/>
      <c r="L385" s="849">
        <v>1</v>
      </c>
      <c r="M385" s="849">
        <v>986</v>
      </c>
      <c r="N385" s="832">
        <v>1</v>
      </c>
      <c r="O385" s="832">
        <v>986</v>
      </c>
      <c r="P385" s="849"/>
      <c r="Q385" s="849"/>
      <c r="R385" s="837"/>
      <c r="S385" s="850"/>
    </row>
    <row r="386" spans="1:19" ht="14.4" customHeight="1" x14ac:dyDescent="0.3">
      <c r="A386" s="831" t="s">
        <v>5212</v>
      </c>
      <c r="B386" s="832" t="s">
        <v>5213</v>
      </c>
      <c r="C386" s="832" t="s">
        <v>597</v>
      </c>
      <c r="D386" s="832" t="s">
        <v>1714</v>
      </c>
      <c r="E386" s="832" t="s">
        <v>5209</v>
      </c>
      <c r="F386" s="832" t="s">
        <v>5284</v>
      </c>
      <c r="G386" s="832" t="s">
        <v>5285</v>
      </c>
      <c r="H386" s="849"/>
      <c r="I386" s="849"/>
      <c r="J386" s="832"/>
      <c r="K386" s="832"/>
      <c r="L386" s="849">
        <v>3</v>
      </c>
      <c r="M386" s="849">
        <v>489</v>
      </c>
      <c r="N386" s="832">
        <v>1</v>
      </c>
      <c r="O386" s="832">
        <v>163</v>
      </c>
      <c r="P386" s="849">
        <v>5</v>
      </c>
      <c r="Q386" s="849">
        <v>820</v>
      </c>
      <c r="R386" s="837">
        <v>1.6768916155419222</v>
      </c>
      <c r="S386" s="850">
        <v>164</v>
      </c>
    </row>
    <row r="387" spans="1:19" ht="14.4" customHeight="1" x14ac:dyDescent="0.3">
      <c r="A387" s="831" t="s">
        <v>5212</v>
      </c>
      <c r="B387" s="832" t="s">
        <v>5213</v>
      </c>
      <c r="C387" s="832" t="s">
        <v>597</v>
      </c>
      <c r="D387" s="832" t="s">
        <v>1714</v>
      </c>
      <c r="E387" s="832" t="s">
        <v>5209</v>
      </c>
      <c r="F387" s="832" t="s">
        <v>5284</v>
      </c>
      <c r="G387" s="832" t="s">
        <v>5286</v>
      </c>
      <c r="H387" s="849">
        <v>15</v>
      </c>
      <c r="I387" s="849">
        <v>2445</v>
      </c>
      <c r="J387" s="832">
        <v>0.88235294117647056</v>
      </c>
      <c r="K387" s="832">
        <v>163</v>
      </c>
      <c r="L387" s="849">
        <v>17</v>
      </c>
      <c r="M387" s="849">
        <v>2771</v>
      </c>
      <c r="N387" s="832">
        <v>1</v>
      </c>
      <c r="O387" s="832">
        <v>163</v>
      </c>
      <c r="P387" s="849">
        <v>9</v>
      </c>
      <c r="Q387" s="849">
        <v>1476</v>
      </c>
      <c r="R387" s="837">
        <v>0.53265968964272825</v>
      </c>
      <c r="S387" s="850">
        <v>164</v>
      </c>
    </row>
    <row r="388" spans="1:19" ht="14.4" customHeight="1" x14ac:dyDescent="0.3">
      <c r="A388" s="831" t="s">
        <v>5212</v>
      </c>
      <c r="B388" s="832" t="s">
        <v>5213</v>
      </c>
      <c r="C388" s="832" t="s">
        <v>597</v>
      </c>
      <c r="D388" s="832" t="s">
        <v>1714</v>
      </c>
      <c r="E388" s="832" t="s">
        <v>5209</v>
      </c>
      <c r="F388" s="832" t="s">
        <v>5287</v>
      </c>
      <c r="G388" s="832" t="s">
        <v>5288</v>
      </c>
      <c r="H388" s="849">
        <v>1</v>
      </c>
      <c r="I388" s="849">
        <v>33.33</v>
      </c>
      <c r="J388" s="832">
        <v>0.14285714285714288</v>
      </c>
      <c r="K388" s="832">
        <v>33.33</v>
      </c>
      <c r="L388" s="849">
        <v>7</v>
      </c>
      <c r="M388" s="849">
        <v>233.30999999999995</v>
      </c>
      <c r="N388" s="832">
        <v>1</v>
      </c>
      <c r="O388" s="832">
        <v>33.329999999999991</v>
      </c>
      <c r="P388" s="849">
        <v>6</v>
      </c>
      <c r="Q388" s="849">
        <v>199.97999999999996</v>
      </c>
      <c r="R388" s="837">
        <v>0.85714285714285721</v>
      </c>
      <c r="S388" s="850">
        <v>33.329999999999991</v>
      </c>
    </row>
    <row r="389" spans="1:19" ht="14.4" customHeight="1" x14ac:dyDescent="0.3">
      <c r="A389" s="831" t="s">
        <v>5212</v>
      </c>
      <c r="B389" s="832" t="s">
        <v>5213</v>
      </c>
      <c r="C389" s="832" t="s">
        <v>597</v>
      </c>
      <c r="D389" s="832" t="s">
        <v>1714</v>
      </c>
      <c r="E389" s="832" t="s">
        <v>5209</v>
      </c>
      <c r="F389" s="832" t="s">
        <v>5287</v>
      </c>
      <c r="G389" s="832" t="s">
        <v>5289</v>
      </c>
      <c r="H389" s="849">
        <v>510</v>
      </c>
      <c r="I389" s="849">
        <v>16999.980000000003</v>
      </c>
      <c r="J389" s="832">
        <v>0.85284280433104209</v>
      </c>
      <c r="K389" s="832">
        <v>33.333294117647064</v>
      </c>
      <c r="L389" s="849">
        <v>598</v>
      </c>
      <c r="M389" s="849">
        <v>19933.309999999998</v>
      </c>
      <c r="N389" s="832">
        <v>1</v>
      </c>
      <c r="O389" s="832">
        <v>33.33329431438127</v>
      </c>
      <c r="P389" s="849">
        <v>530</v>
      </c>
      <c r="Q389" s="849">
        <v>17666.650000000001</v>
      </c>
      <c r="R389" s="837">
        <v>0.88628782675832585</v>
      </c>
      <c r="S389" s="850">
        <v>33.333301886792455</v>
      </c>
    </row>
    <row r="390" spans="1:19" ht="14.4" customHeight="1" x14ac:dyDescent="0.3">
      <c r="A390" s="831" t="s">
        <v>5212</v>
      </c>
      <c r="B390" s="832" t="s">
        <v>5213</v>
      </c>
      <c r="C390" s="832" t="s">
        <v>597</v>
      </c>
      <c r="D390" s="832" t="s">
        <v>1714</v>
      </c>
      <c r="E390" s="832" t="s">
        <v>5209</v>
      </c>
      <c r="F390" s="832" t="s">
        <v>5290</v>
      </c>
      <c r="G390" s="832" t="s">
        <v>5291</v>
      </c>
      <c r="H390" s="849"/>
      <c r="I390" s="849"/>
      <c r="J390" s="832"/>
      <c r="K390" s="832"/>
      <c r="L390" s="849">
        <v>3</v>
      </c>
      <c r="M390" s="849">
        <v>348</v>
      </c>
      <c r="N390" s="832">
        <v>1</v>
      </c>
      <c r="O390" s="832">
        <v>116</v>
      </c>
      <c r="P390" s="849">
        <v>2</v>
      </c>
      <c r="Q390" s="849">
        <v>232</v>
      </c>
      <c r="R390" s="837">
        <v>0.66666666666666663</v>
      </c>
      <c r="S390" s="850">
        <v>116</v>
      </c>
    </row>
    <row r="391" spans="1:19" ht="14.4" customHeight="1" x14ac:dyDescent="0.3">
      <c r="A391" s="831" t="s">
        <v>5212</v>
      </c>
      <c r="B391" s="832" t="s">
        <v>5213</v>
      </c>
      <c r="C391" s="832" t="s">
        <v>597</v>
      </c>
      <c r="D391" s="832" t="s">
        <v>1714</v>
      </c>
      <c r="E391" s="832" t="s">
        <v>5209</v>
      </c>
      <c r="F391" s="832" t="s">
        <v>5290</v>
      </c>
      <c r="G391" s="832" t="s">
        <v>5292</v>
      </c>
      <c r="H391" s="849">
        <v>5</v>
      </c>
      <c r="I391" s="849">
        <v>580</v>
      </c>
      <c r="J391" s="832">
        <v>5</v>
      </c>
      <c r="K391" s="832">
        <v>116</v>
      </c>
      <c r="L391" s="849">
        <v>1</v>
      </c>
      <c r="M391" s="849">
        <v>116</v>
      </c>
      <c r="N391" s="832">
        <v>1</v>
      </c>
      <c r="O391" s="832">
        <v>116</v>
      </c>
      <c r="P391" s="849"/>
      <c r="Q391" s="849"/>
      <c r="R391" s="837"/>
      <c r="S391" s="850"/>
    </row>
    <row r="392" spans="1:19" ht="14.4" customHeight="1" x14ac:dyDescent="0.3">
      <c r="A392" s="831" t="s">
        <v>5212</v>
      </c>
      <c r="B392" s="832" t="s">
        <v>5213</v>
      </c>
      <c r="C392" s="832" t="s">
        <v>597</v>
      </c>
      <c r="D392" s="832" t="s">
        <v>1714</v>
      </c>
      <c r="E392" s="832" t="s">
        <v>5209</v>
      </c>
      <c r="F392" s="832" t="s">
        <v>5295</v>
      </c>
      <c r="G392" s="832" t="s">
        <v>5296</v>
      </c>
      <c r="H392" s="849">
        <v>9</v>
      </c>
      <c r="I392" s="849">
        <v>774</v>
      </c>
      <c r="J392" s="832">
        <v>0.40909090909090912</v>
      </c>
      <c r="K392" s="832">
        <v>86</v>
      </c>
      <c r="L392" s="849">
        <v>22</v>
      </c>
      <c r="M392" s="849">
        <v>1892</v>
      </c>
      <c r="N392" s="832">
        <v>1</v>
      </c>
      <c r="O392" s="832">
        <v>86</v>
      </c>
      <c r="P392" s="849">
        <v>15</v>
      </c>
      <c r="Q392" s="849">
        <v>1290</v>
      </c>
      <c r="R392" s="837">
        <v>0.68181818181818177</v>
      </c>
      <c r="S392" s="850">
        <v>86</v>
      </c>
    </row>
    <row r="393" spans="1:19" ht="14.4" customHeight="1" x14ac:dyDescent="0.3">
      <c r="A393" s="831" t="s">
        <v>5212</v>
      </c>
      <c r="B393" s="832" t="s">
        <v>5213</v>
      </c>
      <c r="C393" s="832" t="s">
        <v>597</v>
      </c>
      <c r="D393" s="832" t="s">
        <v>1714</v>
      </c>
      <c r="E393" s="832" t="s">
        <v>5209</v>
      </c>
      <c r="F393" s="832" t="s">
        <v>5295</v>
      </c>
      <c r="G393" s="832" t="s">
        <v>5297</v>
      </c>
      <c r="H393" s="849">
        <v>1</v>
      </c>
      <c r="I393" s="849">
        <v>86</v>
      </c>
      <c r="J393" s="832">
        <v>1</v>
      </c>
      <c r="K393" s="832">
        <v>86</v>
      </c>
      <c r="L393" s="849">
        <v>1</v>
      </c>
      <c r="M393" s="849">
        <v>86</v>
      </c>
      <c r="N393" s="832">
        <v>1</v>
      </c>
      <c r="O393" s="832">
        <v>86</v>
      </c>
      <c r="P393" s="849">
        <v>4</v>
      </c>
      <c r="Q393" s="849">
        <v>344</v>
      </c>
      <c r="R393" s="837">
        <v>4</v>
      </c>
      <c r="S393" s="850">
        <v>86</v>
      </c>
    </row>
    <row r="394" spans="1:19" ht="14.4" customHeight="1" x14ac:dyDescent="0.3">
      <c r="A394" s="831" t="s">
        <v>5212</v>
      </c>
      <c r="B394" s="832" t="s">
        <v>5213</v>
      </c>
      <c r="C394" s="832" t="s">
        <v>597</v>
      </c>
      <c r="D394" s="832" t="s">
        <v>1714</v>
      </c>
      <c r="E394" s="832" t="s">
        <v>5209</v>
      </c>
      <c r="F394" s="832" t="s">
        <v>5298</v>
      </c>
      <c r="G394" s="832" t="s">
        <v>5299</v>
      </c>
      <c r="H394" s="849">
        <v>1</v>
      </c>
      <c r="I394" s="849">
        <v>32</v>
      </c>
      <c r="J394" s="832">
        <v>0.5</v>
      </c>
      <c r="K394" s="832">
        <v>32</v>
      </c>
      <c r="L394" s="849">
        <v>2</v>
      </c>
      <c r="M394" s="849">
        <v>64</v>
      </c>
      <c r="N394" s="832">
        <v>1</v>
      </c>
      <c r="O394" s="832">
        <v>32</v>
      </c>
      <c r="P394" s="849">
        <v>4</v>
      </c>
      <c r="Q394" s="849">
        <v>128</v>
      </c>
      <c r="R394" s="837">
        <v>2</v>
      </c>
      <c r="S394" s="850">
        <v>32</v>
      </c>
    </row>
    <row r="395" spans="1:19" ht="14.4" customHeight="1" x14ac:dyDescent="0.3">
      <c r="A395" s="831" t="s">
        <v>5212</v>
      </c>
      <c r="B395" s="832" t="s">
        <v>5213</v>
      </c>
      <c r="C395" s="832" t="s">
        <v>597</v>
      </c>
      <c r="D395" s="832" t="s">
        <v>1714</v>
      </c>
      <c r="E395" s="832" t="s">
        <v>5209</v>
      </c>
      <c r="F395" s="832" t="s">
        <v>5298</v>
      </c>
      <c r="G395" s="832" t="s">
        <v>5300</v>
      </c>
      <c r="H395" s="849">
        <v>7</v>
      </c>
      <c r="I395" s="849">
        <v>224</v>
      </c>
      <c r="J395" s="832">
        <v>0.46666666666666667</v>
      </c>
      <c r="K395" s="832">
        <v>32</v>
      </c>
      <c r="L395" s="849">
        <v>15</v>
      </c>
      <c r="M395" s="849">
        <v>480</v>
      </c>
      <c r="N395" s="832">
        <v>1</v>
      </c>
      <c r="O395" s="832">
        <v>32</v>
      </c>
      <c r="P395" s="849">
        <v>10</v>
      </c>
      <c r="Q395" s="849">
        <v>320</v>
      </c>
      <c r="R395" s="837">
        <v>0.66666666666666663</v>
      </c>
      <c r="S395" s="850">
        <v>32</v>
      </c>
    </row>
    <row r="396" spans="1:19" ht="14.4" customHeight="1" x14ac:dyDescent="0.3">
      <c r="A396" s="831" t="s">
        <v>5212</v>
      </c>
      <c r="B396" s="832" t="s">
        <v>5213</v>
      </c>
      <c r="C396" s="832" t="s">
        <v>597</v>
      </c>
      <c r="D396" s="832" t="s">
        <v>1714</v>
      </c>
      <c r="E396" s="832" t="s">
        <v>5209</v>
      </c>
      <c r="F396" s="832" t="s">
        <v>5303</v>
      </c>
      <c r="G396" s="832" t="s">
        <v>5304</v>
      </c>
      <c r="H396" s="849">
        <v>1</v>
      </c>
      <c r="I396" s="849">
        <v>394</v>
      </c>
      <c r="J396" s="832"/>
      <c r="K396" s="832">
        <v>394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5212</v>
      </c>
      <c r="B397" s="832" t="s">
        <v>5213</v>
      </c>
      <c r="C397" s="832" t="s">
        <v>597</v>
      </c>
      <c r="D397" s="832" t="s">
        <v>1714</v>
      </c>
      <c r="E397" s="832" t="s">
        <v>5209</v>
      </c>
      <c r="F397" s="832" t="s">
        <v>5303</v>
      </c>
      <c r="G397" s="832" t="s">
        <v>5305</v>
      </c>
      <c r="H397" s="849">
        <v>2</v>
      </c>
      <c r="I397" s="849">
        <v>788</v>
      </c>
      <c r="J397" s="832">
        <v>1.9949367088607595</v>
      </c>
      <c r="K397" s="832">
        <v>394</v>
      </c>
      <c r="L397" s="849">
        <v>1</v>
      </c>
      <c r="M397" s="849">
        <v>395</v>
      </c>
      <c r="N397" s="832">
        <v>1</v>
      </c>
      <c r="O397" s="832">
        <v>395</v>
      </c>
      <c r="P397" s="849">
        <v>1</v>
      </c>
      <c r="Q397" s="849">
        <v>496</v>
      </c>
      <c r="R397" s="837">
        <v>1.2556962025316456</v>
      </c>
      <c r="S397" s="850">
        <v>496</v>
      </c>
    </row>
    <row r="398" spans="1:19" ht="14.4" customHeight="1" x14ac:dyDescent="0.3">
      <c r="A398" s="831" t="s">
        <v>5212</v>
      </c>
      <c r="B398" s="832" t="s">
        <v>5213</v>
      </c>
      <c r="C398" s="832" t="s">
        <v>597</v>
      </c>
      <c r="D398" s="832" t="s">
        <v>1714</v>
      </c>
      <c r="E398" s="832" t="s">
        <v>5209</v>
      </c>
      <c r="F398" s="832" t="s">
        <v>5306</v>
      </c>
      <c r="G398" s="832" t="s">
        <v>5263</v>
      </c>
      <c r="H398" s="849">
        <v>1</v>
      </c>
      <c r="I398" s="849">
        <v>688</v>
      </c>
      <c r="J398" s="832"/>
      <c r="K398" s="832">
        <v>688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5212</v>
      </c>
      <c r="B399" s="832" t="s">
        <v>5213</v>
      </c>
      <c r="C399" s="832" t="s">
        <v>597</v>
      </c>
      <c r="D399" s="832" t="s">
        <v>1714</v>
      </c>
      <c r="E399" s="832" t="s">
        <v>5209</v>
      </c>
      <c r="F399" s="832" t="s">
        <v>5307</v>
      </c>
      <c r="G399" s="832" t="s">
        <v>5308</v>
      </c>
      <c r="H399" s="849">
        <v>5</v>
      </c>
      <c r="I399" s="849">
        <v>810</v>
      </c>
      <c r="J399" s="832">
        <v>1.6666666666666667</v>
      </c>
      <c r="K399" s="832">
        <v>162</v>
      </c>
      <c r="L399" s="849">
        <v>3</v>
      </c>
      <c r="M399" s="849">
        <v>486</v>
      </c>
      <c r="N399" s="832">
        <v>1</v>
      </c>
      <c r="O399" s="832">
        <v>162</v>
      </c>
      <c r="P399" s="849">
        <v>2</v>
      </c>
      <c r="Q399" s="849">
        <v>316</v>
      </c>
      <c r="R399" s="837">
        <v>0.65020576131687247</v>
      </c>
      <c r="S399" s="850">
        <v>158</v>
      </c>
    </row>
    <row r="400" spans="1:19" ht="14.4" customHeight="1" x14ac:dyDescent="0.3">
      <c r="A400" s="831" t="s">
        <v>5212</v>
      </c>
      <c r="B400" s="832" t="s">
        <v>5213</v>
      </c>
      <c r="C400" s="832" t="s">
        <v>597</v>
      </c>
      <c r="D400" s="832" t="s">
        <v>1714</v>
      </c>
      <c r="E400" s="832" t="s">
        <v>5209</v>
      </c>
      <c r="F400" s="832" t="s">
        <v>5307</v>
      </c>
      <c r="G400" s="832" t="s">
        <v>5309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158</v>
      </c>
      <c r="R400" s="837"/>
      <c r="S400" s="850">
        <v>158</v>
      </c>
    </row>
    <row r="401" spans="1:19" ht="14.4" customHeight="1" x14ac:dyDescent="0.3">
      <c r="A401" s="831" t="s">
        <v>5212</v>
      </c>
      <c r="B401" s="832" t="s">
        <v>5213</v>
      </c>
      <c r="C401" s="832" t="s">
        <v>597</v>
      </c>
      <c r="D401" s="832" t="s">
        <v>1714</v>
      </c>
      <c r="E401" s="832" t="s">
        <v>5209</v>
      </c>
      <c r="F401" s="832" t="s">
        <v>5210</v>
      </c>
      <c r="G401" s="832" t="s">
        <v>5211</v>
      </c>
      <c r="H401" s="849">
        <v>17</v>
      </c>
      <c r="I401" s="849">
        <v>4267</v>
      </c>
      <c r="J401" s="832">
        <v>0.40476190476190477</v>
      </c>
      <c r="K401" s="832">
        <v>251</v>
      </c>
      <c r="L401" s="849">
        <v>42</v>
      </c>
      <c r="M401" s="849">
        <v>10542</v>
      </c>
      <c r="N401" s="832">
        <v>1</v>
      </c>
      <c r="O401" s="832">
        <v>251</v>
      </c>
      <c r="P401" s="849">
        <v>47</v>
      </c>
      <c r="Q401" s="849">
        <v>11844</v>
      </c>
      <c r="R401" s="837">
        <v>1.1235059760956174</v>
      </c>
      <c r="S401" s="850">
        <v>252</v>
      </c>
    </row>
    <row r="402" spans="1:19" ht="14.4" customHeight="1" x14ac:dyDescent="0.3">
      <c r="A402" s="831" t="s">
        <v>5212</v>
      </c>
      <c r="B402" s="832" t="s">
        <v>5213</v>
      </c>
      <c r="C402" s="832" t="s">
        <v>597</v>
      </c>
      <c r="D402" s="832" t="s">
        <v>1714</v>
      </c>
      <c r="E402" s="832" t="s">
        <v>5209</v>
      </c>
      <c r="F402" s="832" t="s">
        <v>5210</v>
      </c>
      <c r="G402" s="832" t="s">
        <v>5312</v>
      </c>
      <c r="H402" s="849">
        <v>2</v>
      </c>
      <c r="I402" s="849">
        <v>502</v>
      </c>
      <c r="J402" s="832">
        <v>0.2</v>
      </c>
      <c r="K402" s="832">
        <v>251</v>
      </c>
      <c r="L402" s="849">
        <v>10</v>
      </c>
      <c r="M402" s="849">
        <v>2510</v>
      </c>
      <c r="N402" s="832">
        <v>1</v>
      </c>
      <c r="O402" s="832">
        <v>251</v>
      </c>
      <c r="P402" s="849">
        <v>6</v>
      </c>
      <c r="Q402" s="849">
        <v>1512</v>
      </c>
      <c r="R402" s="837">
        <v>0.60239043824701199</v>
      </c>
      <c r="S402" s="850">
        <v>252</v>
      </c>
    </row>
    <row r="403" spans="1:19" ht="14.4" customHeight="1" x14ac:dyDescent="0.3">
      <c r="A403" s="831" t="s">
        <v>5212</v>
      </c>
      <c r="B403" s="832" t="s">
        <v>5213</v>
      </c>
      <c r="C403" s="832" t="s">
        <v>597</v>
      </c>
      <c r="D403" s="832" t="s">
        <v>1714</v>
      </c>
      <c r="E403" s="832" t="s">
        <v>5209</v>
      </c>
      <c r="F403" s="832" t="s">
        <v>5315</v>
      </c>
      <c r="G403" s="832" t="s">
        <v>5317</v>
      </c>
      <c r="H403" s="849"/>
      <c r="I403" s="849"/>
      <c r="J403" s="832"/>
      <c r="K403" s="832"/>
      <c r="L403" s="849">
        <v>1</v>
      </c>
      <c r="M403" s="849">
        <v>722</v>
      </c>
      <c r="N403" s="832">
        <v>1</v>
      </c>
      <c r="O403" s="832">
        <v>722</v>
      </c>
      <c r="P403" s="849"/>
      <c r="Q403" s="849"/>
      <c r="R403" s="837"/>
      <c r="S403" s="850"/>
    </row>
    <row r="404" spans="1:19" ht="14.4" customHeight="1" x14ac:dyDescent="0.3">
      <c r="A404" s="831" t="s">
        <v>5212</v>
      </c>
      <c r="B404" s="832" t="s">
        <v>5213</v>
      </c>
      <c r="C404" s="832" t="s">
        <v>597</v>
      </c>
      <c r="D404" s="832" t="s">
        <v>1714</v>
      </c>
      <c r="E404" s="832" t="s">
        <v>5209</v>
      </c>
      <c r="F404" s="832" t="s">
        <v>5320</v>
      </c>
      <c r="G404" s="832" t="s">
        <v>5321</v>
      </c>
      <c r="H404" s="849"/>
      <c r="I404" s="849"/>
      <c r="J404" s="832"/>
      <c r="K404" s="832"/>
      <c r="L404" s="849">
        <v>1</v>
      </c>
      <c r="M404" s="849">
        <v>123</v>
      </c>
      <c r="N404" s="832">
        <v>1</v>
      </c>
      <c r="O404" s="832">
        <v>123</v>
      </c>
      <c r="P404" s="849"/>
      <c r="Q404" s="849"/>
      <c r="R404" s="837"/>
      <c r="S404" s="850"/>
    </row>
    <row r="405" spans="1:19" ht="14.4" customHeight="1" x14ac:dyDescent="0.3">
      <c r="A405" s="831" t="s">
        <v>5212</v>
      </c>
      <c r="B405" s="832" t="s">
        <v>5213</v>
      </c>
      <c r="C405" s="832" t="s">
        <v>597</v>
      </c>
      <c r="D405" s="832" t="s">
        <v>1714</v>
      </c>
      <c r="E405" s="832" t="s">
        <v>5209</v>
      </c>
      <c r="F405" s="832" t="s">
        <v>5325</v>
      </c>
      <c r="G405" s="832" t="s">
        <v>5326</v>
      </c>
      <c r="H405" s="849">
        <v>1</v>
      </c>
      <c r="I405" s="849">
        <v>183</v>
      </c>
      <c r="J405" s="832"/>
      <c r="K405" s="832">
        <v>183</v>
      </c>
      <c r="L405" s="849"/>
      <c r="M405" s="849"/>
      <c r="N405" s="832"/>
      <c r="O405" s="832"/>
      <c r="P405" s="849">
        <v>1</v>
      </c>
      <c r="Q405" s="849">
        <v>375</v>
      </c>
      <c r="R405" s="837"/>
      <c r="S405" s="850">
        <v>375</v>
      </c>
    </row>
    <row r="406" spans="1:19" ht="14.4" customHeight="1" x14ac:dyDescent="0.3">
      <c r="A406" s="831" t="s">
        <v>5212</v>
      </c>
      <c r="B406" s="832" t="s">
        <v>5213</v>
      </c>
      <c r="C406" s="832" t="s">
        <v>597</v>
      </c>
      <c r="D406" s="832" t="s">
        <v>1714</v>
      </c>
      <c r="E406" s="832" t="s">
        <v>5209</v>
      </c>
      <c r="F406" s="832" t="s">
        <v>5325</v>
      </c>
      <c r="G406" s="832" t="s">
        <v>5327</v>
      </c>
      <c r="H406" s="849">
        <v>1</v>
      </c>
      <c r="I406" s="849">
        <v>183</v>
      </c>
      <c r="J406" s="832">
        <v>0.5</v>
      </c>
      <c r="K406" s="832">
        <v>183</v>
      </c>
      <c r="L406" s="849">
        <v>2</v>
      </c>
      <c r="M406" s="849">
        <v>366</v>
      </c>
      <c r="N406" s="832">
        <v>1</v>
      </c>
      <c r="O406" s="832">
        <v>183</v>
      </c>
      <c r="P406" s="849"/>
      <c r="Q406" s="849"/>
      <c r="R406" s="837"/>
      <c r="S406" s="850"/>
    </row>
    <row r="407" spans="1:19" ht="14.4" customHeight="1" x14ac:dyDescent="0.3">
      <c r="A407" s="831" t="s">
        <v>5212</v>
      </c>
      <c r="B407" s="832" t="s">
        <v>5213</v>
      </c>
      <c r="C407" s="832" t="s">
        <v>597</v>
      </c>
      <c r="D407" s="832" t="s">
        <v>1714</v>
      </c>
      <c r="E407" s="832" t="s">
        <v>5209</v>
      </c>
      <c r="F407" s="832" t="s">
        <v>5328</v>
      </c>
      <c r="G407" s="832" t="s">
        <v>5329</v>
      </c>
      <c r="H407" s="849"/>
      <c r="I407" s="849"/>
      <c r="J407" s="832"/>
      <c r="K407" s="832"/>
      <c r="L407" s="849"/>
      <c r="M407" s="849"/>
      <c r="N407" s="832"/>
      <c r="O407" s="832"/>
      <c r="P407" s="849">
        <v>5</v>
      </c>
      <c r="Q407" s="849">
        <v>4920</v>
      </c>
      <c r="R407" s="837"/>
      <c r="S407" s="850">
        <v>984</v>
      </c>
    </row>
    <row r="408" spans="1:19" ht="14.4" customHeight="1" x14ac:dyDescent="0.3">
      <c r="A408" s="831" t="s">
        <v>5212</v>
      </c>
      <c r="B408" s="832" t="s">
        <v>5213</v>
      </c>
      <c r="C408" s="832" t="s">
        <v>597</v>
      </c>
      <c r="D408" s="832" t="s">
        <v>1714</v>
      </c>
      <c r="E408" s="832" t="s">
        <v>5209</v>
      </c>
      <c r="F408" s="832" t="s">
        <v>5328</v>
      </c>
      <c r="G408" s="832" t="s">
        <v>5330</v>
      </c>
      <c r="H408" s="849"/>
      <c r="I408" s="849"/>
      <c r="J408" s="832"/>
      <c r="K408" s="832"/>
      <c r="L408" s="849">
        <v>1</v>
      </c>
      <c r="M408" s="849">
        <v>648</v>
      </c>
      <c r="N408" s="832">
        <v>1</v>
      </c>
      <c r="O408" s="832">
        <v>648</v>
      </c>
      <c r="P408" s="849"/>
      <c r="Q408" s="849"/>
      <c r="R408" s="837"/>
      <c r="S408" s="850"/>
    </row>
    <row r="409" spans="1:19" ht="14.4" customHeight="1" x14ac:dyDescent="0.3">
      <c r="A409" s="831" t="s">
        <v>5212</v>
      </c>
      <c r="B409" s="832" t="s">
        <v>5213</v>
      </c>
      <c r="C409" s="832" t="s">
        <v>597</v>
      </c>
      <c r="D409" s="832" t="s">
        <v>1714</v>
      </c>
      <c r="E409" s="832" t="s">
        <v>5209</v>
      </c>
      <c r="F409" s="832" t="s">
        <v>5331</v>
      </c>
      <c r="G409" s="832" t="s">
        <v>5332</v>
      </c>
      <c r="H409" s="849"/>
      <c r="I409" s="849"/>
      <c r="J409" s="832"/>
      <c r="K409" s="832"/>
      <c r="L409" s="849">
        <v>1</v>
      </c>
      <c r="M409" s="849">
        <v>319</v>
      </c>
      <c r="N409" s="832">
        <v>1</v>
      </c>
      <c r="O409" s="832">
        <v>319</v>
      </c>
      <c r="P409" s="849">
        <v>4</v>
      </c>
      <c r="Q409" s="849">
        <v>1412</v>
      </c>
      <c r="R409" s="837">
        <v>4.4263322884012535</v>
      </c>
      <c r="S409" s="850">
        <v>353</v>
      </c>
    </row>
    <row r="410" spans="1:19" ht="14.4" customHeight="1" x14ac:dyDescent="0.3">
      <c r="A410" s="831" t="s">
        <v>5212</v>
      </c>
      <c r="B410" s="832" t="s">
        <v>5213</v>
      </c>
      <c r="C410" s="832" t="s">
        <v>597</v>
      </c>
      <c r="D410" s="832" t="s">
        <v>1714</v>
      </c>
      <c r="E410" s="832" t="s">
        <v>5209</v>
      </c>
      <c r="F410" s="832" t="s">
        <v>5331</v>
      </c>
      <c r="G410" s="832" t="s">
        <v>5333</v>
      </c>
      <c r="H410" s="849">
        <v>2</v>
      </c>
      <c r="I410" s="849">
        <v>638</v>
      </c>
      <c r="J410" s="832"/>
      <c r="K410" s="832">
        <v>319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5212</v>
      </c>
      <c r="B411" s="832" t="s">
        <v>5213</v>
      </c>
      <c r="C411" s="832" t="s">
        <v>597</v>
      </c>
      <c r="D411" s="832" t="s">
        <v>1714</v>
      </c>
      <c r="E411" s="832" t="s">
        <v>5209</v>
      </c>
      <c r="F411" s="832" t="s">
        <v>5339</v>
      </c>
      <c r="G411" s="832" t="s">
        <v>5340</v>
      </c>
      <c r="H411" s="849">
        <v>7</v>
      </c>
      <c r="I411" s="849">
        <v>805</v>
      </c>
      <c r="J411" s="832">
        <v>0.25925925925925924</v>
      </c>
      <c r="K411" s="832">
        <v>115</v>
      </c>
      <c r="L411" s="849">
        <v>27</v>
      </c>
      <c r="M411" s="849">
        <v>3105</v>
      </c>
      <c r="N411" s="832">
        <v>1</v>
      </c>
      <c r="O411" s="832">
        <v>115</v>
      </c>
      <c r="P411" s="849">
        <v>15</v>
      </c>
      <c r="Q411" s="849">
        <v>2175</v>
      </c>
      <c r="R411" s="837">
        <v>0.70048309178743962</v>
      </c>
      <c r="S411" s="850">
        <v>145</v>
      </c>
    </row>
    <row r="412" spans="1:19" ht="14.4" customHeight="1" x14ac:dyDescent="0.3">
      <c r="A412" s="831" t="s">
        <v>5212</v>
      </c>
      <c r="B412" s="832" t="s">
        <v>5213</v>
      </c>
      <c r="C412" s="832" t="s">
        <v>597</v>
      </c>
      <c r="D412" s="832" t="s">
        <v>1714</v>
      </c>
      <c r="E412" s="832" t="s">
        <v>5209</v>
      </c>
      <c r="F412" s="832" t="s">
        <v>5339</v>
      </c>
      <c r="G412" s="832" t="s">
        <v>5341</v>
      </c>
      <c r="H412" s="849">
        <v>5</v>
      </c>
      <c r="I412" s="849">
        <v>575</v>
      </c>
      <c r="J412" s="832">
        <v>2.5</v>
      </c>
      <c r="K412" s="832">
        <v>115</v>
      </c>
      <c r="L412" s="849">
        <v>2</v>
      </c>
      <c r="M412" s="849">
        <v>230</v>
      </c>
      <c r="N412" s="832">
        <v>1</v>
      </c>
      <c r="O412" s="832">
        <v>115</v>
      </c>
      <c r="P412" s="849">
        <v>3</v>
      </c>
      <c r="Q412" s="849">
        <v>435</v>
      </c>
      <c r="R412" s="837">
        <v>1.8913043478260869</v>
      </c>
      <c r="S412" s="850">
        <v>145</v>
      </c>
    </row>
    <row r="413" spans="1:19" ht="14.4" customHeight="1" x14ac:dyDescent="0.3">
      <c r="A413" s="831" t="s">
        <v>5212</v>
      </c>
      <c r="B413" s="832" t="s">
        <v>5213</v>
      </c>
      <c r="C413" s="832" t="s">
        <v>597</v>
      </c>
      <c r="D413" s="832" t="s">
        <v>1714</v>
      </c>
      <c r="E413" s="832" t="s">
        <v>5209</v>
      </c>
      <c r="F413" s="832" t="s">
        <v>5352</v>
      </c>
      <c r="G413" s="832" t="s">
        <v>5353</v>
      </c>
      <c r="H413" s="849"/>
      <c r="I413" s="849"/>
      <c r="J413" s="832"/>
      <c r="K413" s="832"/>
      <c r="L413" s="849"/>
      <c r="M413" s="849"/>
      <c r="N413" s="832"/>
      <c r="O413" s="832"/>
      <c r="P413" s="849">
        <v>3</v>
      </c>
      <c r="Q413" s="849">
        <v>2847</v>
      </c>
      <c r="R413" s="837"/>
      <c r="S413" s="850">
        <v>949</v>
      </c>
    </row>
    <row r="414" spans="1:19" ht="14.4" customHeight="1" x14ac:dyDescent="0.3">
      <c r="A414" s="831" t="s">
        <v>5212</v>
      </c>
      <c r="B414" s="832" t="s">
        <v>5213</v>
      </c>
      <c r="C414" s="832" t="s">
        <v>597</v>
      </c>
      <c r="D414" s="832" t="s">
        <v>1714</v>
      </c>
      <c r="E414" s="832" t="s">
        <v>5209</v>
      </c>
      <c r="F414" s="832" t="s">
        <v>5355</v>
      </c>
      <c r="G414" s="832" t="s">
        <v>5356</v>
      </c>
      <c r="H414" s="849">
        <v>5</v>
      </c>
      <c r="I414" s="849">
        <v>1135</v>
      </c>
      <c r="J414" s="832">
        <v>0.625</v>
      </c>
      <c r="K414" s="832">
        <v>227</v>
      </c>
      <c r="L414" s="849">
        <v>8</v>
      </c>
      <c r="M414" s="849">
        <v>1816</v>
      </c>
      <c r="N414" s="832">
        <v>1</v>
      </c>
      <c r="O414" s="832">
        <v>227</v>
      </c>
      <c r="P414" s="849">
        <v>3</v>
      </c>
      <c r="Q414" s="849">
        <v>495</v>
      </c>
      <c r="R414" s="837">
        <v>0.2725770925110132</v>
      </c>
      <c r="S414" s="850">
        <v>165</v>
      </c>
    </row>
    <row r="415" spans="1:19" ht="14.4" customHeight="1" x14ac:dyDescent="0.3">
      <c r="A415" s="831" t="s">
        <v>5212</v>
      </c>
      <c r="B415" s="832" t="s">
        <v>5213</v>
      </c>
      <c r="C415" s="832" t="s">
        <v>597</v>
      </c>
      <c r="D415" s="832" t="s">
        <v>1714</v>
      </c>
      <c r="E415" s="832" t="s">
        <v>5209</v>
      </c>
      <c r="F415" s="832" t="s">
        <v>5359</v>
      </c>
      <c r="G415" s="832" t="s">
        <v>5361</v>
      </c>
      <c r="H415" s="849"/>
      <c r="I415" s="849"/>
      <c r="J415" s="832"/>
      <c r="K415" s="832"/>
      <c r="L415" s="849">
        <v>1</v>
      </c>
      <c r="M415" s="849">
        <v>86</v>
      </c>
      <c r="N415" s="832">
        <v>1</v>
      </c>
      <c r="O415" s="832">
        <v>86</v>
      </c>
      <c r="P415" s="849"/>
      <c r="Q415" s="849"/>
      <c r="R415" s="837"/>
      <c r="S415" s="850"/>
    </row>
    <row r="416" spans="1:19" ht="14.4" customHeight="1" x14ac:dyDescent="0.3">
      <c r="A416" s="831" t="s">
        <v>5212</v>
      </c>
      <c r="B416" s="832" t="s">
        <v>5213</v>
      </c>
      <c r="C416" s="832" t="s">
        <v>597</v>
      </c>
      <c r="D416" s="832" t="s">
        <v>1714</v>
      </c>
      <c r="E416" s="832" t="s">
        <v>5209</v>
      </c>
      <c r="F416" s="832" t="s">
        <v>5364</v>
      </c>
      <c r="G416" s="832" t="s">
        <v>5365</v>
      </c>
      <c r="H416" s="849"/>
      <c r="I416" s="849"/>
      <c r="J416" s="832"/>
      <c r="K416" s="832"/>
      <c r="L416" s="849">
        <v>1</v>
      </c>
      <c r="M416" s="849">
        <v>400</v>
      </c>
      <c r="N416" s="832">
        <v>1</v>
      </c>
      <c r="O416" s="832">
        <v>400</v>
      </c>
      <c r="P416" s="849">
        <v>2</v>
      </c>
      <c r="Q416" s="849">
        <v>1000</v>
      </c>
      <c r="R416" s="837">
        <v>2.5</v>
      </c>
      <c r="S416" s="850">
        <v>500</v>
      </c>
    </row>
    <row r="417" spans="1:19" ht="14.4" customHeight="1" x14ac:dyDescent="0.3">
      <c r="A417" s="831" t="s">
        <v>5212</v>
      </c>
      <c r="B417" s="832" t="s">
        <v>5213</v>
      </c>
      <c r="C417" s="832" t="s">
        <v>597</v>
      </c>
      <c r="D417" s="832" t="s">
        <v>1714</v>
      </c>
      <c r="E417" s="832" t="s">
        <v>5209</v>
      </c>
      <c r="F417" s="832" t="s">
        <v>5364</v>
      </c>
      <c r="G417" s="832" t="s">
        <v>5366</v>
      </c>
      <c r="H417" s="849">
        <v>2</v>
      </c>
      <c r="I417" s="849">
        <v>798</v>
      </c>
      <c r="J417" s="832">
        <v>1.9950000000000001</v>
      </c>
      <c r="K417" s="832">
        <v>399</v>
      </c>
      <c r="L417" s="849">
        <v>1</v>
      </c>
      <c r="M417" s="849">
        <v>400</v>
      </c>
      <c r="N417" s="832">
        <v>1</v>
      </c>
      <c r="O417" s="832">
        <v>400</v>
      </c>
      <c r="P417" s="849">
        <v>1</v>
      </c>
      <c r="Q417" s="849">
        <v>500</v>
      </c>
      <c r="R417" s="837">
        <v>1.25</v>
      </c>
      <c r="S417" s="850">
        <v>500</v>
      </c>
    </row>
    <row r="418" spans="1:19" ht="14.4" customHeight="1" x14ac:dyDescent="0.3">
      <c r="A418" s="831" t="s">
        <v>5212</v>
      </c>
      <c r="B418" s="832" t="s">
        <v>5213</v>
      </c>
      <c r="C418" s="832" t="s">
        <v>597</v>
      </c>
      <c r="D418" s="832" t="s">
        <v>1714</v>
      </c>
      <c r="E418" s="832" t="s">
        <v>5209</v>
      </c>
      <c r="F418" s="832" t="s">
        <v>5369</v>
      </c>
      <c r="G418" s="832" t="s">
        <v>5370</v>
      </c>
      <c r="H418" s="849"/>
      <c r="I418" s="849"/>
      <c r="J418" s="832"/>
      <c r="K418" s="832"/>
      <c r="L418" s="849">
        <v>1</v>
      </c>
      <c r="M418" s="849">
        <v>120</v>
      </c>
      <c r="N418" s="832">
        <v>1</v>
      </c>
      <c r="O418" s="832">
        <v>120</v>
      </c>
      <c r="P418" s="849"/>
      <c r="Q418" s="849"/>
      <c r="R418" s="837"/>
      <c r="S418" s="850"/>
    </row>
    <row r="419" spans="1:19" ht="14.4" customHeight="1" x14ac:dyDescent="0.3">
      <c r="A419" s="831" t="s">
        <v>5212</v>
      </c>
      <c r="B419" s="832" t="s">
        <v>5213</v>
      </c>
      <c r="C419" s="832" t="s">
        <v>597</v>
      </c>
      <c r="D419" s="832" t="s">
        <v>1714</v>
      </c>
      <c r="E419" s="832" t="s">
        <v>5209</v>
      </c>
      <c r="F419" s="832" t="s">
        <v>5377</v>
      </c>
      <c r="G419" s="832" t="s">
        <v>5378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844</v>
      </c>
      <c r="R419" s="837"/>
      <c r="S419" s="850">
        <v>844</v>
      </c>
    </row>
    <row r="420" spans="1:19" ht="14.4" customHeight="1" x14ac:dyDescent="0.3">
      <c r="A420" s="831" t="s">
        <v>5212</v>
      </c>
      <c r="B420" s="832" t="s">
        <v>5213</v>
      </c>
      <c r="C420" s="832" t="s">
        <v>597</v>
      </c>
      <c r="D420" s="832" t="s">
        <v>1714</v>
      </c>
      <c r="E420" s="832" t="s">
        <v>5209</v>
      </c>
      <c r="F420" s="832" t="s">
        <v>5379</v>
      </c>
      <c r="G420" s="832" t="s">
        <v>5380</v>
      </c>
      <c r="H420" s="849">
        <v>1</v>
      </c>
      <c r="I420" s="849">
        <v>179</v>
      </c>
      <c r="J420" s="832"/>
      <c r="K420" s="832">
        <v>179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5212</v>
      </c>
      <c r="B421" s="832" t="s">
        <v>5213</v>
      </c>
      <c r="C421" s="832" t="s">
        <v>597</v>
      </c>
      <c r="D421" s="832" t="s">
        <v>1716</v>
      </c>
      <c r="E421" s="832" t="s">
        <v>5214</v>
      </c>
      <c r="F421" s="832" t="s">
        <v>5215</v>
      </c>
      <c r="G421" s="832" t="s">
        <v>5216</v>
      </c>
      <c r="H421" s="849">
        <v>3.2</v>
      </c>
      <c r="I421" s="849">
        <v>483.37</v>
      </c>
      <c r="J421" s="832">
        <v>1.391192977406821</v>
      </c>
      <c r="K421" s="832">
        <v>151.05312499999999</v>
      </c>
      <c r="L421" s="849">
        <v>2.2999999999999998</v>
      </c>
      <c r="M421" s="849">
        <v>347.45000000000005</v>
      </c>
      <c r="N421" s="832">
        <v>1</v>
      </c>
      <c r="O421" s="832">
        <v>151.06521739130437</v>
      </c>
      <c r="P421" s="849">
        <v>0.30000000000000004</v>
      </c>
      <c r="Q421" s="849">
        <v>20.91</v>
      </c>
      <c r="R421" s="837">
        <v>6.018132105338897E-2</v>
      </c>
      <c r="S421" s="850">
        <v>69.699999999999989</v>
      </c>
    </row>
    <row r="422" spans="1:19" ht="14.4" customHeight="1" x14ac:dyDescent="0.3">
      <c r="A422" s="831" t="s">
        <v>5212</v>
      </c>
      <c r="B422" s="832" t="s">
        <v>5213</v>
      </c>
      <c r="C422" s="832" t="s">
        <v>597</v>
      </c>
      <c r="D422" s="832" t="s">
        <v>1716</v>
      </c>
      <c r="E422" s="832" t="s">
        <v>5214</v>
      </c>
      <c r="F422" s="832" t="s">
        <v>5221</v>
      </c>
      <c r="G422" s="832" t="s">
        <v>1125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16.8</v>
      </c>
      <c r="R422" s="837"/>
      <c r="S422" s="850">
        <v>16.8</v>
      </c>
    </row>
    <row r="423" spans="1:19" ht="14.4" customHeight="1" x14ac:dyDescent="0.3">
      <c r="A423" s="831" t="s">
        <v>5212</v>
      </c>
      <c r="B423" s="832" t="s">
        <v>5213</v>
      </c>
      <c r="C423" s="832" t="s">
        <v>597</v>
      </c>
      <c r="D423" s="832" t="s">
        <v>1716</v>
      </c>
      <c r="E423" s="832" t="s">
        <v>5209</v>
      </c>
      <c r="F423" s="832" t="s">
        <v>5227</v>
      </c>
      <c r="G423" s="832" t="s">
        <v>5228</v>
      </c>
      <c r="H423" s="849">
        <v>2</v>
      </c>
      <c r="I423" s="849">
        <v>166</v>
      </c>
      <c r="J423" s="832">
        <v>2</v>
      </c>
      <c r="K423" s="832">
        <v>83</v>
      </c>
      <c r="L423" s="849">
        <v>1</v>
      </c>
      <c r="M423" s="849">
        <v>83</v>
      </c>
      <c r="N423" s="832">
        <v>1</v>
      </c>
      <c r="O423" s="832">
        <v>83</v>
      </c>
      <c r="P423" s="849"/>
      <c r="Q423" s="849"/>
      <c r="R423" s="837"/>
      <c r="S423" s="850"/>
    </row>
    <row r="424" spans="1:19" ht="14.4" customHeight="1" x14ac:dyDescent="0.3">
      <c r="A424" s="831" t="s">
        <v>5212</v>
      </c>
      <c r="B424" s="832" t="s">
        <v>5213</v>
      </c>
      <c r="C424" s="832" t="s">
        <v>597</v>
      </c>
      <c r="D424" s="832" t="s">
        <v>1716</v>
      </c>
      <c r="E424" s="832" t="s">
        <v>5209</v>
      </c>
      <c r="F424" s="832" t="s">
        <v>5239</v>
      </c>
      <c r="G424" s="832" t="s">
        <v>5241</v>
      </c>
      <c r="H424" s="849">
        <v>3</v>
      </c>
      <c r="I424" s="849">
        <v>621</v>
      </c>
      <c r="J424" s="832"/>
      <c r="K424" s="832">
        <v>207</v>
      </c>
      <c r="L424" s="849"/>
      <c r="M424" s="849"/>
      <c r="N424" s="832"/>
      <c r="O424" s="832"/>
      <c r="P424" s="849">
        <v>2</v>
      </c>
      <c r="Q424" s="849">
        <v>482</v>
      </c>
      <c r="R424" s="837"/>
      <c r="S424" s="850">
        <v>241</v>
      </c>
    </row>
    <row r="425" spans="1:19" ht="14.4" customHeight="1" x14ac:dyDescent="0.3">
      <c r="A425" s="831" t="s">
        <v>5212</v>
      </c>
      <c r="B425" s="832" t="s">
        <v>5213</v>
      </c>
      <c r="C425" s="832" t="s">
        <v>597</v>
      </c>
      <c r="D425" s="832" t="s">
        <v>1716</v>
      </c>
      <c r="E425" s="832" t="s">
        <v>5209</v>
      </c>
      <c r="F425" s="832" t="s">
        <v>5242</v>
      </c>
      <c r="G425" s="832" t="s">
        <v>5243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382</v>
      </c>
      <c r="R425" s="837"/>
      <c r="S425" s="850">
        <v>382</v>
      </c>
    </row>
    <row r="426" spans="1:19" ht="14.4" customHeight="1" x14ac:dyDescent="0.3">
      <c r="A426" s="831" t="s">
        <v>5212</v>
      </c>
      <c r="B426" s="832" t="s">
        <v>5213</v>
      </c>
      <c r="C426" s="832" t="s">
        <v>597</v>
      </c>
      <c r="D426" s="832" t="s">
        <v>1716</v>
      </c>
      <c r="E426" s="832" t="s">
        <v>5209</v>
      </c>
      <c r="F426" s="832" t="s">
        <v>5242</v>
      </c>
      <c r="G426" s="832" t="s">
        <v>5244</v>
      </c>
      <c r="H426" s="849">
        <v>4</v>
      </c>
      <c r="I426" s="849">
        <v>1236</v>
      </c>
      <c r="J426" s="832">
        <v>1</v>
      </c>
      <c r="K426" s="832">
        <v>309</v>
      </c>
      <c r="L426" s="849">
        <v>4</v>
      </c>
      <c r="M426" s="849">
        <v>1236</v>
      </c>
      <c r="N426" s="832">
        <v>1</v>
      </c>
      <c r="O426" s="832">
        <v>309</v>
      </c>
      <c r="P426" s="849">
        <v>7</v>
      </c>
      <c r="Q426" s="849">
        <v>2674</v>
      </c>
      <c r="R426" s="837">
        <v>2.1634304207119741</v>
      </c>
      <c r="S426" s="850">
        <v>382</v>
      </c>
    </row>
    <row r="427" spans="1:19" ht="14.4" customHeight="1" x14ac:dyDescent="0.3">
      <c r="A427" s="831" t="s">
        <v>5212</v>
      </c>
      <c r="B427" s="832" t="s">
        <v>5213</v>
      </c>
      <c r="C427" s="832" t="s">
        <v>597</v>
      </c>
      <c r="D427" s="832" t="s">
        <v>1716</v>
      </c>
      <c r="E427" s="832" t="s">
        <v>5209</v>
      </c>
      <c r="F427" s="832" t="s">
        <v>5245</v>
      </c>
      <c r="G427" s="832" t="s">
        <v>5247</v>
      </c>
      <c r="H427" s="849">
        <v>1</v>
      </c>
      <c r="I427" s="849">
        <v>488</v>
      </c>
      <c r="J427" s="832"/>
      <c r="K427" s="832">
        <v>488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5212</v>
      </c>
      <c r="B428" s="832" t="s">
        <v>5213</v>
      </c>
      <c r="C428" s="832" t="s">
        <v>597</v>
      </c>
      <c r="D428" s="832" t="s">
        <v>1716</v>
      </c>
      <c r="E428" s="832" t="s">
        <v>5209</v>
      </c>
      <c r="F428" s="832" t="s">
        <v>5248</v>
      </c>
      <c r="G428" s="832" t="s">
        <v>5249</v>
      </c>
      <c r="H428" s="849">
        <v>14</v>
      </c>
      <c r="I428" s="849">
        <v>1386</v>
      </c>
      <c r="J428" s="832">
        <v>2.8</v>
      </c>
      <c r="K428" s="832">
        <v>99</v>
      </c>
      <c r="L428" s="849">
        <v>5</v>
      </c>
      <c r="M428" s="849">
        <v>495</v>
      </c>
      <c r="N428" s="832">
        <v>1</v>
      </c>
      <c r="O428" s="832">
        <v>99</v>
      </c>
      <c r="P428" s="849">
        <v>2</v>
      </c>
      <c r="Q428" s="849">
        <v>182</v>
      </c>
      <c r="R428" s="837">
        <v>0.36767676767676766</v>
      </c>
      <c r="S428" s="850">
        <v>91</v>
      </c>
    </row>
    <row r="429" spans="1:19" ht="14.4" customHeight="1" x14ac:dyDescent="0.3">
      <c r="A429" s="831" t="s">
        <v>5212</v>
      </c>
      <c r="B429" s="832" t="s">
        <v>5213</v>
      </c>
      <c r="C429" s="832" t="s">
        <v>597</v>
      </c>
      <c r="D429" s="832" t="s">
        <v>1716</v>
      </c>
      <c r="E429" s="832" t="s">
        <v>5209</v>
      </c>
      <c r="F429" s="832" t="s">
        <v>5248</v>
      </c>
      <c r="G429" s="832" t="s">
        <v>5250</v>
      </c>
      <c r="H429" s="849">
        <v>5</v>
      </c>
      <c r="I429" s="849">
        <v>495</v>
      </c>
      <c r="J429" s="832"/>
      <c r="K429" s="832">
        <v>99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5212</v>
      </c>
      <c r="B430" s="832" t="s">
        <v>5213</v>
      </c>
      <c r="C430" s="832" t="s">
        <v>597</v>
      </c>
      <c r="D430" s="832" t="s">
        <v>1716</v>
      </c>
      <c r="E430" s="832" t="s">
        <v>5209</v>
      </c>
      <c r="F430" s="832" t="s">
        <v>5251</v>
      </c>
      <c r="G430" s="832" t="s">
        <v>5252</v>
      </c>
      <c r="H430" s="849">
        <v>3</v>
      </c>
      <c r="I430" s="849">
        <v>291</v>
      </c>
      <c r="J430" s="832">
        <v>0.33333333333333331</v>
      </c>
      <c r="K430" s="832">
        <v>97</v>
      </c>
      <c r="L430" s="849">
        <v>9</v>
      </c>
      <c r="M430" s="849">
        <v>873</v>
      </c>
      <c r="N430" s="832">
        <v>1</v>
      </c>
      <c r="O430" s="832">
        <v>97</v>
      </c>
      <c r="P430" s="849">
        <v>3</v>
      </c>
      <c r="Q430" s="849">
        <v>243</v>
      </c>
      <c r="R430" s="837">
        <v>0.27835051546391754</v>
      </c>
      <c r="S430" s="850">
        <v>81</v>
      </c>
    </row>
    <row r="431" spans="1:19" ht="14.4" customHeight="1" x14ac:dyDescent="0.3">
      <c r="A431" s="831" t="s">
        <v>5212</v>
      </c>
      <c r="B431" s="832" t="s">
        <v>5213</v>
      </c>
      <c r="C431" s="832" t="s">
        <v>597</v>
      </c>
      <c r="D431" s="832" t="s">
        <v>1716</v>
      </c>
      <c r="E431" s="832" t="s">
        <v>5209</v>
      </c>
      <c r="F431" s="832" t="s">
        <v>5251</v>
      </c>
      <c r="G431" s="832" t="s">
        <v>5253</v>
      </c>
      <c r="H431" s="849">
        <v>4</v>
      </c>
      <c r="I431" s="849">
        <v>388</v>
      </c>
      <c r="J431" s="832">
        <v>4</v>
      </c>
      <c r="K431" s="832">
        <v>97</v>
      </c>
      <c r="L431" s="849">
        <v>1</v>
      </c>
      <c r="M431" s="849">
        <v>97</v>
      </c>
      <c r="N431" s="832">
        <v>1</v>
      </c>
      <c r="O431" s="832">
        <v>97</v>
      </c>
      <c r="P431" s="849">
        <v>1</v>
      </c>
      <c r="Q431" s="849">
        <v>81</v>
      </c>
      <c r="R431" s="837">
        <v>0.83505154639175261</v>
      </c>
      <c r="S431" s="850">
        <v>81</v>
      </c>
    </row>
    <row r="432" spans="1:19" ht="14.4" customHeight="1" x14ac:dyDescent="0.3">
      <c r="A432" s="831" t="s">
        <v>5212</v>
      </c>
      <c r="B432" s="832" t="s">
        <v>5213</v>
      </c>
      <c r="C432" s="832" t="s">
        <v>597</v>
      </c>
      <c r="D432" s="832" t="s">
        <v>1716</v>
      </c>
      <c r="E432" s="832" t="s">
        <v>5209</v>
      </c>
      <c r="F432" s="832" t="s">
        <v>5254</v>
      </c>
      <c r="G432" s="832" t="s">
        <v>5255</v>
      </c>
      <c r="H432" s="849">
        <v>550</v>
      </c>
      <c r="I432" s="849">
        <v>69300</v>
      </c>
      <c r="J432" s="832">
        <v>0.93062605752961081</v>
      </c>
      <c r="K432" s="832">
        <v>126</v>
      </c>
      <c r="L432" s="849">
        <v>591</v>
      </c>
      <c r="M432" s="849">
        <v>74466</v>
      </c>
      <c r="N432" s="832">
        <v>1</v>
      </c>
      <c r="O432" s="832">
        <v>126</v>
      </c>
      <c r="P432" s="849">
        <v>559</v>
      </c>
      <c r="Q432" s="849">
        <v>70993</v>
      </c>
      <c r="R432" s="837">
        <v>0.95336126554400669</v>
      </c>
      <c r="S432" s="850">
        <v>127</v>
      </c>
    </row>
    <row r="433" spans="1:19" ht="14.4" customHeight="1" x14ac:dyDescent="0.3">
      <c r="A433" s="831" t="s">
        <v>5212</v>
      </c>
      <c r="B433" s="832" t="s">
        <v>5213</v>
      </c>
      <c r="C433" s="832" t="s">
        <v>597</v>
      </c>
      <c r="D433" s="832" t="s">
        <v>1716</v>
      </c>
      <c r="E433" s="832" t="s">
        <v>5209</v>
      </c>
      <c r="F433" s="832" t="s">
        <v>5254</v>
      </c>
      <c r="G433" s="832" t="s">
        <v>5256</v>
      </c>
      <c r="H433" s="849">
        <v>8</v>
      </c>
      <c r="I433" s="849">
        <v>1008</v>
      </c>
      <c r="J433" s="832">
        <v>2.6666666666666665</v>
      </c>
      <c r="K433" s="832">
        <v>126</v>
      </c>
      <c r="L433" s="849">
        <v>3</v>
      </c>
      <c r="M433" s="849">
        <v>378</v>
      </c>
      <c r="N433" s="832">
        <v>1</v>
      </c>
      <c r="O433" s="832">
        <v>126</v>
      </c>
      <c r="P433" s="849">
        <v>4</v>
      </c>
      <c r="Q433" s="849">
        <v>508</v>
      </c>
      <c r="R433" s="837">
        <v>1.343915343915344</v>
      </c>
      <c r="S433" s="850">
        <v>127</v>
      </c>
    </row>
    <row r="434" spans="1:19" ht="14.4" customHeight="1" x14ac:dyDescent="0.3">
      <c r="A434" s="831" t="s">
        <v>5212</v>
      </c>
      <c r="B434" s="832" t="s">
        <v>5213</v>
      </c>
      <c r="C434" s="832" t="s">
        <v>597</v>
      </c>
      <c r="D434" s="832" t="s">
        <v>1716</v>
      </c>
      <c r="E434" s="832" t="s">
        <v>5209</v>
      </c>
      <c r="F434" s="832" t="s">
        <v>5270</v>
      </c>
      <c r="G434" s="832" t="s">
        <v>5271</v>
      </c>
      <c r="H434" s="849">
        <v>6</v>
      </c>
      <c r="I434" s="849">
        <v>10062</v>
      </c>
      <c r="J434" s="832"/>
      <c r="K434" s="832">
        <v>1677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5212</v>
      </c>
      <c r="B435" s="832" t="s">
        <v>5213</v>
      </c>
      <c r="C435" s="832" t="s">
        <v>597</v>
      </c>
      <c r="D435" s="832" t="s">
        <v>1716</v>
      </c>
      <c r="E435" s="832" t="s">
        <v>5209</v>
      </c>
      <c r="F435" s="832" t="s">
        <v>5275</v>
      </c>
      <c r="G435" s="832" t="s">
        <v>5276</v>
      </c>
      <c r="H435" s="849"/>
      <c r="I435" s="849"/>
      <c r="J435" s="832"/>
      <c r="K435" s="832"/>
      <c r="L435" s="849">
        <v>2</v>
      </c>
      <c r="M435" s="849">
        <v>2620</v>
      </c>
      <c r="N435" s="832">
        <v>1</v>
      </c>
      <c r="O435" s="832">
        <v>1310</v>
      </c>
      <c r="P435" s="849"/>
      <c r="Q435" s="849"/>
      <c r="R435" s="837"/>
      <c r="S435" s="850"/>
    </row>
    <row r="436" spans="1:19" ht="14.4" customHeight="1" x14ac:dyDescent="0.3">
      <c r="A436" s="831" t="s">
        <v>5212</v>
      </c>
      <c r="B436" s="832" t="s">
        <v>5213</v>
      </c>
      <c r="C436" s="832" t="s">
        <v>597</v>
      </c>
      <c r="D436" s="832" t="s">
        <v>1716</v>
      </c>
      <c r="E436" s="832" t="s">
        <v>5209</v>
      </c>
      <c r="F436" s="832" t="s">
        <v>5275</v>
      </c>
      <c r="G436" s="832" t="s">
        <v>5277</v>
      </c>
      <c r="H436" s="849">
        <v>12</v>
      </c>
      <c r="I436" s="849">
        <v>15708</v>
      </c>
      <c r="J436" s="832">
        <v>1.3323155216284988</v>
      </c>
      <c r="K436" s="832">
        <v>1309</v>
      </c>
      <c r="L436" s="849">
        <v>9</v>
      </c>
      <c r="M436" s="849">
        <v>11790</v>
      </c>
      <c r="N436" s="832">
        <v>1</v>
      </c>
      <c r="O436" s="832">
        <v>1310</v>
      </c>
      <c r="P436" s="849">
        <v>3</v>
      </c>
      <c r="Q436" s="849">
        <v>3939</v>
      </c>
      <c r="R436" s="837">
        <v>0.3340966921119593</v>
      </c>
      <c r="S436" s="850">
        <v>1313</v>
      </c>
    </row>
    <row r="437" spans="1:19" ht="14.4" customHeight="1" x14ac:dyDescent="0.3">
      <c r="A437" s="831" t="s">
        <v>5212</v>
      </c>
      <c r="B437" s="832" t="s">
        <v>5213</v>
      </c>
      <c r="C437" s="832" t="s">
        <v>597</v>
      </c>
      <c r="D437" s="832" t="s">
        <v>1716</v>
      </c>
      <c r="E437" s="832" t="s">
        <v>5209</v>
      </c>
      <c r="F437" s="832" t="s">
        <v>5278</v>
      </c>
      <c r="G437" s="832" t="s">
        <v>5279</v>
      </c>
      <c r="H437" s="849">
        <v>1</v>
      </c>
      <c r="I437" s="849">
        <v>971</v>
      </c>
      <c r="J437" s="832"/>
      <c r="K437" s="832">
        <v>971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5212</v>
      </c>
      <c r="B438" s="832" t="s">
        <v>5213</v>
      </c>
      <c r="C438" s="832" t="s">
        <v>597</v>
      </c>
      <c r="D438" s="832" t="s">
        <v>1716</v>
      </c>
      <c r="E438" s="832" t="s">
        <v>5209</v>
      </c>
      <c r="F438" s="832" t="s">
        <v>5284</v>
      </c>
      <c r="G438" s="832" t="s">
        <v>5285</v>
      </c>
      <c r="H438" s="849"/>
      <c r="I438" s="849"/>
      <c r="J438" s="832"/>
      <c r="K438" s="832"/>
      <c r="L438" s="849"/>
      <c r="M438" s="849"/>
      <c r="N438" s="832"/>
      <c r="O438" s="832"/>
      <c r="P438" s="849">
        <v>3</v>
      </c>
      <c r="Q438" s="849">
        <v>492</v>
      </c>
      <c r="R438" s="837"/>
      <c r="S438" s="850">
        <v>164</v>
      </c>
    </row>
    <row r="439" spans="1:19" ht="14.4" customHeight="1" x14ac:dyDescent="0.3">
      <c r="A439" s="831" t="s">
        <v>5212</v>
      </c>
      <c r="B439" s="832" t="s">
        <v>5213</v>
      </c>
      <c r="C439" s="832" t="s">
        <v>597</v>
      </c>
      <c r="D439" s="832" t="s">
        <v>1716</v>
      </c>
      <c r="E439" s="832" t="s">
        <v>5209</v>
      </c>
      <c r="F439" s="832" t="s">
        <v>5284</v>
      </c>
      <c r="G439" s="832" t="s">
        <v>5286</v>
      </c>
      <c r="H439" s="849">
        <v>4</v>
      </c>
      <c r="I439" s="849">
        <v>652</v>
      </c>
      <c r="J439" s="832">
        <v>1.3333333333333333</v>
      </c>
      <c r="K439" s="832">
        <v>163</v>
      </c>
      <c r="L439" s="849">
        <v>3</v>
      </c>
      <c r="M439" s="849">
        <v>489</v>
      </c>
      <c r="N439" s="832">
        <v>1</v>
      </c>
      <c r="O439" s="832">
        <v>163</v>
      </c>
      <c r="P439" s="849"/>
      <c r="Q439" s="849"/>
      <c r="R439" s="837"/>
      <c r="S439" s="850"/>
    </row>
    <row r="440" spans="1:19" ht="14.4" customHeight="1" x14ac:dyDescent="0.3">
      <c r="A440" s="831" t="s">
        <v>5212</v>
      </c>
      <c r="B440" s="832" t="s">
        <v>5213</v>
      </c>
      <c r="C440" s="832" t="s">
        <v>597</v>
      </c>
      <c r="D440" s="832" t="s">
        <v>1716</v>
      </c>
      <c r="E440" s="832" t="s">
        <v>5209</v>
      </c>
      <c r="F440" s="832" t="s">
        <v>5287</v>
      </c>
      <c r="G440" s="832" t="s">
        <v>5288</v>
      </c>
      <c r="H440" s="849">
        <v>6</v>
      </c>
      <c r="I440" s="849">
        <v>199.97999999999996</v>
      </c>
      <c r="J440" s="832">
        <v>2.9999999999999996</v>
      </c>
      <c r="K440" s="832">
        <v>33.329999999999991</v>
      </c>
      <c r="L440" s="849">
        <v>2</v>
      </c>
      <c r="M440" s="849">
        <v>66.66</v>
      </c>
      <c r="N440" s="832">
        <v>1</v>
      </c>
      <c r="O440" s="832">
        <v>33.33</v>
      </c>
      <c r="P440" s="849">
        <v>2</v>
      </c>
      <c r="Q440" s="849">
        <v>66.66</v>
      </c>
      <c r="R440" s="837">
        <v>1</v>
      </c>
      <c r="S440" s="850">
        <v>33.33</v>
      </c>
    </row>
    <row r="441" spans="1:19" ht="14.4" customHeight="1" x14ac:dyDescent="0.3">
      <c r="A441" s="831" t="s">
        <v>5212</v>
      </c>
      <c r="B441" s="832" t="s">
        <v>5213</v>
      </c>
      <c r="C441" s="832" t="s">
        <v>597</v>
      </c>
      <c r="D441" s="832" t="s">
        <v>1716</v>
      </c>
      <c r="E441" s="832" t="s">
        <v>5209</v>
      </c>
      <c r="F441" s="832" t="s">
        <v>5287</v>
      </c>
      <c r="G441" s="832" t="s">
        <v>5289</v>
      </c>
      <c r="H441" s="849">
        <v>461</v>
      </c>
      <c r="I441" s="849">
        <v>15366.65</v>
      </c>
      <c r="J441" s="832">
        <v>0.89863397740703077</v>
      </c>
      <c r="K441" s="832">
        <v>33.333297180043381</v>
      </c>
      <c r="L441" s="849">
        <v>513</v>
      </c>
      <c r="M441" s="849">
        <v>17100.009999999998</v>
      </c>
      <c r="N441" s="832">
        <v>1</v>
      </c>
      <c r="O441" s="832">
        <v>33.333352826510719</v>
      </c>
      <c r="P441" s="849">
        <v>388</v>
      </c>
      <c r="Q441" s="849">
        <v>12933.33</v>
      </c>
      <c r="R441" s="837">
        <v>0.75633464541833606</v>
      </c>
      <c r="S441" s="850">
        <v>33.33332474226804</v>
      </c>
    </row>
    <row r="442" spans="1:19" ht="14.4" customHeight="1" x14ac:dyDescent="0.3">
      <c r="A442" s="831" t="s">
        <v>5212</v>
      </c>
      <c r="B442" s="832" t="s">
        <v>5213</v>
      </c>
      <c r="C442" s="832" t="s">
        <v>597</v>
      </c>
      <c r="D442" s="832" t="s">
        <v>1716</v>
      </c>
      <c r="E442" s="832" t="s">
        <v>5209</v>
      </c>
      <c r="F442" s="832" t="s">
        <v>5295</v>
      </c>
      <c r="G442" s="832" t="s">
        <v>5296</v>
      </c>
      <c r="H442" s="849">
        <v>15</v>
      </c>
      <c r="I442" s="849">
        <v>1290</v>
      </c>
      <c r="J442" s="832">
        <v>2.1428571428571428</v>
      </c>
      <c r="K442" s="832">
        <v>86</v>
      </c>
      <c r="L442" s="849">
        <v>7</v>
      </c>
      <c r="M442" s="849">
        <v>602</v>
      </c>
      <c r="N442" s="832">
        <v>1</v>
      </c>
      <c r="O442" s="832">
        <v>86</v>
      </c>
      <c r="P442" s="849">
        <v>4</v>
      </c>
      <c r="Q442" s="849">
        <v>344</v>
      </c>
      <c r="R442" s="837">
        <v>0.5714285714285714</v>
      </c>
      <c r="S442" s="850">
        <v>86</v>
      </c>
    </row>
    <row r="443" spans="1:19" ht="14.4" customHeight="1" x14ac:dyDescent="0.3">
      <c r="A443" s="831" t="s">
        <v>5212</v>
      </c>
      <c r="B443" s="832" t="s">
        <v>5213</v>
      </c>
      <c r="C443" s="832" t="s">
        <v>597</v>
      </c>
      <c r="D443" s="832" t="s">
        <v>1716</v>
      </c>
      <c r="E443" s="832" t="s">
        <v>5209</v>
      </c>
      <c r="F443" s="832" t="s">
        <v>5295</v>
      </c>
      <c r="G443" s="832" t="s">
        <v>5297</v>
      </c>
      <c r="H443" s="849"/>
      <c r="I443" s="849"/>
      <c r="J443" s="832"/>
      <c r="K443" s="832"/>
      <c r="L443" s="849">
        <v>1</v>
      </c>
      <c r="M443" s="849">
        <v>86</v>
      </c>
      <c r="N443" s="832">
        <v>1</v>
      </c>
      <c r="O443" s="832">
        <v>86</v>
      </c>
      <c r="P443" s="849"/>
      <c r="Q443" s="849"/>
      <c r="R443" s="837"/>
      <c r="S443" s="850"/>
    </row>
    <row r="444" spans="1:19" ht="14.4" customHeight="1" x14ac:dyDescent="0.3">
      <c r="A444" s="831" t="s">
        <v>5212</v>
      </c>
      <c r="B444" s="832" t="s">
        <v>5213</v>
      </c>
      <c r="C444" s="832" t="s">
        <v>597</v>
      </c>
      <c r="D444" s="832" t="s">
        <v>1716</v>
      </c>
      <c r="E444" s="832" t="s">
        <v>5209</v>
      </c>
      <c r="F444" s="832" t="s">
        <v>5298</v>
      </c>
      <c r="G444" s="832" t="s">
        <v>5299</v>
      </c>
      <c r="H444" s="849"/>
      <c r="I444" s="849"/>
      <c r="J444" s="832"/>
      <c r="K444" s="832"/>
      <c r="L444" s="849">
        <v>1</v>
      </c>
      <c r="M444" s="849">
        <v>32</v>
      </c>
      <c r="N444" s="832">
        <v>1</v>
      </c>
      <c r="O444" s="832">
        <v>32</v>
      </c>
      <c r="P444" s="849"/>
      <c r="Q444" s="849"/>
      <c r="R444" s="837"/>
      <c r="S444" s="850"/>
    </row>
    <row r="445" spans="1:19" ht="14.4" customHeight="1" x14ac:dyDescent="0.3">
      <c r="A445" s="831" t="s">
        <v>5212</v>
      </c>
      <c r="B445" s="832" t="s">
        <v>5213</v>
      </c>
      <c r="C445" s="832" t="s">
        <v>597</v>
      </c>
      <c r="D445" s="832" t="s">
        <v>1716</v>
      </c>
      <c r="E445" s="832" t="s">
        <v>5209</v>
      </c>
      <c r="F445" s="832" t="s">
        <v>5298</v>
      </c>
      <c r="G445" s="832" t="s">
        <v>5300</v>
      </c>
      <c r="H445" s="849">
        <v>9</v>
      </c>
      <c r="I445" s="849">
        <v>288</v>
      </c>
      <c r="J445" s="832">
        <v>1.2857142857142858</v>
      </c>
      <c r="K445" s="832">
        <v>32</v>
      </c>
      <c r="L445" s="849">
        <v>7</v>
      </c>
      <c r="M445" s="849">
        <v>224</v>
      </c>
      <c r="N445" s="832">
        <v>1</v>
      </c>
      <c r="O445" s="832">
        <v>32</v>
      </c>
      <c r="P445" s="849"/>
      <c r="Q445" s="849"/>
      <c r="R445" s="837"/>
      <c r="S445" s="850"/>
    </row>
    <row r="446" spans="1:19" ht="14.4" customHeight="1" x14ac:dyDescent="0.3">
      <c r="A446" s="831" t="s">
        <v>5212</v>
      </c>
      <c r="B446" s="832" t="s">
        <v>5213</v>
      </c>
      <c r="C446" s="832" t="s">
        <v>597</v>
      </c>
      <c r="D446" s="832" t="s">
        <v>1716</v>
      </c>
      <c r="E446" s="832" t="s">
        <v>5209</v>
      </c>
      <c r="F446" s="832" t="s">
        <v>5303</v>
      </c>
      <c r="G446" s="832" t="s">
        <v>5304</v>
      </c>
      <c r="H446" s="849">
        <v>1</v>
      </c>
      <c r="I446" s="849">
        <v>394</v>
      </c>
      <c r="J446" s="832"/>
      <c r="K446" s="832">
        <v>394</v>
      </c>
      <c r="L446" s="849"/>
      <c r="M446" s="849"/>
      <c r="N446" s="832"/>
      <c r="O446" s="832"/>
      <c r="P446" s="849">
        <v>1</v>
      </c>
      <c r="Q446" s="849">
        <v>496</v>
      </c>
      <c r="R446" s="837"/>
      <c r="S446" s="850">
        <v>496</v>
      </c>
    </row>
    <row r="447" spans="1:19" ht="14.4" customHeight="1" x14ac:dyDescent="0.3">
      <c r="A447" s="831" t="s">
        <v>5212</v>
      </c>
      <c r="B447" s="832" t="s">
        <v>5213</v>
      </c>
      <c r="C447" s="832" t="s">
        <v>597</v>
      </c>
      <c r="D447" s="832" t="s">
        <v>1716</v>
      </c>
      <c r="E447" s="832" t="s">
        <v>5209</v>
      </c>
      <c r="F447" s="832" t="s">
        <v>5307</v>
      </c>
      <c r="G447" s="832" t="s">
        <v>5308</v>
      </c>
      <c r="H447" s="849">
        <v>8</v>
      </c>
      <c r="I447" s="849">
        <v>1296</v>
      </c>
      <c r="J447" s="832">
        <v>1.1428571428571428</v>
      </c>
      <c r="K447" s="832">
        <v>162</v>
      </c>
      <c r="L447" s="849">
        <v>7</v>
      </c>
      <c r="M447" s="849">
        <v>1134</v>
      </c>
      <c r="N447" s="832">
        <v>1</v>
      </c>
      <c r="O447" s="832">
        <v>162</v>
      </c>
      <c r="P447" s="849">
        <v>10</v>
      </c>
      <c r="Q447" s="849">
        <v>1580</v>
      </c>
      <c r="R447" s="837">
        <v>1.3932980599647267</v>
      </c>
      <c r="S447" s="850">
        <v>158</v>
      </c>
    </row>
    <row r="448" spans="1:19" ht="14.4" customHeight="1" x14ac:dyDescent="0.3">
      <c r="A448" s="831" t="s">
        <v>5212</v>
      </c>
      <c r="B448" s="832" t="s">
        <v>5213</v>
      </c>
      <c r="C448" s="832" t="s">
        <v>597</v>
      </c>
      <c r="D448" s="832" t="s">
        <v>1716</v>
      </c>
      <c r="E448" s="832" t="s">
        <v>5209</v>
      </c>
      <c r="F448" s="832" t="s">
        <v>5307</v>
      </c>
      <c r="G448" s="832" t="s">
        <v>5309</v>
      </c>
      <c r="H448" s="849">
        <v>5</v>
      </c>
      <c r="I448" s="849">
        <v>810</v>
      </c>
      <c r="J448" s="832">
        <v>1</v>
      </c>
      <c r="K448" s="832">
        <v>162</v>
      </c>
      <c r="L448" s="849">
        <v>5</v>
      </c>
      <c r="M448" s="849">
        <v>810</v>
      </c>
      <c r="N448" s="832">
        <v>1</v>
      </c>
      <c r="O448" s="832">
        <v>162</v>
      </c>
      <c r="P448" s="849"/>
      <c r="Q448" s="849"/>
      <c r="R448" s="837"/>
      <c r="S448" s="850"/>
    </row>
    <row r="449" spans="1:19" ht="14.4" customHeight="1" x14ac:dyDescent="0.3">
      <c r="A449" s="831" t="s">
        <v>5212</v>
      </c>
      <c r="B449" s="832" t="s">
        <v>5213</v>
      </c>
      <c r="C449" s="832" t="s">
        <v>597</v>
      </c>
      <c r="D449" s="832" t="s">
        <v>1716</v>
      </c>
      <c r="E449" s="832" t="s">
        <v>5209</v>
      </c>
      <c r="F449" s="832" t="s">
        <v>5210</v>
      </c>
      <c r="G449" s="832" t="s">
        <v>5211</v>
      </c>
      <c r="H449" s="849">
        <v>15</v>
      </c>
      <c r="I449" s="849">
        <v>3765</v>
      </c>
      <c r="J449" s="832">
        <v>0.83333333333333337</v>
      </c>
      <c r="K449" s="832">
        <v>251</v>
      </c>
      <c r="L449" s="849">
        <v>18</v>
      </c>
      <c r="M449" s="849">
        <v>4518</v>
      </c>
      <c r="N449" s="832">
        <v>1</v>
      </c>
      <c r="O449" s="832">
        <v>251</v>
      </c>
      <c r="P449" s="849">
        <v>9</v>
      </c>
      <c r="Q449" s="849">
        <v>2268</v>
      </c>
      <c r="R449" s="837">
        <v>0.50199203187250996</v>
      </c>
      <c r="S449" s="850">
        <v>252</v>
      </c>
    </row>
    <row r="450" spans="1:19" ht="14.4" customHeight="1" x14ac:dyDescent="0.3">
      <c r="A450" s="831" t="s">
        <v>5212</v>
      </c>
      <c r="B450" s="832" t="s">
        <v>5213</v>
      </c>
      <c r="C450" s="832" t="s">
        <v>597</v>
      </c>
      <c r="D450" s="832" t="s">
        <v>1716</v>
      </c>
      <c r="E450" s="832" t="s">
        <v>5209</v>
      </c>
      <c r="F450" s="832" t="s">
        <v>5210</v>
      </c>
      <c r="G450" s="832" t="s">
        <v>5312</v>
      </c>
      <c r="H450" s="849"/>
      <c r="I450" s="849"/>
      <c r="J450" s="832"/>
      <c r="K450" s="832"/>
      <c r="L450" s="849">
        <v>1</v>
      </c>
      <c r="M450" s="849">
        <v>251</v>
      </c>
      <c r="N450" s="832">
        <v>1</v>
      </c>
      <c r="O450" s="832">
        <v>251</v>
      </c>
      <c r="P450" s="849"/>
      <c r="Q450" s="849"/>
      <c r="R450" s="837"/>
      <c r="S450" s="850"/>
    </row>
    <row r="451" spans="1:19" ht="14.4" customHeight="1" x14ac:dyDescent="0.3">
      <c r="A451" s="831" t="s">
        <v>5212</v>
      </c>
      <c r="B451" s="832" t="s">
        <v>5213</v>
      </c>
      <c r="C451" s="832" t="s">
        <v>597</v>
      </c>
      <c r="D451" s="832" t="s">
        <v>1716</v>
      </c>
      <c r="E451" s="832" t="s">
        <v>5209</v>
      </c>
      <c r="F451" s="832" t="s">
        <v>5315</v>
      </c>
      <c r="G451" s="832" t="s">
        <v>5316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723</v>
      </c>
      <c r="R451" s="837"/>
      <c r="S451" s="850">
        <v>723</v>
      </c>
    </row>
    <row r="452" spans="1:19" ht="14.4" customHeight="1" x14ac:dyDescent="0.3">
      <c r="A452" s="831" t="s">
        <v>5212</v>
      </c>
      <c r="B452" s="832" t="s">
        <v>5213</v>
      </c>
      <c r="C452" s="832" t="s">
        <v>597</v>
      </c>
      <c r="D452" s="832" t="s">
        <v>1716</v>
      </c>
      <c r="E452" s="832" t="s">
        <v>5209</v>
      </c>
      <c r="F452" s="832" t="s">
        <v>5334</v>
      </c>
      <c r="G452" s="832" t="s">
        <v>5335</v>
      </c>
      <c r="H452" s="849"/>
      <c r="I452" s="849"/>
      <c r="J452" s="832"/>
      <c r="K452" s="832"/>
      <c r="L452" s="849">
        <v>1</v>
      </c>
      <c r="M452" s="849">
        <v>500</v>
      </c>
      <c r="N452" s="832">
        <v>1</v>
      </c>
      <c r="O452" s="832">
        <v>500</v>
      </c>
      <c r="P452" s="849"/>
      <c r="Q452" s="849"/>
      <c r="R452" s="837"/>
      <c r="S452" s="850"/>
    </row>
    <row r="453" spans="1:19" ht="14.4" customHeight="1" x14ac:dyDescent="0.3">
      <c r="A453" s="831" t="s">
        <v>5212</v>
      </c>
      <c r="B453" s="832" t="s">
        <v>5213</v>
      </c>
      <c r="C453" s="832" t="s">
        <v>597</v>
      </c>
      <c r="D453" s="832" t="s">
        <v>1716</v>
      </c>
      <c r="E453" s="832" t="s">
        <v>5209</v>
      </c>
      <c r="F453" s="832" t="s">
        <v>5334</v>
      </c>
      <c r="G453" s="832" t="s">
        <v>5336</v>
      </c>
      <c r="H453" s="849">
        <v>1</v>
      </c>
      <c r="I453" s="849">
        <v>500</v>
      </c>
      <c r="J453" s="832"/>
      <c r="K453" s="832">
        <v>500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5212</v>
      </c>
      <c r="B454" s="832" t="s">
        <v>5213</v>
      </c>
      <c r="C454" s="832" t="s">
        <v>597</v>
      </c>
      <c r="D454" s="832" t="s">
        <v>1716</v>
      </c>
      <c r="E454" s="832" t="s">
        <v>5209</v>
      </c>
      <c r="F454" s="832" t="s">
        <v>5339</v>
      </c>
      <c r="G454" s="832" t="s">
        <v>5340</v>
      </c>
      <c r="H454" s="849">
        <v>3</v>
      </c>
      <c r="I454" s="849">
        <v>345</v>
      </c>
      <c r="J454" s="832">
        <v>0.42857142857142855</v>
      </c>
      <c r="K454" s="832">
        <v>115</v>
      </c>
      <c r="L454" s="849">
        <v>7</v>
      </c>
      <c r="M454" s="849">
        <v>805</v>
      </c>
      <c r="N454" s="832">
        <v>1</v>
      </c>
      <c r="O454" s="832">
        <v>115</v>
      </c>
      <c r="P454" s="849"/>
      <c r="Q454" s="849"/>
      <c r="R454" s="837"/>
      <c r="S454" s="850"/>
    </row>
    <row r="455" spans="1:19" ht="14.4" customHeight="1" x14ac:dyDescent="0.3">
      <c r="A455" s="831" t="s">
        <v>5212</v>
      </c>
      <c r="B455" s="832" t="s">
        <v>5213</v>
      </c>
      <c r="C455" s="832" t="s">
        <v>597</v>
      </c>
      <c r="D455" s="832" t="s">
        <v>1716</v>
      </c>
      <c r="E455" s="832" t="s">
        <v>5209</v>
      </c>
      <c r="F455" s="832" t="s">
        <v>5339</v>
      </c>
      <c r="G455" s="832" t="s">
        <v>5341</v>
      </c>
      <c r="H455" s="849">
        <v>1</v>
      </c>
      <c r="I455" s="849">
        <v>115</v>
      </c>
      <c r="J455" s="832">
        <v>0.33333333333333331</v>
      </c>
      <c r="K455" s="832">
        <v>115</v>
      </c>
      <c r="L455" s="849">
        <v>3</v>
      </c>
      <c r="M455" s="849">
        <v>345</v>
      </c>
      <c r="N455" s="832">
        <v>1</v>
      </c>
      <c r="O455" s="832">
        <v>115</v>
      </c>
      <c r="P455" s="849">
        <v>4</v>
      </c>
      <c r="Q455" s="849">
        <v>580</v>
      </c>
      <c r="R455" s="837">
        <v>1.681159420289855</v>
      </c>
      <c r="S455" s="850">
        <v>145</v>
      </c>
    </row>
    <row r="456" spans="1:19" ht="14.4" customHeight="1" x14ac:dyDescent="0.3">
      <c r="A456" s="831" t="s">
        <v>5212</v>
      </c>
      <c r="B456" s="832" t="s">
        <v>5213</v>
      </c>
      <c r="C456" s="832" t="s">
        <v>597</v>
      </c>
      <c r="D456" s="832" t="s">
        <v>1716</v>
      </c>
      <c r="E456" s="832" t="s">
        <v>5209</v>
      </c>
      <c r="F456" s="832" t="s">
        <v>5342</v>
      </c>
      <c r="G456" s="832" t="s">
        <v>5343</v>
      </c>
      <c r="H456" s="849">
        <v>1</v>
      </c>
      <c r="I456" s="849">
        <v>120</v>
      </c>
      <c r="J456" s="832"/>
      <c r="K456" s="832">
        <v>120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5212</v>
      </c>
      <c r="B457" s="832" t="s">
        <v>5213</v>
      </c>
      <c r="C457" s="832" t="s">
        <v>597</v>
      </c>
      <c r="D457" s="832" t="s">
        <v>1716</v>
      </c>
      <c r="E457" s="832" t="s">
        <v>5209</v>
      </c>
      <c r="F457" s="832" t="s">
        <v>5355</v>
      </c>
      <c r="G457" s="832" t="s">
        <v>5356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165</v>
      </c>
      <c r="R457" s="837"/>
      <c r="S457" s="850">
        <v>165</v>
      </c>
    </row>
    <row r="458" spans="1:19" ht="14.4" customHeight="1" x14ac:dyDescent="0.3">
      <c r="A458" s="831" t="s">
        <v>5212</v>
      </c>
      <c r="B458" s="832" t="s">
        <v>5213</v>
      </c>
      <c r="C458" s="832" t="s">
        <v>597</v>
      </c>
      <c r="D458" s="832" t="s">
        <v>1716</v>
      </c>
      <c r="E458" s="832" t="s">
        <v>5209</v>
      </c>
      <c r="F458" s="832" t="s">
        <v>5359</v>
      </c>
      <c r="G458" s="832" t="s">
        <v>5360</v>
      </c>
      <c r="H458" s="849"/>
      <c r="I458" s="849"/>
      <c r="J458" s="832"/>
      <c r="K458" s="832"/>
      <c r="L458" s="849">
        <v>3</v>
      </c>
      <c r="M458" s="849">
        <v>258</v>
      </c>
      <c r="N458" s="832">
        <v>1</v>
      </c>
      <c r="O458" s="832">
        <v>86</v>
      </c>
      <c r="P458" s="849">
        <v>1</v>
      </c>
      <c r="Q458" s="849">
        <v>87</v>
      </c>
      <c r="R458" s="837">
        <v>0.33720930232558138</v>
      </c>
      <c r="S458" s="850">
        <v>87</v>
      </c>
    </row>
    <row r="459" spans="1:19" ht="14.4" customHeight="1" x14ac:dyDescent="0.3">
      <c r="A459" s="831" t="s">
        <v>5212</v>
      </c>
      <c r="B459" s="832" t="s">
        <v>5213</v>
      </c>
      <c r="C459" s="832" t="s">
        <v>597</v>
      </c>
      <c r="D459" s="832" t="s">
        <v>1716</v>
      </c>
      <c r="E459" s="832" t="s">
        <v>5209</v>
      </c>
      <c r="F459" s="832" t="s">
        <v>5362</v>
      </c>
      <c r="G459" s="832" t="s">
        <v>5363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779</v>
      </c>
      <c r="R459" s="837"/>
      <c r="S459" s="850">
        <v>779</v>
      </c>
    </row>
    <row r="460" spans="1:19" ht="14.4" customHeight="1" x14ac:dyDescent="0.3">
      <c r="A460" s="831" t="s">
        <v>5212</v>
      </c>
      <c r="B460" s="832" t="s">
        <v>5213</v>
      </c>
      <c r="C460" s="832" t="s">
        <v>597</v>
      </c>
      <c r="D460" s="832" t="s">
        <v>1716</v>
      </c>
      <c r="E460" s="832" t="s">
        <v>5209</v>
      </c>
      <c r="F460" s="832" t="s">
        <v>5385</v>
      </c>
      <c r="G460" s="832" t="s">
        <v>5386</v>
      </c>
      <c r="H460" s="849"/>
      <c r="I460" s="849"/>
      <c r="J460" s="832"/>
      <c r="K460" s="832"/>
      <c r="L460" s="849">
        <v>4</v>
      </c>
      <c r="M460" s="849">
        <v>344</v>
      </c>
      <c r="N460" s="832">
        <v>1</v>
      </c>
      <c r="O460" s="832">
        <v>86</v>
      </c>
      <c r="P460" s="849">
        <v>4</v>
      </c>
      <c r="Q460" s="849">
        <v>348</v>
      </c>
      <c r="R460" s="837">
        <v>1.0116279069767442</v>
      </c>
      <c r="S460" s="850">
        <v>87</v>
      </c>
    </row>
    <row r="461" spans="1:19" ht="14.4" customHeight="1" x14ac:dyDescent="0.3">
      <c r="A461" s="831" t="s">
        <v>5212</v>
      </c>
      <c r="B461" s="832" t="s">
        <v>5213</v>
      </c>
      <c r="C461" s="832" t="s">
        <v>597</v>
      </c>
      <c r="D461" s="832" t="s">
        <v>1716</v>
      </c>
      <c r="E461" s="832" t="s">
        <v>5209</v>
      </c>
      <c r="F461" s="832" t="s">
        <v>5385</v>
      </c>
      <c r="G461" s="832" t="s">
        <v>5387</v>
      </c>
      <c r="H461" s="849"/>
      <c r="I461" s="849"/>
      <c r="J461" s="832"/>
      <c r="K461" s="832"/>
      <c r="L461" s="849">
        <v>6</v>
      </c>
      <c r="M461" s="849">
        <v>516</v>
      </c>
      <c r="N461" s="832">
        <v>1</v>
      </c>
      <c r="O461" s="832">
        <v>86</v>
      </c>
      <c r="P461" s="849">
        <v>11</v>
      </c>
      <c r="Q461" s="849">
        <v>957</v>
      </c>
      <c r="R461" s="837">
        <v>1.8546511627906976</v>
      </c>
      <c r="S461" s="850">
        <v>87</v>
      </c>
    </row>
    <row r="462" spans="1:19" ht="14.4" customHeight="1" x14ac:dyDescent="0.3">
      <c r="A462" s="831" t="s">
        <v>5212</v>
      </c>
      <c r="B462" s="832" t="s">
        <v>5213</v>
      </c>
      <c r="C462" s="832" t="s">
        <v>597</v>
      </c>
      <c r="D462" s="832" t="s">
        <v>5202</v>
      </c>
      <c r="E462" s="832" t="s">
        <v>5209</v>
      </c>
      <c r="F462" s="832" t="s">
        <v>5254</v>
      </c>
      <c r="G462" s="832" t="s">
        <v>5255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127</v>
      </c>
      <c r="R462" s="837"/>
      <c r="S462" s="850">
        <v>127</v>
      </c>
    </row>
    <row r="463" spans="1:19" ht="14.4" customHeight="1" x14ac:dyDescent="0.3">
      <c r="A463" s="831" t="s">
        <v>5212</v>
      </c>
      <c r="B463" s="832" t="s">
        <v>5213</v>
      </c>
      <c r="C463" s="832" t="s">
        <v>597</v>
      </c>
      <c r="D463" s="832" t="s">
        <v>5202</v>
      </c>
      <c r="E463" s="832" t="s">
        <v>5209</v>
      </c>
      <c r="F463" s="832" t="s">
        <v>5287</v>
      </c>
      <c r="G463" s="832" t="s">
        <v>5289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33.33</v>
      </c>
      <c r="R463" s="837"/>
      <c r="S463" s="850">
        <v>33.33</v>
      </c>
    </row>
    <row r="464" spans="1:19" ht="14.4" customHeight="1" x14ac:dyDescent="0.3">
      <c r="A464" s="831" t="s">
        <v>5212</v>
      </c>
      <c r="B464" s="832" t="s">
        <v>5213</v>
      </c>
      <c r="C464" s="832" t="s">
        <v>597</v>
      </c>
      <c r="D464" s="832" t="s">
        <v>1717</v>
      </c>
      <c r="E464" s="832" t="s">
        <v>5214</v>
      </c>
      <c r="F464" s="832" t="s">
        <v>5215</v>
      </c>
      <c r="G464" s="832" t="s">
        <v>5216</v>
      </c>
      <c r="H464" s="849">
        <v>0.5</v>
      </c>
      <c r="I464" s="849">
        <v>75.52</v>
      </c>
      <c r="J464" s="832">
        <v>0.62495862297252558</v>
      </c>
      <c r="K464" s="832">
        <v>151.04</v>
      </c>
      <c r="L464" s="849">
        <v>0.8</v>
      </c>
      <c r="M464" s="849">
        <v>120.84</v>
      </c>
      <c r="N464" s="832">
        <v>1</v>
      </c>
      <c r="O464" s="832">
        <v>151.04999999999998</v>
      </c>
      <c r="P464" s="849">
        <v>0.7</v>
      </c>
      <c r="Q464" s="849">
        <v>48.79</v>
      </c>
      <c r="R464" s="837">
        <v>0.40375703409467062</v>
      </c>
      <c r="S464" s="850">
        <v>69.7</v>
      </c>
    </row>
    <row r="465" spans="1:19" ht="14.4" customHeight="1" x14ac:dyDescent="0.3">
      <c r="A465" s="831" t="s">
        <v>5212</v>
      </c>
      <c r="B465" s="832" t="s">
        <v>5213</v>
      </c>
      <c r="C465" s="832" t="s">
        <v>597</v>
      </c>
      <c r="D465" s="832" t="s">
        <v>1717</v>
      </c>
      <c r="E465" s="832" t="s">
        <v>5209</v>
      </c>
      <c r="F465" s="832" t="s">
        <v>5227</v>
      </c>
      <c r="G465" s="832" t="s">
        <v>5228</v>
      </c>
      <c r="H465" s="849">
        <v>7</v>
      </c>
      <c r="I465" s="849">
        <v>581</v>
      </c>
      <c r="J465" s="832"/>
      <c r="K465" s="832">
        <v>83</v>
      </c>
      <c r="L465" s="849"/>
      <c r="M465" s="849"/>
      <c r="N465" s="832"/>
      <c r="O465" s="832"/>
      <c r="P465" s="849">
        <v>1</v>
      </c>
      <c r="Q465" s="849">
        <v>83</v>
      </c>
      <c r="R465" s="837"/>
      <c r="S465" s="850">
        <v>83</v>
      </c>
    </row>
    <row r="466" spans="1:19" ht="14.4" customHeight="1" x14ac:dyDescent="0.3">
      <c r="A466" s="831" t="s">
        <v>5212</v>
      </c>
      <c r="B466" s="832" t="s">
        <v>5213</v>
      </c>
      <c r="C466" s="832" t="s">
        <v>597</v>
      </c>
      <c r="D466" s="832" t="s">
        <v>1717</v>
      </c>
      <c r="E466" s="832" t="s">
        <v>5209</v>
      </c>
      <c r="F466" s="832" t="s">
        <v>5229</v>
      </c>
      <c r="G466" s="832" t="s">
        <v>5230</v>
      </c>
      <c r="H466" s="849"/>
      <c r="I466" s="849"/>
      <c r="J466" s="832"/>
      <c r="K466" s="832"/>
      <c r="L466" s="849"/>
      <c r="M466" s="849"/>
      <c r="N466" s="832"/>
      <c r="O466" s="832"/>
      <c r="P466" s="849">
        <v>19</v>
      </c>
      <c r="Q466" s="849">
        <v>2014</v>
      </c>
      <c r="R466" s="837"/>
      <c r="S466" s="850">
        <v>106</v>
      </c>
    </row>
    <row r="467" spans="1:19" ht="14.4" customHeight="1" x14ac:dyDescent="0.3">
      <c r="A467" s="831" t="s">
        <v>5212</v>
      </c>
      <c r="B467" s="832" t="s">
        <v>5213</v>
      </c>
      <c r="C467" s="832" t="s">
        <v>597</v>
      </c>
      <c r="D467" s="832" t="s">
        <v>1717</v>
      </c>
      <c r="E467" s="832" t="s">
        <v>5209</v>
      </c>
      <c r="F467" s="832" t="s">
        <v>5242</v>
      </c>
      <c r="G467" s="832" t="s">
        <v>5243</v>
      </c>
      <c r="H467" s="849"/>
      <c r="I467" s="849"/>
      <c r="J467" s="832"/>
      <c r="K467" s="832"/>
      <c r="L467" s="849">
        <v>1</v>
      </c>
      <c r="M467" s="849">
        <v>309</v>
      </c>
      <c r="N467" s="832">
        <v>1</v>
      </c>
      <c r="O467" s="832">
        <v>309</v>
      </c>
      <c r="P467" s="849">
        <v>1</v>
      </c>
      <c r="Q467" s="849">
        <v>382</v>
      </c>
      <c r="R467" s="837">
        <v>1.2362459546925566</v>
      </c>
      <c r="S467" s="850">
        <v>382</v>
      </c>
    </row>
    <row r="468" spans="1:19" ht="14.4" customHeight="1" x14ac:dyDescent="0.3">
      <c r="A468" s="831" t="s">
        <v>5212</v>
      </c>
      <c r="B468" s="832" t="s">
        <v>5213</v>
      </c>
      <c r="C468" s="832" t="s">
        <v>597</v>
      </c>
      <c r="D468" s="832" t="s">
        <v>1717</v>
      </c>
      <c r="E468" s="832" t="s">
        <v>5209</v>
      </c>
      <c r="F468" s="832" t="s">
        <v>5242</v>
      </c>
      <c r="G468" s="832" t="s">
        <v>5244</v>
      </c>
      <c r="H468" s="849">
        <v>1</v>
      </c>
      <c r="I468" s="849">
        <v>309</v>
      </c>
      <c r="J468" s="832">
        <v>1</v>
      </c>
      <c r="K468" s="832">
        <v>309</v>
      </c>
      <c r="L468" s="849">
        <v>1</v>
      </c>
      <c r="M468" s="849">
        <v>309</v>
      </c>
      <c r="N468" s="832">
        <v>1</v>
      </c>
      <c r="O468" s="832">
        <v>309</v>
      </c>
      <c r="P468" s="849"/>
      <c r="Q468" s="849"/>
      <c r="R468" s="837"/>
      <c r="S468" s="850"/>
    </row>
    <row r="469" spans="1:19" ht="14.4" customHeight="1" x14ac:dyDescent="0.3">
      <c r="A469" s="831" t="s">
        <v>5212</v>
      </c>
      <c r="B469" s="832" t="s">
        <v>5213</v>
      </c>
      <c r="C469" s="832" t="s">
        <v>597</v>
      </c>
      <c r="D469" s="832" t="s">
        <v>1717</v>
      </c>
      <c r="E469" s="832" t="s">
        <v>5209</v>
      </c>
      <c r="F469" s="832" t="s">
        <v>5248</v>
      </c>
      <c r="G469" s="832" t="s">
        <v>5249</v>
      </c>
      <c r="H469" s="849">
        <v>27</v>
      </c>
      <c r="I469" s="849">
        <v>2673</v>
      </c>
      <c r="J469" s="832">
        <v>1.35</v>
      </c>
      <c r="K469" s="832">
        <v>99</v>
      </c>
      <c r="L469" s="849">
        <v>20</v>
      </c>
      <c r="M469" s="849">
        <v>1980</v>
      </c>
      <c r="N469" s="832">
        <v>1</v>
      </c>
      <c r="O469" s="832">
        <v>99</v>
      </c>
      <c r="P469" s="849">
        <v>10</v>
      </c>
      <c r="Q469" s="849">
        <v>910</v>
      </c>
      <c r="R469" s="837">
        <v>0.45959595959595961</v>
      </c>
      <c r="S469" s="850">
        <v>91</v>
      </c>
    </row>
    <row r="470" spans="1:19" ht="14.4" customHeight="1" x14ac:dyDescent="0.3">
      <c r="A470" s="831" t="s">
        <v>5212</v>
      </c>
      <c r="B470" s="832" t="s">
        <v>5213</v>
      </c>
      <c r="C470" s="832" t="s">
        <v>597</v>
      </c>
      <c r="D470" s="832" t="s">
        <v>1717</v>
      </c>
      <c r="E470" s="832" t="s">
        <v>5209</v>
      </c>
      <c r="F470" s="832" t="s">
        <v>5248</v>
      </c>
      <c r="G470" s="832" t="s">
        <v>5250</v>
      </c>
      <c r="H470" s="849">
        <v>1</v>
      </c>
      <c r="I470" s="849">
        <v>99</v>
      </c>
      <c r="J470" s="832"/>
      <c r="K470" s="832">
        <v>99</v>
      </c>
      <c r="L470" s="849"/>
      <c r="M470" s="849"/>
      <c r="N470" s="832"/>
      <c r="O470" s="832"/>
      <c r="P470" s="849">
        <v>6</v>
      </c>
      <c r="Q470" s="849">
        <v>546</v>
      </c>
      <c r="R470" s="837"/>
      <c r="S470" s="850">
        <v>91</v>
      </c>
    </row>
    <row r="471" spans="1:19" ht="14.4" customHeight="1" x14ac:dyDescent="0.3">
      <c r="A471" s="831" t="s">
        <v>5212</v>
      </c>
      <c r="B471" s="832" t="s">
        <v>5213</v>
      </c>
      <c r="C471" s="832" t="s">
        <v>597</v>
      </c>
      <c r="D471" s="832" t="s">
        <v>1717</v>
      </c>
      <c r="E471" s="832" t="s">
        <v>5209</v>
      </c>
      <c r="F471" s="832" t="s">
        <v>5251</v>
      </c>
      <c r="G471" s="832" t="s">
        <v>5252</v>
      </c>
      <c r="H471" s="849">
        <v>11</v>
      </c>
      <c r="I471" s="849">
        <v>1067</v>
      </c>
      <c r="J471" s="832">
        <v>0.47826086956521741</v>
      </c>
      <c r="K471" s="832">
        <v>97</v>
      </c>
      <c r="L471" s="849">
        <v>23</v>
      </c>
      <c r="M471" s="849">
        <v>2231</v>
      </c>
      <c r="N471" s="832">
        <v>1</v>
      </c>
      <c r="O471" s="832">
        <v>97</v>
      </c>
      <c r="P471" s="849">
        <v>13</v>
      </c>
      <c r="Q471" s="849">
        <v>1053</v>
      </c>
      <c r="R471" s="837">
        <v>0.47198565665620795</v>
      </c>
      <c r="S471" s="850">
        <v>81</v>
      </c>
    </row>
    <row r="472" spans="1:19" ht="14.4" customHeight="1" x14ac:dyDescent="0.3">
      <c r="A472" s="831" t="s">
        <v>5212</v>
      </c>
      <c r="B472" s="832" t="s">
        <v>5213</v>
      </c>
      <c r="C472" s="832" t="s">
        <v>597</v>
      </c>
      <c r="D472" s="832" t="s">
        <v>1717</v>
      </c>
      <c r="E472" s="832" t="s">
        <v>5209</v>
      </c>
      <c r="F472" s="832" t="s">
        <v>5254</v>
      </c>
      <c r="G472" s="832" t="s">
        <v>5255</v>
      </c>
      <c r="H472" s="849">
        <v>582</v>
      </c>
      <c r="I472" s="849">
        <v>73332</v>
      </c>
      <c r="J472" s="832">
        <v>0.69700598802395208</v>
      </c>
      <c r="K472" s="832">
        <v>126</v>
      </c>
      <c r="L472" s="849">
        <v>835</v>
      </c>
      <c r="M472" s="849">
        <v>105210</v>
      </c>
      <c r="N472" s="832">
        <v>1</v>
      </c>
      <c r="O472" s="832">
        <v>126</v>
      </c>
      <c r="P472" s="849">
        <v>517</v>
      </c>
      <c r="Q472" s="849">
        <v>65659</v>
      </c>
      <c r="R472" s="837">
        <v>0.62407565820739475</v>
      </c>
      <c r="S472" s="850">
        <v>127</v>
      </c>
    </row>
    <row r="473" spans="1:19" ht="14.4" customHeight="1" x14ac:dyDescent="0.3">
      <c r="A473" s="831" t="s">
        <v>5212</v>
      </c>
      <c r="B473" s="832" t="s">
        <v>5213</v>
      </c>
      <c r="C473" s="832" t="s">
        <v>597</v>
      </c>
      <c r="D473" s="832" t="s">
        <v>1717</v>
      </c>
      <c r="E473" s="832" t="s">
        <v>5209</v>
      </c>
      <c r="F473" s="832" t="s">
        <v>5254</v>
      </c>
      <c r="G473" s="832" t="s">
        <v>5256</v>
      </c>
      <c r="H473" s="849">
        <v>3</v>
      </c>
      <c r="I473" s="849">
        <v>378</v>
      </c>
      <c r="J473" s="832">
        <v>0.21428571428571427</v>
      </c>
      <c r="K473" s="832">
        <v>126</v>
      </c>
      <c r="L473" s="849">
        <v>14</v>
      </c>
      <c r="M473" s="849">
        <v>1764</v>
      </c>
      <c r="N473" s="832">
        <v>1</v>
      </c>
      <c r="O473" s="832">
        <v>126</v>
      </c>
      <c r="P473" s="849">
        <v>4</v>
      </c>
      <c r="Q473" s="849">
        <v>508</v>
      </c>
      <c r="R473" s="837">
        <v>0.28798185941043086</v>
      </c>
      <c r="S473" s="850">
        <v>127</v>
      </c>
    </row>
    <row r="474" spans="1:19" ht="14.4" customHeight="1" x14ac:dyDescent="0.3">
      <c r="A474" s="831" t="s">
        <v>5212</v>
      </c>
      <c r="B474" s="832" t="s">
        <v>5213</v>
      </c>
      <c r="C474" s="832" t="s">
        <v>597</v>
      </c>
      <c r="D474" s="832" t="s">
        <v>1717</v>
      </c>
      <c r="E474" s="832" t="s">
        <v>5209</v>
      </c>
      <c r="F474" s="832" t="s">
        <v>5275</v>
      </c>
      <c r="G474" s="832" t="s">
        <v>5276</v>
      </c>
      <c r="H474" s="849"/>
      <c r="I474" s="849"/>
      <c r="J474" s="832"/>
      <c r="K474" s="832"/>
      <c r="L474" s="849">
        <v>7</v>
      </c>
      <c r="M474" s="849">
        <v>9170</v>
      </c>
      <c r="N474" s="832">
        <v>1</v>
      </c>
      <c r="O474" s="832">
        <v>1310</v>
      </c>
      <c r="P474" s="849">
        <v>1</v>
      </c>
      <c r="Q474" s="849">
        <v>1313</v>
      </c>
      <c r="R474" s="837">
        <v>0.14318429661941112</v>
      </c>
      <c r="S474" s="850">
        <v>1313</v>
      </c>
    </row>
    <row r="475" spans="1:19" ht="14.4" customHeight="1" x14ac:dyDescent="0.3">
      <c r="A475" s="831" t="s">
        <v>5212</v>
      </c>
      <c r="B475" s="832" t="s">
        <v>5213</v>
      </c>
      <c r="C475" s="832" t="s">
        <v>597</v>
      </c>
      <c r="D475" s="832" t="s">
        <v>1717</v>
      </c>
      <c r="E475" s="832" t="s">
        <v>5209</v>
      </c>
      <c r="F475" s="832" t="s">
        <v>5275</v>
      </c>
      <c r="G475" s="832" t="s">
        <v>5277</v>
      </c>
      <c r="H475" s="849">
        <v>5</v>
      </c>
      <c r="I475" s="849">
        <v>6545</v>
      </c>
      <c r="J475" s="832">
        <v>0.99923664122137401</v>
      </c>
      <c r="K475" s="832">
        <v>1309</v>
      </c>
      <c r="L475" s="849">
        <v>5</v>
      </c>
      <c r="M475" s="849">
        <v>6550</v>
      </c>
      <c r="N475" s="832">
        <v>1</v>
      </c>
      <c r="O475" s="832">
        <v>1310</v>
      </c>
      <c r="P475" s="849">
        <v>5</v>
      </c>
      <c r="Q475" s="849">
        <v>6565</v>
      </c>
      <c r="R475" s="837">
        <v>1.002290076335878</v>
      </c>
      <c r="S475" s="850">
        <v>1313</v>
      </c>
    </row>
    <row r="476" spans="1:19" ht="14.4" customHeight="1" x14ac:dyDescent="0.3">
      <c r="A476" s="831" t="s">
        <v>5212</v>
      </c>
      <c r="B476" s="832" t="s">
        <v>5213</v>
      </c>
      <c r="C476" s="832" t="s">
        <v>597</v>
      </c>
      <c r="D476" s="832" t="s">
        <v>1717</v>
      </c>
      <c r="E476" s="832" t="s">
        <v>5209</v>
      </c>
      <c r="F476" s="832" t="s">
        <v>5281</v>
      </c>
      <c r="G476" s="832" t="s">
        <v>5282</v>
      </c>
      <c r="H476" s="849">
        <v>1</v>
      </c>
      <c r="I476" s="849">
        <v>985</v>
      </c>
      <c r="J476" s="832"/>
      <c r="K476" s="832">
        <v>985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5212</v>
      </c>
      <c r="B477" s="832" t="s">
        <v>5213</v>
      </c>
      <c r="C477" s="832" t="s">
        <v>597</v>
      </c>
      <c r="D477" s="832" t="s">
        <v>1717</v>
      </c>
      <c r="E477" s="832" t="s">
        <v>5209</v>
      </c>
      <c r="F477" s="832" t="s">
        <v>5281</v>
      </c>
      <c r="G477" s="832" t="s">
        <v>5283</v>
      </c>
      <c r="H477" s="849"/>
      <c r="I477" s="849"/>
      <c r="J477" s="832"/>
      <c r="K477" s="832"/>
      <c r="L477" s="849">
        <v>1</v>
      </c>
      <c r="M477" s="849">
        <v>986</v>
      </c>
      <c r="N477" s="832">
        <v>1</v>
      </c>
      <c r="O477" s="832">
        <v>986</v>
      </c>
      <c r="P477" s="849"/>
      <c r="Q477" s="849"/>
      <c r="R477" s="837"/>
      <c r="S477" s="850"/>
    </row>
    <row r="478" spans="1:19" ht="14.4" customHeight="1" x14ac:dyDescent="0.3">
      <c r="A478" s="831" t="s">
        <v>5212</v>
      </c>
      <c r="B478" s="832" t="s">
        <v>5213</v>
      </c>
      <c r="C478" s="832" t="s">
        <v>597</v>
      </c>
      <c r="D478" s="832" t="s">
        <v>1717</v>
      </c>
      <c r="E478" s="832" t="s">
        <v>5209</v>
      </c>
      <c r="F478" s="832" t="s">
        <v>5284</v>
      </c>
      <c r="G478" s="832" t="s">
        <v>5285</v>
      </c>
      <c r="H478" s="849"/>
      <c r="I478" s="849"/>
      <c r="J478" s="832"/>
      <c r="K478" s="832"/>
      <c r="L478" s="849">
        <v>1</v>
      </c>
      <c r="M478" s="849">
        <v>163</v>
      </c>
      <c r="N478" s="832">
        <v>1</v>
      </c>
      <c r="O478" s="832">
        <v>163</v>
      </c>
      <c r="P478" s="849">
        <v>2</v>
      </c>
      <c r="Q478" s="849">
        <v>328</v>
      </c>
      <c r="R478" s="837">
        <v>2.0122699386503067</v>
      </c>
      <c r="S478" s="850">
        <v>164</v>
      </c>
    </row>
    <row r="479" spans="1:19" ht="14.4" customHeight="1" x14ac:dyDescent="0.3">
      <c r="A479" s="831" t="s">
        <v>5212</v>
      </c>
      <c r="B479" s="832" t="s">
        <v>5213</v>
      </c>
      <c r="C479" s="832" t="s">
        <v>597</v>
      </c>
      <c r="D479" s="832" t="s">
        <v>1717</v>
      </c>
      <c r="E479" s="832" t="s">
        <v>5209</v>
      </c>
      <c r="F479" s="832" t="s">
        <v>5284</v>
      </c>
      <c r="G479" s="832" t="s">
        <v>5286</v>
      </c>
      <c r="H479" s="849">
        <v>9</v>
      </c>
      <c r="I479" s="849">
        <v>1467</v>
      </c>
      <c r="J479" s="832">
        <v>0.81818181818181823</v>
      </c>
      <c r="K479" s="832">
        <v>163</v>
      </c>
      <c r="L479" s="849">
        <v>11</v>
      </c>
      <c r="M479" s="849">
        <v>1793</v>
      </c>
      <c r="N479" s="832">
        <v>1</v>
      </c>
      <c r="O479" s="832">
        <v>163</v>
      </c>
      <c r="P479" s="849"/>
      <c r="Q479" s="849"/>
      <c r="R479" s="837"/>
      <c r="S479" s="850"/>
    </row>
    <row r="480" spans="1:19" ht="14.4" customHeight="1" x14ac:dyDescent="0.3">
      <c r="A480" s="831" t="s">
        <v>5212</v>
      </c>
      <c r="B480" s="832" t="s">
        <v>5213</v>
      </c>
      <c r="C480" s="832" t="s">
        <v>597</v>
      </c>
      <c r="D480" s="832" t="s">
        <v>1717</v>
      </c>
      <c r="E480" s="832" t="s">
        <v>5209</v>
      </c>
      <c r="F480" s="832" t="s">
        <v>5287</v>
      </c>
      <c r="G480" s="832" t="s">
        <v>5288</v>
      </c>
      <c r="H480" s="849">
        <v>3</v>
      </c>
      <c r="I480" s="849">
        <v>99.99</v>
      </c>
      <c r="J480" s="832">
        <v>0.37498593662103891</v>
      </c>
      <c r="K480" s="832">
        <v>33.33</v>
      </c>
      <c r="L480" s="849">
        <v>8</v>
      </c>
      <c r="M480" s="849">
        <v>266.64999999999992</v>
      </c>
      <c r="N480" s="832">
        <v>1</v>
      </c>
      <c r="O480" s="832">
        <v>33.33124999999999</v>
      </c>
      <c r="P480" s="849"/>
      <c r="Q480" s="849"/>
      <c r="R480" s="837"/>
      <c r="S480" s="850"/>
    </row>
    <row r="481" spans="1:19" ht="14.4" customHeight="1" x14ac:dyDescent="0.3">
      <c r="A481" s="831" t="s">
        <v>5212</v>
      </c>
      <c r="B481" s="832" t="s">
        <v>5213</v>
      </c>
      <c r="C481" s="832" t="s">
        <v>597</v>
      </c>
      <c r="D481" s="832" t="s">
        <v>1717</v>
      </c>
      <c r="E481" s="832" t="s">
        <v>5209</v>
      </c>
      <c r="F481" s="832" t="s">
        <v>5287</v>
      </c>
      <c r="G481" s="832" t="s">
        <v>5289</v>
      </c>
      <c r="H481" s="849">
        <v>487</v>
      </c>
      <c r="I481" s="849">
        <v>16233.34</v>
      </c>
      <c r="J481" s="832">
        <v>0.69176243382094738</v>
      </c>
      <c r="K481" s="832">
        <v>33.333347022587269</v>
      </c>
      <c r="L481" s="849">
        <v>704</v>
      </c>
      <c r="M481" s="849">
        <v>23466.640000000007</v>
      </c>
      <c r="N481" s="832">
        <v>1</v>
      </c>
      <c r="O481" s="832">
        <v>33.333295454545464</v>
      </c>
      <c r="P481" s="849">
        <v>347</v>
      </c>
      <c r="Q481" s="849">
        <v>11566.65</v>
      </c>
      <c r="R481" s="837">
        <v>0.49289757715633753</v>
      </c>
      <c r="S481" s="850">
        <v>33.333285302593659</v>
      </c>
    </row>
    <row r="482" spans="1:19" ht="14.4" customHeight="1" x14ac:dyDescent="0.3">
      <c r="A482" s="831" t="s">
        <v>5212</v>
      </c>
      <c r="B482" s="832" t="s">
        <v>5213</v>
      </c>
      <c r="C482" s="832" t="s">
        <v>597</v>
      </c>
      <c r="D482" s="832" t="s">
        <v>1717</v>
      </c>
      <c r="E482" s="832" t="s">
        <v>5209</v>
      </c>
      <c r="F482" s="832" t="s">
        <v>5295</v>
      </c>
      <c r="G482" s="832" t="s">
        <v>5296</v>
      </c>
      <c r="H482" s="849">
        <v>4</v>
      </c>
      <c r="I482" s="849">
        <v>344</v>
      </c>
      <c r="J482" s="832">
        <v>2</v>
      </c>
      <c r="K482" s="832">
        <v>86</v>
      </c>
      <c r="L482" s="849">
        <v>2</v>
      </c>
      <c r="M482" s="849">
        <v>172</v>
      </c>
      <c r="N482" s="832">
        <v>1</v>
      </c>
      <c r="O482" s="832">
        <v>86</v>
      </c>
      <c r="P482" s="849">
        <v>4</v>
      </c>
      <c r="Q482" s="849">
        <v>344</v>
      </c>
      <c r="R482" s="837">
        <v>2</v>
      </c>
      <c r="S482" s="850">
        <v>86</v>
      </c>
    </row>
    <row r="483" spans="1:19" ht="14.4" customHeight="1" x14ac:dyDescent="0.3">
      <c r="A483" s="831" t="s">
        <v>5212</v>
      </c>
      <c r="B483" s="832" t="s">
        <v>5213</v>
      </c>
      <c r="C483" s="832" t="s">
        <v>597</v>
      </c>
      <c r="D483" s="832" t="s">
        <v>1717</v>
      </c>
      <c r="E483" s="832" t="s">
        <v>5209</v>
      </c>
      <c r="F483" s="832" t="s">
        <v>5295</v>
      </c>
      <c r="G483" s="832" t="s">
        <v>5297</v>
      </c>
      <c r="H483" s="849"/>
      <c r="I483" s="849"/>
      <c r="J483" s="832"/>
      <c r="K483" s="832"/>
      <c r="L483" s="849">
        <v>1</v>
      </c>
      <c r="M483" s="849">
        <v>86</v>
      </c>
      <c r="N483" s="832">
        <v>1</v>
      </c>
      <c r="O483" s="832">
        <v>86</v>
      </c>
      <c r="P483" s="849">
        <v>2</v>
      </c>
      <c r="Q483" s="849">
        <v>172</v>
      </c>
      <c r="R483" s="837">
        <v>2</v>
      </c>
      <c r="S483" s="850">
        <v>86</v>
      </c>
    </row>
    <row r="484" spans="1:19" ht="14.4" customHeight="1" x14ac:dyDescent="0.3">
      <c r="A484" s="831" t="s">
        <v>5212</v>
      </c>
      <c r="B484" s="832" t="s">
        <v>5213</v>
      </c>
      <c r="C484" s="832" t="s">
        <v>597</v>
      </c>
      <c r="D484" s="832" t="s">
        <v>1717</v>
      </c>
      <c r="E484" s="832" t="s">
        <v>5209</v>
      </c>
      <c r="F484" s="832" t="s">
        <v>5298</v>
      </c>
      <c r="G484" s="832" t="s">
        <v>5299</v>
      </c>
      <c r="H484" s="849"/>
      <c r="I484" s="849"/>
      <c r="J484" s="832"/>
      <c r="K484" s="832"/>
      <c r="L484" s="849">
        <v>1</v>
      </c>
      <c r="M484" s="849">
        <v>32</v>
      </c>
      <c r="N484" s="832">
        <v>1</v>
      </c>
      <c r="O484" s="832">
        <v>32</v>
      </c>
      <c r="P484" s="849">
        <v>1</v>
      </c>
      <c r="Q484" s="849">
        <v>32</v>
      </c>
      <c r="R484" s="837">
        <v>1</v>
      </c>
      <c r="S484" s="850">
        <v>32</v>
      </c>
    </row>
    <row r="485" spans="1:19" ht="14.4" customHeight="1" x14ac:dyDescent="0.3">
      <c r="A485" s="831" t="s">
        <v>5212</v>
      </c>
      <c r="B485" s="832" t="s">
        <v>5213</v>
      </c>
      <c r="C485" s="832" t="s">
        <v>597</v>
      </c>
      <c r="D485" s="832" t="s">
        <v>1717</v>
      </c>
      <c r="E485" s="832" t="s">
        <v>5209</v>
      </c>
      <c r="F485" s="832" t="s">
        <v>5298</v>
      </c>
      <c r="G485" s="832" t="s">
        <v>5300</v>
      </c>
      <c r="H485" s="849">
        <v>1</v>
      </c>
      <c r="I485" s="849">
        <v>32</v>
      </c>
      <c r="J485" s="832">
        <v>0.33333333333333331</v>
      </c>
      <c r="K485" s="832">
        <v>32</v>
      </c>
      <c r="L485" s="849">
        <v>3</v>
      </c>
      <c r="M485" s="849">
        <v>96</v>
      </c>
      <c r="N485" s="832">
        <v>1</v>
      </c>
      <c r="O485" s="832">
        <v>32</v>
      </c>
      <c r="P485" s="849">
        <v>1</v>
      </c>
      <c r="Q485" s="849">
        <v>32</v>
      </c>
      <c r="R485" s="837">
        <v>0.33333333333333331</v>
      </c>
      <c r="S485" s="850">
        <v>32</v>
      </c>
    </row>
    <row r="486" spans="1:19" ht="14.4" customHeight="1" x14ac:dyDescent="0.3">
      <c r="A486" s="831" t="s">
        <v>5212</v>
      </c>
      <c r="B486" s="832" t="s">
        <v>5213</v>
      </c>
      <c r="C486" s="832" t="s">
        <v>597</v>
      </c>
      <c r="D486" s="832" t="s">
        <v>1717</v>
      </c>
      <c r="E486" s="832" t="s">
        <v>5209</v>
      </c>
      <c r="F486" s="832" t="s">
        <v>5303</v>
      </c>
      <c r="G486" s="832" t="s">
        <v>5305</v>
      </c>
      <c r="H486" s="849">
        <v>1</v>
      </c>
      <c r="I486" s="849">
        <v>394</v>
      </c>
      <c r="J486" s="832">
        <v>0.33248945147679326</v>
      </c>
      <c r="K486" s="832">
        <v>394</v>
      </c>
      <c r="L486" s="849">
        <v>3</v>
      </c>
      <c r="M486" s="849">
        <v>1185</v>
      </c>
      <c r="N486" s="832">
        <v>1</v>
      </c>
      <c r="O486" s="832">
        <v>395</v>
      </c>
      <c r="P486" s="849"/>
      <c r="Q486" s="849"/>
      <c r="R486" s="837"/>
      <c r="S486" s="850"/>
    </row>
    <row r="487" spans="1:19" ht="14.4" customHeight="1" x14ac:dyDescent="0.3">
      <c r="A487" s="831" t="s">
        <v>5212</v>
      </c>
      <c r="B487" s="832" t="s">
        <v>5213</v>
      </c>
      <c r="C487" s="832" t="s">
        <v>597</v>
      </c>
      <c r="D487" s="832" t="s">
        <v>1717</v>
      </c>
      <c r="E487" s="832" t="s">
        <v>5209</v>
      </c>
      <c r="F487" s="832" t="s">
        <v>5307</v>
      </c>
      <c r="G487" s="832" t="s">
        <v>5308</v>
      </c>
      <c r="H487" s="849"/>
      <c r="I487" s="849"/>
      <c r="J487" s="832"/>
      <c r="K487" s="832"/>
      <c r="L487" s="849">
        <v>3</v>
      </c>
      <c r="M487" s="849">
        <v>486</v>
      </c>
      <c r="N487" s="832">
        <v>1</v>
      </c>
      <c r="O487" s="832">
        <v>162</v>
      </c>
      <c r="P487" s="849">
        <v>2</v>
      </c>
      <c r="Q487" s="849">
        <v>316</v>
      </c>
      <c r="R487" s="837">
        <v>0.65020576131687247</v>
      </c>
      <c r="S487" s="850">
        <v>158</v>
      </c>
    </row>
    <row r="488" spans="1:19" ht="14.4" customHeight="1" x14ac:dyDescent="0.3">
      <c r="A488" s="831" t="s">
        <v>5212</v>
      </c>
      <c r="B488" s="832" t="s">
        <v>5213</v>
      </c>
      <c r="C488" s="832" t="s">
        <v>597</v>
      </c>
      <c r="D488" s="832" t="s">
        <v>1717</v>
      </c>
      <c r="E488" s="832" t="s">
        <v>5209</v>
      </c>
      <c r="F488" s="832" t="s">
        <v>5307</v>
      </c>
      <c r="G488" s="832" t="s">
        <v>5309</v>
      </c>
      <c r="H488" s="849">
        <v>1</v>
      </c>
      <c r="I488" s="849">
        <v>162</v>
      </c>
      <c r="J488" s="832">
        <v>1</v>
      </c>
      <c r="K488" s="832">
        <v>162</v>
      </c>
      <c r="L488" s="849">
        <v>1</v>
      </c>
      <c r="M488" s="849">
        <v>162</v>
      </c>
      <c r="N488" s="832">
        <v>1</v>
      </c>
      <c r="O488" s="832">
        <v>162</v>
      </c>
      <c r="P488" s="849">
        <v>2</v>
      </c>
      <c r="Q488" s="849">
        <v>316</v>
      </c>
      <c r="R488" s="837">
        <v>1.9506172839506173</v>
      </c>
      <c r="S488" s="850">
        <v>158</v>
      </c>
    </row>
    <row r="489" spans="1:19" ht="14.4" customHeight="1" x14ac:dyDescent="0.3">
      <c r="A489" s="831" t="s">
        <v>5212</v>
      </c>
      <c r="B489" s="832" t="s">
        <v>5213</v>
      </c>
      <c r="C489" s="832" t="s">
        <v>597</v>
      </c>
      <c r="D489" s="832" t="s">
        <v>1717</v>
      </c>
      <c r="E489" s="832" t="s">
        <v>5209</v>
      </c>
      <c r="F489" s="832" t="s">
        <v>5210</v>
      </c>
      <c r="G489" s="832" t="s">
        <v>5211</v>
      </c>
      <c r="H489" s="849">
        <v>12</v>
      </c>
      <c r="I489" s="849">
        <v>3012</v>
      </c>
      <c r="J489" s="832">
        <v>12</v>
      </c>
      <c r="K489" s="832">
        <v>251</v>
      </c>
      <c r="L489" s="849">
        <v>1</v>
      </c>
      <c r="M489" s="849">
        <v>251</v>
      </c>
      <c r="N489" s="832">
        <v>1</v>
      </c>
      <c r="O489" s="832">
        <v>251</v>
      </c>
      <c r="P489" s="849">
        <v>1</v>
      </c>
      <c r="Q489" s="849">
        <v>252</v>
      </c>
      <c r="R489" s="837">
        <v>1.0039840637450199</v>
      </c>
      <c r="S489" s="850">
        <v>252</v>
      </c>
    </row>
    <row r="490" spans="1:19" ht="14.4" customHeight="1" x14ac:dyDescent="0.3">
      <c r="A490" s="831" t="s">
        <v>5212</v>
      </c>
      <c r="B490" s="832" t="s">
        <v>5213</v>
      </c>
      <c r="C490" s="832" t="s">
        <v>597</v>
      </c>
      <c r="D490" s="832" t="s">
        <v>1717</v>
      </c>
      <c r="E490" s="832" t="s">
        <v>5209</v>
      </c>
      <c r="F490" s="832" t="s">
        <v>5210</v>
      </c>
      <c r="G490" s="832" t="s">
        <v>5312</v>
      </c>
      <c r="H490" s="849"/>
      <c r="I490" s="849"/>
      <c r="J490" s="832"/>
      <c r="K490" s="832"/>
      <c r="L490" s="849">
        <v>1</v>
      </c>
      <c r="M490" s="849">
        <v>251</v>
      </c>
      <c r="N490" s="832">
        <v>1</v>
      </c>
      <c r="O490" s="832">
        <v>251</v>
      </c>
      <c r="P490" s="849"/>
      <c r="Q490" s="849"/>
      <c r="R490" s="837"/>
      <c r="S490" s="850"/>
    </row>
    <row r="491" spans="1:19" ht="14.4" customHeight="1" x14ac:dyDescent="0.3">
      <c r="A491" s="831" t="s">
        <v>5212</v>
      </c>
      <c r="B491" s="832" t="s">
        <v>5213</v>
      </c>
      <c r="C491" s="832" t="s">
        <v>597</v>
      </c>
      <c r="D491" s="832" t="s">
        <v>1717</v>
      </c>
      <c r="E491" s="832" t="s">
        <v>5209</v>
      </c>
      <c r="F491" s="832" t="s">
        <v>5318</v>
      </c>
      <c r="G491" s="832" t="s">
        <v>5319</v>
      </c>
      <c r="H491" s="849"/>
      <c r="I491" s="849"/>
      <c r="J491" s="832"/>
      <c r="K491" s="832"/>
      <c r="L491" s="849"/>
      <c r="M491" s="849"/>
      <c r="N491" s="832"/>
      <c r="O491" s="832"/>
      <c r="P491" s="849">
        <v>2</v>
      </c>
      <c r="Q491" s="849">
        <v>242</v>
      </c>
      <c r="R491" s="837"/>
      <c r="S491" s="850">
        <v>121</v>
      </c>
    </row>
    <row r="492" spans="1:19" ht="14.4" customHeight="1" x14ac:dyDescent="0.3">
      <c r="A492" s="831" t="s">
        <v>5212</v>
      </c>
      <c r="B492" s="832" t="s">
        <v>5213</v>
      </c>
      <c r="C492" s="832" t="s">
        <v>597</v>
      </c>
      <c r="D492" s="832" t="s">
        <v>1717</v>
      </c>
      <c r="E492" s="832" t="s">
        <v>5209</v>
      </c>
      <c r="F492" s="832" t="s">
        <v>5320</v>
      </c>
      <c r="G492" s="832" t="s">
        <v>5321</v>
      </c>
      <c r="H492" s="849">
        <v>1</v>
      </c>
      <c r="I492" s="849">
        <v>123</v>
      </c>
      <c r="J492" s="832"/>
      <c r="K492" s="832">
        <v>123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5212</v>
      </c>
      <c r="B493" s="832" t="s">
        <v>5213</v>
      </c>
      <c r="C493" s="832" t="s">
        <v>597</v>
      </c>
      <c r="D493" s="832" t="s">
        <v>1717</v>
      </c>
      <c r="E493" s="832" t="s">
        <v>5209</v>
      </c>
      <c r="F493" s="832" t="s">
        <v>5325</v>
      </c>
      <c r="G493" s="832" t="s">
        <v>5327</v>
      </c>
      <c r="H493" s="849"/>
      <c r="I493" s="849"/>
      <c r="J493" s="832"/>
      <c r="K493" s="832"/>
      <c r="L493" s="849">
        <v>1</v>
      </c>
      <c r="M493" s="849">
        <v>183</v>
      </c>
      <c r="N493" s="832">
        <v>1</v>
      </c>
      <c r="O493" s="832">
        <v>183</v>
      </c>
      <c r="P493" s="849"/>
      <c r="Q493" s="849"/>
      <c r="R493" s="837"/>
      <c r="S493" s="850"/>
    </row>
    <row r="494" spans="1:19" ht="14.4" customHeight="1" x14ac:dyDescent="0.3">
      <c r="A494" s="831" t="s">
        <v>5212</v>
      </c>
      <c r="B494" s="832" t="s">
        <v>5213</v>
      </c>
      <c r="C494" s="832" t="s">
        <v>597</v>
      </c>
      <c r="D494" s="832" t="s">
        <v>1717</v>
      </c>
      <c r="E494" s="832" t="s">
        <v>5209</v>
      </c>
      <c r="F494" s="832" t="s">
        <v>5328</v>
      </c>
      <c r="G494" s="832" t="s">
        <v>5329</v>
      </c>
      <c r="H494" s="849"/>
      <c r="I494" s="849"/>
      <c r="J494" s="832"/>
      <c r="K494" s="832"/>
      <c r="L494" s="849"/>
      <c r="M494" s="849"/>
      <c r="N494" s="832"/>
      <c r="O494" s="832"/>
      <c r="P494" s="849">
        <v>1</v>
      </c>
      <c r="Q494" s="849">
        <v>984</v>
      </c>
      <c r="R494" s="837"/>
      <c r="S494" s="850">
        <v>984</v>
      </c>
    </row>
    <row r="495" spans="1:19" ht="14.4" customHeight="1" x14ac:dyDescent="0.3">
      <c r="A495" s="831" t="s">
        <v>5212</v>
      </c>
      <c r="B495" s="832" t="s">
        <v>5213</v>
      </c>
      <c r="C495" s="832" t="s">
        <v>597</v>
      </c>
      <c r="D495" s="832" t="s">
        <v>1717</v>
      </c>
      <c r="E495" s="832" t="s">
        <v>5209</v>
      </c>
      <c r="F495" s="832" t="s">
        <v>5331</v>
      </c>
      <c r="G495" s="832" t="s">
        <v>5332</v>
      </c>
      <c r="H495" s="849"/>
      <c r="I495" s="849"/>
      <c r="J495" s="832"/>
      <c r="K495" s="832"/>
      <c r="L495" s="849"/>
      <c r="M495" s="849"/>
      <c r="N495" s="832"/>
      <c r="O495" s="832"/>
      <c r="P495" s="849">
        <v>2</v>
      </c>
      <c r="Q495" s="849">
        <v>706</v>
      </c>
      <c r="R495" s="837"/>
      <c r="S495" s="850">
        <v>353</v>
      </c>
    </row>
    <row r="496" spans="1:19" ht="14.4" customHeight="1" x14ac:dyDescent="0.3">
      <c r="A496" s="831" t="s">
        <v>5212</v>
      </c>
      <c r="B496" s="832" t="s">
        <v>5213</v>
      </c>
      <c r="C496" s="832" t="s">
        <v>597</v>
      </c>
      <c r="D496" s="832" t="s">
        <v>1717</v>
      </c>
      <c r="E496" s="832" t="s">
        <v>5209</v>
      </c>
      <c r="F496" s="832" t="s">
        <v>5331</v>
      </c>
      <c r="G496" s="832" t="s">
        <v>5333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353</v>
      </c>
      <c r="R496" s="837"/>
      <c r="S496" s="850">
        <v>353</v>
      </c>
    </row>
    <row r="497" spans="1:19" ht="14.4" customHeight="1" x14ac:dyDescent="0.3">
      <c r="A497" s="831" t="s">
        <v>5212</v>
      </c>
      <c r="B497" s="832" t="s">
        <v>5213</v>
      </c>
      <c r="C497" s="832" t="s">
        <v>597</v>
      </c>
      <c r="D497" s="832" t="s">
        <v>1717</v>
      </c>
      <c r="E497" s="832" t="s">
        <v>5209</v>
      </c>
      <c r="F497" s="832" t="s">
        <v>5339</v>
      </c>
      <c r="G497" s="832" t="s">
        <v>5340</v>
      </c>
      <c r="H497" s="849">
        <v>18</v>
      </c>
      <c r="I497" s="849">
        <v>2070</v>
      </c>
      <c r="J497" s="832">
        <v>2</v>
      </c>
      <c r="K497" s="832">
        <v>115</v>
      </c>
      <c r="L497" s="849">
        <v>9</v>
      </c>
      <c r="M497" s="849">
        <v>1035</v>
      </c>
      <c r="N497" s="832">
        <v>1</v>
      </c>
      <c r="O497" s="832">
        <v>115</v>
      </c>
      <c r="P497" s="849">
        <v>6</v>
      </c>
      <c r="Q497" s="849">
        <v>870</v>
      </c>
      <c r="R497" s="837">
        <v>0.84057971014492749</v>
      </c>
      <c r="S497" s="850">
        <v>145</v>
      </c>
    </row>
    <row r="498" spans="1:19" ht="14.4" customHeight="1" x14ac:dyDescent="0.3">
      <c r="A498" s="831" t="s">
        <v>5212</v>
      </c>
      <c r="B498" s="832" t="s">
        <v>5213</v>
      </c>
      <c r="C498" s="832" t="s">
        <v>597</v>
      </c>
      <c r="D498" s="832" t="s">
        <v>1717</v>
      </c>
      <c r="E498" s="832" t="s">
        <v>5209</v>
      </c>
      <c r="F498" s="832" t="s">
        <v>5339</v>
      </c>
      <c r="G498" s="832" t="s">
        <v>5341</v>
      </c>
      <c r="H498" s="849"/>
      <c r="I498" s="849"/>
      <c r="J498" s="832"/>
      <c r="K498" s="832"/>
      <c r="L498" s="849">
        <v>1</v>
      </c>
      <c r="M498" s="849">
        <v>115</v>
      </c>
      <c r="N498" s="832">
        <v>1</v>
      </c>
      <c r="O498" s="832">
        <v>115</v>
      </c>
      <c r="P498" s="849">
        <v>9</v>
      </c>
      <c r="Q498" s="849">
        <v>1305</v>
      </c>
      <c r="R498" s="837">
        <v>11.347826086956522</v>
      </c>
      <c r="S498" s="850">
        <v>145</v>
      </c>
    </row>
    <row r="499" spans="1:19" ht="14.4" customHeight="1" x14ac:dyDescent="0.3">
      <c r="A499" s="831" t="s">
        <v>5212</v>
      </c>
      <c r="B499" s="832" t="s">
        <v>5213</v>
      </c>
      <c r="C499" s="832" t="s">
        <v>597</v>
      </c>
      <c r="D499" s="832" t="s">
        <v>1717</v>
      </c>
      <c r="E499" s="832" t="s">
        <v>5209</v>
      </c>
      <c r="F499" s="832" t="s">
        <v>5349</v>
      </c>
      <c r="G499" s="832" t="s">
        <v>5350</v>
      </c>
      <c r="H499" s="849">
        <v>1</v>
      </c>
      <c r="I499" s="849">
        <v>610</v>
      </c>
      <c r="J499" s="832">
        <v>0.99836333878887074</v>
      </c>
      <c r="K499" s="832">
        <v>610</v>
      </c>
      <c r="L499" s="849">
        <v>1</v>
      </c>
      <c r="M499" s="849">
        <v>611</v>
      </c>
      <c r="N499" s="832">
        <v>1</v>
      </c>
      <c r="O499" s="832">
        <v>611</v>
      </c>
      <c r="P499" s="849"/>
      <c r="Q499" s="849"/>
      <c r="R499" s="837"/>
      <c r="S499" s="850"/>
    </row>
    <row r="500" spans="1:19" ht="14.4" customHeight="1" x14ac:dyDescent="0.3">
      <c r="A500" s="831" t="s">
        <v>5212</v>
      </c>
      <c r="B500" s="832" t="s">
        <v>5213</v>
      </c>
      <c r="C500" s="832" t="s">
        <v>597</v>
      </c>
      <c r="D500" s="832" t="s">
        <v>1717</v>
      </c>
      <c r="E500" s="832" t="s">
        <v>5209</v>
      </c>
      <c r="F500" s="832" t="s">
        <v>5355</v>
      </c>
      <c r="G500" s="832" t="s">
        <v>5356</v>
      </c>
      <c r="H500" s="849">
        <v>6</v>
      </c>
      <c r="I500" s="849">
        <v>1362</v>
      </c>
      <c r="J500" s="832">
        <v>0.75</v>
      </c>
      <c r="K500" s="832">
        <v>227</v>
      </c>
      <c r="L500" s="849">
        <v>8</v>
      </c>
      <c r="M500" s="849">
        <v>1816</v>
      </c>
      <c r="N500" s="832">
        <v>1</v>
      </c>
      <c r="O500" s="832">
        <v>227</v>
      </c>
      <c r="P500" s="849">
        <v>5</v>
      </c>
      <c r="Q500" s="849">
        <v>825</v>
      </c>
      <c r="R500" s="837">
        <v>0.45429515418502203</v>
      </c>
      <c r="S500" s="850">
        <v>165</v>
      </c>
    </row>
    <row r="501" spans="1:19" ht="14.4" customHeight="1" x14ac:dyDescent="0.3">
      <c r="A501" s="831" t="s">
        <v>5212</v>
      </c>
      <c r="B501" s="832" t="s">
        <v>5213</v>
      </c>
      <c r="C501" s="832" t="s">
        <v>597</v>
      </c>
      <c r="D501" s="832" t="s">
        <v>1717</v>
      </c>
      <c r="E501" s="832" t="s">
        <v>5209</v>
      </c>
      <c r="F501" s="832" t="s">
        <v>5383</v>
      </c>
      <c r="G501" s="832" t="s">
        <v>5384</v>
      </c>
      <c r="H501" s="849"/>
      <c r="I501" s="849"/>
      <c r="J501" s="832"/>
      <c r="K501" s="832"/>
      <c r="L501" s="849"/>
      <c r="M501" s="849"/>
      <c r="N501" s="832"/>
      <c r="O501" s="832"/>
      <c r="P501" s="849">
        <v>1</v>
      </c>
      <c r="Q501" s="849">
        <v>213</v>
      </c>
      <c r="R501" s="837"/>
      <c r="S501" s="850">
        <v>213</v>
      </c>
    </row>
    <row r="502" spans="1:19" ht="14.4" customHeight="1" x14ac:dyDescent="0.3">
      <c r="A502" s="831" t="s">
        <v>5212</v>
      </c>
      <c r="B502" s="832" t="s">
        <v>5213</v>
      </c>
      <c r="C502" s="832" t="s">
        <v>597</v>
      </c>
      <c r="D502" s="832" t="s">
        <v>5203</v>
      </c>
      <c r="E502" s="832" t="s">
        <v>5209</v>
      </c>
      <c r="F502" s="832" t="s">
        <v>5227</v>
      </c>
      <c r="G502" s="832" t="s">
        <v>5228</v>
      </c>
      <c r="H502" s="849"/>
      <c r="I502" s="849"/>
      <c r="J502" s="832"/>
      <c r="K502" s="832"/>
      <c r="L502" s="849">
        <v>6</v>
      </c>
      <c r="M502" s="849">
        <v>498</v>
      </c>
      <c r="N502" s="832">
        <v>1</v>
      </c>
      <c r="O502" s="832">
        <v>83</v>
      </c>
      <c r="P502" s="849"/>
      <c r="Q502" s="849"/>
      <c r="R502" s="837"/>
      <c r="S502" s="850"/>
    </row>
    <row r="503" spans="1:19" ht="14.4" customHeight="1" x14ac:dyDescent="0.3">
      <c r="A503" s="831" t="s">
        <v>5212</v>
      </c>
      <c r="B503" s="832" t="s">
        <v>5213</v>
      </c>
      <c r="C503" s="832" t="s">
        <v>597</v>
      </c>
      <c r="D503" s="832" t="s">
        <v>5203</v>
      </c>
      <c r="E503" s="832" t="s">
        <v>5209</v>
      </c>
      <c r="F503" s="832" t="s">
        <v>5254</v>
      </c>
      <c r="G503" s="832" t="s">
        <v>5256</v>
      </c>
      <c r="H503" s="849"/>
      <c r="I503" s="849"/>
      <c r="J503" s="832"/>
      <c r="K503" s="832"/>
      <c r="L503" s="849">
        <v>10</v>
      </c>
      <c r="M503" s="849">
        <v>1260</v>
      </c>
      <c r="N503" s="832">
        <v>1</v>
      </c>
      <c r="O503" s="832">
        <v>126</v>
      </c>
      <c r="P503" s="849"/>
      <c r="Q503" s="849"/>
      <c r="R503" s="837"/>
      <c r="S503" s="850"/>
    </row>
    <row r="504" spans="1:19" ht="14.4" customHeight="1" x14ac:dyDescent="0.3">
      <c r="A504" s="831" t="s">
        <v>5212</v>
      </c>
      <c r="B504" s="832" t="s">
        <v>5213</v>
      </c>
      <c r="C504" s="832" t="s">
        <v>597</v>
      </c>
      <c r="D504" s="832" t="s">
        <v>5203</v>
      </c>
      <c r="E504" s="832" t="s">
        <v>5209</v>
      </c>
      <c r="F504" s="832" t="s">
        <v>5287</v>
      </c>
      <c r="G504" s="832" t="s">
        <v>5288</v>
      </c>
      <c r="H504" s="849"/>
      <c r="I504" s="849"/>
      <c r="J504" s="832"/>
      <c r="K504" s="832"/>
      <c r="L504" s="849">
        <v>9</v>
      </c>
      <c r="M504" s="849">
        <v>300</v>
      </c>
      <c r="N504" s="832">
        <v>1</v>
      </c>
      <c r="O504" s="832">
        <v>33.333333333333336</v>
      </c>
      <c r="P504" s="849"/>
      <c r="Q504" s="849"/>
      <c r="R504" s="837"/>
      <c r="S504" s="850"/>
    </row>
    <row r="505" spans="1:19" ht="14.4" customHeight="1" x14ac:dyDescent="0.3">
      <c r="A505" s="831" t="s">
        <v>5212</v>
      </c>
      <c r="B505" s="832" t="s">
        <v>5213</v>
      </c>
      <c r="C505" s="832" t="s">
        <v>597</v>
      </c>
      <c r="D505" s="832" t="s">
        <v>1718</v>
      </c>
      <c r="E505" s="832" t="s">
        <v>5209</v>
      </c>
      <c r="F505" s="832" t="s">
        <v>5227</v>
      </c>
      <c r="G505" s="832" t="s">
        <v>5228</v>
      </c>
      <c r="H505" s="849">
        <v>2</v>
      </c>
      <c r="I505" s="849">
        <v>166</v>
      </c>
      <c r="J505" s="832">
        <v>2</v>
      </c>
      <c r="K505" s="832">
        <v>83</v>
      </c>
      <c r="L505" s="849">
        <v>1</v>
      </c>
      <c r="M505" s="849">
        <v>83</v>
      </c>
      <c r="N505" s="832">
        <v>1</v>
      </c>
      <c r="O505" s="832">
        <v>83</v>
      </c>
      <c r="P505" s="849">
        <v>1</v>
      </c>
      <c r="Q505" s="849">
        <v>83</v>
      </c>
      <c r="R505" s="837">
        <v>1</v>
      </c>
      <c r="S505" s="850">
        <v>83</v>
      </c>
    </row>
    <row r="506" spans="1:19" ht="14.4" customHeight="1" x14ac:dyDescent="0.3">
      <c r="A506" s="831" t="s">
        <v>5212</v>
      </c>
      <c r="B506" s="832" t="s">
        <v>5213</v>
      </c>
      <c r="C506" s="832" t="s">
        <v>597</v>
      </c>
      <c r="D506" s="832" t="s">
        <v>1718</v>
      </c>
      <c r="E506" s="832" t="s">
        <v>5209</v>
      </c>
      <c r="F506" s="832" t="s">
        <v>5229</v>
      </c>
      <c r="G506" s="832" t="s">
        <v>5230</v>
      </c>
      <c r="H506" s="849">
        <v>1</v>
      </c>
      <c r="I506" s="849">
        <v>106</v>
      </c>
      <c r="J506" s="832"/>
      <c r="K506" s="832">
        <v>106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5212</v>
      </c>
      <c r="B507" s="832" t="s">
        <v>5213</v>
      </c>
      <c r="C507" s="832" t="s">
        <v>597</v>
      </c>
      <c r="D507" s="832" t="s">
        <v>1718</v>
      </c>
      <c r="E507" s="832" t="s">
        <v>5209</v>
      </c>
      <c r="F507" s="832" t="s">
        <v>5231</v>
      </c>
      <c r="G507" s="832" t="s">
        <v>5232</v>
      </c>
      <c r="H507" s="849">
        <v>1</v>
      </c>
      <c r="I507" s="849">
        <v>37</v>
      </c>
      <c r="J507" s="832">
        <v>1</v>
      </c>
      <c r="K507" s="832">
        <v>37</v>
      </c>
      <c r="L507" s="849">
        <v>1</v>
      </c>
      <c r="M507" s="849">
        <v>37</v>
      </c>
      <c r="N507" s="832">
        <v>1</v>
      </c>
      <c r="O507" s="832">
        <v>37</v>
      </c>
      <c r="P507" s="849"/>
      <c r="Q507" s="849"/>
      <c r="R507" s="837"/>
      <c r="S507" s="850"/>
    </row>
    <row r="508" spans="1:19" ht="14.4" customHeight="1" x14ac:dyDescent="0.3">
      <c r="A508" s="831" t="s">
        <v>5212</v>
      </c>
      <c r="B508" s="832" t="s">
        <v>5213</v>
      </c>
      <c r="C508" s="832" t="s">
        <v>597</v>
      </c>
      <c r="D508" s="832" t="s">
        <v>1718</v>
      </c>
      <c r="E508" s="832" t="s">
        <v>5209</v>
      </c>
      <c r="F508" s="832" t="s">
        <v>5239</v>
      </c>
      <c r="G508" s="832" t="s">
        <v>5240</v>
      </c>
      <c r="H508" s="849">
        <v>1</v>
      </c>
      <c r="I508" s="849">
        <v>207</v>
      </c>
      <c r="J508" s="832"/>
      <c r="K508" s="832">
        <v>207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5212</v>
      </c>
      <c r="B509" s="832" t="s">
        <v>5213</v>
      </c>
      <c r="C509" s="832" t="s">
        <v>597</v>
      </c>
      <c r="D509" s="832" t="s">
        <v>1718</v>
      </c>
      <c r="E509" s="832" t="s">
        <v>5209</v>
      </c>
      <c r="F509" s="832" t="s">
        <v>5248</v>
      </c>
      <c r="G509" s="832" t="s">
        <v>5249</v>
      </c>
      <c r="H509" s="849">
        <v>1</v>
      </c>
      <c r="I509" s="849">
        <v>99</v>
      </c>
      <c r="J509" s="832"/>
      <c r="K509" s="832">
        <v>99</v>
      </c>
      <c r="L509" s="849"/>
      <c r="M509" s="849"/>
      <c r="N509" s="832"/>
      <c r="O509" s="832"/>
      <c r="P509" s="849">
        <v>1</v>
      </c>
      <c r="Q509" s="849">
        <v>91</v>
      </c>
      <c r="R509" s="837"/>
      <c r="S509" s="850">
        <v>91</v>
      </c>
    </row>
    <row r="510" spans="1:19" ht="14.4" customHeight="1" x14ac:dyDescent="0.3">
      <c r="A510" s="831" t="s">
        <v>5212</v>
      </c>
      <c r="B510" s="832" t="s">
        <v>5213</v>
      </c>
      <c r="C510" s="832" t="s">
        <v>597</v>
      </c>
      <c r="D510" s="832" t="s">
        <v>1718</v>
      </c>
      <c r="E510" s="832" t="s">
        <v>5209</v>
      </c>
      <c r="F510" s="832" t="s">
        <v>5251</v>
      </c>
      <c r="G510" s="832" t="s">
        <v>5252</v>
      </c>
      <c r="H510" s="849">
        <v>1</v>
      </c>
      <c r="I510" s="849">
        <v>97</v>
      </c>
      <c r="J510" s="832"/>
      <c r="K510" s="832">
        <v>97</v>
      </c>
      <c r="L510" s="849"/>
      <c r="M510" s="849"/>
      <c r="N510" s="832"/>
      <c r="O510" s="832"/>
      <c r="P510" s="849">
        <v>1</v>
      </c>
      <c r="Q510" s="849">
        <v>81</v>
      </c>
      <c r="R510" s="837"/>
      <c r="S510" s="850">
        <v>81</v>
      </c>
    </row>
    <row r="511" spans="1:19" ht="14.4" customHeight="1" x14ac:dyDescent="0.3">
      <c r="A511" s="831" t="s">
        <v>5212</v>
      </c>
      <c r="B511" s="832" t="s">
        <v>5213</v>
      </c>
      <c r="C511" s="832" t="s">
        <v>597</v>
      </c>
      <c r="D511" s="832" t="s">
        <v>1718</v>
      </c>
      <c r="E511" s="832" t="s">
        <v>5209</v>
      </c>
      <c r="F511" s="832" t="s">
        <v>5254</v>
      </c>
      <c r="G511" s="832" t="s">
        <v>5255</v>
      </c>
      <c r="H511" s="849">
        <v>471</v>
      </c>
      <c r="I511" s="849">
        <v>59346</v>
      </c>
      <c r="J511" s="832">
        <v>0.65966386554621848</v>
      </c>
      <c r="K511" s="832">
        <v>126</v>
      </c>
      <c r="L511" s="849">
        <v>714</v>
      </c>
      <c r="M511" s="849">
        <v>89964</v>
      </c>
      <c r="N511" s="832">
        <v>1</v>
      </c>
      <c r="O511" s="832">
        <v>126</v>
      </c>
      <c r="P511" s="849">
        <v>598</v>
      </c>
      <c r="Q511" s="849">
        <v>75946</v>
      </c>
      <c r="R511" s="837">
        <v>0.84418211729136095</v>
      </c>
      <c r="S511" s="850">
        <v>127</v>
      </c>
    </row>
    <row r="512" spans="1:19" ht="14.4" customHeight="1" x14ac:dyDescent="0.3">
      <c r="A512" s="831" t="s">
        <v>5212</v>
      </c>
      <c r="B512" s="832" t="s">
        <v>5213</v>
      </c>
      <c r="C512" s="832" t="s">
        <v>597</v>
      </c>
      <c r="D512" s="832" t="s">
        <v>1718</v>
      </c>
      <c r="E512" s="832" t="s">
        <v>5209</v>
      </c>
      <c r="F512" s="832" t="s">
        <v>5254</v>
      </c>
      <c r="G512" s="832" t="s">
        <v>5256</v>
      </c>
      <c r="H512" s="849">
        <v>3</v>
      </c>
      <c r="I512" s="849">
        <v>378</v>
      </c>
      <c r="J512" s="832">
        <v>0.75</v>
      </c>
      <c r="K512" s="832">
        <v>126</v>
      </c>
      <c r="L512" s="849">
        <v>4</v>
      </c>
      <c r="M512" s="849">
        <v>504</v>
      </c>
      <c r="N512" s="832">
        <v>1</v>
      </c>
      <c r="O512" s="832">
        <v>126</v>
      </c>
      <c r="P512" s="849">
        <v>1</v>
      </c>
      <c r="Q512" s="849">
        <v>127</v>
      </c>
      <c r="R512" s="837">
        <v>0.25198412698412698</v>
      </c>
      <c r="S512" s="850">
        <v>127</v>
      </c>
    </row>
    <row r="513" spans="1:19" ht="14.4" customHeight="1" x14ac:dyDescent="0.3">
      <c r="A513" s="831" t="s">
        <v>5212</v>
      </c>
      <c r="B513" s="832" t="s">
        <v>5213</v>
      </c>
      <c r="C513" s="832" t="s">
        <v>597</v>
      </c>
      <c r="D513" s="832" t="s">
        <v>1718</v>
      </c>
      <c r="E513" s="832" t="s">
        <v>5209</v>
      </c>
      <c r="F513" s="832" t="s">
        <v>5275</v>
      </c>
      <c r="G513" s="832" t="s">
        <v>5276</v>
      </c>
      <c r="H513" s="849">
        <v>1</v>
      </c>
      <c r="I513" s="849">
        <v>1309</v>
      </c>
      <c r="J513" s="832"/>
      <c r="K513" s="832">
        <v>1309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5212</v>
      </c>
      <c r="B514" s="832" t="s">
        <v>5213</v>
      </c>
      <c r="C514" s="832" t="s">
        <v>597</v>
      </c>
      <c r="D514" s="832" t="s">
        <v>1718</v>
      </c>
      <c r="E514" s="832" t="s">
        <v>5209</v>
      </c>
      <c r="F514" s="832" t="s">
        <v>5275</v>
      </c>
      <c r="G514" s="832" t="s">
        <v>5277</v>
      </c>
      <c r="H514" s="849"/>
      <c r="I514" s="849"/>
      <c r="J514" s="832"/>
      <c r="K514" s="832"/>
      <c r="L514" s="849">
        <v>2</v>
      </c>
      <c r="M514" s="849">
        <v>2620</v>
      </c>
      <c r="N514" s="832">
        <v>1</v>
      </c>
      <c r="O514" s="832">
        <v>1310</v>
      </c>
      <c r="P514" s="849"/>
      <c r="Q514" s="849"/>
      <c r="R514" s="837"/>
      <c r="S514" s="850"/>
    </row>
    <row r="515" spans="1:19" ht="14.4" customHeight="1" x14ac:dyDescent="0.3">
      <c r="A515" s="831" t="s">
        <v>5212</v>
      </c>
      <c r="B515" s="832" t="s">
        <v>5213</v>
      </c>
      <c r="C515" s="832" t="s">
        <v>597</v>
      </c>
      <c r="D515" s="832" t="s">
        <v>1718</v>
      </c>
      <c r="E515" s="832" t="s">
        <v>5209</v>
      </c>
      <c r="F515" s="832" t="s">
        <v>5284</v>
      </c>
      <c r="G515" s="832" t="s">
        <v>5286</v>
      </c>
      <c r="H515" s="849"/>
      <c r="I515" s="849"/>
      <c r="J515" s="832"/>
      <c r="K515" s="832"/>
      <c r="L515" s="849">
        <v>1</v>
      </c>
      <c r="M515" s="849">
        <v>163</v>
      </c>
      <c r="N515" s="832">
        <v>1</v>
      </c>
      <c r="O515" s="832">
        <v>163</v>
      </c>
      <c r="P515" s="849">
        <v>1</v>
      </c>
      <c r="Q515" s="849">
        <v>164</v>
      </c>
      <c r="R515" s="837">
        <v>1.0061349693251533</v>
      </c>
      <c r="S515" s="850">
        <v>164</v>
      </c>
    </row>
    <row r="516" spans="1:19" ht="14.4" customHeight="1" x14ac:dyDescent="0.3">
      <c r="A516" s="831" t="s">
        <v>5212</v>
      </c>
      <c r="B516" s="832" t="s">
        <v>5213</v>
      </c>
      <c r="C516" s="832" t="s">
        <v>597</v>
      </c>
      <c r="D516" s="832" t="s">
        <v>1718</v>
      </c>
      <c r="E516" s="832" t="s">
        <v>5209</v>
      </c>
      <c r="F516" s="832" t="s">
        <v>5287</v>
      </c>
      <c r="G516" s="832" t="s">
        <v>5288</v>
      </c>
      <c r="H516" s="849">
        <v>5</v>
      </c>
      <c r="I516" s="849">
        <v>166.64999999999998</v>
      </c>
      <c r="J516" s="832">
        <v>5</v>
      </c>
      <c r="K516" s="832">
        <v>33.33</v>
      </c>
      <c r="L516" s="849">
        <v>1</v>
      </c>
      <c r="M516" s="849">
        <v>33.33</v>
      </c>
      <c r="N516" s="832">
        <v>1</v>
      </c>
      <c r="O516" s="832">
        <v>33.33</v>
      </c>
      <c r="P516" s="849">
        <v>2</v>
      </c>
      <c r="Q516" s="849">
        <v>66.66</v>
      </c>
      <c r="R516" s="837">
        <v>2</v>
      </c>
      <c r="S516" s="850">
        <v>33.33</v>
      </c>
    </row>
    <row r="517" spans="1:19" ht="14.4" customHeight="1" x14ac:dyDescent="0.3">
      <c r="A517" s="831" t="s">
        <v>5212</v>
      </c>
      <c r="B517" s="832" t="s">
        <v>5213</v>
      </c>
      <c r="C517" s="832" t="s">
        <v>597</v>
      </c>
      <c r="D517" s="832" t="s">
        <v>1718</v>
      </c>
      <c r="E517" s="832" t="s">
        <v>5209</v>
      </c>
      <c r="F517" s="832" t="s">
        <v>5287</v>
      </c>
      <c r="G517" s="832" t="s">
        <v>5289</v>
      </c>
      <c r="H517" s="849">
        <v>480</v>
      </c>
      <c r="I517" s="849">
        <v>16000</v>
      </c>
      <c r="J517" s="832">
        <v>0.73394529080059223</v>
      </c>
      <c r="K517" s="832">
        <v>33.333333333333336</v>
      </c>
      <c r="L517" s="849">
        <v>654</v>
      </c>
      <c r="M517" s="849">
        <v>21799.989999999998</v>
      </c>
      <c r="N517" s="832">
        <v>1</v>
      </c>
      <c r="O517" s="832">
        <v>33.333318042813453</v>
      </c>
      <c r="P517" s="849">
        <v>530</v>
      </c>
      <c r="Q517" s="849">
        <v>17666.640000000007</v>
      </c>
      <c r="R517" s="837">
        <v>0.81039670201683622</v>
      </c>
      <c r="S517" s="850">
        <v>33.333283018867938</v>
      </c>
    </row>
    <row r="518" spans="1:19" ht="14.4" customHeight="1" x14ac:dyDescent="0.3">
      <c r="A518" s="831" t="s">
        <v>5212</v>
      </c>
      <c r="B518" s="832" t="s">
        <v>5213</v>
      </c>
      <c r="C518" s="832" t="s">
        <v>597</v>
      </c>
      <c r="D518" s="832" t="s">
        <v>1718</v>
      </c>
      <c r="E518" s="832" t="s">
        <v>5209</v>
      </c>
      <c r="F518" s="832" t="s">
        <v>5295</v>
      </c>
      <c r="G518" s="832" t="s">
        <v>5296</v>
      </c>
      <c r="H518" s="849"/>
      <c r="I518" s="849"/>
      <c r="J518" s="832"/>
      <c r="K518" s="832"/>
      <c r="L518" s="849">
        <v>2</v>
      </c>
      <c r="M518" s="849">
        <v>172</v>
      </c>
      <c r="N518" s="832">
        <v>1</v>
      </c>
      <c r="O518" s="832">
        <v>86</v>
      </c>
      <c r="P518" s="849">
        <v>1</v>
      </c>
      <c r="Q518" s="849">
        <v>86</v>
      </c>
      <c r="R518" s="837">
        <v>0.5</v>
      </c>
      <c r="S518" s="850">
        <v>86</v>
      </c>
    </row>
    <row r="519" spans="1:19" ht="14.4" customHeight="1" x14ac:dyDescent="0.3">
      <c r="A519" s="831" t="s">
        <v>5212</v>
      </c>
      <c r="B519" s="832" t="s">
        <v>5213</v>
      </c>
      <c r="C519" s="832" t="s">
        <v>597</v>
      </c>
      <c r="D519" s="832" t="s">
        <v>1718</v>
      </c>
      <c r="E519" s="832" t="s">
        <v>5209</v>
      </c>
      <c r="F519" s="832" t="s">
        <v>5295</v>
      </c>
      <c r="G519" s="832" t="s">
        <v>5297</v>
      </c>
      <c r="H519" s="849">
        <v>1</v>
      </c>
      <c r="I519" s="849">
        <v>86</v>
      </c>
      <c r="J519" s="832"/>
      <c r="K519" s="832">
        <v>86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5212</v>
      </c>
      <c r="B520" s="832" t="s">
        <v>5213</v>
      </c>
      <c r="C520" s="832" t="s">
        <v>597</v>
      </c>
      <c r="D520" s="832" t="s">
        <v>1718</v>
      </c>
      <c r="E520" s="832" t="s">
        <v>5209</v>
      </c>
      <c r="F520" s="832" t="s">
        <v>5303</v>
      </c>
      <c r="G520" s="832" t="s">
        <v>5305</v>
      </c>
      <c r="H520" s="849">
        <v>1</v>
      </c>
      <c r="I520" s="849">
        <v>394</v>
      </c>
      <c r="J520" s="832"/>
      <c r="K520" s="832">
        <v>394</v>
      </c>
      <c r="L520" s="849"/>
      <c r="M520" s="849"/>
      <c r="N520" s="832"/>
      <c r="O520" s="832"/>
      <c r="P520" s="849">
        <v>1</v>
      </c>
      <c r="Q520" s="849">
        <v>496</v>
      </c>
      <c r="R520" s="837"/>
      <c r="S520" s="850">
        <v>496</v>
      </c>
    </row>
    <row r="521" spans="1:19" ht="14.4" customHeight="1" x14ac:dyDescent="0.3">
      <c r="A521" s="831" t="s">
        <v>5212</v>
      </c>
      <c r="B521" s="832" t="s">
        <v>5213</v>
      </c>
      <c r="C521" s="832" t="s">
        <v>597</v>
      </c>
      <c r="D521" s="832" t="s">
        <v>1718</v>
      </c>
      <c r="E521" s="832" t="s">
        <v>5209</v>
      </c>
      <c r="F521" s="832" t="s">
        <v>5307</v>
      </c>
      <c r="G521" s="832" t="s">
        <v>5308</v>
      </c>
      <c r="H521" s="849"/>
      <c r="I521" s="849"/>
      <c r="J521" s="832"/>
      <c r="K521" s="832"/>
      <c r="L521" s="849">
        <v>1</v>
      </c>
      <c r="M521" s="849">
        <v>162</v>
      </c>
      <c r="N521" s="832">
        <v>1</v>
      </c>
      <c r="O521" s="832">
        <v>162</v>
      </c>
      <c r="P521" s="849"/>
      <c r="Q521" s="849"/>
      <c r="R521" s="837"/>
      <c r="S521" s="850"/>
    </row>
    <row r="522" spans="1:19" ht="14.4" customHeight="1" x14ac:dyDescent="0.3">
      <c r="A522" s="831" t="s">
        <v>5212</v>
      </c>
      <c r="B522" s="832" t="s">
        <v>5213</v>
      </c>
      <c r="C522" s="832" t="s">
        <v>597</v>
      </c>
      <c r="D522" s="832" t="s">
        <v>1718</v>
      </c>
      <c r="E522" s="832" t="s">
        <v>5209</v>
      </c>
      <c r="F522" s="832" t="s">
        <v>5210</v>
      </c>
      <c r="G522" s="832" t="s">
        <v>5211</v>
      </c>
      <c r="H522" s="849">
        <v>71</v>
      </c>
      <c r="I522" s="849">
        <v>17821</v>
      </c>
      <c r="J522" s="832">
        <v>1.1833333333333333</v>
      </c>
      <c r="K522" s="832">
        <v>251</v>
      </c>
      <c r="L522" s="849">
        <v>60</v>
      </c>
      <c r="M522" s="849">
        <v>15060</v>
      </c>
      <c r="N522" s="832">
        <v>1</v>
      </c>
      <c r="O522" s="832">
        <v>251</v>
      </c>
      <c r="P522" s="849">
        <v>145</v>
      </c>
      <c r="Q522" s="849">
        <v>36540</v>
      </c>
      <c r="R522" s="837">
        <v>2.4262948207171315</v>
      </c>
      <c r="S522" s="850">
        <v>252</v>
      </c>
    </row>
    <row r="523" spans="1:19" ht="14.4" customHeight="1" x14ac:dyDescent="0.3">
      <c r="A523" s="831" t="s">
        <v>5212</v>
      </c>
      <c r="B523" s="832" t="s">
        <v>5213</v>
      </c>
      <c r="C523" s="832" t="s">
        <v>597</v>
      </c>
      <c r="D523" s="832" t="s">
        <v>1718</v>
      </c>
      <c r="E523" s="832" t="s">
        <v>5209</v>
      </c>
      <c r="F523" s="832" t="s">
        <v>5210</v>
      </c>
      <c r="G523" s="832" t="s">
        <v>5312</v>
      </c>
      <c r="H523" s="849">
        <v>2</v>
      </c>
      <c r="I523" s="849">
        <v>502</v>
      </c>
      <c r="J523" s="832"/>
      <c r="K523" s="832">
        <v>251</v>
      </c>
      <c r="L523" s="849"/>
      <c r="M523" s="849"/>
      <c r="N523" s="832"/>
      <c r="O523" s="832"/>
      <c r="P523" s="849">
        <v>3</v>
      </c>
      <c r="Q523" s="849">
        <v>756</v>
      </c>
      <c r="R523" s="837"/>
      <c r="S523" s="850">
        <v>252</v>
      </c>
    </row>
    <row r="524" spans="1:19" ht="14.4" customHeight="1" x14ac:dyDescent="0.3">
      <c r="A524" s="831" t="s">
        <v>5212</v>
      </c>
      <c r="B524" s="832" t="s">
        <v>5213</v>
      </c>
      <c r="C524" s="832" t="s">
        <v>597</v>
      </c>
      <c r="D524" s="832" t="s">
        <v>1718</v>
      </c>
      <c r="E524" s="832" t="s">
        <v>5209</v>
      </c>
      <c r="F524" s="832" t="s">
        <v>5325</v>
      </c>
      <c r="G524" s="832" t="s">
        <v>5327</v>
      </c>
      <c r="H524" s="849"/>
      <c r="I524" s="849"/>
      <c r="J524" s="832"/>
      <c r="K524" s="832"/>
      <c r="L524" s="849">
        <v>1</v>
      </c>
      <c r="M524" s="849">
        <v>183</v>
      </c>
      <c r="N524" s="832">
        <v>1</v>
      </c>
      <c r="O524" s="832">
        <v>183</v>
      </c>
      <c r="P524" s="849"/>
      <c r="Q524" s="849"/>
      <c r="R524" s="837"/>
      <c r="S524" s="850"/>
    </row>
    <row r="525" spans="1:19" ht="14.4" customHeight="1" x14ac:dyDescent="0.3">
      <c r="A525" s="831" t="s">
        <v>5212</v>
      </c>
      <c r="B525" s="832" t="s">
        <v>5213</v>
      </c>
      <c r="C525" s="832" t="s">
        <v>597</v>
      </c>
      <c r="D525" s="832" t="s">
        <v>5204</v>
      </c>
      <c r="E525" s="832" t="s">
        <v>5209</v>
      </c>
      <c r="F525" s="832" t="s">
        <v>5231</v>
      </c>
      <c r="G525" s="832" t="s">
        <v>5233</v>
      </c>
      <c r="H525" s="849"/>
      <c r="I525" s="849"/>
      <c r="J525" s="832"/>
      <c r="K525" s="832"/>
      <c r="L525" s="849">
        <v>1</v>
      </c>
      <c r="M525" s="849">
        <v>37</v>
      </c>
      <c r="N525" s="832">
        <v>1</v>
      </c>
      <c r="O525" s="832">
        <v>37</v>
      </c>
      <c r="P525" s="849"/>
      <c r="Q525" s="849"/>
      <c r="R525" s="837"/>
      <c r="S525" s="850"/>
    </row>
    <row r="526" spans="1:19" ht="14.4" customHeight="1" x14ac:dyDescent="0.3">
      <c r="A526" s="831" t="s">
        <v>5212</v>
      </c>
      <c r="B526" s="832" t="s">
        <v>5213</v>
      </c>
      <c r="C526" s="832" t="s">
        <v>597</v>
      </c>
      <c r="D526" s="832" t="s">
        <v>5204</v>
      </c>
      <c r="E526" s="832" t="s">
        <v>5209</v>
      </c>
      <c r="F526" s="832" t="s">
        <v>5239</v>
      </c>
      <c r="G526" s="832" t="s">
        <v>5240</v>
      </c>
      <c r="H526" s="849">
        <v>1</v>
      </c>
      <c r="I526" s="849">
        <v>207</v>
      </c>
      <c r="J526" s="832"/>
      <c r="K526" s="832">
        <v>207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5212</v>
      </c>
      <c r="B527" s="832" t="s">
        <v>5213</v>
      </c>
      <c r="C527" s="832" t="s">
        <v>597</v>
      </c>
      <c r="D527" s="832" t="s">
        <v>5204</v>
      </c>
      <c r="E527" s="832" t="s">
        <v>5209</v>
      </c>
      <c r="F527" s="832" t="s">
        <v>5242</v>
      </c>
      <c r="G527" s="832" t="s">
        <v>5243</v>
      </c>
      <c r="H527" s="849"/>
      <c r="I527" s="849"/>
      <c r="J527" s="832"/>
      <c r="K527" s="832"/>
      <c r="L527" s="849">
        <v>4</v>
      </c>
      <c r="M527" s="849">
        <v>1236</v>
      </c>
      <c r="N527" s="832">
        <v>1</v>
      </c>
      <c r="O527" s="832">
        <v>309</v>
      </c>
      <c r="P527" s="849"/>
      <c r="Q527" s="849"/>
      <c r="R527" s="837"/>
      <c r="S527" s="850"/>
    </row>
    <row r="528" spans="1:19" ht="14.4" customHeight="1" x14ac:dyDescent="0.3">
      <c r="A528" s="831" t="s">
        <v>5212</v>
      </c>
      <c r="B528" s="832" t="s">
        <v>5213</v>
      </c>
      <c r="C528" s="832" t="s">
        <v>597</v>
      </c>
      <c r="D528" s="832" t="s">
        <v>5204</v>
      </c>
      <c r="E528" s="832" t="s">
        <v>5209</v>
      </c>
      <c r="F528" s="832" t="s">
        <v>5242</v>
      </c>
      <c r="G528" s="832" t="s">
        <v>5244</v>
      </c>
      <c r="H528" s="849">
        <v>2</v>
      </c>
      <c r="I528" s="849">
        <v>618</v>
      </c>
      <c r="J528" s="832"/>
      <c r="K528" s="832">
        <v>309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5212</v>
      </c>
      <c r="B529" s="832" t="s">
        <v>5213</v>
      </c>
      <c r="C529" s="832" t="s">
        <v>597</v>
      </c>
      <c r="D529" s="832" t="s">
        <v>5204</v>
      </c>
      <c r="E529" s="832" t="s">
        <v>5209</v>
      </c>
      <c r="F529" s="832" t="s">
        <v>5245</v>
      </c>
      <c r="G529" s="832" t="s">
        <v>5246</v>
      </c>
      <c r="H529" s="849"/>
      <c r="I529" s="849"/>
      <c r="J529" s="832"/>
      <c r="K529" s="832"/>
      <c r="L529" s="849">
        <v>1</v>
      </c>
      <c r="M529" s="849">
        <v>489</v>
      </c>
      <c r="N529" s="832">
        <v>1</v>
      </c>
      <c r="O529" s="832">
        <v>489</v>
      </c>
      <c r="P529" s="849"/>
      <c r="Q529" s="849"/>
      <c r="R529" s="837"/>
      <c r="S529" s="850"/>
    </row>
    <row r="530" spans="1:19" ht="14.4" customHeight="1" x14ac:dyDescent="0.3">
      <c r="A530" s="831" t="s">
        <v>5212</v>
      </c>
      <c r="B530" s="832" t="s">
        <v>5213</v>
      </c>
      <c r="C530" s="832" t="s">
        <v>597</v>
      </c>
      <c r="D530" s="832" t="s">
        <v>5204</v>
      </c>
      <c r="E530" s="832" t="s">
        <v>5209</v>
      </c>
      <c r="F530" s="832" t="s">
        <v>5248</v>
      </c>
      <c r="G530" s="832" t="s">
        <v>5249</v>
      </c>
      <c r="H530" s="849">
        <v>107</v>
      </c>
      <c r="I530" s="849">
        <v>10593</v>
      </c>
      <c r="J530" s="832">
        <v>0.89915966386554624</v>
      </c>
      <c r="K530" s="832">
        <v>99</v>
      </c>
      <c r="L530" s="849">
        <v>119</v>
      </c>
      <c r="M530" s="849">
        <v>11781</v>
      </c>
      <c r="N530" s="832">
        <v>1</v>
      </c>
      <c r="O530" s="832">
        <v>99</v>
      </c>
      <c r="P530" s="849"/>
      <c r="Q530" s="849"/>
      <c r="R530" s="837"/>
      <c r="S530" s="850"/>
    </row>
    <row r="531" spans="1:19" ht="14.4" customHeight="1" x14ac:dyDescent="0.3">
      <c r="A531" s="831" t="s">
        <v>5212</v>
      </c>
      <c r="B531" s="832" t="s">
        <v>5213</v>
      </c>
      <c r="C531" s="832" t="s">
        <v>597</v>
      </c>
      <c r="D531" s="832" t="s">
        <v>5204</v>
      </c>
      <c r="E531" s="832" t="s">
        <v>5209</v>
      </c>
      <c r="F531" s="832" t="s">
        <v>5248</v>
      </c>
      <c r="G531" s="832" t="s">
        <v>5250</v>
      </c>
      <c r="H531" s="849">
        <v>1</v>
      </c>
      <c r="I531" s="849">
        <v>99</v>
      </c>
      <c r="J531" s="832">
        <v>0.5</v>
      </c>
      <c r="K531" s="832">
        <v>99</v>
      </c>
      <c r="L531" s="849">
        <v>2</v>
      </c>
      <c r="M531" s="849">
        <v>198</v>
      </c>
      <c r="N531" s="832">
        <v>1</v>
      </c>
      <c r="O531" s="832">
        <v>99</v>
      </c>
      <c r="P531" s="849"/>
      <c r="Q531" s="849"/>
      <c r="R531" s="837"/>
      <c r="S531" s="850"/>
    </row>
    <row r="532" spans="1:19" ht="14.4" customHeight="1" x14ac:dyDescent="0.3">
      <c r="A532" s="831" t="s">
        <v>5212</v>
      </c>
      <c r="B532" s="832" t="s">
        <v>5213</v>
      </c>
      <c r="C532" s="832" t="s">
        <v>597</v>
      </c>
      <c r="D532" s="832" t="s">
        <v>5204</v>
      </c>
      <c r="E532" s="832" t="s">
        <v>5209</v>
      </c>
      <c r="F532" s="832" t="s">
        <v>5251</v>
      </c>
      <c r="G532" s="832" t="s">
        <v>5252</v>
      </c>
      <c r="H532" s="849">
        <v>12</v>
      </c>
      <c r="I532" s="849">
        <v>1164</v>
      </c>
      <c r="J532" s="832">
        <v>0.8571428571428571</v>
      </c>
      <c r="K532" s="832">
        <v>97</v>
      </c>
      <c r="L532" s="849">
        <v>14</v>
      </c>
      <c r="M532" s="849">
        <v>1358</v>
      </c>
      <c r="N532" s="832">
        <v>1</v>
      </c>
      <c r="O532" s="832">
        <v>97</v>
      </c>
      <c r="P532" s="849"/>
      <c r="Q532" s="849"/>
      <c r="R532" s="837"/>
      <c r="S532" s="850"/>
    </row>
    <row r="533" spans="1:19" ht="14.4" customHeight="1" x14ac:dyDescent="0.3">
      <c r="A533" s="831" t="s">
        <v>5212</v>
      </c>
      <c r="B533" s="832" t="s">
        <v>5213</v>
      </c>
      <c r="C533" s="832" t="s">
        <v>597</v>
      </c>
      <c r="D533" s="832" t="s">
        <v>5204</v>
      </c>
      <c r="E533" s="832" t="s">
        <v>5209</v>
      </c>
      <c r="F533" s="832" t="s">
        <v>5251</v>
      </c>
      <c r="G533" s="832" t="s">
        <v>5253</v>
      </c>
      <c r="H533" s="849">
        <v>2</v>
      </c>
      <c r="I533" s="849">
        <v>194</v>
      </c>
      <c r="J533" s="832">
        <v>2</v>
      </c>
      <c r="K533" s="832">
        <v>97</v>
      </c>
      <c r="L533" s="849">
        <v>1</v>
      </c>
      <c r="M533" s="849">
        <v>97</v>
      </c>
      <c r="N533" s="832">
        <v>1</v>
      </c>
      <c r="O533" s="832">
        <v>97</v>
      </c>
      <c r="P533" s="849"/>
      <c r="Q533" s="849"/>
      <c r="R533" s="837"/>
      <c r="S533" s="850"/>
    </row>
    <row r="534" spans="1:19" ht="14.4" customHeight="1" x14ac:dyDescent="0.3">
      <c r="A534" s="831" t="s">
        <v>5212</v>
      </c>
      <c r="B534" s="832" t="s">
        <v>5213</v>
      </c>
      <c r="C534" s="832" t="s">
        <v>597</v>
      </c>
      <c r="D534" s="832" t="s">
        <v>5204</v>
      </c>
      <c r="E534" s="832" t="s">
        <v>5209</v>
      </c>
      <c r="F534" s="832" t="s">
        <v>5254</v>
      </c>
      <c r="G534" s="832" t="s">
        <v>5255</v>
      </c>
      <c r="H534" s="849">
        <v>584</v>
      </c>
      <c r="I534" s="849">
        <v>73584</v>
      </c>
      <c r="J534" s="832">
        <v>0.93290734824281152</v>
      </c>
      <c r="K534" s="832">
        <v>126</v>
      </c>
      <c r="L534" s="849">
        <v>626</v>
      </c>
      <c r="M534" s="849">
        <v>78876</v>
      </c>
      <c r="N534" s="832">
        <v>1</v>
      </c>
      <c r="O534" s="832">
        <v>126</v>
      </c>
      <c r="P534" s="849"/>
      <c r="Q534" s="849"/>
      <c r="R534" s="837"/>
      <c r="S534" s="850"/>
    </row>
    <row r="535" spans="1:19" ht="14.4" customHeight="1" x14ac:dyDescent="0.3">
      <c r="A535" s="831" t="s">
        <v>5212</v>
      </c>
      <c r="B535" s="832" t="s">
        <v>5213</v>
      </c>
      <c r="C535" s="832" t="s">
        <v>597</v>
      </c>
      <c r="D535" s="832" t="s">
        <v>5204</v>
      </c>
      <c r="E535" s="832" t="s">
        <v>5209</v>
      </c>
      <c r="F535" s="832" t="s">
        <v>5254</v>
      </c>
      <c r="G535" s="832" t="s">
        <v>5256</v>
      </c>
      <c r="H535" s="849">
        <v>5</v>
      </c>
      <c r="I535" s="849">
        <v>630</v>
      </c>
      <c r="J535" s="832">
        <v>0.625</v>
      </c>
      <c r="K535" s="832">
        <v>126</v>
      </c>
      <c r="L535" s="849">
        <v>8</v>
      </c>
      <c r="M535" s="849">
        <v>1008</v>
      </c>
      <c r="N535" s="832">
        <v>1</v>
      </c>
      <c r="O535" s="832">
        <v>126</v>
      </c>
      <c r="P535" s="849"/>
      <c r="Q535" s="849"/>
      <c r="R535" s="837"/>
      <c r="S535" s="850"/>
    </row>
    <row r="536" spans="1:19" ht="14.4" customHeight="1" x14ac:dyDescent="0.3">
      <c r="A536" s="831" t="s">
        <v>5212</v>
      </c>
      <c r="B536" s="832" t="s">
        <v>5213</v>
      </c>
      <c r="C536" s="832" t="s">
        <v>597</v>
      </c>
      <c r="D536" s="832" t="s">
        <v>5204</v>
      </c>
      <c r="E536" s="832" t="s">
        <v>5209</v>
      </c>
      <c r="F536" s="832" t="s">
        <v>5287</v>
      </c>
      <c r="G536" s="832" t="s">
        <v>5288</v>
      </c>
      <c r="H536" s="849">
        <v>8</v>
      </c>
      <c r="I536" s="849">
        <v>266.64999999999998</v>
      </c>
      <c r="J536" s="832">
        <v>1.142900004286143</v>
      </c>
      <c r="K536" s="832">
        <v>33.331249999999997</v>
      </c>
      <c r="L536" s="849">
        <v>7</v>
      </c>
      <c r="M536" s="849">
        <v>233.30999999999995</v>
      </c>
      <c r="N536" s="832">
        <v>1</v>
      </c>
      <c r="O536" s="832">
        <v>33.329999999999991</v>
      </c>
      <c r="P536" s="849"/>
      <c r="Q536" s="849"/>
      <c r="R536" s="837"/>
      <c r="S536" s="850"/>
    </row>
    <row r="537" spans="1:19" ht="14.4" customHeight="1" x14ac:dyDescent="0.3">
      <c r="A537" s="831" t="s">
        <v>5212</v>
      </c>
      <c r="B537" s="832" t="s">
        <v>5213</v>
      </c>
      <c r="C537" s="832" t="s">
        <v>597</v>
      </c>
      <c r="D537" s="832" t="s">
        <v>5204</v>
      </c>
      <c r="E537" s="832" t="s">
        <v>5209</v>
      </c>
      <c r="F537" s="832" t="s">
        <v>5287</v>
      </c>
      <c r="G537" s="832" t="s">
        <v>5289</v>
      </c>
      <c r="H537" s="849">
        <v>491</v>
      </c>
      <c r="I537" s="849">
        <v>16366.66</v>
      </c>
      <c r="J537" s="832">
        <v>0.95525271502971099</v>
      </c>
      <c r="K537" s="832">
        <v>33.333319755600812</v>
      </c>
      <c r="L537" s="849">
        <v>514</v>
      </c>
      <c r="M537" s="849">
        <v>17133.330000000002</v>
      </c>
      <c r="N537" s="832">
        <v>1</v>
      </c>
      <c r="O537" s="832">
        <v>33.33332684824903</v>
      </c>
      <c r="P537" s="849"/>
      <c r="Q537" s="849"/>
      <c r="R537" s="837"/>
      <c r="S537" s="850"/>
    </row>
    <row r="538" spans="1:19" ht="14.4" customHeight="1" x14ac:dyDescent="0.3">
      <c r="A538" s="831" t="s">
        <v>5212</v>
      </c>
      <c r="B538" s="832" t="s">
        <v>5213</v>
      </c>
      <c r="C538" s="832" t="s">
        <v>597</v>
      </c>
      <c r="D538" s="832" t="s">
        <v>5204</v>
      </c>
      <c r="E538" s="832" t="s">
        <v>5209</v>
      </c>
      <c r="F538" s="832" t="s">
        <v>5303</v>
      </c>
      <c r="G538" s="832" t="s">
        <v>5304</v>
      </c>
      <c r="H538" s="849"/>
      <c r="I538" s="849"/>
      <c r="J538" s="832"/>
      <c r="K538" s="832"/>
      <c r="L538" s="849">
        <v>1</v>
      </c>
      <c r="M538" s="849">
        <v>395</v>
      </c>
      <c r="N538" s="832">
        <v>1</v>
      </c>
      <c r="O538" s="832">
        <v>395</v>
      </c>
      <c r="P538" s="849"/>
      <c r="Q538" s="849"/>
      <c r="R538" s="837"/>
      <c r="S538" s="850"/>
    </row>
    <row r="539" spans="1:19" ht="14.4" customHeight="1" x14ac:dyDescent="0.3">
      <c r="A539" s="831" t="s">
        <v>5212</v>
      </c>
      <c r="B539" s="832" t="s">
        <v>5213</v>
      </c>
      <c r="C539" s="832" t="s">
        <v>597</v>
      </c>
      <c r="D539" s="832" t="s">
        <v>5204</v>
      </c>
      <c r="E539" s="832" t="s">
        <v>5209</v>
      </c>
      <c r="F539" s="832" t="s">
        <v>5303</v>
      </c>
      <c r="G539" s="832" t="s">
        <v>5305</v>
      </c>
      <c r="H539" s="849">
        <v>2</v>
      </c>
      <c r="I539" s="849">
        <v>788</v>
      </c>
      <c r="J539" s="832"/>
      <c r="K539" s="832">
        <v>394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5212</v>
      </c>
      <c r="B540" s="832" t="s">
        <v>5213</v>
      </c>
      <c r="C540" s="832" t="s">
        <v>597</v>
      </c>
      <c r="D540" s="832" t="s">
        <v>5204</v>
      </c>
      <c r="E540" s="832" t="s">
        <v>5209</v>
      </c>
      <c r="F540" s="832" t="s">
        <v>5307</v>
      </c>
      <c r="G540" s="832" t="s">
        <v>5308</v>
      </c>
      <c r="H540" s="849">
        <v>6</v>
      </c>
      <c r="I540" s="849">
        <v>972</v>
      </c>
      <c r="J540" s="832">
        <v>1.2</v>
      </c>
      <c r="K540" s="832">
        <v>162</v>
      </c>
      <c r="L540" s="849">
        <v>5</v>
      </c>
      <c r="M540" s="849">
        <v>810</v>
      </c>
      <c r="N540" s="832">
        <v>1</v>
      </c>
      <c r="O540" s="832">
        <v>162</v>
      </c>
      <c r="P540" s="849"/>
      <c r="Q540" s="849"/>
      <c r="R540" s="837"/>
      <c r="S540" s="850"/>
    </row>
    <row r="541" spans="1:19" ht="14.4" customHeight="1" x14ac:dyDescent="0.3">
      <c r="A541" s="831" t="s">
        <v>5212</v>
      </c>
      <c r="B541" s="832" t="s">
        <v>5213</v>
      </c>
      <c r="C541" s="832" t="s">
        <v>597</v>
      </c>
      <c r="D541" s="832" t="s">
        <v>5204</v>
      </c>
      <c r="E541" s="832" t="s">
        <v>5209</v>
      </c>
      <c r="F541" s="832" t="s">
        <v>5307</v>
      </c>
      <c r="G541" s="832" t="s">
        <v>5309</v>
      </c>
      <c r="H541" s="849">
        <v>1</v>
      </c>
      <c r="I541" s="849">
        <v>162</v>
      </c>
      <c r="J541" s="832">
        <v>0.33333333333333331</v>
      </c>
      <c r="K541" s="832">
        <v>162</v>
      </c>
      <c r="L541" s="849">
        <v>3</v>
      </c>
      <c r="M541" s="849">
        <v>486</v>
      </c>
      <c r="N541" s="832">
        <v>1</v>
      </c>
      <c r="O541" s="832">
        <v>162</v>
      </c>
      <c r="P541" s="849"/>
      <c r="Q541" s="849"/>
      <c r="R541" s="837"/>
      <c r="S541" s="850"/>
    </row>
    <row r="542" spans="1:19" ht="14.4" customHeight="1" x14ac:dyDescent="0.3">
      <c r="A542" s="831" t="s">
        <v>5212</v>
      </c>
      <c r="B542" s="832" t="s">
        <v>5213</v>
      </c>
      <c r="C542" s="832" t="s">
        <v>597</v>
      </c>
      <c r="D542" s="832" t="s">
        <v>5204</v>
      </c>
      <c r="E542" s="832" t="s">
        <v>5209</v>
      </c>
      <c r="F542" s="832" t="s">
        <v>5210</v>
      </c>
      <c r="G542" s="832" t="s">
        <v>5211</v>
      </c>
      <c r="H542" s="849">
        <v>7</v>
      </c>
      <c r="I542" s="849">
        <v>1757</v>
      </c>
      <c r="J542" s="832">
        <v>3.5</v>
      </c>
      <c r="K542" s="832">
        <v>251</v>
      </c>
      <c r="L542" s="849">
        <v>2</v>
      </c>
      <c r="M542" s="849">
        <v>502</v>
      </c>
      <c r="N542" s="832">
        <v>1</v>
      </c>
      <c r="O542" s="832">
        <v>251</v>
      </c>
      <c r="P542" s="849"/>
      <c r="Q542" s="849"/>
      <c r="R542" s="837"/>
      <c r="S542" s="850"/>
    </row>
    <row r="543" spans="1:19" ht="14.4" customHeight="1" x14ac:dyDescent="0.3">
      <c r="A543" s="831" t="s">
        <v>5212</v>
      </c>
      <c r="B543" s="832" t="s">
        <v>5213</v>
      </c>
      <c r="C543" s="832" t="s">
        <v>597</v>
      </c>
      <c r="D543" s="832" t="s">
        <v>5204</v>
      </c>
      <c r="E543" s="832" t="s">
        <v>5209</v>
      </c>
      <c r="F543" s="832" t="s">
        <v>5210</v>
      </c>
      <c r="G543" s="832" t="s">
        <v>5312</v>
      </c>
      <c r="H543" s="849">
        <v>1</v>
      </c>
      <c r="I543" s="849">
        <v>251</v>
      </c>
      <c r="J543" s="832">
        <v>0.5</v>
      </c>
      <c r="K543" s="832">
        <v>251</v>
      </c>
      <c r="L543" s="849">
        <v>2</v>
      </c>
      <c r="M543" s="849">
        <v>502</v>
      </c>
      <c r="N543" s="832">
        <v>1</v>
      </c>
      <c r="O543" s="832">
        <v>251</v>
      </c>
      <c r="P543" s="849"/>
      <c r="Q543" s="849"/>
      <c r="R543" s="837"/>
      <c r="S543" s="850"/>
    </row>
    <row r="544" spans="1:19" ht="14.4" customHeight="1" x14ac:dyDescent="0.3">
      <c r="A544" s="831" t="s">
        <v>5212</v>
      </c>
      <c r="B544" s="832" t="s">
        <v>5213</v>
      </c>
      <c r="C544" s="832" t="s">
        <v>597</v>
      </c>
      <c r="D544" s="832" t="s">
        <v>5204</v>
      </c>
      <c r="E544" s="832" t="s">
        <v>5209</v>
      </c>
      <c r="F544" s="832" t="s">
        <v>5313</v>
      </c>
      <c r="G544" s="832" t="s">
        <v>5314</v>
      </c>
      <c r="H544" s="849">
        <v>1</v>
      </c>
      <c r="I544" s="849">
        <v>120</v>
      </c>
      <c r="J544" s="832">
        <v>1</v>
      </c>
      <c r="K544" s="832">
        <v>120</v>
      </c>
      <c r="L544" s="849">
        <v>1</v>
      </c>
      <c r="M544" s="849">
        <v>120</v>
      </c>
      <c r="N544" s="832">
        <v>1</v>
      </c>
      <c r="O544" s="832">
        <v>120</v>
      </c>
      <c r="P544" s="849"/>
      <c r="Q544" s="849"/>
      <c r="R544" s="837"/>
      <c r="S544" s="850"/>
    </row>
    <row r="545" spans="1:19" ht="14.4" customHeight="1" x14ac:dyDescent="0.3">
      <c r="A545" s="831" t="s">
        <v>5212</v>
      </c>
      <c r="B545" s="832" t="s">
        <v>5213</v>
      </c>
      <c r="C545" s="832" t="s">
        <v>597</v>
      </c>
      <c r="D545" s="832" t="s">
        <v>5204</v>
      </c>
      <c r="E545" s="832" t="s">
        <v>5209</v>
      </c>
      <c r="F545" s="832" t="s">
        <v>5331</v>
      </c>
      <c r="G545" s="832" t="s">
        <v>5332</v>
      </c>
      <c r="H545" s="849">
        <v>1</v>
      </c>
      <c r="I545" s="849">
        <v>319</v>
      </c>
      <c r="J545" s="832"/>
      <c r="K545" s="832">
        <v>319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5212</v>
      </c>
      <c r="B546" s="832" t="s">
        <v>5213</v>
      </c>
      <c r="C546" s="832" t="s">
        <v>597</v>
      </c>
      <c r="D546" s="832" t="s">
        <v>5204</v>
      </c>
      <c r="E546" s="832" t="s">
        <v>5209</v>
      </c>
      <c r="F546" s="832" t="s">
        <v>5337</v>
      </c>
      <c r="G546" s="832" t="s">
        <v>5338</v>
      </c>
      <c r="H546" s="849">
        <v>2</v>
      </c>
      <c r="I546" s="849">
        <v>264</v>
      </c>
      <c r="J546" s="832">
        <v>2</v>
      </c>
      <c r="K546" s="832">
        <v>132</v>
      </c>
      <c r="L546" s="849">
        <v>1</v>
      </c>
      <c r="M546" s="849">
        <v>132</v>
      </c>
      <c r="N546" s="832">
        <v>1</v>
      </c>
      <c r="O546" s="832">
        <v>132</v>
      </c>
      <c r="P546" s="849"/>
      <c r="Q546" s="849"/>
      <c r="R546" s="837"/>
      <c r="S546" s="850"/>
    </row>
    <row r="547" spans="1:19" ht="14.4" customHeight="1" x14ac:dyDescent="0.3">
      <c r="A547" s="831" t="s">
        <v>5212</v>
      </c>
      <c r="B547" s="832" t="s">
        <v>5213</v>
      </c>
      <c r="C547" s="832" t="s">
        <v>597</v>
      </c>
      <c r="D547" s="832" t="s">
        <v>5204</v>
      </c>
      <c r="E547" s="832" t="s">
        <v>5209</v>
      </c>
      <c r="F547" s="832" t="s">
        <v>5339</v>
      </c>
      <c r="G547" s="832" t="s">
        <v>5340</v>
      </c>
      <c r="H547" s="849">
        <v>78</v>
      </c>
      <c r="I547" s="849">
        <v>8970</v>
      </c>
      <c r="J547" s="832">
        <v>1.0684931506849316</v>
      </c>
      <c r="K547" s="832">
        <v>115</v>
      </c>
      <c r="L547" s="849">
        <v>73</v>
      </c>
      <c r="M547" s="849">
        <v>8395</v>
      </c>
      <c r="N547" s="832">
        <v>1</v>
      </c>
      <c r="O547" s="832">
        <v>115</v>
      </c>
      <c r="P547" s="849"/>
      <c r="Q547" s="849"/>
      <c r="R547" s="837"/>
      <c r="S547" s="850"/>
    </row>
    <row r="548" spans="1:19" ht="14.4" customHeight="1" x14ac:dyDescent="0.3">
      <c r="A548" s="831" t="s">
        <v>5212</v>
      </c>
      <c r="B548" s="832" t="s">
        <v>5213</v>
      </c>
      <c r="C548" s="832" t="s">
        <v>597</v>
      </c>
      <c r="D548" s="832" t="s">
        <v>5204</v>
      </c>
      <c r="E548" s="832" t="s">
        <v>5209</v>
      </c>
      <c r="F548" s="832" t="s">
        <v>5339</v>
      </c>
      <c r="G548" s="832" t="s">
        <v>5341</v>
      </c>
      <c r="H548" s="849"/>
      <c r="I548" s="849"/>
      <c r="J548" s="832"/>
      <c r="K548" s="832"/>
      <c r="L548" s="849">
        <v>9</v>
      </c>
      <c r="M548" s="849">
        <v>1035</v>
      </c>
      <c r="N548" s="832">
        <v>1</v>
      </c>
      <c r="O548" s="832">
        <v>115</v>
      </c>
      <c r="P548" s="849"/>
      <c r="Q548" s="849"/>
      <c r="R548" s="837"/>
      <c r="S548" s="850"/>
    </row>
    <row r="549" spans="1:19" ht="14.4" customHeight="1" x14ac:dyDescent="0.3">
      <c r="A549" s="831" t="s">
        <v>5212</v>
      </c>
      <c r="B549" s="832" t="s">
        <v>5213</v>
      </c>
      <c r="C549" s="832" t="s">
        <v>597</v>
      </c>
      <c r="D549" s="832" t="s">
        <v>5204</v>
      </c>
      <c r="E549" s="832" t="s">
        <v>5209</v>
      </c>
      <c r="F549" s="832" t="s">
        <v>5355</v>
      </c>
      <c r="G549" s="832" t="s">
        <v>5356</v>
      </c>
      <c r="H549" s="849">
        <v>40</v>
      </c>
      <c r="I549" s="849">
        <v>9080</v>
      </c>
      <c r="J549" s="832">
        <v>1.1111111111111112</v>
      </c>
      <c r="K549" s="832">
        <v>227</v>
      </c>
      <c r="L549" s="849">
        <v>36</v>
      </c>
      <c r="M549" s="849">
        <v>8172</v>
      </c>
      <c r="N549" s="832">
        <v>1</v>
      </c>
      <c r="O549" s="832">
        <v>227</v>
      </c>
      <c r="P549" s="849"/>
      <c r="Q549" s="849"/>
      <c r="R549" s="837"/>
      <c r="S549" s="850"/>
    </row>
    <row r="550" spans="1:19" ht="14.4" customHeight="1" x14ac:dyDescent="0.3">
      <c r="A550" s="831" t="s">
        <v>5212</v>
      </c>
      <c r="B550" s="832" t="s">
        <v>5213</v>
      </c>
      <c r="C550" s="832" t="s">
        <v>597</v>
      </c>
      <c r="D550" s="832" t="s">
        <v>1719</v>
      </c>
      <c r="E550" s="832" t="s">
        <v>5214</v>
      </c>
      <c r="F550" s="832" t="s">
        <v>5215</v>
      </c>
      <c r="G550" s="832" t="s">
        <v>5216</v>
      </c>
      <c r="H550" s="849">
        <v>2.8999999999999995</v>
      </c>
      <c r="I550" s="849">
        <v>438.04000000000008</v>
      </c>
      <c r="J550" s="832">
        <v>0.51428235984737314</v>
      </c>
      <c r="K550" s="832">
        <v>151.04827586206903</v>
      </c>
      <c r="L550" s="849">
        <v>5.8</v>
      </c>
      <c r="M550" s="849">
        <v>851.75</v>
      </c>
      <c r="N550" s="832">
        <v>1</v>
      </c>
      <c r="O550" s="832">
        <v>146.85344827586206</v>
      </c>
      <c r="P550" s="849">
        <v>3.6999999999999997</v>
      </c>
      <c r="Q550" s="849">
        <v>257.89</v>
      </c>
      <c r="R550" s="837">
        <v>0.30277663633695334</v>
      </c>
      <c r="S550" s="850">
        <v>69.7</v>
      </c>
    </row>
    <row r="551" spans="1:19" ht="14.4" customHeight="1" x14ac:dyDescent="0.3">
      <c r="A551" s="831" t="s">
        <v>5212</v>
      </c>
      <c r="B551" s="832" t="s">
        <v>5213</v>
      </c>
      <c r="C551" s="832" t="s">
        <v>597</v>
      </c>
      <c r="D551" s="832" t="s">
        <v>1719</v>
      </c>
      <c r="E551" s="832" t="s">
        <v>5214</v>
      </c>
      <c r="F551" s="832" t="s">
        <v>5224</v>
      </c>
      <c r="G551" s="832"/>
      <c r="H551" s="849">
        <v>0.4</v>
      </c>
      <c r="I551" s="849">
        <v>105.62</v>
      </c>
      <c r="J551" s="832"/>
      <c r="K551" s="832">
        <v>264.05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5212</v>
      </c>
      <c r="B552" s="832" t="s">
        <v>5213</v>
      </c>
      <c r="C552" s="832" t="s">
        <v>597</v>
      </c>
      <c r="D552" s="832" t="s">
        <v>1719</v>
      </c>
      <c r="E552" s="832" t="s">
        <v>5209</v>
      </c>
      <c r="F552" s="832" t="s">
        <v>5227</v>
      </c>
      <c r="G552" s="832" t="s">
        <v>5228</v>
      </c>
      <c r="H552" s="849">
        <v>102</v>
      </c>
      <c r="I552" s="849">
        <v>8466</v>
      </c>
      <c r="J552" s="832">
        <v>0.70833333333333337</v>
      </c>
      <c r="K552" s="832">
        <v>83</v>
      </c>
      <c r="L552" s="849">
        <v>144</v>
      </c>
      <c r="M552" s="849">
        <v>11952</v>
      </c>
      <c r="N552" s="832">
        <v>1</v>
      </c>
      <c r="O552" s="832">
        <v>83</v>
      </c>
      <c r="P552" s="849">
        <v>118</v>
      </c>
      <c r="Q552" s="849">
        <v>9794</v>
      </c>
      <c r="R552" s="837">
        <v>0.81944444444444442</v>
      </c>
      <c r="S552" s="850">
        <v>83</v>
      </c>
    </row>
    <row r="553" spans="1:19" ht="14.4" customHeight="1" x14ac:dyDescent="0.3">
      <c r="A553" s="831" t="s">
        <v>5212</v>
      </c>
      <c r="B553" s="832" t="s">
        <v>5213</v>
      </c>
      <c r="C553" s="832" t="s">
        <v>597</v>
      </c>
      <c r="D553" s="832" t="s">
        <v>1719</v>
      </c>
      <c r="E553" s="832" t="s">
        <v>5209</v>
      </c>
      <c r="F553" s="832" t="s">
        <v>5229</v>
      </c>
      <c r="G553" s="832" t="s">
        <v>5230</v>
      </c>
      <c r="H553" s="849">
        <v>3</v>
      </c>
      <c r="I553" s="849">
        <v>318</v>
      </c>
      <c r="J553" s="832">
        <v>3</v>
      </c>
      <c r="K553" s="832">
        <v>106</v>
      </c>
      <c r="L553" s="849">
        <v>1</v>
      </c>
      <c r="M553" s="849">
        <v>106</v>
      </c>
      <c r="N553" s="832">
        <v>1</v>
      </c>
      <c r="O553" s="832">
        <v>106</v>
      </c>
      <c r="P553" s="849">
        <v>3</v>
      </c>
      <c r="Q553" s="849">
        <v>318</v>
      </c>
      <c r="R553" s="837">
        <v>3</v>
      </c>
      <c r="S553" s="850">
        <v>106</v>
      </c>
    </row>
    <row r="554" spans="1:19" ht="14.4" customHeight="1" x14ac:dyDescent="0.3">
      <c r="A554" s="831" t="s">
        <v>5212</v>
      </c>
      <c r="B554" s="832" t="s">
        <v>5213</v>
      </c>
      <c r="C554" s="832" t="s">
        <v>597</v>
      </c>
      <c r="D554" s="832" t="s">
        <v>1719</v>
      </c>
      <c r="E554" s="832" t="s">
        <v>5209</v>
      </c>
      <c r="F554" s="832" t="s">
        <v>5231</v>
      </c>
      <c r="G554" s="832" t="s">
        <v>5232</v>
      </c>
      <c r="H554" s="849">
        <v>26</v>
      </c>
      <c r="I554" s="849">
        <v>962</v>
      </c>
      <c r="J554" s="832">
        <v>0.72222222222222221</v>
      </c>
      <c r="K554" s="832">
        <v>37</v>
      </c>
      <c r="L554" s="849">
        <v>36</v>
      </c>
      <c r="M554" s="849">
        <v>1332</v>
      </c>
      <c r="N554" s="832">
        <v>1</v>
      </c>
      <c r="O554" s="832">
        <v>37</v>
      </c>
      <c r="P554" s="849">
        <v>45</v>
      </c>
      <c r="Q554" s="849">
        <v>1665</v>
      </c>
      <c r="R554" s="837">
        <v>1.25</v>
      </c>
      <c r="S554" s="850">
        <v>37</v>
      </c>
    </row>
    <row r="555" spans="1:19" ht="14.4" customHeight="1" x14ac:dyDescent="0.3">
      <c r="A555" s="831" t="s">
        <v>5212</v>
      </c>
      <c r="B555" s="832" t="s">
        <v>5213</v>
      </c>
      <c r="C555" s="832" t="s">
        <v>597</v>
      </c>
      <c r="D555" s="832" t="s">
        <v>1719</v>
      </c>
      <c r="E555" s="832" t="s">
        <v>5209</v>
      </c>
      <c r="F555" s="832" t="s">
        <v>5231</v>
      </c>
      <c r="G555" s="832" t="s">
        <v>5233</v>
      </c>
      <c r="H555" s="849"/>
      <c r="I555" s="849"/>
      <c r="J555" s="832"/>
      <c r="K555" s="832"/>
      <c r="L555" s="849">
        <v>1</v>
      </c>
      <c r="M555" s="849">
        <v>37</v>
      </c>
      <c r="N555" s="832">
        <v>1</v>
      </c>
      <c r="O555" s="832">
        <v>37</v>
      </c>
      <c r="P555" s="849">
        <v>1</v>
      </c>
      <c r="Q555" s="849">
        <v>37</v>
      </c>
      <c r="R555" s="837">
        <v>1</v>
      </c>
      <c r="S555" s="850">
        <v>37</v>
      </c>
    </row>
    <row r="556" spans="1:19" ht="14.4" customHeight="1" x14ac:dyDescent="0.3">
      <c r="A556" s="831" t="s">
        <v>5212</v>
      </c>
      <c r="B556" s="832" t="s">
        <v>5213</v>
      </c>
      <c r="C556" s="832" t="s">
        <v>597</v>
      </c>
      <c r="D556" s="832" t="s">
        <v>1719</v>
      </c>
      <c r="E556" s="832" t="s">
        <v>5209</v>
      </c>
      <c r="F556" s="832" t="s">
        <v>5234</v>
      </c>
      <c r="G556" s="832" t="s">
        <v>5235</v>
      </c>
      <c r="H556" s="849">
        <v>4</v>
      </c>
      <c r="I556" s="849">
        <v>20</v>
      </c>
      <c r="J556" s="832">
        <v>1</v>
      </c>
      <c r="K556" s="832">
        <v>5</v>
      </c>
      <c r="L556" s="849">
        <v>4</v>
      </c>
      <c r="M556" s="849">
        <v>20</v>
      </c>
      <c r="N556" s="832">
        <v>1</v>
      </c>
      <c r="O556" s="832">
        <v>5</v>
      </c>
      <c r="P556" s="849"/>
      <c r="Q556" s="849"/>
      <c r="R556" s="837"/>
      <c r="S556" s="850"/>
    </row>
    <row r="557" spans="1:19" ht="14.4" customHeight="1" x14ac:dyDescent="0.3">
      <c r="A557" s="831" t="s">
        <v>5212</v>
      </c>
      <c r="B557" s="832" t="s">
        <v>5213</v>
      </c>
      <c r="C557" s="832" t="s">
        <v>597</v>
      </c>
      <c r="D557" s="832" t="s">
        <v>1719</v>
      </c>
      <c r="E557" s="832" t="s">
        <v>5209</v>
      </c>
      <c r="F557" s="832" t="s">
        <v>5236</v>
      </c>
      <c r="G557" s="832" t="s">
        <v>5237</v>
      </c>
      <c r="H557" s="849">
        <v>3</v>
      </c>
      <c r="I557" s="849">
        <v>15</v>
      </c>
      <c r="J557" s="832"/>
      <c r="K557" s="832">
        <v>5</v>
      </c>
      <c r="L557" s="849"/>
      <c r="M557" s="849"/>
      <c r="N557" s="832"/>
      <c r="O557" s="832"/>
      <c r="P557" s="849">
        <v>3</v>
      </c>
      <c r="Q557" s="849">
        <v>15</v>
      </c>
      <c r="R557" s="837"/>
      <c r="S557" s="850">
        <v>5</v>
      </c>
    </row>
    <row r="558" spans="1:19" ht="14.4" customHeight="1" x14ac:dyDescent="0.3">
      <c r="A558" s="831" t="s">
        <v>5212</v>
      </c>
      <c r="B558" s="832" t="s">
        <v>5213</v>
      </c>
      <c r="C558" s="832" t="s">
        <v>597</v>
      </c>
      <c r="D558" s="832" t="s">
        <v>1719</v>
      </c>
      <c r="E558" s="832" t="s">
        <v>5209</v>
      </c>
      <c r="F558" s="832" t="s">
        <v>5239</v>
      </c>
      <c r="G558" s="832" t="s">
        <v>5240</v>
      </c>
      <c r="H558" s="849">
        <v>18</v>
      </c>
      <c r="I558" s="849">
        <v>3726</v>
      </c>
      <c r="J558" s="832">
        <v>6</v>
      </c>
      <c r="K558" s="832">
        <v>207</v>
      </c>
      <c r="L558" s="849">
        <v>3</v>
      </c>
      <c r="M558" s="849">
        <v>621</v>
      </c>
      <c r="N558" s="832">
        <v>1</v>
      </c>
      <c r="O558" s="832">
        <v>207</v>
      </c>
      <c r="P558" s="849">
        <v>12</v>
      </c>
      <c r="Q558" s="849">
        <v>2892</v>
      </c>
      <c r="R558" s="837">
        <v>4.6570048309178746</v>
      </c>
      <c r="S558" s="850">
        <v>241</v>
      </c>
    </row>
    <row r="559" spans="1:19" ht="14.4" customHeight="1" x14ac:dyDescent="0.3">
      <c r="A559" s="831" t="s">
        <v>5212</v>
      </c>
      <c r="B559" s="832" t="s">
        <v>5213</v>
      </c>
      <c r="C559" s="832" t="s">
        <v>597</v>
      </c>
      <c r="D559" s="832" t="s">
        <v>1719</v>
      </c>
      <c r="E559" s="832" t="s">
        <v>5209</v>
      </c>
      <c r="F559" s="832" t="s">
        <v>5239</v>
      </c>
      <c r="G559" s="832" t="s">
        <v>5241</v>
      </c>
      <c r="H559" s="849">
        <v>4</v>
      </c>
      <c r="I559" s="849">
        <v>828</v>
      </c>
      <c r="J559" s="832">
        <v>0.8</v>
      </c>
      <c r="K559" s="832">
        <v>207</v>
      </c>
      <c r="L559" s="849">
        <v>5</v>
      </c>
      <c r="M559" s="849">
        <v>1035</v>
      </c>
      <c r="N559" s="832">
        <v>1</v>
      </c>
      <c r="O559" s="832">
        <v>207</v>
      </c>
      <c r="P559" s="849"/>
      <c r="Q559" s="849"/>
      <c r="R559" s="837"/>
      <c r="S559" s="850"/>
    </row>
    <row r="560" spans="1:19" ht="14.4" customHeight="1" x14ac:dyDescent="0.3">
      <c r="A560" s="831" t="s">
        <v>5212</v>
      </c>
      <c r="B560" s="832" t="s">
        <v>5213</v>
      </c>
      <c r="C560" s="832" t="s">
        <v>597</v>
      </c>
      <c r="D560" s="832" t="s">
        <v>1719</v>
      </c>
      <c r="E560" s="832" t="s">
        <v>5209</v>
      </c>
      <c r="F560" s="832" t="s">
        <v>5242</v>
      </c>
      <c r="G560" s="832" t="s">
        <v>5243</v>
      </c>
      <c r="H560" s="849">
        <v>3</v>
      </c>
      <c r="I560" s="849">
        <v>927</v>
      </c>
      <c r="J560" s="832"/>
      <c r="K560" s="832">
        <v>309</v>
      </c>
      <c r="L560" s="849"/>
      <c r="M560" s="849"/>
      <c r="N560" s="832"/>
      <c r="O560" s="832"/>
      <c r="P560" s="849">
        <v>4</v>
      </c>
      <c r="Q560" s="849">
        <v>1528</v>
      </c>
      <c r="R560" s="837"/>
      <c r="S560" s="850">
        <v>382</v>
      </c>
    </row>
    <row r="561" spans="1:19" ht="14.4" customHeight="1" x14ac:dyDescent="0.3">
      <c r="A561" s="831" t="s">
        <v>5212</v>
      </c>
      <c r="B561" s="832" t="s">
        <v>5213</v>
      </c>
      <c r="C561" s="832" t="s">
        <v>597</v>
      </c>
      <c r="D561" s="832" t="s">
        <v>1719</v>
      </c>
      <c r="E561" s="832" t="s">
        <v>5209</v>
      </c>
      <c r="F561" s="832" t="s">
        <v>5242</v>
      </c>
      <c r="G561" s="832" t="s">
        <v>5244</v>
      </c>
      <c r="H561" s="849">
        <v>4</v>
      </c>
      <c r="I561" s="849">
        <v>1236</v>
      </c>
      <c r="J561" s="832">
        <v>1.3333333333333333</v>
      </c>
      <c r="K561" s="832">
        <v>309</v>
      </c>
      <c r="L561" s="849">
        <v>3</v>
      </c>
      <c r="M561" s="849">
        <v>927</v>
      </c>
      <c r="N561" s="832">
        <v>1</v>
      </c>
      <c r="O561" s="832">
        <v>309</v>
      </c>
      <c r="P561" s="849">
        <v>2</v>
      </c>
      <c r="Q561" s="849">
        <v>764</v>
      </c>
      <c r="R561" s="837">
        <v>0.82416396979503781</v>
      </c>
      <c r="S561" s="850">
        <v>382</v>
      </c>
    </row>
    <row r="562" spans="1:19" ht="14.4" customHeight="1" x14ac:dyDescent="0.3">
      <c r="A562" s="831" t="s">
        <v>5212</v>
      </c>
      <c r="B562" s="832" t="s">
        <v>5213</v>
      </c>
      <c r="C562" s="832" t="s">
        <v>597</v>
      </c>
      <c r="D562" s="832" t="s">
        <v>1719</v>
      </c>
      <c r="E562" s="832" t="s">
        <v>5209</v>
      </c>
      <c r="F562" s="832" t="s">
        <v>5248</v>
      </c>
      <c r="G562" s="832" t="s">
        <v>5249</v>
      </c>
      <c r="H562" s="849">
        <v>60</v>
      </c>
      <c r="I562" s="849">
        <v>5940</v>
      </c>
      <c r="J562" s="832">
        <v>0.92307692307692313</v>
      </c>
      <c r="K562" s="832">
        <v>99</v>
      </c>
      <c r="L562" s="849">
        <v>65</v>
      </c>
      <c r="M562" s="849">
        <v>6435</v>
      </c>
      <c r="N562" s="832">
        <v>1</v>
      </c>
      <c r="O562" s="832">
        <v>99</v>
      </c>
      <c r="P562" s="849">
        <v>53</v>
      </c>
      <c r="Q562" s="849">
        <v>4823</v>
      </c>
      <c r="R562" s="837">
        <v>0.74949494949494955</v>
      </c>
      <c r="S562" s="850">
        <v>91</v>
      </c>
    </row>
    <row r="563" spans="1:19" ht="14.4" customHeight="1" x14ac:dyDescent="0.3">
      <c r="A563" s="831" t="s">
        <v>5212</v>
      </c>
      <c r="B563" s="832" t="s">
        <v>5213</v>
      </c>
      <c r="C563" s="832" t="s">
        <v>597</v>
      </c>
      <c r="D563" s="832" t="s">
        <v>1719</v>
      </c>
      <c r="E563" s="832" t="s">
        <v>5209</v>
      </c>
      <c r="F563" s="832" t="s">
        <v>5248</v>
      </c>
      <c r="G563" s="832" t="s">
        <v>5250</v>
      </c>
      <c r="H563" s="849">
        <v>1</v>
      </c>
      <c r="I563" s="849">
        <v>99</v>
      </c>
      <c r="J563" s="832">
        <v>0.5</v>
      </c>
      <c r="K563" s="832">
        <v>99</v>
      </c>
      <c r="L563" s="849">
        <v>2</v>
      </c>
      <c r="M563" s="849">
        <v>198</v>
      </c>
      <c r="N563" s="832">
        <v>1</v>
      </c>
      <c r="O563" s="832">
        <v>99</v>
      </c>
      <c r="P563" s="849">
        <v>5</v>
      </c>
      <c r="Q563" s="849">
        <v>455</v>
      </c>
      <c r="R563" s="837">
        <v>2.297979797979798</v>
      </c>
      <c r="S563" s="850">
        <v>91</v>
      </c>
    </row>
    <row r="564" spans="1:19" ht="14.4" customHeight="1" x14ac:dyDescent="0.3">
      <c r="A564" s="831" t="s">
        <v>5212</v>
      </c>
      <c r="B564" s="832" t="s">
        <v>5213</v>
      </c>
      <c r="C564" s="832" t="s">
        <v>597</v>
      </c>
      <c r="D564" s="832" t="s">
        <v>1719</v>
      </c>
      <c r="E564" s="832" t="s">
        <v>5209</v>
      </c>
      <c r="F564" s="832" t="s">
        <v>5251</v>
      </c>
      <c r="G564" s="832" t="s">
        <v>5252</v>
      </c>
      <c r="H564" s="849">
        <v>14</v>
      </c>
      <c r="I564" s="849">
        <v>1358</v>
      </c>
      <c r="J564" s="832">
        <v>0.93333333333333335</v>
      </c>
      <c r="K564" s="832">
        <v>97</v>
      </c>
      <c r="L564" s="849">
        <v>15</v>
      </c>
      <c r="M564" s="849">
        <v>1455</v>
      </c>
      <c r="N564" s="832">
        <v>1</v>
      </c>
      <c r="O564" s="832">
        <v>97</v>
      </c>
      <c r="P564" s="849">
        <v>9</v>
      </c>
      <c r="Q564" s="849">
        <v>729</v>
      </c>
      <c r="R564" s="837">
        <v>0.50103092783505154</v>
      </c>
      <c r="S564" s="850">
        <v>81</v>
      </c>
    </row>
    <row r="565" spans="1:19" ht="14.4" customHeight="1" x14ac:dyDescent="0.3">
      <c r="A565" s="831" t="s">
        <v>5212</v>
      </c>
      <c r="B565" s="832" t="s">
        <v>5213</v>
      </c>
      <c r="C565" s="832" t="s">
        <v>597</v>
      </c>
      <c r="D565" s="832" t="s">
        <v>1719</v>
      </c>
      <c r="E565" s="832" t="s">
        <v>5209</v>
      </c>
      <c r="F565" s="832" t="s">
        <v>5251</v>
      </c>
      <c r="G565" s="832" t="s">
        <v>5253</v>
      </c>
      <c r="H565" s="849">
        <v>5</v>
      </c>
      <c r="I565" s="849">
        <v>485</v>
      </c>
      <c r="J565" s="832"/>
      <c r="K565" s="832">
        <v>97</v>
      </c>
      <c r="L565" s="849"/>
      <c r="M565" s="849"/>
      <c r="N565" s="832"/>
      <c r="O565" s="832"/>
      <c r="P565" s="849">
        <v>4</v>
      </c>
      <c r="Q565" s="849">
        <v>324</v>
      </c>
      <c r="R565" s="837"/>
      <c r="S565" s="850">
        <v>81</v>
      </c>
    </row>
    <row r="566" spans="1:19" ht="14.4" customHeight="1" x14ac:dyDescent="0.3">
      <c r="A566" s="831" t="s">
        <v>5212</v>
      </c>
      <c r="B566" s="832" t="s">
        <v>5213</v>
      </c>
      <c r="C566" s="832" t="s">
        <v>597</v>
      </c>
      <c r="D566" s="832" t="s">
        <v>1719</v>
      </c>
      <c r="E566" s="832" t="s">
        <v>5209</v>
      </c>
      <c r="F566" s="832" t="s">
        <v>5254</v>
      </c>
      <c r="G566" s="832" t="s">
        <v>5255</v>
      </c>
      <c r="H566" s="849">
        <v>423</v>
      </c>
      <c r="I566" s="849">
        <v>53298</v>
      </c>
      <c r="J566" s="832">
        <v>0.77472527472527475</v>
      </c>
      <c r="K566" s="832">
        <v>126</v>
      </c>
      <c r="L566" s="849">
        <v>546</v>
      </c>
      <c r="M566" s="849">
        <v>68796</v>
      </c>
      <c r="N566" s="832">
        <v>1</v>
      </c>
      <c r="O566" s="832">
        <v>126</v>
      </c>
      <c r="P566" s="849">
        <v>521</v>
      </c>
      <c r="Q566" s="849">
        <v>66167</v>
      </c>
      <c r="R566" s="837">
        <v>0.96178556892842604</v>
      </c>
      <c r="S566" s="850">
        <v>127</v>
      </c>
    </row>
    <row r="567" spans="1:19" ht="14.4" customHeight="1" x14ac:dyDescent="0.3">
      <c r="A567" s="831" t="s">
        <v>5212</v>
      </c>
      <c r="B567" s="832" t="s">
        <v>5213</v>
      </c>
      <c r="C567" s="832" t="s">
        <v>597</v>
      </c>
      <c r="D567" s="832" t="s">
        <v>1719</v>
      </c>
      <c r="E567" s="832" t="s">
        <v>5209</v>
      </c>
      <c r="F567" s="832" t="s">
        <v>5254</v>
      </c>
      <c r="G567" s="832" t="s">
        <v>5256</v>
      </c>
      <c r="H567" s="849">
        <v>3</v>
      </c>
      <c r="I567" s="849">
        <v>378</v>
      </c>
      <c r="J567" s="832">
        <v>0.375</v>
      </c>
      <c r="K567" s="832">
        <v>126</v>
      </c>
      <c r="L567" s="849">
        <v>8</v>
      </c>
      <c r="M567" s="849">
        <v>1008</v>
      </c>
      <c r="N567" s="832">
        <v>1</v>
      </c>
      <c r="O567" s="832">
        <v>126</v>
      </c>
      <c r="P567" s="849">
        <v>7</v>
      </c>
      <c r="Q567" s="849">
        <v>889</v>
      </c>
      <c r="R567" s="837">
        <v>0.88194444444444442</v>
      </c>
      <c r="S567" s="850">
        <v>127</v>
      </c>
    </row>
    <row r="568" spans="1:19" ht="14.4" customHeight="1" x14ac:dyDescent="0.3">
      <c r="A568" s="831" t="s">
        <v>5212</v>
      </c>
      <c r="B568" s="832" t="s">
        <v>5213</v>
      </c>
      <c r="C568" s="832" t="s">
        <v>597</v>
      </c>
      <c r="D568" s="832" t="s">
        <v>1719</v>
      </c>
      <c r="E568" s="832" t="s">
        <v>5209</v>
      </c>
      <c r="F568" s="832" t="s">
        <v>5264</v>
      </c>
      <c r="G568" s="832" t="s">
        <v>5265</v>
      </c>
      <c r="H568" s="849">
        <v>1</v>
      </c>
      <c r="I568" s="849">
        <v>679</v>
      </c>
      <c r="J568" s="832"/>
      <c r="K568" s="832">
        <v>679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5212</v>
      </c>
      <c r="B569" s="832" t="s">
        <v>5213</v>
      </c>
      <c r="C569" s="832" t="s">
        <v>597</v>
      </c>
      <c r="D569" s="832" t="s">
        <v>1719</v>
      </c>
      <c r="E569" s="832" t="s">
        <v>5209</v>
      </c>
      <c r="F569" s="832" t="s">
        <v>5275</v>
      </c>
      <c r="G569" s="832" t="s">
        <v>5276</v>
      </c>
      <c r="H569" s="849">
        <v>1</v>
      </c>
      <c r="I569" s="849">
        <v>1309</v>
      </c>
      <c r="J569" s="832"/>
      <c r="K569" s="832">
        <v>1309</v>
      </c>
      <c r="L569" s="849"/>
      <c r="M569" s="849"/>
      <c r="N569" s="832"/>
      <c r="O569" s="832"/>
      <c r="P569" s="849">
        <v>1</v>
      </c>
      <c r="Q569" s="849">
        <v>1313</v>
      </c>
      <c r="R569" s="837"/>
      <c r="S569" s="850">
        <v>1313</v>
      </c>
    </row>
    <row r="570" spans="1:19" ht="14.4" customHeight="1" x14ac:dyDescent="0.3">
      <c r="A570" s="831" t="s">
        <v>5212</v>
      </c>
      <c r="B570" s="832" t="s">
        <v>5213</v>
      </c>
      <c r="C570" s="832" t="s">
        <v>597</v>
      </c>
      <c r="D570" s="832" t="s">
        <v>1719</v>
      </c>
      <c r="E570" s="832" t="s">
        <v>5209</v>
      </c>
      <c r="F570" s="832" t="s">
        <v>5275</v>
      </c>
      <c r="G570" s="832" t="s">
        <v>5277</v>
      </c>
      <c r="H570" s="849">
        <v>6</v>
      </c>
      <c r="I570" s="849">
        <v>7854</v>
      </c>
      <c r="J570" s="832">
        <v>0.37471374045801525</v>
      </c>
      <c r="K570" s="832">
        <v>1309</v>
      </c>
      <c r="L570" s="849">
        <v>16</v>
      </c>
      <c r="M570" s="849">
        <v>20960</v>
      </c>
      <c r="N570" s="832">
        <v>1</v>
      </c>
      <c r="O570" s="832">
        <v>1310</v>
      </c>
      <c r="P570" s="849">
        <v>7</v>
      </c>
      <c r="Q570" s="849">
        <v>9191</v>
      </c>
      <c r="R570" s="837">
        <v>0.43850190839694658</v>
      </c>
      <c r="S570" s="850">
        <v>1313</v>
      </c>
    </row>
    <row r="571" spans="1:19" ht="14.4" customHeight="1" x14ac:dyDescent="0.3">
      <c r="A571" s="831" t="s">
        <v>5212</v>
      </c>
      <c r="B571" s="832" t="s">
        <v>5213</v>
      </c>
      <c r="C571" s="832" t="s">
        <v>597</v>
      </c>
      <c r="D571" s="832" t="s">
        <v>1719</v>
      </c>
      <c r="E571" s="832" t="s">
        <v>5209</v>
      </c>
      <c r="F571" s="832" t="s">
        <v>5278</v>
      </c>
      <c r="G571" s="832" t="s">
        <v>5279</v>
      </c>
      <c r="H571" s="849"/>
      <c r="I571" s="849"/>
      <c r="J571" s="832"/>
      <c r="K571" s="832"/>
      <c r="L571" s="849">
        <v>1</v>
      </c>
      <c r="M571" s="849">
        <v>972</v>
      </c>
      <c r="N571" s="832">
        <v>1</v>
      </c>
      <c r="O571" s="832">
        <v>972</v>
      </c>
      <c r="P571" s="849">
        <v>3</v>
      </c>
      <c r="Q571" s="849">
        <v>2925</v>
      </c>
      <c r="R571" s="837">
        <v>3.0092592592592591</v>
      </c>
      <c r="S571" s="850">
        <v>975</v>
      </c>
    </row>
    <row r="572" spans="1:19" ht="14.4" customHeight="1" x14ac:dyDescent="0.3">
      <c r="A572" s="831" t="s">
        <v>5212</v>
      </c>
      <c r="B572" s="832" t="s">
        <v>5213</v>
      </c>
      <c r="C572" s="832" t="s">
        <v>597</v>
      </c>
      <c r="D572" s="832" t="s">
        <v>1719</v>
      </c>
      <c r="E572" s="832" t="s">
        <v>5209</v>
      </c>
      <c r="F572" s="832" t="s">
        <v>5278</v>
      </c>
      <c r="G572" s="832" t="s">
        <v>5280</v>
      </c>
      <c r="H572" s="849">
        <v>1</v>
      </c>
      <c r="I572" s="849">
        <v>971</v>
      </c>
      <c r="J572" s="832"/>
      <c r="K572" s="832">
        <v>971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5212</v>
      </c>
      <c r="B573" s="832" t="s">
        <v>5213</v>
      </c>
      <c r="C573" s="832" t="s">
        <v>597</v>
      </c>
      <c r="D573" s="832" t="s">
        <v>1719</v>
      </c>
      <c r="E573" s="832" t="s">
        <v>5209</v>
      </c>
      <c r="F573" s="832" t="s">
        <v>5281</v>
      </c>
      <c r="G573" s="832" t="s">
        <v>5283</v>
      </c>
      <c r="H573" s="849">
        <v>1</v>
      </c>
      <c r="I573" s="849">
        <v>985</v>
      </c>
      <c r="J573" s="832"/>
      <c r="K573" s="832">
        <v>985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5212</v>
      </c>
      <c r="B574" s="832" t="s">
        <v>5213</v>
      </c>
      <c r="C574" s="832" t="s">
        <v>597</v>
      </c>
      <c r="D574" s="832" t="s">
        <v>1719</v>
      </c>
      <c r="E574" s="832" t="s">
        <v>5209</v>
      </c>
      <c r="F574" s="832" t="s">
        <v>5284</v>
      </c>
      <c r="G574" s="832" t="s">
        <v>5285</v>
      </c>
      <c r="H574" s="849">
        <v>3</v>
      </c>
      <c r="I574" s="849">
        <v>489</v>
      </c>
      <c r="J574" s="832"/>
      <c r="K574" s="832">
        <v>163</v>
      </c>
      <c r="L574" s="849"/>
      <c r="M574" s="849"/>
      <c r="N574" s="832"/>
      <c r="O574" s="832"/>
      <c r="P574" s="849">
        <v>3</v>
      </c>
      <c r="Q574" s="849">
        <v>492</v>
      </c>
      <c r="R574" s="837"/>
      <c r="S574" s="850">
        <v>164</v>
      </c>
    </row>
    <row r="575" spans="1:19" ht="14.4" customHeight="1" x14ac:dyDescent="0.3">
      <c r="A575" s="831" t="s">
        <v>5212</v>
      </c>
      <c r="B575" s="832" t="s">
        <v>5213</v>
      </c>
      <c r="C575" s="832" t="s">
        <v>597</v>
      </c>
      <c r="D575" s="832" t="s">
        <v>1719</v>
      </c>
      <c r="E575" s="832" t="s">
        <v>5209</v>
      </c>
      <c r="F575" s="832" t="s">
        <v>5284</v>
      </c>
      <c r="G575" s="832" t="s">
        <v>5286</v>
      </c>
      <c r="H575" s="849">
        <v>8</v>
      </c>
      <c r="I575" s="849">
        <v>1304</v>
      </c>
      <c r="J575" s="832">
        <v>1.3333333333333333</v>
      </c>
      <c r="K575" s="832">
        <v>163</v>
      </c>
      <c r="L575" s="849">
        <v>6</v>
      </c>
      <c r="M575" s="849">
        <v>978</v>
      </c>
      <c r="N575" s="832">
        <v>1</v>
      </c>
      <c r="O575" s="832">
        <v>163</v>
      </c>
      <c r="P575" s="849">
        <v>3</v>
      </c>
      <c r="Q575" s="849">
        <v>492</v>
      </c>
      <c r="R575" s="837">
        <v>0.50306748466257667</v>
      </c>
      <c r="S575" s="850">
        <v>164</v>
      </c>
    </row>
    <row r="576" spans="1:19" ht="14.4" customHeight="1" x14ac:dyDescent="0.3">
      <c r="A576" s="831" t="s">
        <v>5212</v>
      </c>
      <c r="B576" s="832" t="s">
        <v>5213</v>
      </c>
      <c r="C576" s="832" t="s">
        <v>597</v>
      </c>
      <c r="D576" s="832" t="s">
        <v>1719</v>
      </c>
      <c r="E576" s="832" t="s">
        <v>5209</v>
      </c>
      <c r="F576" s="832" t="s">
        <v>5287</v>
      </c>
      <c r="G576" s="832" t="s">
        <v>5288</v>
      </c>
      <c r="H576" s="849">
        <v>5</v>
      </c>
      <c r="I576" s="849">
        <v>166.65999999999997</v>
      </c>
      <c r="J576" s="832">
        <v>1.2500750075007498</v>
      </c>
      <c r="K576" s="832">
        <v>33.331999999999994</v>
      </c>
      <c r="L576" s="849">
        <v>4</v>
      </c>
      <c r="M576" s="849">
        <v>133.32</v>
      </c>
      <c r="N576" s="832">
        <v>1</v>
      </c>
      <c r="O576" s="832">
        <v>33.33</v>
      </c>
      <c r="P576" s="849">
        <v>4</v>
      </c>
      <c r="Q576" s="849">
        <v>133.32</v>
      </c>
      <c r="R576" s="837">
        <v>1</v>
      </c>
      <c r="S576" s="850">
        <v>33.33</v>
      </c>
    </row>
    <row r="577" spans="1:19" ht="14.4" customHeight="1" x14ac:dyDescent="0.3">
      <c r="A577" s="831" t="s">
        <v>5212</v>
      </c>
      <c r="B577" s="832" t="s">
        <v>5213</v>
      </c>
      <c r="C577" s="832" t="s">
        <v>597</v>
      </c>
      <c r="D577" s="832" t="s">
        <v>1719</v>
      </c>
      <c r="E577" s="832" t="s">
        <v>5209</v>
      </c>
      <c r="F577" s="832" t="s">
        <v>5287</v>
      </c>
      <c r="G577" s="832" t="s">
        <v>5289</v>
      </c>
      <c r="H577" s="849">
        <v>433</v>
      </c>
      <c r="I577" s="849">
        <v>14433.31</v>
      </c>
      <c r="J577" s="832">
        <v>0.81544170363938018</v>
      </c>
      <c r="K577" s="832">
        <v>33.333279445727484</v>
      </c>
      <c r="L577" s="849">
        <v>531</v>
      </c>
      <c r="M577" s="849">
        <v>17699.990000000009</v>
      </c>
      <c r="N577" s="832">
        <v>1</v>
      </c>
      <c r="O577" s="832">
        <v>33.33331450094164</v>
      </c>
      <c r="P577" s="849">
        <v>384</v>
      </c>
      <c r="Q577" s="849">
        <v>12799.98</v>
      </c>
      <c r="R577" s="837">
        <v>0.72316312043114106</v>
      </c>
      <c r="S577" s="850">
        <v>33.333281249999999</v>
      </c>
    </row>
    <row r="578" spans="1:19" ht="14.4" customHeight="1" x14ac:dyDescent="0.3">
      <c r="A578" s="831" t="s">
        <v>5212</v>
      </c>
      <c r="B578" s="832" t="s">
        <v>5213</v>
      </c>
      <c r="C578" s="832" t="s">
        <v>597</v>
      </c>
      <c r="D578" s="832" t="s">
        <v>1719</v>
      </c>
      <c r="E578" s="832" t="s">
        <v>5209</v>
      </c>
      <c r="F578" s="832" t="s">
        <v>5290</v>
      </c>
      <c r="G578" s="832" t="s">
        <v>5291</v>
      </c>
      <c r="H578" s="849">
        <v>1</v>
      </c>
      <c r="I578" s="849">
        <v>116</v>
      </c>
      <c r="J578" s="832">
        <v>1</v>
      </c>
      <c r="K578" s="832">
        <v>116</v>
      </c>
      <c r="L578" s="849">
        <v>1</v>
      </c>
      <c r="M578" s="849">
        <v>116</v>
      </c>
      <c r="N578" s="832">
        <v>1</v>
      </c>
      <c r="O578" s="832">
        <v>116</v>
      </c>
      <c r="P578" s="849">
        <v>1</v>
      </c>
      <c r="Q578" s="849">
        <v>116</v>
      </c>
      <c r="R578" s="837">
        <v>1</v>
      </c>
      <c r="S578" s="850">
        <v>116</v>
      </c>
    </row>
    <row r="579" spans="1:19" ht="14.4" customHeight="1" x14ac:dyDescent="0.3">
      <c r="A579" s="831" t="s">
        <v>5212</v>
      </c>
      <c r="B579" s="832" t="s">
        <v>5213</v>
      </c>
      <c r="C579" s="832" t="s">
        <v>597</v>
      </c>
      <c r="D579" s="832" t="s">
        <v>1719</v>
      </c>
      <c r="E579" s="832" t="s">
        <v>5209</v>
      </c>
      <c r="F579" s="832" t="s">
        <v>5290</v>
      </c>
      <c r="G579" s="832" t="s">
        <v>5292</v>
      </c>
      <c r="H579" s="849">
        <v>6</v>
      </c>
      <c r="I579" s="849">
        <v>696</v>
      </c>
      <c r="J579" s="832"/>
      <c r="K579" s="832">
        <v>116</v>
      </c>
      <c r="L579" s="849"/>
      <c r="M579" s="849"/>
      <c r="N579" s="832"/>
      <c r="O579" s="832"/>
      <c r="P579" s="849">
        <v>1</v>
      </c>
      <c r="Q579" s="849">
        <v>116</v>
      </c>
      <c r="R579" s="837"/>
      <c r="S579" s="850">
        <v>116</v>
      </c>
    </row>
    <row r="580" spans="1:19" ht="14.4" customHeight="1" x14ac:dyDescent="0.3">
      <c r="A580" s="831" t="s">
        <v>5212</v>
      </c>
      <c r="B580" s="832" t="s">
        <v>5213</v>
      </c>
      <c r="C580" s="832" t="s">
        <v>597</v>
      </c>
      <c r="D580" s="832" t="s">
        <v>1719</v>
      </c>
      <c r="E580" s="832" t="s">
        <v>5209</v>
      </c>
      <c r="F580" s="832" t="s">
        <v>5295</v>
      </c>
      <c r="G580" s="832" t="s">
        <v>5296</v>
      </c>
      <c r="H580" s="849">
        <v>10</v>
      </c>
      <c r="I580" s="849">
        <v>860</v>
      </c>
      <c r="J580" s="832">
        <v>0.5</v>
      </c>
      <c r="K580" s="832">
        <v>86</v>
      </c>
      <c r="L580" s="849">
        <v>20</v>
      </c>
      <c r="M580" s="849">
        <v>1720</v>
      </c>
      <c r="N580" s="832">
        <v>1</v>
      </c>
      <c r="O580" s="832">
        <v>86</v>
      </c>
      <c r="P580" s="849">
        <v>17</v>
      </c>
      <c r="Q580" s="849">
        <v>1462</v>
      </c>
      <c r="R580" s="837">
        <v>0.85</v>
      </c>
      <c r="S580" s="850">
        <v>86</v>
      </c>
    </row>
    <row r="581" spans="1:19" ht="14.4" customHeight="1" x14ac:dyDescent="0.3">
      <c r="A581" s="831" t="s">
        <v>5212</v>
      </c>
      <c r="B581" s="832" t="s">
        <v>5213</v>
      </c>
      <c r="C581" s="832" t="s">
        <v>597</v>
      </c>
      <c r="D581" s="832" t="s">
        <v>1719</v>
      </c>
      <c r="E581" s="832" t="s">
        <v>5209</v>
      </c>
      <c r="F581" s="832" t="s">
        <v>5295</v>
      </c>
      <c r="G581" s="832" t="s">
        <v>5297</v>
      </c>
      <c r="H581" s="849">
        <v>2</v>
      </c>
      <c r="I581" s="849">
        <v>172</v>
      </c>
      <c r="J581" s="832"/>
      <c r="K581" s="832">
        <v>86</v>
      </c>
      <c r="L581" s="849"/>
      <c r="M581" s="849"/>
      <c r="N581" s="832"/>
      <c r="O581" s="832"/>
      <c r="P581" s="849">
        <v>1</v>
      </c>
      <c r="Q581" s="849">
        <v>86</v>
      </c>
      <c r="R581" s="837"/>
      <c r="S581" s="850">
        <v>86</v>
      </c>
    </row>
    <row r="582" spans="1:19" ht="14.4" customHeight="1" x14ac:dyDescent="0.3">
      <c r="A582" s="831" t="s">
        <v>5212</v>
      </c>
      <c r="B582" s="832" t="s">
        <v>5213</v>
      </c>
      <c r="C582" s="832" t="s">
        <v>597</v>
      </c>
      <c r="D582" s="832" t="s">
        <v>1719</v>
      </c>
      <c r="E582" s="832" t="s">
        <v>5209</v>
      </c>
      <c r="F582" s="832" t="s">
        <v>5298</v>
      </c>
      <c r="G582" s="832" t="s">
        <v>5299</v>
      </c>
      <c r="H582" s="849">
        <v>1</v>
      </c>
      <c r="I582" s="849">
        <v>32</v>
      </c>
      <c r="J582" s="832"/>
      <c r="K582" s="832">
        <v>32</v>
      </c>
      <c r="L582" s="849"/>
      <c r="M582" s="849"/>
      <c r="N582" s="832"/>
      <c r="O582" s="832"/>
      <c r="P582" s="849">
        <v>2</v>
      </c>
      <c r="Q582" s="849">
        <v>64</v>
      </c>
      <c r="R582" s="837"/>
      <c r="S582" s="850">
        <v>32</v>
      </c>
    </row>
    <row r="583" spans="1:19" ht="14.4" customHeight="1" x14ac:dyDescent="0.3">
      <c r="A583" s="831" t="s">
        <v>5212</v>
      </c>
      <c r="B583" s="832" t="s">
        <v>5213</v>
      </c>
      <c r="C583" s="832" t="s">
        <v>597</v>
      </c>
      <c r="D583" s="832" t="s">
        <v>1719</v>
      </c>
      <c r="E583" s="832" t="s">
        <v>5209</v>
      </c>
      <c r="F583" s="832" t="s">
        <v>5298</v>
      </c>
      <c r="G583" s="832" t="s">
        <v>5300</v>
      </c>
      <c r="H583" s="849">
        <v>6</v>
      </c>
      <c r="I583" s="849">
        <v>192</v>
      </c>
      <c r="J583" s="832">
        <v>0.31578947368421051</v>
      </c>
      <c r="K583" s="832">
        <v>32</v>
      </c>
      <c r="L583" s="849">
        <v>19</v>
      </c>
      <c r="M583" s="849">
        <v>608</v>
      </c>
      <c r="N583" s="832">
        <v>1</v>
      </c>
      <c r="O583" s="832">
        <v>32</v>
      </c>
      <c r="P583" s="849">
        <v>12</v>
      </c>
      <c r="Q583" s="849">
        <v>384</v>
      </c>
      <c r="R583" s="837">
        <v>0.63157894736842102</v>
      </c>
      <c r="S583" s="850">
        <v>32</v>
      </c>
    </row>
    <row r="584" spans="1:19" ht="14.4" customHeight="1" x14ac:dyDescent="0.3">
      <c r="A584" s="831" t="s">
        <v>5212</v>
      </c>
      <c r="B584" s="832" t="s">
        <v>5213</v>
      </c>
      <c r="C584" s="832" t="s">
        <v>597</v>
      </c>
      <c r="D584" s="832" t="s">
        <v>1719</v>
      </c>
      <c r="E584" s="832" t="s">
        <v>5209</v>
      </c>
      <c r="F584" s="832" t="s">
        <v>5303</v>
      </c>
      <c r="G584" s="832" t="s">
        <v>5304</v>
      </c>
      <c r="H584" s="849">
        <v>3</v>
      </c>
      <c r="I584" s="849">
        <v>1182</v>
      </c>
      <c r="J584" s="832">
        <v>0.99746835443037973</v>
      </c>
      <c r="K584" s="832">
        <v>394</v>
      </c>
      <c r="L584" s="849">
        <v>3</v>
      </c>
      <c r="M584" s="849">
        <v>1185</v>
      </c>
      <c r="N584" s="832">
        <v>1</v>
      </c>
      <c r="O584" s="832">
        <v>395</v>
      </c>
      <c r="P584" s="849">
        <v>1</v>
      </c>
      <c r="Q584" s="849">
        <v>496</v>
      </c>
      <c r="R584" s="837">
        <v>0.41856540084388183</v>
      </c>
      <c r="S584" s="850">
        <v>496</v>
      </c>
    </row>
    <row r="585" spans="1:19" ht="14.4" customHeight="1" x14ac:dyDescent="0.3">
      <c r="A585" s="831" t="s">
        <v>5212</v>
      </c>
      <c r="B585" s="832" t="s">
        <v>5213</v>
      </c>
      <c r="C585" s="832" t="s">
        <v>597</v>
      </c>
      <c r="D585" s="832" t="s">
        <v>1719</v>
      </c>
      <c r="E585" s="832" t="s">
        <v>5209</v>
      </c>
      <c r="F585" s="832" t="s">
        <v>5303</v>
      </c>
      <c r="G585" s="832" t="s">
        <v>5305</v>
      </c>
      <c r="H585" s="849">
        <v>11</v>
      </c>
      <c r="I585" s="849">
        <v>4334</v>
      </c>
      <c r="J585" s="832">
        <v>0.91434599156118146</v>
      </c>
      <c r="K585" s="832">
        <v>394</v>
      </c>
      <c r="L585" s="849">
        <v>12</v>
      </c>
      <c r="M585" s="849">
        <v>4740</v>
      </c>
      <c r="N585" s="832">
        <v>1</v>
      </c>
      <c r="O585" s="832">
        <v>395</v>
      </c>
      <c r="P585" s="849">
        <v>12</v>
      </c>
      <c r="Q585" s="849">
        <v>5952</v>
      </c>
      <c r="R585" s="837">
        <v>1.2556962025316456</v>
      </c>
      <c r="S585" s="850">
        <v>496</v>
      </c>
    </row>
    <row r="586" spans="1:19" ht="14.4" customHeight="1" x14ac:dyDescent="0.3">
      <c r="A586" s="831" t="s">
        <v>5212</v>
      </c>
      <c r="B586" s="832" t="s">
        <v>5213</v>
      </c>
      <c r="C586" s="832" t="s">
        <v>597</v>
      </c>
      <c r="D586" s="832" t="s">
        <v>1719</v>
      </c>
      <c r="E586" s="832" t="s">
        <v>5209</v>
      </c>
      <c r="F586" s="832" t="s">
        <v>5307</v>
      </c>
      <c r="G586" s="832" t="s">
        <v>5308</v>
      </c>
      <c r="H586" s="849"/>
      <c r="I586" s="849"/>
      <c r="J586" s="832"/>
      <c r="K586" s="832"/>
      <c r="L586" s="849">
        <v>1</v>
      </c>
      <c r="M586" s="849">
        <v>162</v>
      </c>
      <c r="N586" s="832">
        <v>1</v>
      </c>
      <c r="O586" s="832">
        <v>162</v>
      </c>
      <c r="P586" s="849"/>
      <c r="Q586" s="849"/>
      <c r="R586" s="837"/>
      <c r="S586" s="850"/>
    </row>
    <row r="587" spans="1:19" ht="14.4" customHeight="1" x14ac:dyDescent="0.3">
      <c r="A587" s="831" t="s">
        <v>5212</v>
      </c>
      <c r="B587" s="832" t="s">
        <v>5213</v>
      </c>
      <c r="C587" s="832" t="s">
        <v>597</v>
      </c>
      <c r="D587" s="832" t="s">
        <v>1719</v>
      </c>
      <c r="E587" s="832" t="s">
        <v>5209</v>
      </c>
      <c r="F587" s="832" t="s">
        <v>5307</v>
      </c>
      <c r="G587" s="832" t="s">
        <v>5309</v>
      </c>
      <c r="H587" s="849">
        <v>1</v>
      </c>
      <c r="I587" s="849">
        <v>162</v>
      </c>
      <c r="J587" s="832">
        <v>1</v>
      </c>
      <c r="K587" s="832">
        <v>162</v>
      </c>
      <c r="L587" s="849">
        <v>1</v>
      </c>
      <c r="M587" s="849">
        <v>162</v>
      </c>
      <c r="N587" s="832">
        <v>1</v>
      </c>
      <c r="O587" s="832">
        <v>162</v>
      </c>
      <c r="P587" s="849">
        <v>1</v>
      </c>
      <c r="Q587" s="849">
        <v>158</v>
      </c>
      <c r="R587" s="837">
        <v>0.97530864197530864</v>
      </c>
      <c r="S587" s="850">
        <v>158</v>
      </c>
    </row>
    <row r="588" spans="1:19" ht="14.4" customHeight="1" x14ac:dyDescent="0.3">
      <c r="A588" s="831" t="s">
        <v>5212</v>
      </c>
      <c r="B588" s="832" t="s">
        <v>5213</v>
      </c>
      <c r="C588" s="832" t="s">
        <v>597</v>
      </c>
      <c r="D588" s="832" t="s">
        <v>1719</v>
      </c>
      <c r="E588" s="832" t="s">
        <v>5209</v>
      </c>
      <c r="F588" s="832" t="s">
        <v>5310</v>
      </c>
      <c r="G588" s="832" t="s">
        <v>5311</v>
      </c>
      <c r="H588" s="849"/>
      <c r="I588" s="849"/>
      <c r="J588" s="832"/>
      <c r="K588" s="832"/>
      <c r="L588" s="849"/>
      <c r="M588" s="849"/>
      <c r="N588" s="832"/>
      <c r="O588" s="832"/>
      <c r="P588" s="849">
        <v>1</v>
      </c>
      <c r="Q588" s="849">
        <v>59</v>
      </c>
      <c r="R588" s="837"/>
      <c r="S588" s="850">
        <v>59</v>
      </c>
    </row>
    <row r="589" spans="1:19" ht="14.4" customHeight="1" x14ac:dyDescent="0.3">
      <c r="A589" s="831" t="s">
        <v>5212</v>
      </c>
      <c r="B589" s="832" t="s">
        <v>5213</v>
      </c>
      <c r="C589" s="832" t="s">
        <v>597</v>
      </c>
      <c r="D589" s="832" t="s">
        <v>1719</v>
      </c>
      <c r="E589" s="832" t="s">
        <v>5209</v>
      </c>
      <c r="F589" s="832" t="s">
        <v>5210</v>
      </c>
      <c r="G589" s="832" t="s">
        <v>5211</v>
      </c>
      <c r="H589" s="849">
        <v>85</v>
      </c>
      <c r="I589" s="849">
        <v>21335</v>
      </c>
      <c r="J589" s="832">
        <v>1.1643835616438356</v>
      </c>
      <c r="K589" s="832">
        <v>251</v>
      </c>
      <c r="L589" s="849">
        <v>73</v>
      </c>
      <c r="M589" s="849">
        <v>18323</v>
      </c>
      <c r="N589" s="832">
        <v>1</v>
      </c>
      <c r="O589" s="832">
        <v>251</v>
      </c>
      <c r="P589" s="849">
        <v>42</v>
      </c>
      <c r="Q589" s="849">
        <v>10584</v>
      </c>
      <c r="R589" s="837">
        <v>0.57763466681220321</v>
      </c>
      <c r="S589" s="850">
        <v>252</v>
      </c>
    </row>
    <row r="590" spans="1:19" ht="14.4" customHeight="1" x14ac:dyDescent="0.3">
      <c r="A590" s="831" t="s">
        <v>5212</v>
      </c>
      <c r="B590" s="832" t="s">
        <v>5213</v>
      </c>
      <c r="C590" s="832" t="s">
        <v>597</v>
      </c>
      <c r="D590" s="832" t="s">
        <v>1719</v>
      </c>
      <c r="E590" s="832" t="s">
        <v>5209</v>
      </c>
      <c r="F590" s="832" t="s">
        <v>5210</v>
      </c>
      <c r="G590" s="832" t="s">
        <v>5312</v>
      </c>
      <c r="H590" s="849">
        <v>8</v>
      </c>
      <c r="I590" s="849">
        <v>2008</v>
      </c>
      <c r="J590" s="832">
        <v>4</v>
      </c>
      <c r="K590" s="832">
        <v>251</v>
      </c>
      <c r="L590" s="849">
        <v>2</v>
      </c>
      <c r="M590" s="849">
        <v>502</v>
      </c>
      <c r="N590" s="832">
        <v>1</v>
      </c>
      <c r="O590" s="832">
        <v>251</v>
      </c>
      <c r="P590" s="849">
        <v>7</v>
      </c>
      <c r="Q590" s="849">
        <v>1764</v>
      </c>
      <c r="R590" s="837">
        <v>3.5139442231075697</v>
      </c>
      <c r="S590" s="850">
        <v>252</v>
      </c>
    </row>
    <row r="591" spans="1:19" ht="14.4" customHeight="1" x14ac:dyDescent="0.3">
      <c r="A591" s="831" t="s">
        <v>5212</v>
      </c>
      <c r="B591" s="832" t="s">
        <v>5213</v>
      </c>
      <c r="C591" s="832" t="s">
        <v>597</v>
      </c>
      <c r="D591" s="832" t="s">
        <v>1719</v>
      </c>
      <c r="E591" s="832" t="s">
        <v>5209</v>
      </c>
      <c r="F591" s="832" t="s">
        <v>5325</v>
      </c>
      <c r="G591" s="832" t="s">
        <v>5326</v>
      </c>
      <c r="H591" s="849"/>
      <c r="I591" s="849"/>
      <c r="J591" s="832"/>
      <c r="K591" s="832"/>
      <c r="L591" s="849"/>
      <c r="M591" s="849"/>
      <c r="N591" s="832"/>
      <c r="O591" s="832"/>
      <c r="P591" s="849">
        <v>3</v>
      </c>
      <c r="Q591" s="849">
        <v>1125</v>
      </c>
      <c r="R591" s="837"/>
      <c r="S591" s="850">
        <v>375</v>
      </c>
    </row>
    <row r="592" spans="1:19" ht="14.4" customHeight="1" x14ac:dyDescent="0.3">
      <c r="A592" s="831" t="s">
        <v>5212</v>
      </c>
      <c r="B592" s="832" t="s">
        <v>5213</v>
      </c>
      <c r="C592" s="832" t="s">
        <v>597</v>
      </c>
      <c r="D592" s="832" t="s">
        <v>1719</v>
      </c>
      <c r="E592" s="832" t="s">
        <v>5209</v>
      </c>
      <c r="F592" s="832" t="s">
        <v>5325</v>
      </c>
      <c r="G592" s="832" t="s">
        <v>5327</v>
      </c>
      <c r="H592" s="849"/>
      <c r="I592" s="849"/>
      <c r="J592" s="832"/>
      <c r="K592" s="832"/>
      <c r="L592" s="849">
        <v>3</v>
      </c>
      <c r="M592" s="849">
        <v>549</v>
      </c>
      <c r="N592" s="832">
        <v>1</v>
      </c>
      <c r="O592" s="832">
        <v>183</v>
      </c>
      <c r="P592" s="849">
        <v>1</v>
      </c>
      <c r="Q592" s="849">
        <v>375</v>
      </c>
      <c r="R592" s="837">
        <v>0.68306010928961747</v>
      </c>
      <c r="S592" s="850">
        <v>375</v>
      </c>
    </row>
    <row r="593" spans="1:19" ht="14.4" customHeight="1" x14ac:dyDescent="0.3">
      <c r="A593" s="831" t="s">
        <v>5212</v>
      </c>
      <c r="B593" s="832" t="s">
        <v>5213</v>
      </c>
      <c r="C593" s="832" t="s">
        <v>597</v>
      </c>
      <c r="D593" s="832" t="s">
        <v>1719</v>
      </c>
      <c r="E593" s="832" t="s">
        <v>5209</v>
      </c>
      <c r="F593" s="832" t="s">
        <v>5328</v>
      </c>
      <c r="G593" s="832" t="s">
        <v>5330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984</v>
      </c>
      <c r="R593" s="837"/>
      <c r="S593" s="850">
        <v>984</v>
      </c>
    </row>
    <row r="594" spans="1:19" ht="14.4" customHeight="1" x14ac:dyDescent="0.3">
      <c r="A594" s="831" t="s">
        <v>5212</v>
      </c>
      <c r="B594" s="832" t="s">
        <v>5213</v>
      </c>
      <c r="C594" s="832" t="s">
        <v>597</v>
      </c>
      <c r="D594" s="832" t="s">
        <v>1719</v>
      </c>
      <c r="E594" s="832" t="s">
        <v>5209</v>
      </c>
      <c r="F594" s="832" t="s">
        <v>5331</v>
      </c>
      <c r="G594" s="832" t="s">
        <v>5332</v>
      </c>
      <c r="H594" s="849">
        <v>2</v>
      </c>
      <c r="I594" s="849">
        <v>638</v>
      </c>
      <c r="J594" s="832">
        <v>1</v>
      </c>
      <c r="K594" s="832">
        <v>319</v>
      </c>
      <c r="L594" s="849">
        <v>2</v>
      </c>
      <c r="M594" s="849">
        <v>638</v>
      </c>
      <c r="N594" s="832">
        <v>1</v>
      </c>
      <c r="O594" s="832">
        <v>319</v>
      </c>
      <c r="P594" s="849">
        <v>1</v>
      </c>
      <c r="Q594" s="849">
        <v>353</v>
      </c>
      <c r="R594" s="837">
        <v>0.55329153605015668</v>
      </c>
      <c r="S594" s="850">
        <v>353</v>
      </c>
    </row>
    <row r="595" spans="1:19" ht="14.4" customHeight="1" x14ac:dyDescent="0.3">
      <c r="A595" s="831" t="s">
        <v>5212</v>
      </c>
      <c r="B595" s="832" t="s">
        <v>5213</v>
      </c>
      <c r="C595" s="832" t="s">
        <v>597</v>
      </c>
      <c r="D595" s="832" t="s">
        <v>1719</v>
      </c>
      <c r="E595" s="832" t="s">
        <v>5209</v>
      </c>
      <c r="F595" s="832" t="s">
        <v>5331</v>
      </c>
      <c r="G595" s="832" t="s">
        <v>5333</v>
      </c>
      <c r="H595" s="849">
        <v>1</v>
      </c>
      <c r="I595" s="849">
        <v>319</v>
      </c>
      <c r="J595" s="832"/>
      <c r="K595" s="832">
        <v>319</v>
      </c>
      <c r="L595" s="849"/>
      <c r="M595" s="849"/>
      <c r="N595" s="832"/>
      <c r="O595" s="832"/>
      <c r="P595" s="849">
        <v>2</v>
      </c>
      <c r="Q595" s="849">
        <v>706</v>
      </c>
      <c r="R595" s="837"/>
      <c r="S595" s="850">
        <v>353</v>
      </c>
    </row>
    <row r="596" spans="1:19" ht="14.4" customHeight="1" x14ac:dyDescent="0.3">
      <c r="A596" s="831" t="s">
        <v>5212</v>
      </c>
      <c r="B596" s="832" t="s">
        <v>5213</v>
      </c>
      <c r="C596" s="832" t="s">
        <v>597</v>
      </c>
      <c r="D596" s="832" t="s">
        <v>1719</v>
      </c>
      <c r="E596" s="832" t="s">
        <v>5209</v>
      </c>
      <c r="F596" s="832" t="s">
        <v>5334</v>
      </c>
      <c r="G596" s="832" t="s">
        <v>5335</v>
      </c>
      <c r="H596" s="849"/>
      <c r="I596" s="849"/>
      <c r="J596" s="832"/>
      <c r="K596" s="832"/>
      <c r="L596" s="849">
        <v>1</v>
      </c>
      <c r="M596" s="849">
        <v>500</v>
      </c>
      <c r="N596" s="832">
        <v>1</v>
      </c>
      <c r="O596" s="832">
        <v>500</v>
      </c>
      <c r="P596" s="849">
        <v>1</v>
      </c>
      <c r="Q596" s="849">
        <v>501</v>
      </c>
      <c r="R596" s="837">
        <v>1.002</v>
      </c>
      <c r="S596" s="850">
        <v>501</v>
      </c>
    </row>
    <row r="597" spans="1:19" ht="14.4" customHeight="1" x14ac:dyDescent="0.3">
      <c r="A597" s="831" t="s">
        <v>5212</v>
      </c>
      <c r="B597" s="832" t="s">
        <v>5213</v>
      </c>
      <c r="C597" s="832" t="s">
        <v>597</v>
      </c>
      <c r="D597" s="832" t="s">
        <v>1719</v>
      </c>
      <c r="E597" s="832" t="s">
        <v>5209</v>
      </c>
      <c r="F597" s="832" t="s">
        <v>5334</v>
      </c>
      <c r="G597" s="832" t="s">
        <v>5336</v>
      </c>
      <c r="H597" s="849"/>
      <c r="I597" s="849"/>
      <c r="J597" s="832"/>
      <c r="K597" s="832"/>
      <c r="L597" s="849">
        <v>1</v>
      </c>
      <c r="M597" s="849">
        <v>500</v>
      </c>
      <c r="N597" s="832">
        <v>1</v>
      </c>
      <c r="O597" s="832">
        <v>500</v>
      </c>
      <c r="P597" s="849"/>
      <c r="Q597" s="849"/>
      <c r="R597" s="837"/>
      <c r="S597" s="850"/>
    </row>
    <row r="598" spans="1:19" ht="14.4" customHeight="1" x14ac:dyDescent="0.3">
      <c r="A598" s="831" t="s">
        <v>5212</v>
      </c>
      <c r="B598" s="832" t="s">
        <v>5213</v>
      </c>
      <c r="C598" s="832" t="s">
        <v>597</v>
      </c>
      <c r="D598" s="832" t="s">
        <v>1719</v>
      </c>
      <c r="E598" s="832" t="s">
        <v>5209</v>
      </c>
      <c r="F598" s="832" t="s">
        <v>5349</v>
      </c>
      <c r="G598" s="832" t="s">
        <v>5351</v>
      </c>
      <c r="H598" s="849"/>
      <c r="I598" s="849"/>
      <c r="J598" s="832"/>
      <c r="K598" s="832"/>
      <c r="L598" s="849"/>
      <c r="M598" s="849"/>
      <c r="N598" s="832"/>
      <c r="O598" s="832"/>
      <c r="P598" s="849">
        <v>1</v>
      </c>
      <c r="Q598" s="849">
        <v>749</v>
      </c>
      <c r="R598" s="837"/>
      <c r="S598" s="850">
        <v>749</v>
      </c>
    </row>
    <row r="599" spans="1:19" ht="14.4" customHeight="1" x14ac:dyDescent="0.3">
      <c r="A599" s="831" t="s">
        <v>5212</v>
      </c>
      <c r="B599" s="832" t="s">
        <v>5213</v>
      </c>
      <c r="C599" s="832" t="s">
        <v>597</v>
      </c>
      <c r="D599" s="832" t="s">
        <v>1719</v>
      </c>
      <c r="E599" s="832" t="s">
        <v>5209</v>
      </c>
      <c r="F599" s="832" t="s">
        <v>5355</v>
      </c>
      <c r="G599" s="832" t="s">
        <v>5356</v>
      </c>
      <c r="H599" s="849">
        <v>13</v>
      </c>
      <c r="I599" s="849">
        <v>2951</v>
      </c>
      <c r="J599" s="832">
        <v>0.8666666666666667</v>
      </c>
      <c r="K599" s="832">
        <v>227</v>
      </c>
      <c r="L599" s="849">
        <v>15</v>
      </c>
      <c r="M599" s="849">
        <v>3405</v>
      </c>
      <c r="N599" s="832">
        <v>1</v>
      </c>
      <c r="O599" s="832">
        <v>227</v>
      </c>
      <c r="P599" s="849">
        <v>15</v>
      </c>
      <c r="Q599" s="849">
        <v>2475</v>
      </c>
      <c r="R599" s="837">
        <v>0.72687224669603523</v>
      </c>
      <c r="S599" s="850">
        <v>165</v>
      </c>
    </row>
    <row r="600" spans="1:19" ht="14.4" customHeight="1" x14ac:dyDescent="0.3">
      <c r="A600" s="831" t="s">
        <v>5212</v>
      </c>
      <c r="B600" s="832" t="s">
        <v>5213</v>
      </c>
      <c r="C600" s="832" t="s">
        <v>597</v>
      </c>
      <c r="D600" s="832" t="s">
        <v>1719</v>
      </c>
      <c r="E600" s="832" t="s">
        <v>5209</v>
      </c>
      <c r="F600" s="832" t="s">
        <v>5364</v>
      </c>
      <c r="G600" s="832" t="s">
        <v>5365</v>
      </c>
      <c r="H600" s="849"/>
      <c r="I600" s="849"/>
      <c r="J600" s="832"/>
      <c r="K600" s="832"/>
      <c r="L600" s="849"/>
      <c r="M600" s="849"/>
      <c r="N600" s="832"/>
      <c r="O600" s="832"/>
      <c r="P600" s="849">
        <v>1</v>
      </c>
      <c r="Q600" s="849">
        <v>500</v>
      </c>
      <c r="R600" s="837"/>
      <c r="S600" s="850">
        <v>500</v>
      </c>
    </row>
    <row r="601" spans="1:19" ht="14.4" customHeight="1" x14ac:dyDescent="0.3">
      <c r="A601" s="831" t="s">
        <v>5212</v>
      </c>
      <c r="B601" s="832" t="s">
        <v>5213</v>
      </c>
      <c r="C601" s="832" t="s">
        <v>597</v>
      </c>
      <c r="D601" s="832" t="s">
        <v>1719</v>
      </c>
      <c r="E601" s="832" t="s">
        <v>5209</v>
      </c>
      <c r="F601" s="832" t="s">
        <v>5364</v>
      </c>
      <c r="G601" s="832" t="s">
        <v>5366</v>
      </c>
      <c r="H601" s="849">
        <v>3</v>
      </c>
      <c r="I601" s="849">
        <v>1197</v>
      </c>
      <c r="J601" s="832">
        <v>2.9925000000000002</v>
      </c>
      <c r="K601" s="832">
        <v>399</v>
      </c>
      <c r="L601" s="849">
        <v>1</v>
      </c>
      <c r="M601" s="849">
        <v>400</v>
      </c>
      <c r="N601" s="832">
        <v>1</v>
      </c>
      <c r="O601" s="832">
        <v>400</v>
      </c>
      <c r="P601" s="849">
        <v>1</v>
      </c>
      <c r="Q601" s="849">
        <v>500</v>
      </c>
      <c r="R601" s="837">
        <v>1.25</v>
      </c>
      <c r="S601" s="850">
        <v>500</v>
      </c>
    </row>
    <row r="602" spans="1:19" ht="14.4" customHeight="1" x14ac:dyDescent="0.3">
      <c r="A602" s="831" t="s">
        <v>5212</v>
      </c>
      <c r="B602" s="832" t="s">
        <v>5213</v>
      </c>
      <c r="C602" s="832" t="s">
        <v>597</v>
      </c>
      <c r="D602" s="832" t="s">
        <v>1721</v>
      </c>
      <c r="E602" s="832" t="s">
        <v>5214</v>
      </c>
      <c r="F602" s="832" t="s">
        <v>5215</v>
      </c>
      <c r="G602" s="832" t="s">
        <v>5216</v>
      </c>
      <c r="H602" s="849">
        <v>3.1</v>
      </c>
      <c r="I602" s="849">
        <v>468.10999999999996</v>
      </c>
      <c r="J602" s="832">
        <v>0.7070186832605837</v>
      </c>
      <c r="K602" s="832">
        <v>151.00322580645158</v>
      </c>
      <c r="L602" s="849">
        <v>4.6000000000000005</v>
      </c>
      <c r="M602" s="849">
        <v>662.09000000000015</v>
      </c>
      <c r="N602" s="832">
        <v>1</v>
      </c>
      <c r="O602" s="832">
        <v>143.93260869565219</v>
      </c>
      <c r="P602" s="849">
        <v>4</v>
      </c>
      <c r="Q602" s="849">
        <v>278.8</v>
      </c>
      <c r="R602" s="837">
        <v>0.42109078826141455</v>
      </c>
      <c r="S602" s="850">
        <v>69.7</v>
      </c>
    </row>
    <row r="603" spans="1:19" ht="14.4" customHeight="1" x14ac:dyDescent="0.3">
      <c r="A603" s="831" t="s">
        <v>5212</v>
      </c>
      <c r="B603" s="832" t="s">
        <v>5213</v>
      </c>
      <c r="C603" s="832" t="s">
        <v>597</v>
      </c>
      <c r="D603" s="832" t="s">
        <v>1721</v>
      </c>
      <c r="E603" s="832" t="s">
        <v>5209</v>
      </c>
      <c r="F603" s="832" t="s">
        <v>5227</v>
      </c>
      <c r="G603" s="832" t="s">
        <v>5228</v>
      </c>
      <c r="H603" s="849"/>
      <c r="I603" s="849"/>
      <c r="J603" s="832"/>
      <c r="K603" s="832"/>
      <c r="L603" s="849">
        <v>3</v>
      </c>
      <c r="M603" s="849">
        <v>249</v>
      </c>
      <c r="N603" s="832">
        <v>1</v>
      </c>
      <c r="O603" s="832">
        <v>83</v>
      </c>
      <c r="P603" s="849">
        <v>1</v>
      </c>
      <c r="Q603" s="849">
        <v>83</v>
      </c>
      <c r="R603" s="837">
        <v>0.33333333333333331</v>
      </c>
      <c r="S603" s="850">
        <v>83</v>
      </c>
    </row>
    <row r="604" spans="1:19" ht="14.4" customHeight="1" x14ac:dyDescent="0.3">
      <c r="A604" s="831" t="s">
        <v>5212</v>
      </c>
      <c r="B604" s="832" t="s">
        <v>5213</v>
      </c>
      <c r="C604" s="832" t="s">
        <v>597</v>
      </c>
      <c r="D604" s="832" t="s">
        <v>1721</v>
      </c>
      <c r="E604" s="832" t="s">
        <v>5209</v>
      </c>
      <c r="F604" s="832" t="s">
        <v>5231</v>
      </c>
      <c r="G604" s="832" t="s">
        <v>5233</v>
      </c>
      <c r="H604" s="849">
        <v>1</v>
      </c>
      <c r="I604" s="849">
        <v>37</v>
      </c>
      <c r="J604" s="832"/>
      <c r="K604" s="832">
        <v>37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5212</v>
      </c>
      <c r="B605" s="832" t="s">
        <v>5213</v>
      </c>
      <c r="C605" s="832" t="s">
        <v>597</v>
      </c>
      <c r="D605" s="832" t="s">
        <v>1721</v>
      </c>
      <c r="E605" s="832" t="s">
        <v>5209</v>
      </c>
      <c r="F605" s="832" t="s">
        <v>5239</v>
      </c>
      <c r="G605" s="832" t="s">
        <v>5240</v>
      </c>
      <c r="H605" s="849">
        <v>1</v>
      </c>
      <c r="I605" s="849">
        <v>207</v>
      </c>
      <c r="J605" s="832">
        <v>1</v>
      </c>
      <c r="K605" s="832">
        <v>207</v>
      </c>
      <c r="L605" s="849">
        <v>1</v>
      </c>
      <c r="M605" s="849">
        <v>207</v>
      </c>
      <c r="N605" s="832">
        <v>1</v>
      </c>
      <c r="O605" s="832">
        <v>207</v>
      </c>
      <c r="P605" s="849"/>
      <c r="Q605" s="849"/>
      <c r="R605" s="837"/>
      <c r="S605" s="850"/>
    </row>
    <row r="606" spans="1:19" ht="14.4" customHeight="1" x14ac:dyDescent="0.3">
      <c r="A606" s="831" t="s">
        <v>5212</v>
      </c>
      <c r="B606" s="832" t="s">
        <v>5213</v>
      </c>
      <c r="C606" s="832" t="s">
        <v>597</v>
      </c>
      <c r="D606" s="832" t="s">
        <v>1721</v>
      </c>
      <c r="E606" s="832" t="s">
        <v>5209</v>
      </c>
      <c r="F606" s="832" t="s">
        <v>5239</v>
      </c>
      <c r="G606" s="832" t="s">
        <v>5241</v>
      </c>
      <c r="H606" s="849">
        <v>1</v>
      </c>
      <c r="I606" s="849">
        <v>207</v>
      </c>
      <c r="J606" s="832">
        <v>1</v>
      </c>
      <c r="K606" s="832">
        <v>207</v>
      </c>
      <c r="L606" s="849">
        <v>1</v>
      </c>
      <c r="M606" s="849">
        <v>207</v>
      </c>
      <c r="N606" s="832">
        <v>1</v>
      </c>
      <c r="O606" s="832">
        <v>207</v>
      </c>
      <c r="P606" s="849">
        <v>1</v>
      </c>
      <c r="Q606" s="849">
        <v>241</v>
      </c>
      <c r="R606" s="837">
        <v>1.1642512077294687</v>
      </c>
      <c r="S606" s="850">
        <v>241</v>
      </c>
    </row>
    <row r="607" spans="1:19" ht="14.4" customHeight="1" x14ac:dyDescent="0.3">
      <c r="A607" s="831" t="s">
        <v>5212</v>
      </c>
      <c r="B607" s="832" t="s">
        <v>5213</v>
      </c>
      <c r="C607" s="832" t="s">
        <v>597</v>
      </c>
      <c r="D607" s="832" t="s">
        <v>1721</v>
      </c>
      <c r="E607" s="832" t="s">
        <v>5209</v>
      </c>
      <c r="F607" s="832" t="s">
        <v>5242</v>
      </c>
      <c r="G607" s="832" t="s">
        <v>5243</v>
      </c>
      <c r="H607" s="849"/>
      <c r="I607" s="849"/>
      <c r="J607" s="832"/>
      <c r="K607" s="832"/>
      <c r="L607" s="849">
        <v>2</v>
      </c>
      <c r="M607" s="849">
        <v>618</v>
      </c>
      <c r="N607" s="832">
        <v>1</v>
      </c>
      <c r="O607" s="832">
        <v>309</v>
      </c>
      <c r="P607" s="849"/>
      <c r="Q607" s="849"/>
      <c r="R607" s="837"/>
      <c r="S607" s="850"/>
    </row>
    <row r="608" spans="1:19" ht="14.4" customHeight="1" x14ac:dyDescent="0.3">
      <c r="A608" s="831" t="s">
        <v>5212</v>
      </c>
      <c r="B608" s="832" t="s">
        <v>5213</v>
      </c>
      <c r="C608" s="832" t="s">
        <v>597</v>
      </c>
      <c r="D608" s="832" t="s">
        <v>1721</v>
      </c>
      <c r="E608" s="832" t="s">
        <v>5209</v>
      </c>
      <c r="F608" s="832" t="s">
        <v>5242</v>
      </c>
      <c r="G608" s="832" t="s">
        <v>5244</v>
      </c>
      <c r="H608" s="849"/>
      <c r="I608" s="849"/>
      <c r="J608" s="832"/>
      <c r="K608" s="832"/>
      <c r="L608" s="849"/>
      <c r="M608" s="849"/>
      <c r="N608" s="832"/>
      <c r="O608" s="832"/>
      <c r="P608" s="849">
        <v>1</v>
      </c>
      <c r="Q608" s="849">
        <v>382</v>
      </c>
      <c r="R608" s="837"/>
      <c r="S608" s="850">
        <v>382</v>
      </c>
    </row>
    <row r="609" spans="1:19" ht="14.4" customHeight="1" x14ac:dyDescent="0.3">
      <c r="A609" s="831" t="s">
        <v>5212</v>
      </c>
      <c r="B609" s="832" t="s">
        <v>5213</v>
      </c>
      <c r="C609" s="832" t="s">
        <v>597</v>
      </c>
      <c r="D609" s="832" t="s">
        <v>1721</v>
      </c>
      <c r="E609" s="832" t="s">
        <v>5209</v>
      </c>
      <c r="F609" s="832" t="s">
        <v>5245</v>
      </c>
      <c r="G609" s="832" t="s">
        <v>5247</v>
      </c>
      <c r="H609" s="849">
        <v>2</v>
      </c>
      <c r="I609" s="849">
        <v>976</v>
      </c>
      <c r="J609" s="832">
        <v>1.9959100204498978</v>
      </c>
      <c r="K609" s="832">
        <v>488</v>
      </c>
      <c r="L609" s="849">
        <v>1</v>
      </c>
      <c r="M609" s="849">
        <v>489</v>
      </c>
      <c r="N609" s="832">
        <v>1</v>
      </c>
      <c r="O609" s="832">
        <v>489</v>
      </c>
      <c r="P609" s="849"/>
      <c r="Q609" s="849"/>
      <c r="R609" s="837"/>
      <c r="S609" s="850"/>
    </row>
    <row r="610" spans="1:19" ht="14.4" customHeight="1" x14ac:dyDescent="0.3">
      <c r="A610" s="831" t="s">
        <v>5212</v>
      </c>
      <c r="B610" s="832" t="s">
        <v>5213</v>
      </c>
      <c r="C610" s="832" t="s">
        <v>597</v>
      </c>
      <c r="D610" s="832" t="s">
        <v>1721</v>
      </c>
      <c r="E610" s="832" t="s">
        <v>5209</v>
      </c>
      <c r="F610" s="832" t="s">
        <v>5251</v>
      </c>
      <c r="G610" s="832" t="s">
        <v>5252</v>
      </c>
      <c r="H610" s="849">
        <v>5</v>
      </c>
      <c r="I610" s="849">
        <v>485</v>
      </c>
      <c r="J610" s="832"/>
      <c r="K610" s="832">
        <v>97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5212</v>
      </c>
      <c r="B611" s="832" t="s">
        <v>5213</v>
      </c>
      <c r="C611" s="832" t="s">
        <v>597</v>
      </c>
      <c r="D611" s="832" t="s">
        <v>1721</v>
      </c>
      <c r="E611" s="832" t="s">
        <v>5209</v>
      </c>
      <c r="F611" s="832" t="s">
        <v>5251</v>
      </c>
      <c r="G611" s="832" t="s">
        <v>5253</v>
      </c>
      <c r="H611" s="849">
        <v>1</v>
      </c>
      <c r="I611" s="849">
        <v>97</v>
      </c>
      <c r="J611" s="832">
        <v>0.5</v>
      </c>
      <c r="K611" s="832">
        <v>97</v>
      </c>
      <c r="L611" s="849">
        <v>2</v>
      </c>
      <c r="M611" s="849">
        <v>194</v>
      </c>
      <c r="N611" s="832">
        <v>1</v>
      </c>
      <c r="O611" s="832">
        <v>97</v>
      </c>
      <c r="P611" s="849"/>
      <c r="Q611" s="849"/>
      <c r="R611" s="837"/>
      <c r="S611" s="850"/>
    </row>
    <row r="612" spans="1:19" ht="14.4" customHeight="1" x14ac:dyDescent="0.3">
      <c r="A612" s="831" t="s">
        <v>5212</v>
      </c>
      <c r="B612" s="832" t="s">
        <v>5213</v>
      </c>
      <c r="C612" s="832" t="s">
        <v>597</v>
      </c>
      <c r="D612" s="832" t="s">
        <v>1721</v>
      </c>
      <c r="E612" s="832" t="s">
        <v>5209</v>
      </c>
      <c r="F612" s="832" t="s">
        <v>5254</v>
      </c>
      <c r="G612" s="832" t="s">
        <v>5255</v>
      </c>
      <c r="H612" s="849">
        <v>452</v>
      </c>
      <c r="I612" s="849">
        <v>56952</v>
      </c>
      <c r="J612" s="832">
        <v>0.84328358208955223</v>
      </c>
      <c r="K612" s="832">
        <v>126</v>
      </c>
      <c r="L612" s="849">
        <v>536</v>
      </c>
      <c r="M612" s="849">
        <v>67536</v>
      </c>
      <c r="N612" s="832">
        <v>1</v>
      </c>
      <c r="O612" s="832">
        <v>126</v>
      </c>
      <c r="P612" s="849">
        <v>514</v>
      </c>
      <c r="Q612" s="849">
        <v>65278</v>
      </c>
      <c r="R612" s="837">
        <v>0.96656597962568114</v>
      </c>
      <c r="S612" s="850">
        <v>127</v>
      </c>
    </row>
    <row r="613" spans="1:19" ht="14.4" customHeight="1" x14ac:dyDescent="0.3">
      <c r="A613" s="831" t="s">
        <v>5212</v>
      </c>
      <c r="B613" s="832" t="s">
        <v>5213</v>
      </c>
      <c r="C613" s="832" t="s">
        <v>597</v>
      </c>
      <c r="D613" s="832" t="s">
        <v>1721</v>
      </c>
      <c r="E613" s="832" t="s">
        <v>5209</v>
      </c>
      <c r="F613" s="832" t="s">
        <v>5254</v>
      </c>
      <c r="G613" s="832" t="s">
        <v>5256</v>
      </c>
      <c r="H613" s="849">
        <v>2</v>
      </c>
      <c r="I613" s="849">
        <v>252</v>
      </c>
      <c r="J613" s="832"/>
      <c r="K613" s="832">
        <v>126</v>
      </c>
      <c r="L613" s="849"/>
      <c r="M613" s="849"/>
      <c r="N613" s="832"/>
      <c r="O613" s="832"/>
      <c r="P613" s="849">
        <v>5</v>
      </c>
      <c r="Q613" s="849">
        <v>635</v>
      </c>
      <c r="R613" s="837"/>
      <c r="S613" s="850">
        <v>127</v>
      </c>
    </row>
    <row r="614" spans="1:19" ht="14.4" customHeight="1" x14ac:dyDescent="0.3">
      <c r="A614" s="831" t="s">
        <v>5212</v>
      </c>
      <c r="B614" s="832" t="s">
        <v>5213</v>
      </c>
      <c r="C614" s="832" t="s">
        <v>597</v>
      </c>
      <c r="D614" s="832" t="s">
        <v>1721</v>
      </c>
      <c r="E614" s="832" t="s">
        <v>5209</v>
      </c>
      <c r="F614" s="832" t="s">
        <v>5270</v>
      </c>
      <c r="G614" s="832" t="s">
        <v>5271</v>
      </c>
      <c r="H614" s="849">
        <v>28</v>
      </c>
      <c r="I614" s="849">
        <v>46956</v>
      </c>
      <c r="J614" s="832">
        <v>0.68251984069304339</v>
      </c>
      <c r="K614" s="832">
        <v>1677</v>
      </c>
      <c r="L614" s="849">
        <v>41</v>
      </c>
      <c r="M614" s="849">
        <v>68798</v>
      </c>
      <c r="N614" s="832">
        <v>1</v>
      </c>
      <c r="O614" s="832">
        <v>1678</v>
      </c>
      <c r="P614" s="849">
        <v>36</v>
      </c>
      <c r="Q614" s="849">
        <v>60480</v>
      </c>
      <c r="R614" s="837">
        <v>0.87909532253844591</v>
      </c>
      <c r="S614" s="850">
        <v>1680</v>
      </c>
    </row>
    <row r="615" spans="1:19" ht="14.4" customHeight="1" x14ac:dyDescent="0.3">
      <c r="A615" s="831" t="s">
        <v>5212</v>
      </c>
      <c r="B615" s="832" t="s">
        <v>5213</v>
      </c>
      <c r="C615" s="832" t="s">
        <v>597</v>
      </c>
      <c r="D615" s="832" t="s">
        <v>1721</v>
      </c>
      <c r="E615" s="832" t="s">
        <v>5209</v>
      </c>
      <c r="F615" s="832" t="s">
        <v>5270</v>
      </c>
      <c r="G615" s="832" t="s">
        <v>5272</v>
      </c>
      <c r="H615" s="849">
        <v>1</v>
      </c>
      <c r="I615" s="849">
        <v>1677</v>
      </c>
      <c r="J615" s="832">
        <v>0.33313468414779501</v>
      </c>
      <c r="K615" s="832">
        <v>1677</v>
      </c>
      <c r="L615" s="849">
        <v>3</v>
      </c>
      <c r="M615" s="849">
        <v>5034</v>
      </c>
      <c r="N615" s="832">
        <v>1</v>
      </c>
      <c r="O615" s="832">
        <v>1678</v>
      </c>
      <c r="P615" s="849">
        <v>2</v>
      </c>
      <c r="Q615" s="849">
        <v>3360</v>
      </c>
      <c r="R615" s="837">
        <v>0.66746126340882006</v>
      </c>
      <c r="S615" s="850">
        <v>1680</v>
      </c>
    </row>
    <row r="616" spans="1:19" ht="14.4" customHeight="1" x14ac:dyDescent="0.3">
      <c r="A616" s="831" t="s">
        <v>5212</v>
      </c>
      <c r="B616" s="832" t="s">
        <v>5213</v>
      </c>
      <c r="C616" s="832" t="s">
        <v>597</v>
      </c>
      <c r="D616" s="832" t="s">
        <v>1721</v>
      </c>
      <c r="E616" s="832" t="s">
        <v>5209</v>
      </c>
      <c r="F616" s="832" t="s">
        <v>5275</v>
      </c>
      <c r="G616" s="832" t="s">
        <v>5276</v>
      </c>
      <c r="H616" s="849"/>
      <c r="I616" s="849"/>
      <c r="J616" s="832"/>
      <c r="K616" s="832"/>
      <c r="L616" s="849">
        <v>1</v>
      </c>
      <c r="M616" s="849">
        <v>1310</v>
      </c>
      <c r="N616" s="832">
        <v>1</v>
      </c>
      <c r="O616" s="832">
        <v>1310</v>
      </c>
      <c r="P616" s="849"/>
      <c r="Q616" s="849"/>
      <c r="R616" s="837"/>
      <c r="S616" s="850"/>
    </row>
    <row r="617" spans="1:19" ht="14.4" customHeight="1" x14ac:dyDescent="0.3">
      <c r="A617" s="831" t="s">
        <v>5212</v>
      </c>
      <c r="B617" s="832" t="s">
        <v>5213</v>
      </c>
      <c r="C617" s="832" t="s">
        <v>597</v>
      </c>
      <c r="D617" s="832" t="s">
        <v>1721</v>
      </c>
      <c r="E617" s="832" t="s">
        <v>5209</v>
      </c>
      <c r="F617" s="832" t="s">
        <v>5275</v>
      </c>
      <c r="G617" s="832" t="s">
        <v>5277</v>
      </c>
      <c r="H617" s="849"/>
      <c r="I617" s="849"/>
      <c r="J617" s="832"/>
      <c r="K617" s="832"/>
      <c r="L617" s="849">
        <v>1</v>
      </c>
      <c r="M617" s="849">
        <v>1310</v>
      </c>
      <c r="N617" s="832">
        <v>1</v>
      </c>
      <c r="O617" s="832">
        <v>1310</v>
      </c>
      <c r="P617" s="849"/>
      <c r="Q617" s="849"/>
      <c r="R617" s="837"/>
      <c r="S617" s="850"/>
    </row>
    <row r="618" spans="1:19" ht="14.4" customHeight="1" x14ac:dyDescent="0.3">
      <c r="A618" s="831" t="s">
        <v>5212</v>
      </c>
      <c r="B618" s="832" t="s">
        <v>5213</v>
      </c>
      <c r="C618" s="832" t="s">
        <v>597</v>
      </c>
      <c r="D618" s="832" t="s">
        <v>1721</v>
      </c>
      <c r="E618" s="832" t="s">
        <v>5209</v>
      </c>
      <c r="F618" s="832" t="s">
        <v>5278</v>
      </c>
      <c r="G618" s="832" t="s">
        <v>5279</v>
      </c>
      <c r="H618" s="849">
        <v>2</v>
      </c>
      <c r="I618" s="849">
        <v>1942</v>
      </c>
      <c r="J618" s="832">
        <v>1.9979423868312758</v>
      </c>
      <c r="K618" s="832">
        <v>971</v>
      </c>
      <c r="L618" s="849">
        <v>1</v>
      </c>
      <c r="M618" s="849">
        <v>972</v>
      </c>
      <c r="N618" s="832">
        <v>1</v>
      </c>
      <c r="O618" s="832">
        <v>972</v>
      </c>
      <c r="P618" s="849">
        <v>1</v>
      </c>
      <c r="Q618" s="849">
        <v>975</v>
      </c>
      <c r="R618" s="837">
        <v>1.0030864197530864</v>
      </c>
      <c r="S618" s="850">
        <v>975</v>
      </c>
    </row>
    <row r="619" spans="1:19" ht="14.4" customHeight="1" x14ac:dyDescent="0.3">
      <c r="A619" s="831" t="s">
        <v>5212</v>
      </c>
      <c r="B619" s="832" t="s">
        <v>5213</v>
      </c>
      <c r="C619" s="832" t="s">
        <v>597</v>
      </c>
      <c r="D619" s="832" t="s">
        <v>1721</v>
      </c>
      <c r="E619" s="832" t="s">
        <v>5209</v>
      </c>
      <c r="F619" s="832" t="s">
        <v>5278</v>
      </c>
      <c r="G619" s="832" t="s">
        <v>5280</v>
      </c>
      <c r="H619" s="849"/>
      <c r="I619" s="849"/>
      <c r="J619" s="832"/>
      <c r="K619" s="832"/>
      <c r="L619" s="849">
        <v>2</v>
      </c>
      <c r="M619" s="849">
        <v>1944</v>
      </c>
      <c r="N619" s="832">
        <v>1</v>
      </c>
      <c r="O619" s="832">
        <v>972</v>
      </c>
      <c r="P619" s="849"/>
      <c r="Q619" s="849"/>
      <c r="R619" s="837"/>
      <c r="S619" s="850"/>
    </row>
    <row r="620" spans="1:19" ht="14.4" customHeight="1" x14ac:dyDescent="0.3">
      <c r="A620" s="831" t="s">
        <v>5212</v>
      </c>
      <c r="B620" s="832" t="s">
        <v>5213</v>
      </c>
      <c r="C620" s="832" t="s">
        <v>597</v>
      </c>
      <c r="D620" s="832" t="s">
        <v>1721</v>
      </c>
      <c r="E620" s="832" t="s">
        <v>5209</v>
      </c>
      <c r="F620" s="832" t="s">
        <v>5284</v>
      </c>
      <c r="G620" s="832" t="s">
        <v>5285</v>
      </c>
      <c r="H620" s="849"/>
      <c r="I620" s="849"/>
      <c r="J620" s="832"/>
      <c r="K620" s="832"/>
      <c r="L620" s="849">
        <v>2</v>
      </c>
      <c r="M620" s="849">
        <v>326</v>
      </c>
      <c r="N620" s="832">
        <v>1</v>
      </c>
      <c r="O620" s="832">
        <v>163</v>
      </c>
      <c r="P620" s="849"/>
      <c r="Q620" s="849"/>
      <c r="R620" s="837"/>
      <c r="S620" s="850"/>
    </row>
    <row r="621" spans="1:19" ht="14.4" customHeight="1" x14ac:dyDescent="0.3">
      <c r="A621" s="831" t="s">
        <v>5212</v>
      </c>
      <c r="B621" s="832" t="s">
        <v>5213</v>
      </c>
      <c r="C621" s="832" t="s">
        <v>597</v>
      </c>
      <c r="D621" s="832" t="s">
        <v>1721</v>
      </c>
      <c r="E621" s="832" t="s">
        <v>5209</v>
      </c>
      <c r="F621" s="832" t="s">
        <v>5284</v>
      </c>
      <c r="G621" s="832" t="s">
        <v>5286</v>
      </c>
      <c r="H621" s="849">
        <v>12</v>
      </c>
      <c r="I621" s="849">
        <v>1956</v>
      </c>
      <c r="J621" s="832">
        <v>2</v>
      </c>
      <c r="K621" s="832">
        <v>163</v>
      </c>
      <c r="L621" s="849">
        <v>6</v>
      </c>
      <c r="M621" s="849">
        <v>978</v>
      </c>
      <c r="N621" s="832">
        <v>1</v>
      </c>
      <c r="O621" s="832">
        <v>163</v>
      </c>
      <c r="P621" s="849">
        <v>1</v>
      </c>
      <c r="Q621" s="849">
        <v>164</v>
      </c>
      <c r="R621" s="837">
        <v>0.16768916155419222</v>
      </c>
      <c r="S621" s="850">
        <v>164</v>
      </c>
    </row>
    <row r="622" spans="1:19" ht="14.4" customHeight="1" x14ac:dyDescent="0.3">
      <c r="A622" s="831" t="s">
        <v>5212</v>
      </c>
      <c r="B622" s="832" t="s">
        <v>5213</v>
      </c>
      <c r="C622" s="832" t="s">
        <v>597</v>
      </c>
      <c r="D622" s="832" t="s">
        <v>1721</v>
      </c>
      <c r="E622" s="832" t="s">
        <v>5209</v>
      </c>
      <c r="F622" s="832" t="s">
        <v>5287</v>
      </c>
      <c r="G622" s="832" t="s">
        <v>5288</v>
      </c>
      <c r="H622" s="849">
        <v>11</v>
      </c>
      <c r="I622" s="849">
        <v>366.64999999999992</v>
      </c>
      <c r="J622" s="832">
        <v>0.68753750375037503</v>
      </c>
      <c r="K622" s="832">
        <v>33.331818181818171</v>
      </c>
      <c r="L622" s="849">
        <v>16</v>
      </c>
      <c r="M622" s="849">
        <v>533.27999999999986</v>
      </c>
      <c r="N622" s="832">
        <v>1</v>
      </c>
      <c r="O622" s="832">
        <v>33.329999999999991</v>
      </c>
      <c r="P622" s="849">
        <v>7</v>
      </c>
      <c r="Q622" s="849">
        <v>233.31999999999994</v>
      </c>
      <c r="R622" s="837">
        <v>0.43751875187518752</v>
      </c>
      <c r="S622" s="850">
        <v>33.33142857142856</v>
      </c>
    </row>
    <row r="623" spans="1:19" ht="14.4" customHeight="1" x14ac:dyDescent="0.3">
      <c r="A623" s="831" t="s">
        <v>5212</v>
      </c>
      <c r="B623" s="832" t="s">
        <v>5213</v>
      </c>
      <c r="C623" s="832" t="s">
        <v>597</v>
      </c>
      <c r="D623" s="832" t="s">
        <v>1721</v>
      </c>
      <c r="E623" s="832" t="s">
        <v>5209</v>
      </c>
      <c r="F623" s="832" t="s">
        <v>5287</v>
      </c>
      <c r="G623" s="832" t="s">
        <v>5289</v>
      </c>
      <c r="H623" s="849">
        <v>552</v>
      </c>
      <c r="I623" s="849">
        <v>18399.97</v>
      </c>
      <c r="J623" s="832">
        <v>0.79196541171508161</v>
      </c>
      <c r="K623" s="832">
        <v>33.333278985507249</v>
      </c>
      <c r="L623" s="849">
        <v>697</v>
      </c>
      <c r="M623" s="849">
        <v>23233.299999999996</v>
      </c>
      <c r="N623" s="832">
        <v>1</v>
      </c>
      <c r="O623" s="832">
        <v>33.333285509325677</v>
      </c>
      <c r="P623" s="849">
        <v>514</v>
      </c>
      <c r="Q623" s="849">
        <v>17133.28</v>
      </c>
      <c r="R623" s="837">
        <v>0.73744496046622743</v>
      </c>
      <c r="S623" s="850">
        <v>33.333229571984432</v>
      </c>
    </row>
    <row r="624" spans="1:19" ht="14.4" customHeight="1" x14ac:dyDescent="0.3">
      <c r="A624" s="831" t="s">
        <v>5212</v>
      </c>
      <c r="B624" s="832" t="s">
        <v>5213</v>
      </c>
      <c r="C624" s="832" t="s">
        <v>597</v>
      </c>
      <c r="D624" s="832" t="s">
        <v>1721</v>
      </c>
      <c r="E624" s="832" t="s">
        <v>5209</v>
      </c>
      <c r="F624" s="832" t="s">
        <v>5290</v>
      </c>
      <c r="G624" s="832" t="s">
        <v>5292</v>
      </c>
      <c r="H624" s="849">
        <v>1</v>
      </c>
      <c r="I624" s="849">
        <v>116</v>
      </c>
      <c r="J624" s="832"/>
      <c r="K624" s="832">
        <v>116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5212</v>
      </c>
      <c r="B625" s="832" t="s">
        <v>5213</v>
      </c>
      <c r="C625" s="832" t="s">
        <v>597</v>
      </c>
      <c r="D625" s="832" t="s">
        <v>1721</v>
      </c>
      <c r="E625" s="832" t="s">
        <v>5209</v>
      </c>
      <c r="F625" s="832" t="s">
        <v>5295</v>
      </c>
      <c r="G625" s="832" t="s">
        <v>5296</v>
      </c>
      <c r="H625" s="849">
        <v>32</v>
      </c>
      <c r="I625" s="849">
        <v>2752</v>
      </c>
      <c r="J625" s="832">
        <v>0.76190476190476186</v>
      </c>
      <c r="K625" s="832">
        <v>86</v>
      </c>
      <c r="L625" s="849">
        <v>42</v>
      </c>
      <c r="M625" s="849">
        <v>3612</v>
      </c>
      <c r="N625" s="832">
        <v>1</v>
      </c>
      <c r="O625" s="832">
        <v>86</v>
      </c>
      <c r="P625" s="849">
        <v>37</v>
      </c>
      <c r="Q625" s="849">
        <v>3182</v>
      </c>
      <c r="R625" s="837">
        <v>0.88095238095238093</v>
      </c>
      <c r="S625" s="850">
        <v>86</v>
      </c>
    </row>
    <row r="626" spans="1:19" ht="14.4" customHeight="1" x14ac:dyDescent="0.3">
      <c r="A626" s="831" t="s">
        <v>5212</v>
      </c>
      <c r="B626" s="832" t="s">
        <v>5213</v>
      </c>
      <c r="C626" s="832" t="s">
        <v>597</v>
      </c>
      <c r="D626" s="832" t="s">
        <v>1721</v>
      </c>
      <c r="E626" s="832" t="s">
        <v>5209</v>
      </c>
      <c r="F626" s="832" t="s">
        <v>5295</v>
      </c>
      <c r="G626" s="832" t="s">
        <v>5297</v>
      </c>
      <c r="H626" s="849">
        <v>1</v>
      </c>
      <c r="I626" s="849">
        <v>86</v>
      </c>
      <c r="J626" s="832">
        <v>0.33333333333333331</v>
      </c>
      <c r="K626" s="832">
        <v>86</v>
      </c>
      <c r="L626" s="849">
        <v>3</v>
      </c>
      <c r="M626" s="849">
        <v>258</v>
      </c>
      <c r="N626" s="832">
        <v>1</v>
      </c>
      <c r="O626" s="832">
        <v>86</v>
      </c>
      <c r="P626" s="849">
        <v>2</v>
      </c>
      <c r="Q626" s="849">
        <v>172</v>
      </c>
      <c r="R626" s="837">
        <v>0.66666666666666663</v>
      </c>
      <c r="S626" s="850">
        <v>86</v>
      </c>
    </row>
    <row r="627" spans="1:19" ht="14.4" customHeight="1" x14ac:dyDescent="0.3">
      <c r="A627" s="831" t="s">
        <v>5212</v>
      </c>
      <c r="B627" s="832" t="s">
        <v>5213</v>
      </c>
      <c r="C627" s="832" t="s">
        <v>597</v>
      </c>
      <c r="D627" s="832" t="s">
        <v>1721</v>
      </c>
      <c r="E627" s="832" t="s">
        <v>5209</v>
      </c>
      <c r="F627" s="832" t="s">
        <v>5298</v>
      </c>
      <c r="G627" s="832" t="s">
        <v>5299</v>
      </c>
      <c r="H627" s="849"/>
      <c r="I627" s="849"/>
      <c r="J627" s="832"/>
      <c r="K627" s="832"/>
      <c r="L627" s="849">
        <v>1</v>
      </c>
      <c r="M627" s="849">
        <v>32</v>
      </c>
      <c r="N627" s="832">
        <v>1</v>
      </c>
      <c r="O627" s="832">
        <v>32</v>
      </c>
      <c r="P627" s="849">
        <v>1</v>
      </c>
      <c r="Q627" s="849">
        <v>32</v>
      </c>
      <c r="R627" s="837">
        <v>1</v>
      </c>
      <c r="S627" s="850">
        <v>32</v>
      </c>
    </row>
    <row r="628" spans="1:19" ht="14.4" customHeight="1" x14ac:dyDescent="0.3">
      <c r="A628" s="831" t="s">
        <v>5212</v>
      </c>
      <c r="B628" s="832" t="s">
        <v>5213</v>
      </c>
      <c r="C628" s="832" t="s">
        <v>597</v>
      </c>
      <c r="D628" s="832" t="s">
        <v>1721</v>
      </c>
      <c r="E628" s="832" t="s">
        <v>5209</v>
      </c>
      <c r="F628" s="832" t="s">
        <v>5298</v>
      </c>
      <c r="G628" s="832" t="s">
        <v>5300</v>
      </c>
      <c r="H628" s="849">
        <v>1</v>
      </c>
      <c r="I628" s="849">
        <v>32</v>
      </c>
      <c r="J628" s="832"/>
      <c r="K628" s="832">
        <v>32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5212</v>
      </c>
      <c r="B629" s="832" t="s">
        <v>5213</v>
      </c>
      <c r="C629" s="832" t="s">
        <v>597</v>
      </c>
      <c r="D629" s="832" t="s">
        <v>1721</v>
      </c>
      <c r="E629" s="832" t="s">
        <v>5209</v>
      </c>
      <c r="F629" s="832" t="s">
        <v>5307</v>
      </c>
      <c r="G629" s="832" t="s">
        <v>5308</v>
      </c>
      <c r="H629" s="849">
        <v>1</v>
      </c>
      <c r="I629" s="849">
        <v>162</v>
      </c>
      <c r="J629" s="832"/>
      <c r="K629" s="832">
        <v>162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5212</v>
      </c>
      <c r="B630" s="832" t="s">
        <v>5213</v>
      </c>
      <c r="C630" s="832" t="s">
        <v>597</v>
      </c>
      <c r="D630" s="832" t="s">
        <v>1721</v>
      </c>
      <c r="E630" s="832" t="s">
        <v>5209</v>
      </c>
      <c r="F630" s="832" t="s">
        <v>5307</v>
      </c>
      <c r="G630" s="832" t="s">
        <v>5309</v>
      </c>
      <c r="H630" s="849">
        <v>1</v>
      </c>
      <c r="I630" s="849">
        <v>162</v>
      </c>
      <c r="J630" s="832">
        <v>1</v>
      </c>
      <c r="K630" s="832">
        <v>162</v>
      </c>
      <c r="L630" s="849">
        <v>1</v>
      </c>
      <c r="M630" s="849">
        <v>162</v>
      </c>
      <c r="N630" s="832">
        <v>1</v>
      </c>
      <c r="O630" s="832">
        <v>162</v>
      </c>
      <c r="P630" s="849"/>
      <c r="Q630" s="849"/>
      <c r="R630" s="837"/>
      <c r="S630" s="850"/>
    </row>
    <row r="631" spans="1:19" ht="14.4" customHeight="1" x14ac:dyDescent="0.3">
      <c r="A631" s="831" t="s">
        <v>5212</v>
      </c>
      <c r="B631" s="832" t="s">
        <v>5213</v>
      </c>
      <c r="C631" s="832" t="s">
        <v>597</v>
      </c>
      <c r="D631" s="832" t="s">
        <v>1721</v>
      </c>
      <c r="E631" s="832" t="s">
        <v>5209</v>
      </c>
      <c r="F631" s="832" t="s">
        <v>5210</v>
      </c>
      <c r="G631" s="832" t="s">
        <v>5211</v>
      </c>
      <c r="H631" s="849">
        <v>185</v>
      </c>
      <c r="I631" s="849">
        <v>46435</v>
      </c>
      <c r="J631" s="832">
        <v>0.77405857740585771</v>
      </c>
      <c r="K631" s="832">
        <v>251</v>
      </c>
      <c r="L631" s="849">
        <v>239</v>
      </c>
      <c r="M631" s="849">
        <v>59989</v>
      </c>
      <c r="N631" s="832">
        <v>1</v>
      </c>
      <c r="O631" s="832">
        <v>251</v>
      </c>
      <c r="P631" s="849">
        <v>181</v>
      </c>
      <c r="Q631" s="849">
        <v>45612</v>
      </c>
      <c r="R631" s="837">
        <v>0.76033939555585195</v>
      </c>
      <c r="S631" s="850">
        <v>252</v>
      </c>
    </row>
    <row r="632" spans="1:19" ht="14.4" customHeight="1" x14ac:dyDescent="0.3">
      <c r="A632" s="831" t="s">
        <v>5212</v>
      </c>
      <c r="B632" s="832" t="s">
        <v>5213</v>
      </c>
      <c r="C632" s="832" t="s">
        <v>597</v>
      </c>
      <c r="D632" s="832" t="s">
        <v>1721</v>
      </c>
      <c r="E632" s="832" t="s">
        <v>5209</v>
      </c>
      <c r="F632" s="832" t="s">
        <v>5210</v>
      </c>
      <c r="G632" s="832" t="s">
        <v>5312</v>
      </c>
      <c r="H632" s="849">
        <v>11</v>
      </c>
      <c r="I632" s="849">
        <v>2761</v>
      </c>
      <c r="J632" s="832">
        <v>0.6470588235294118</v>
      </c>
      <c r="K632" s="832">
        <v>251</v>
      </c>
      <c r="L632" s="849">
        <v>17</v>
      </c>
      <c r="M632" s="849">
        <v>4267</v>
      </c>
      <c r="N632" s="832">
        <v>1</v>
      </c>
      <c r="O632" s="832">
        <v>251</v>
      </c>
      <c r="P632" s="849">
        <v>15</v>
      </c>
      <c r="Q632" s="849">
        <v>3780</v>
      </c>
      <c r="R632" s="837">
        <v>0.88586829153972346</v>
      </c>
      <c r="S632" s="850">
        <v>252</v>
      </c>
    </row>
    <row r="633" spans="1:19" ht="14.4" customHeight="1" x14ac:dyDescent="0.3">
      <c r="A633" s="831" t="s">
        <v>5212</v>
      </c>
      <c r="B633" s="832" t="s">
        <v>5213</v>
      </c>
      <c r="C633" s="832" t="s">
        <v>597</v>
      </c>
      <c r="D633" s="832" t="s">
        <v>1721</v>
      </c>
      <c r="E633" s="832" t="s">
        <v>5209</v>
      </c>
      <c r="F633" s="832" t="s">
        <v>5334</v>
      </c>
      <c r="G633" s="832" t="s">
        <v>5335</v>
      </c>
      <c r="H633" s="849"/>
      <c r="I633" s="849"/>
      <c r="J633" s="832"/>
      <c r="K633" s="832"/>
      <c r="L633" s="849">
        <v>1</v>
      </c>
      <c r="M633" s="849">
        <v>500</v>
      </c>
      <c r="N633" s="832">
        <v>1</v>
      </c>
      <c r="O633" s="832">
        <v>500</v>
      </c>
      <c r="P633" s="849">
        <v>1</v>
      </c>
      <c r="Q633" s="849">
        <v>501</v>
      </c>
      <c r="R633" s="837">
        <v>1.002</v>
      </c>
      <c r="S633" s="850">
        <v>501</v>
      </c>
    </row>
    <row r="634" spans="1:19" ht="14.4" customHeight="1" x14ac:dyDescent="0.3">
      <c r="A634" s="831" t="s">
        <v>5212</v>
      </c>
      <c r="B634" s="832" t="s">
        <v>5213</v>
      </c>
      <c r="C634" s="832" t="s">
        <v>597</v>
      </c>
      <c r="D634" s="832" t="s">
        <v>1721</v>
      </c>
      <c r="E634" s="832" t="s">
        <v>5209</v>
      </c>
      <c r="F634" s="832" t="s">
        <v>5334</v>
      </c>
      <c r="G634" s="832" t="s">
        <v>5336</v>
      </c>
      <c r="H634" s="849">
        <v>1</v>
      </c>
      <c r="I634" s="849">
        <v>500</v>
      </c>
      <c r="J634" s="832"/>
      <c r="K634" s="832">
        <v>500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5212</v>
      </c>
      <c r="B635" s="832" t="s">
        <v>5213</v>
      </c>
      <c r="C635" s="832" t="s">
        <v>597</v>
      </c>
      <c r="D635" s="832" t="s">
        <v>5205</v>
      </c>
      <c r="E635" s="832" t="s">
        <v>5209</v>
      </c>
      <c r="F635" s="832" t="s">
        <v>5254</v>
      </c>
      <c r="G635" s="832" t="s">
        <v>5255</v>
      </c>
      <c r="H635" s="849">
        <v>6</v>
      </c>
      <c r="I635" s="849">
        <v>756</v>
      </c>
      <c r="J635" s="832"/>
      <c r="K635" s="832">
        <v>126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5212</v>
      </c>
      <c r="B636" s="832" t="s">
        <v>5213</v>
      </c>
      <c r="C636" s="832" t="s">
        <v>597</v>
      </c>
      <c r="D636" s="832" t="s">
        <v>5205</v>
      </c>
      <c r="E636" s="832" t="s">
        <v>5209</v>
      </c>
      <c r="F636" s="832" t="s">
        <v>5287</v>
      </c>
      <c r="G636" s="832" t="s">
        <v>5288</v>
      </c>
      <c r="H636" s="849">
        <v>6</v>
      </c>
      <c r="I636" s="849">
        <v>200</v>
      </c>
      <c r="J636" s="832"/>
      <c r="K636" s="832">
        <v>33.333333333333336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" customHeight="1" x14ac:dyDescent="0.3">
      <c r="A637" s="831" t="s">
        <v>5212</v>
      </c>
      <c r="B637" s="832" t="s">
        <v>5213</v>
      </c>
      <c r="C637" s="832" t="s">
        <v>597</v>
      </c>
      <c r="D637" s="832" t="s">
        <v>5206</v>
      </c>
      <c r="E637" s="832" t="s">
        <v>5214</v>
      </c>
      <c r="F637" s="832" t="s">
        <v>5215</v>
      </c>
      <c r="G637" s="832" t="s">
        <v>5216</v>
      </c>
      <c r="H637" s="849">
        <v>0.2</v>
      </c>
      <c r="I637" s="849">
        <v>30.2</v>
      </c>
      <c r="J637" s="832"/>
      <c r="K637" s="832">
        <v>151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5212</v>
      </c>
      <c r="B638" s="832" t="s">
        <v>5213</v>
      </c>
      <c r="C638" s="832" t="s">
        <v>597</v>
      </c>
      <c r="D638" s="832" t="s">
        <v>5206</v>
      </c>
      <c r="E638" s="832" t="s">
        <v>5209</v>
      </c>
      <c r="F638" s="832" t="s">
        <v>5227</v>
      </c>
      <c r="G638" s="832" t="s">
        <v>5228</v>
      </c>
      <c r="H638" s="849">
        <v>5</v>
      </c>
      <c r="I638" s="849">
        <v>415</v>
      </c>
      <c r="J638" s="832"/>
      <c r="K638" s="832">
        <v>83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 t="s">
        <v>5212</v>
      </c>
      <c r="B639" s="832" t="s">
        <v>5213</v>
      </c>
      <c r="C639" s="832" t="s">
        <v>597</v>
      </c>
      <c r="D639" s="832" t="s">
        <v>5206</v>
      </c>
      <c r="E639" s="832" t="s">
        <v>5209</v>
      </c>
      <c r="F639" s="832" t="s">
        <v>5254</v>
      </c>
      <c r="G639" s="832" t="s">
        <v>5255</v>
      </c>
      <c r="H639" s="849">
        <v>22</v>
      </c>
      <c r="I639" s="849">
        <v>2772</v>
      </c>
      <c r="J639" s="832"/>
      <c r="K639" s="832">
        <v>126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5212</v>
      </c>
      <c r="B640" s="832" t="s">
        <v>5213</v>
      </c>
      <c r="C640" s="832" t="s">
        <v>597</v>
      </c>
      <c r="D640" s="832" t="s">
        <v>5206</v>
      </c>
      <c r="E640" s="832" t="s">
        <v>5209</v>
      </c>
      <c r="F640" s="832" t="s">
        <v>5254</v>
      </c>
      <c r="G640" s="832" t="s">
        <v>5256</v>
      </c>
      <c r="H640" s="849">
        <v>1</v>
      </c>
      <c r="I640" s="849">
        <v>126</v>
      </c>
      <c r="J640" s="832"/>
      <c r="K640" s="832">
        <v>126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5212</v>
      </c>
      <c r="B641" s="832" t="s">
        <v>5213</v>
      </c>
      <c r="C641" s="832" t="s">
        <v>597</v>
      </c>
      <c r="D641" s="832" t="s">
        <v>5206</v>
      </c>
      <c r="E641" s="832" t="s">
        <v>5209</v>
      </c>
      <c r="F641" s="832" t="s">
        <v>5275</v>
      </c>
      <c r="G641" s="832" t="s">
        <v>5277</v>
      </c>
      <c r="H641" s="849">
        <v>2</v>
      </c>
      <c r="I641" s="849">
        <v>2618</v>
      </c>
      <c r="J641" s="832"/>
      <c r="K641" s="832">
        <v>1309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5212</v>
      </c>
      <c r="B642" s="832" t="s">
        <v>5213</v>
      </c>
      <c r="C642" s="832" t="s">
        <v>597</v>
      </c>
      <c r="D642" s="832" t="s">
        <v>5206</v>
      </c>
      <c r="E642" s="832" t="s">
        <v>5209</v>
      </c>
      <c r="F642" s="832" t="s">
        <v>5287</v>
      </c>
      <c r="G642" s="832" t="s">
        <v>5288</v>
      </c>
      <c r="H642" s="849">
        <v>22</v>
      </c>
      <c r="I642" s="849">
        <v>733.33</v>
      </c>
      <c r="J642" s="832"/>
      <c r="K642" s="832">
        <v>33.333181818181821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 t="s">
        <v>5212</v>
      </c>
      <c r="B643" s="832" t="s">
        <v>5213</v>
      </c>
      <c r="C643" s="832" t="s">
        <v>597</v>
      </c>
      <c r="D643" s="832" t="s">
        <v>5206</v>
      </c>
      <c r="E643" s="832" t="s">
        <v>5209</v>
      </c>
      <c r="F643" s="832" t="s">
        <v>5295</v>
      </c>
      <c r="G643" s="832" t="s">
        <v>5296</v>
      </c>
      <c r="H643" s="849">
        <v>2</v>
      </c>
      <c r="I643" s="849">
        <v>172</v>
      </c>
      <c r="J643" s="832"/>
      <c r="K643" s="832">
        <v>86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 t="s">
        <v>5212</v>
      </c>
      <c r="B644" s="832" t="s">
        <v>5213</v>
      </c>
      <c r="C644" s="832" t="s">
        <v>597</v>
      </c>
      <c r="D644" s="832" t="s">
        <v>1722</v>
      </c>
      <c r="E644" s="832" t="s">
        <v>5214</v>
      </c>
      <c r="F644" s="832" t="s">
        <v>5215</v>
      </c>
      <c r="G644" s="832" t="s">
        <v>5216</v>
      </c>
      <c r="H644" s="849">
        <v>5.2000000000000011</v>
      </c>
      <c r="I644" s="849">
        <v>785.33999999999992</v>
      </c>
      <c r="J644" s="832">
        <v>1.3101227812625114</v>
      </c>
      <c r="K644" s="832">
        <v>151.02692307692303</v>
      </c>
      <c r="L644" s="849">
        <v>4.3999999999999995</v>
      </c>
      <c r="M644" s="849">
        <v>599.44000000000005</v>
      </c>
      <c r="N644" s="832">
        <v>1</v>
      </c>
      <c r="O644" s="832">
        <v>136.23636363636368</v>
      </c>
      <c r="P644" s="849">
        <v>2.8</v>
      </c>
      <c r="Q644" s="849">
        <v>195.16</v>
      </c>
      <c r="R644" s="837">
        <v>0.32557053249699719</v>
      </c>
      <c r="S644" s="850">
        <v>69.7</v>
      </c>
    </row>
    <row r="645" spans="1:19" ht="14.4" customHeight="1" x14ac:dyDescent="0.3">
      <c r="A645" s="831" t="s">
        <v>5212</v>
      </c>
      <c r="B645" s="832" t="s">
        <v>5213</v>
      </c>
      <c r="C645" s="832" t="s">
        <v>597</v>
      </c>
      <c r="D645" s="832" t="s">
        <v>1722</v>
      </c>
      <c r="E645" s="832" t="s">
        <v>5214</v>
      </c>
      <c r="F645" s="832" t="s">
        <v>5220</v>
      </c>
      <c r="G645" s="832" t="s">
        <v>626</v>
      </c>
      <c r="H645" s="849">
        <v>0.1</v>
      </c>
      <c r="I645" s="849">
        <v>7.8</v>
      </c>
      <c r="J645" s="832"/>
      <c r="K645" s="832">
        <v>78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5212</v>
      </c>
      <c r="B646" s="832" t="s">
        <v>5213</v>
      </c>
      <c r="C646" s="832" t="s">
        <v>597</v>
      </c>
      <c r="D646" s="832" t="s">
        <v>1722</v>
      </c>
      <c r="E646" s="832" t="s">
        <v>5214</v>
      </c>
      <c r="F646" s="832" t="s">
        <v>5224</v>
      </c>
      <c r="G646" s="832"/>
      <c r="H646" s="849">
        <v>0.4</v>
      </c>
      <c r="I646" s="849">
        <v>105.62</v>
      </c>
      <c r="J646" s="832"/>
      <c r="K646" s="832">
        <v>264.05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5212</v>
      </c>
      <c r="B647" s="832" t="s">
        <v>5213</v>
      </c>
      <c r="C647" s="832" t="s">
        <v>597</v>
      </c>
      <c r="D647" s="832" t="s">
        <v>1722</v>
      </c>
      <c r="E647" s="832" t="s">
        <v>5209</v>
      </c>
      <c r="F647" s="832" t="s">
        <v>5227</v>
      </c>
      <c r="G647" s="832" t="s">
        <v>5228</v>
      </c>
      <c r="H647" s="849"/>
      <c r="I647" s="849"/>
      <c r="J647" s="832"/>
      <c r="K647" s="832"/>
      <c r="L647" s="849"/>
      <c r="M647" s="849"/>
      <c r="N647" s="832"/>
      <c r="O647" s="832"/>
      <c r="P647" s="849">
        <v>2</v>
      </c>
      <c r="Q647" s="849">
        <v>166</v>
      </c>
      <c r="R647" s="837"/>
      <c r="S647" s="850">
        <v>83</v>
      </c>
    </row>
    <row r="648" spans="1:19" ht="14.4" customHeight="1" x14ac:dyDescent="0.3">
      <c r="A648" s="831" t="s">
        <v>5212</v>
      </c>
      <c r="B648" s="832" t="s">
        <v>5213</v>
      </c>
      <c r="C648" s="832" t="s">
        <v>597</v>
      </c>
      <c r="D648" s="832" t="s">
        <v>1722</v>
      </c>
      <c r="E648" s="832" t="s">
        <v>5209</v>
      </c>
      <c r="F648" s="832" t="s">
        <v>5231</v>
      </c>
      <c r="G648" s="832" t="s">
        <v>5232</v>
      </c>
      <c r="H648" s="849">
        <v>3</v>
      </c>
      <c r="I648" s="849">
        <v>111</v>
      </c>
      <c r="J648" s="832">
        <v>0.6</v>
      </c>
      <c r="K648" s="832">
        <v>37</v>
      </c>
      <c r="L648" s="849">
        <v>5</v>
      </c>
      <c r="M648" s="849">
        <v>185</v>
      </c>
      <c r="N648" s="832">
        <v>1</v>
      </c>
      <c r="O648" s="832">
        <v>37</v>
      </c>
      <c r="P648" s="849">
        <v>4</v>
      </c>
      <c r="Q648" s="849">
        <v>148</v>
      </c>
      <c r="R648" s="837">
        <v>0.8</v>
      </c>
      <c r="S648" s="850">
        <v>37</v>
      </c>
    </row>
    <row r="649" spans="1:19" ht="14.4" customHeight="1" x14ac:dyDescent="0.3">
      <c r="A649" s="831" t="s">
        <v>5212</v>
      </c>
      <c r="B649" s="832" t="s">
        <v>5213</v>
      </c>
      <c r="C649" s="832" t="s">
        <v>597</v>
      </c>
      <c r="D649" s="832" t="s">
        <v>1722</v>
      </c>
      <c r="E649" s="832" t="s">
        <v>5209</v>
      </c>
      <c r="F649" s="832" t="s">
        <v>5231</v>
      </c>
      <c r="G649" s="832" t="s">
        <v>5233</v>
      </c>
      <c r="H649" s="849">
        <v>2</v>
      </c>
      <c r="I649" s="849">
        <v>74</v>
      </c>
      <c r="J649" s="832">
        <v>0.66666666666666663</v>
      </c>
      <c r="K649" s="832">
        <v>37</v>
      </c>
      <c r="L649" s="849">
        <v>3</v>
      </c>
      <c r="M649" s="849">
        <v>111</v>
      </c>
      <c r="N649" s="832">
        <v>1</v>
      </c>
      <c r="O649" s="832">
        <v>37</v>
      </c>
      <c r="P649" s="849"/>
      <c r="Q649" s="849"/>
      <c r="R649" s="837"/>
      <c r="S649" s="850"/>
    </row>
    <row r="650" spans="1:19" ht="14.4" customHeight="1" x14ac:dyDescent="0.3">
      <c r="A650" s="831" t="s">
        <v>5212</v>
      </c>
      <c r="B650" s="832" t="s">
        <v>5213</v>
      </c>
      <c r="C650" s="832" t="s">
        <v>597</v>
      </c>
      <c r="D650" s="832" t="s">
        <v>1722</v>
      </c>
      <c r="E650" s="832" t="s">
        <v>5209</v>
      </c>
      <c r="F650" s="832" t="s">
        <v>5239</v>
      </c>
      <c r="G650" s="832" t="s">
        <v>5240</v>
      </c>
      <c r="H650" s="849">
        <v>8</v>
      </c>
      <c r="I650" s="849">
        <v>1656</v>
      </c>
      <c r="J650" s="832">
        <v>2.6666666666666665</v>
      </c>
      <c r="K650" s="832">
        <v>207</v>
      </c>
      <c r="L650" s="849">
        <v>3</v>
      </c>
      <c r="M650" s="849">
        <v>621</v>
      </c>
      <c r="N650" s="832">
        <v>1</v>
      </c>
      <c r="O650" s="832">
        <v>207</v>
      </c>
      <c r="P650" s="849">
        <v>3</v>
      </c>
      <c r="Q650" s="849">
        <v>723</v>
      </c>
      <c r="R650" s="837">
        <v>1.1642512077294687</v>
      </c>
      <c r="S650" s="850">
        <v>241</v>
      </c>
    </row>
    <row r="651" spans="1:19" ht="14.4" customHeight="1" x14ac:dyDescent="0.3">
      <c r="A651" s="831" t="s">
        <v>5212</v>
      </c>
      <c r="B651" s="832" t="s">
        <v>5213</v>
      </c>
      <c r="C651" s="832" t="s">
        <v>597</v>
      </c>
      <c r="D651" s="832" t="s">
        <v>1722</v>
      </c>
      <c r="E651" s="832" t="s">
        <v>5209</v>
      </c>
      <c r="F651" s="832" t="s">
        <v>5239</v>
      </c>
      <c r="G651" s="832" t="s">
        <v>5241</v>
      </c>
      <c r="H651" s="849">
        <v>1</v>
      </c>
      <c r="I651" s="849">
        <v>207</v>
      </c>
      <c r="J651" s="832">
        <v>1</v>
      </c>
      <c r="K651" s="832">
        <v>207</v>
      </c>
      <c r="L651" s="849">
        <v>1</v>
      </c>
      <c r="M651" s="849">
        <v>207</v>
      </c>
      <c r="N651" s="832">
        <v>1</v>
      </c>
      <c r="O651" s="832">
        <v>207</v>
      </c>
      <c r="P651" s="849"/>
      <c r="Q651" s="849"/>
      <c r="R651" s="837"/>
      <c r="S651" s="850"/>
    </row>
    <row r="652" spans="1:19" ht="14.4" customHeight="1" x14ac:dyDescent="0.3">
      <c r="A652" s="831" t="s">
        <v>5212</v>
      </c>
      <c r="B652" s="832" t="s">
        <v>5213</v>
      </c>
      <c r="C652" s="832" t="s">
        <v>597</v>
      </c>
      <c r="D652" s="832" t="s">
        <v>1722</v>
      </c>
      <c r="E652" s="832" t="s">
        <v>5209</v>
      </c>
      <c r="F652" s="832" t="s">
        <v>5242</v>
      </c>
      <c r="G652" s="832" t="s">
        <v>5243</v>
      </c>
      <c r="H652" s="849">
        <v>1</v>
      </c>
      <c r="I652" s="849">
        <v>309</v>
      </c>
      <c r="J652" s="832">
        <v>0.5</v>
      </c>
      <c r="K652" s="832">
        <v>309</v>
      </c>
      <c r="L652" s="849">
        <v>2</v>
      </c>
      <c r="M652" s="849">
        <v>618</v>
      </c>
      <c r="N652" s="832">
        <v>1</v>
      </c>
      <c r="O652" s="832">
        <v>309</v>
      </c>
      <c r="P652" s="849"/>
      <c r="Q652" s="849"/>
      <c r="R652" s="837"/>
      <c r="S652" s="850"/>
    </row>
    <row r="653" spans="1:19" ht="14.4" customHeight="1" x14ac:dyDescent="0.3">
      <c r="A653" s="831" t="s">
        <v>5212</v>
      </c>
      <c r="B653" s="832" t="s">
        <v>5213</v>
      </c>
      <c r="C653" s="832" t="s">
        <v>597</v>
      </c>
      <c r="D653" s="832" t="s">
        <v>1722</v>
      </c>
      <c r="E653" s="832" t="s">
        <v>5209</v>
      </c>
      <c r="F653" s="832" t="s">
        <v>5242</v>
      </c>
      <c r="G653" s="832" t="s">
        <v>5244</v>
      </c>
      <c r="H653" s="849"/>
      <c r="I653" s="849"/>
      <c r="J653" s="832"/>
      <c r="K653" s="832"/>
      <c r="L653" s="849"/>
      <c r="M653" s="849"/>
      <c r="N653" s="832"/>
      <c r="O653" s="832"/>
      <c r="P653" s="849">
        <v>5</v>
      </c>
      <c r="Q653" s="849">
        <v>1910</v>
      </c>
      <c r="R653" s="837"/>
      <c r="S653" s="850">
        <v>382</v>
      </c>
    </row>
    <row r="654" spans="1:19" ht="14.4" customHeight="1" x14ac:dyDescent="0.3">
      <c r="A654" s="831" t="s">
        <v>5212</v>
      </c>
      <c r="B654" s="832" t="s">
        <v>5213</v>
      </c>
      <c r="C654" s="832" t="s">
        <v>597</v>
      </c>
      <c r="D654" s="832" t="s">
        <v>1722</v>
      </c>
      <c r="E654" s="832" t="s">
        <v>5209</v>
      </c>
      <c r="F654" s="832" t="s">
        <v>5248</v>
      </c>
      <c r="G654" s="832" t="s">
        <v>5249</v>
      </c>
      <c r="H654" s="849">
        <v>49</v>
      </c>
      <c r="I654" s="849">
        <v>4851</v>
      </c>
      <c r="J654" s="832">
        <v>0.92452830188679247</v>
      </c>
      <c r="K654" s="832">
        <v>99</v>
      </c>
      <c r="L654" s="849">
        <v>53</v>
      </c>
      <c r="M654" s="849">
        <v>5247</v>
      </c>
      <c r="N654" s="832">
        <v>1</v>
      </c>
      <c r="O654" s="832">
        <v>99</v>
      </c>
      <c r="P654" s="849">
        <v>75</v>
      </c>
      <c r="Q654" s="849">
        <v>6825</v>
      </c>
      <c r="R654" s="837">
        <v>1.3007432818753573</v>
      </c>
      <c r="S654" s="850">
        <v>91</v>
      </c>
    </row>
    <row r="655" spans="1:19" ht="14.4" customHeight="1" x14ac:dyDescent="0.3">
      <c r="A655" s="831" t="s">
        <v>5212</v>
      </c>
      <c r="B655" s="832" t="s">
        <v>5213</v>
      </c>
      <c r="C655" s="832" t="s">
        <v>597</v>
      </c>
      <c r="D655" s="832" t="s">
        <v>1722</v>
      </c>
      <c r="E655" s="832" t="s">
        <v>5209</v>
      </c>
      <c r="F655" s="832" t="s">
        <v>5248</v>
      </c>
      <c r="G655" s="832" t="s">
        <v>5250</v>
      </c>
      <c r="H655" s="849">
        <v>1</v>
      </c>
      <c r="I655" s="849">
        <v>99</v>
      </c>
      <c r="J655" s="832">
        <v>0.5</v>
      </c>
      <c r="K655" s="832">
        <v>99</v>
      </c>
      <c r="L655" s="849">
        <v>2</v>
      </c>
      <c r="M655" s="849">
        <v>198</v>
      </c>
      <c r="N655" s="832">
        <v>1</v>
      </c>
      <c r="O655" s="832">
        <v>99</v>
      </c>
      <c r="P655" s="849">
        <v>1</v>
      </c>
      <c r="Q655" s="849">
        <v>91</v>
      </c>
      <c r="R655" s="837">
        <v>0.45959595959595961</v>
      </c>
      <c r="S655" s="850">
        <v>91</v>
      </c>
    </row>
    <row r="656" spans="1:19" ht="14.4" customHeight="1" x14ac:dyDescent="0.3">
      <c r="A656" s="831" t="s">
        <v>5212</v>
      </c>
      <c r="B656" s="832" t="s">
        <v>5213</v>
      </c>
      <c r="C656" s="832" t="s">
        <v>597</v>
      </c>
      <c r="D656" s="832" t="s">
        <v>1722</v>
      </c>
      <c r="E656" s="832" t="s">
        <v>5209</v>
      </c>
      <c r="F656" s="832" t="s">
        <v>5251</v>
      </c>
      <c r="G656" s="832" t="s">
        <v>5252</v>
      </c>
      <c r="H656" s="849">
        <v>12</v>
      </c>
      <c r="I656" s="849">
        <v>1164</v>
      </c>
      <c r="J656" s="832">
        <v>0.54545454545454541</v>
      </c>
      <c r="K656" s="832">
        <v>97</v>
      </c>
      <c r="L656" s="849">
        <v>22</v>
      </c>
      <c r="M656" s="849">
        <v>2134</v>
      </c>
      <c r="N656" s="832">
        <v>1</v>
      </c>
      <c r="O656" s="832">
        <v>97</v>
      </c>
      <c r="P656" s="849">
        <v>13</v>
      </c>
      <c r="Q656" s="849">
        <v>1053</v>
      </c>
      <c r="R656" s="837">
        <v>0.49343955014058105</v>
      </c>
      <c r="S656" s="850">
        <v>81</v>
      </c>
    </row>
    <row r="657" spans="1:19" ht="14.4" customHeight="1" x14ac:dyDescent="0.3">
      <c r="A657" s="831" t="s">
        <v>5212</v>
      </c>
      <c r="B657" s="832" t="s">
        <v>5213</v>
      </c>
      <c r="C657" s="832" t="s">
        <v>597</v>
      </c>
      <c r="D657" s="832" t="s">
        <v>1722</v>
      </c>
      <c r="E657" s="832" t="s">
        <v>5209</v>
      </c>
      <c r="F657" s="832" t="s">
        <v>5251</v>
      </c>
      <c r="G657" s="832" t="s">
        <v>5253</v>
      </c>
      <c r="H657" s="849">
        <v>1</v>
      </c>
      <c r="I657" s="849">
        <v>97</v>
      </c>
      <c r="J657" s="832">
        <v>1</v>
      </c>
      <c r="K657" s="832">
        <v>97</v>
      </c>
      <c r="L657" s="849">
        <v>1</v>
      </c>
      <c r="M657" s="849">
        <v>97</v>
      </c>
      <c r="N657" s="832">
        <v>1</v>
      </c>
      <c r="O657" s="832">
        <v>97</v>
      </c>
      <c r="P657" s="849"/>
      <c r="Q657" s="849"/>
      <c r="R657" s="837"/>
      <c r="S657" s="850"/>
    </row>
    <row r="658" spans="1:19" ht="14.4" customHeight="1" x14ac:dyDescent="0.3">
      <c r="A658" s="831" t="s">
        <v>5212</v>
      </c>
      <c r="B658" s="832" t="s">
        <v>5213</v>
      </c>
      <c r="C658" s="832" t="s">
        <v>597</v>
      </c>
      <c r="D658" s="832" t="s">
        <v>1722</v>
      </c>
      <c r="E658" s="832" t="s">
        <v>5209</v>
      </c>
      <c r="F658" s="832" t="s">
        <v>5254</v>
      </c>
      <c r="G658" s="832" t="s">
        <v>5255</v>
      </c>
      <c r="H658" s="849">
        <v>575</v>
      </c>
      <c r="I658" s="849">
        <v>72450</v>
      </c>
      <c r="J658" s="832">
        <v>0.7887517146776406</v>
      </c>
      <c r="K658" s="832">
        <v>126</v>
      </c>
      <c r="L658" s="849">
        <v>729</v>
      </c>
      <c r="M658" s="849">
        <v>91854</v>
      </c>
      <c r="N658" s="832">
        <v>1</v>
      </c>
      <c r="O658" s="832">
        <v>126</v>
      </c>
      <c r="P658" s="849">
        <v>703</v>
      </c>
      <c r="Q658" s="849">
        <v>89281</v>
      </c>
      <c r="R658" s="837">
        <v>0.97198815511572711</v>
      </c>
      <c r="S658" s="850">
        <v>127</v>
      </c>
    </row>
    <row r="659" spans="1:19" ht="14.4" customHeight="1" x14ac:dyDescent="0.3">
      <c r="A659" s="831" t="s">
        <v>5212</v>
      </c>
      <c r="B659" s="832" t="s">
        <v>5213</v>
      </c>
      <c r="C659" s="832" t="s">
        <v>597</v>
      </c>
      <c r="D659" s="832" t="s">
        <v>1722</v>
      </c>
      <c r="E659" s="832" t="s">
        <v>5209</v>
      </c>
      <c r="F659" s="832" t="s">
        <v>5254</v>
      </c>
      <c r="G659" s="832" t="s">
        <v>5256</v>
      </c>
      <c r="H659" s="849">
        <v>5</v>
      </c>
      <c r="I659" s="849">
        <v>630</v>
      </c>
      <c r="J659" s="832">
        <v>1</v>
      </c>
      <c r="K659" s="832">
        <v>126</v>
      </c>
      <c r="L659" s="849">
        <v>5</v>
      </c>
      <c r="M659" s="849">
        <v>630</v>
      </c>
      <c r="N659" s="832">
        <v>1</v>
      </c>
      <c r="O659" s="832">
        <v>126</v>
      </c>
      <c r="P659" s="849">
        <v>9</v>
      </c>
      <c r="Q659" s="849">
        <v>1143</v>
      </c>
      <c r="R659" s="837">
        <v>1.8142857142857143</v>
      </c>
      <c r="S659" s="850">
        <v>127</v>
      </c>
    </row>
    <row r="660" spans="1:19" ht="14.4" customHeight="1" x14ac:dyDescent="0.3">
      <c r="A660" s="831" t="s">
        <v>5212</v>
      </c>
      <c r="B660" s="832" t="s">
        <v>5213</v>
      </c>
      <c r="C660" s="832" t="s">
        <v>597</v>
      </c>
      <c r="D660" s="832" t="s">
        <v>1722</v>
      </c>
      <c r="E660" s="832" t="s">
        <v>5209</v>
      </c>
      <c r="F660" s="832" t="s">
        <v>5270</v>
      </c>
      <c r="G660" s="832" t="s">
        <v>5271</v>
      </c>
      <c r="H660" s="849">
        <v>24</v>
      </c>
      <c r="I660" s="849">
        <v>40248</v>
      </c>
      <c r="J660" s="832">
        <v>1.7132640899029457</v>
      </c>
      <c r="K660" s="832">
        <v>1677</v>
      </c>
      <c r="L660" s="849">
        <v>14</v>
      </c>
      <c r="M660" s="849">
        <v>23492</v>
      </c>
      <c r="N660" s="832">
        <v>1</v>
      </c>
      <c r="O660" s="832">
        <v>1678</v>
      </c>
      <c r="P660" s="849">
        <v>12</v>
      </c>
      <c r="Q660" s="849">
        <v>20160</v>
      </c>
      <c r="R660" s="837">
        <v>0.85816448152562574</v>
      </c>
      <c r="S660" s="850">
        <v>1680</v>
      </c>
    </row>
    <row r="661" spans="1:19" ht="14.4" customHeight="1" x14ac:dyDescent="0.3">
      <c r="A661" s="831" t="s">
        <v>5212</v>
      </c>
      <c r="B661" s="832" t="s">
        <v>5213</v>
      </c>
      <c r="C661" s="832" t="s">
        <v>597</v>
      </c>
      <c r="D661" s="832" t="s">
        <v>1722</v>
      </c>
      <c r="E661" s="832" t="s">
        <v>5209</v>
      </c>
      <c r="F661" s="832" t="s">
        <v>5270</v>
      </c>
      <c r="G661" s="832" t="s">
        <v>5272</v>
      </c>
      <c r="H661" s="849">
        <v>1</v>
      </c>
      <c r="I661" s="849">
        <v>1677</v>
      </c>
      <c r="J661" s="832">
        <v>0.49970202622169246</v>
      </c>
      <c r="K661" s="832">
        <v>1677</v>
      </c>
      <c r="L661" s="849">
        <v>2</v>
      </c>
      <c r="M661" s="849">
        <v>3356</v>
      </c>
      <c r="N661" s="832">
        <v>1</v>
      </c>
      <c r="O661" s="832">
        <v>1678</v>
      </c>
      <c r="P661" s="849"/>
      <c r="Q661" s="849"/>
      <c r="R661" s="837"/>
      <c r="S661" s="850"/>
    </row>
    <row r="662" spans="1:19" ht="14.4" customHeight="1" x14ac:dyDescent="0.3">
      <c r="A662" s="831" t="s">
        <v>5212</v>
      </c>
      <c r="B662" s="832" t="s">
        <v>5213</v>
      </c>
      <c r="C662" s="832" t="s">
        <v>597</v>
      </c>
      <c r="D662" s="832" t="s">
        <v>1722</v>
      </c>
      <c r="E662" s="832" t="s">
        <v>5209</v>
      </c>
      <c r="F662" s="832" t="s">
        <v>5275</v>
      </c>
      <c r="G662" s="832" t="s">
        <v>5276</v>
      </c>
      <c r="H662" s="849"/>
      <c r="I662" s="849"/>
      <c r="J662" s="832"/>
      <c r="K662" s="832"/>
      <c r="L662" s="849">
        <v>1</v>
      </c>
      <c r="M662" s="849">
        <v>1310</v>
      </c>
      <c r="N662" s="832">
        <v>1</v>
      </c>
      <c r="O662" s="832">
        <v>1310</v>
      </c>
      <c r="P662" s="849">
        <v>1</v>
      </c>
      <c r="Q662" s="849">
        <v>1313</v>
      </c>
      <c r="R662" s="837">
        <v>1.002290076335878</v>
      </c>
      <c r="S662" s="850">
        <v>1313</v>
      </c>
    </row>
    <row r="663" spans="1:19" ht="14.4" customHeight="1" x14ac:dyDescent="0.3">
      <c r="A663" s="831" t="s">
        <v>5212</v>
      </c>
      <c r="B663" s="832" t="s">
        <v>5213</v>
      </c>
      <c r="C663" s="832" t="s">
        <v>597</v>
      </c>
      <c r="D663" s="832" t="s">
        <v>1722</v>
      </c>
      <c r="E663" s="832" t="s">
        <v>5209</v>
      </c>
      <c r="F663" s="832" t="s">
        <v>5275</v>
      </c>
      <c r="G663" s="832" t="s">
        <v>5277</v>
      </c>
      <c r="H663" s="849">
        <v>13</v>
      </c>
      <c r="I663" s="849">
        <v>17017</v>
      </c>
      <c r="J663" s="832">
        <v>1.1809160305343511</v>
      </c>
      <c r="K663" s="832">
        <v>1309</v>
      </c>
      <c r="L663" s="849">
        <v>11</v>
      </c>
      <c r="M663" s="849">
        <v>14410</v>
      </c>
      <c r="N663" s="832">
        <v>1</v>
      </c>
      <c r="O663" s="832">
        <v>1310</v>
      </c>
      <c r="P663" s="849">
        <v>9</v>
      </c>
      <c r="Q663" s="849">
        <v>11817</v>
      </c>
      <c r="R663" s="837">
        <v>0.8200555170020819</v>
      </c>
      <c r="S663" s="850">
        <v>1313</v>
      </c>
    </row>
    <row r="664" spans="1:19" ht="14.4" customHeight="1" x14ac:dyDescent="0.3">
      <c r="A664" s="831" t="s">
        <v>5212</v>
      </c>
      <c r="B664" s="832" t="s">
        <v>5213</v>
      </c>
      <c r="C664" s="832" t="s">
        <v>597</v>
      </c>
      <c r="D664" s="832" t="s">
        <v>1722</v>
      </c>
      <c r="E664" s="832" t="s">
        <v>5209</v>
      </c>
      <c r="F664" s="832" t="s">
        <v>5278</v>
      </c>
      <c r="G664" s="832" t="s">
        <v>5280</v>
      </c>
      <c r="H664" s="849"/>
      <c r="I664" s="849"/>
      <c r="J664" s="832"/>
      <c r="K664" s="832"/>
      <c r="L664" s="849">
        <v>1</v>
      </c>
      <c r="M664" s="849">
        <v>972</v>
      </c>
      <c r="N664" s="832">
        <v>1</v>
      </c>
      <c r="O664" s="832">
        <v>972</v>
      </c>
      <c r="P664" s="849"/>
      <c r="Q664" s="849"/>
      <c r="R664" s="837"/>
      <c r="S664" s="850"/>
    </row>
    <row r="665" spans="1:19" ht="14.4" customHeight="1" x14ac:dyDescent="0.3">
      <c r="A665" s="831" t="s">
        <v>5212</v>
      </c>
      <c r="B665" s="832" t="s">
        <v>5213</v>
      </c>
      <c r="C665" s="832" t="s">
        <v>597</v>
      </c>
      <c r="D665" s="832" t="s">
        <v>1722</v>
      </c>
      <c r="E665" s="832" t="s">
        <v>5209</v>
      </c>
      <c r="F665" s="832" t="s">
        <v>5284</v>
      </c>
      <c r="G665" s="832" t="s">
        <v>5285</v>
      </c>
      <c r="H665" s="849"/>
      <c r="I665" s="849"/>
      <c r="J665" s="832"/>
      <c r="K665" s="832"/>
      <c r="L665" s="849"/>
      <c r="M665" s="849"/>
      <c r="N665" s="832"/>
      <c r="O665" s="832"/>
      <c r="P665" s="849">
        <v>5</v>
      </c>
      <c r="Q665" s="849">
        <v>820</v>
      </c>
      <c r="R665" s="837"/>
      <c r="S665" s="850">
        <v>164</v>
      </c>
    </row>
    <row r="666" spans="1:19" ht="14.4" customHeight="1" x14ac:dyDescent="0.3">
      <c r="A666" s="831" t="s">
        <v>5212</v>
      </c>
      <c r="B666" s="832" t="s">
        <v>5213</v>
      </c>
      <c r="C666" s="832" t="s">
        <v>597</v>
      </c>
      <c r="D666" s="832" t="s">
        <v>1722</v>
      </c>
      <c r="E666" s="832" t="s">
        <v>5209</v>
      </c>
      <c r="F666" s="832" t="s">
        <v>5284</v>
      </c>
      <c r="G666" s="832" t="s">
        <v>5286</v>
      </c>
      <c r="H666" s="849">
        <v>4</v>
      </c>
      <c r="I666" s="849">
        <v>652</v>
      </c>
      <c r="J666" s="832">
        <v>0.4</v>
      </c>
      <c r="K666" s="832">
        <v>163</v>
      </c>
      <c r="L666" s="849">
        <v>10</v>
      </c>
      <c r="M666" s="849">
        <v>1630</v>
      </c>
      <c r="N666" s="832">
        <v>1</v>
      </c>
      <c r="O666" s="832">
        <v>163</v>
      </c>
      <c r="P666" s="849">
        <v>5</v>
      </c>
      <c r="Q666" s="849">
        <v>820</v>
      </c>
      <c r="R666" s="837">
        <v>0.50306748466257667</v>
      </c>
      <c r="S666" s="850">
        <v>164</v>
      </c>
    </row>
    <row r="667" spans="1:19" ht="14.4" customHeight="1" x14ac:dyDescent="0.3">
      <c r="A667" s="831" t="s">
        <v>5212</v>
      </c>
      <c r="B667" s="832" t="s">
        <v>5213</v>
      </c>
      <c r="C667" s="832" t="s">
        <v>597</v>
      </c>
      <c r="D667" s="832" t="s">
        <v>1722</v>
      </c>
      <c r="E667" s="832" t="s">
        <v>5209</v>
      </c>
      <c r="F667" s="832" t="s">
        <v>5287</v>
      </c>
      <c r="G667" s="832" t="s">
        <v>5288</v>
      </c>
      <c r="H667" s="849">
        <v>17</v>
      </c>
      <c r="I667" s="849">
        <v>566.65</v>
      </c>
      <c r="J667" s="832">
        <v>3.4002400240024007</v>
      </c>
      <c r="K667" s="832">
        <v>33.332352941176467</v>
      </c>
      <c r="L667" s="849">
        <v>5</v>
      </c>
      <c r="M667" s="849">
        <v>166.64999999999998</v>
      </c>
      <c r="N667" s="832">
        <v>1</v>
      </c>
      <c r="O667" s="832">
        <v>33.33</v>
      </c>
      <c r="P667" s="849">
        <v>2</v>
      </c>
      <c r="Q667" s="849">
        <v>66.66</v>
      </c>
      <c r="R667" s="837">
        <v>0.4</v>
      </c>
      <c r="S667" s="850">
        <v>33.33</v>
      </c>
    </row>
    <row r="668" spans="1:19" ht="14.4" customHeight="1" x14ac:dyDescent="0.3">
      <c r="A668" s="831" t="s">
        <v>5212</v>
      </c>
      <c r="B668" s="832" t="s">
        <v>5213</v>
      </c>
      <c r="C668" s="832" t="s">
        <v>597</v>
      </c>
      <c r="D668" s="832" t="s">
        <v>1722</v>
      </c>
      <c r="E668" s="832" t="s">
        <v>5209</v>
      </c>
      <c r="F668" s="832" t="s">
        <v>5287</v>
      </c>
      <c r="G668" s="832" t="s">
        <v>5289</v>
      </c>
      <c r="H668" s="849">
        <v>515</v>
      </c>
      <c r="I668" s="849">
        <v>17166.650000000001</v>
      </c>
      <c r="J668" s="832">
        <v>0.7779450990770691</v>
      </c>
      <c r="K668" s="832">
        <v>33.333300970873786</v>
      </c>
      <c r="L668" s="849">
        <v>662</v>
      </c>
      <c r="M668" s="849">
        <v>22066.660000000003</v>
      </c>
      <c r="N668" s="832">
        <v>1</v>
      </c>
      <c r="O668" s="832">
        <v>33.333323262839883</v>
      </c>
      <c r="P668" s="849">
        <v>460</v>
      </c>
      <c r="Q668" s="849">
        <v>15333.3</v>
      </c>
      <c r="R668" s="837">
        <v>0.69486274769267287</v>
      </c>
      <c r="S668" s="850">
        <v>33.333260869565216</v>
      </c>
    </row>
    <row r="669" spans="1:19" ht="14.4" customHeight="1" x14ac:dyDescent="0.3">
      <c r="A669" s="831" t="s">
        <v>5212</v>
      </c>
      <c r="B669" s="832" t="s">
        <v>5213</v>
      </c>
      <c r="C669" s="832" t="s">
        <v>597</v>
      </c>
      <c r="D669" s="832" t="s">
        <v>1722</v>
      </c>
      <c r="E669" s="832" t="s">
        <v>5209</v>
      </c>
      <c r="F669" s="832" t="s">
        <v>5290</v>
      </c>
      <c r="G669" s="832" t="s">
        <v>5291</v>
      </c>
      <c r="H669" s="849">
        <v>1</v>
      </c>
      <c r="I669" s="849">
        <v>116</v>
      </c>
      <c r="J669" s="832"/>
      <c r="K669" s="832">
        <v>116</v>
      </c>
      <c r="L669" s="849"/>
      <c r="M669" s="849"/>
      <c r="N669" s="832"/>
      <c r="O669" s="832"/>
      <c r="P669" s="849">
        <v>4</v>
      </c>
      <c r="Q669" s="849">
        <v>464</v>
      </c>
      <c r="R669" s="837"/>
      <c r="S669" s="850">
        <v>116</v>
      </c>
    </row>
    <row r="670" spans="1:19" ht="14.4" customHeight="1" x14ac:dyDescent="0.3">
      <c r="A670" s="831" t="s">
        <v>5212</v>
      </c>
      <c r="B670" s="832" t="s">
        <v>5213</v>
      </c>
      <c r="C670" s="832" t="s">
        <v>597</v>
      </c>
      <c r="D670" s="832" t="s">
        <v>1722</v>
      </c>
      <c r="E670" s="832" t="s">
        <v>5209</v>
      </c>
      <c r="F670" s="832" t="s">
        <v>5290</v>
      </c>
      <c r="G670" s="832" t="s">
        <v>5292</v>
      </c>
      <c r="H670" s="849">
        <v>7</v>
      </c>
      <c r="I670" s="849">
        <v>812</v>
      </c>
      <c r="J670" s="832">
        <v>1</v>
      </c>
      <c r="K670" s="832">
        <v>116</v>
      </c>
      <c r="L670" s="849">
        <v>7</v>
      </c>
      <c r="M670" s="849">
        <v>812</v>
      </c>
      <c r="N670" s="832">
        <v>1</v>
      </c>
      <c r="O670" s="832">
        <v>116</v>
      </c>
      <c r="P670" s="849">
        <v>13</v>
      </c>
      <c r="Q670" s="849">
        <v>1508</v>
      </c>
      <c r="R670" s="837">
        <v>1.8571428571428572</v>
      </c>
      <c r="S670" s="850">
        <v>116</v>
      </c>
    </row>
    <row r="671" spans="1:19" ht="14.4" customHeight="1" x14ac:dyDescent="0.3">
      <c r="A671" s="831" t="s">
        <v>5212</v>
      </c>
      <c r="B671" s="832" t="s">
        <v>5213</v>
      </c>
      <c r="C671" s="832" t="s">
        <v>597</v>
      </c>
      <c r="D671" s="832" t="s">
        <v>1722</v>
      </c>
      <c r="E671" s="832" t="s">
        <v>5209</v>
      </c>
      <c r="F671" s="832" t="s">
        <v>5293</v>
      </c>
      <c r="G671" s="832" t="s">
        <v>5294</v>
      </c>
      <c r="H671" s="849"/>
      <c r="I671" s="849"/>
      <c r="J671" s="832"/>
      <c r="K671" s="832"/>
      <c r="L671" s="849"/>
      <c r="M671" s="849"/>
      <c r="N671" s="832"/>
      <c r="O671" s="832"/>
      <c r="P671" s="849">
        <v>3</v>
      </c>
      <c r="Q671" s="849">
        <v>111</v>
      </c>
      <c r="R671" s="837"/>
      <c r="S671" s="850">
        <v>37</v>
      </c>
    </row>
    <row r="672" spans="1:19" ht="14.4" customHeight="1" x14ac:dyDescent="0.3">
      <c r="A672" s="831" t="s">
        <v>5212</v>
      </c>
      <c r="B672" s="832" t="s">
        <v>5213</v>
      </c>
      <c r="C672" s="832" t="s">
        <v>597</v>
      </c>
      <c r="D672" s="832" t="s">
        <v>1722</v>
      </c>
      <c r="E672" s="832" t="s">
        <v>5209</v>
      </c>
      <c r="F672" s="832" t="s">
        <v>5295</v>
      </c>
      <c r="G672" s="832" t="s">
        <v>5296</v>
      </c>
      <c r="H672" s="849">
        <v>36</v>
      </c>
      <c r="I672" s="849">
        <v>3096</v>
      </c>
      <c r="J672" s="832">
        <v>1.125</v>
      </c>
      <c r="K672" s="832">
        <v>86</v>
      </c>
      <c r="L672" s="849">
        <v>32</v>
      </c>
      <c r="M672" s="849">
        <v>2752</v>
      </c>
      <c r="N672" s="832">
        <v>1</v>
      </c>
      <c r="O672" s="832">
        <v>86</v>
      </c>
      <c r="P672" s="849">
        <v>19</v>
      </c>
      <c r="Q672" s="849">
        <v>1634</v>
      </c>
      <c r="R672" s="837">
        <v>0.59375</v>
      </c>
      <c r="S672" s="850">
        <v>86</v>
      </c>
    </row>
    <row r="673" spans="1:19" ht="14.4" customHeight="1" x14ac:dyDescent="0.3">
      <c r="A673" s="831" t="s">
        <v>5212</v>
      </c>
      <c r="B673" s="832" t="s">
        <v>5213</v>
      </c>
      <c r="C673" s="832" t="s">
        <v>597</v>
      </c>
      <c r="D673" s="832" t="s">
        <v>1722</v>
      </c>
      <c r="E673" s="832" t="s">
        <v>5209</v>
      </c>
      <c r="F673" s="832" t="s">
        <v>5295</v>
      </c>
      <c r="G673" s="832" t="s">
        <v>5297</v>
      </c>
      <c r="H673" s="849">
        <v>1</v>
      </c>
      <c r="I673" s="849">
        <v>86</v>
      </c>
      <c r="J673" s="832">
        <v>0.33333333333333331</v>
      </c>
      <c r="K673" s="832">
        <v>86</v>
      </c>
      <c r="L673" s="849">
        <v>3</v>
      </c>
      <c r="M673" s="849">
        <v>258</v>
      </c>
      <c r="N673" s="832">
        <v>1</v>
      </c>
      <c r="O673" s="832">
        <v>86</v>
      </c>
      <c r="P673" s="849">
        <v>1</v>
      </c>
      <c r="Q673" s="849">
        <v>86</v>
      </c>
      <c r="R673" s="837">
        <v>0.33333333333333331</v>
      </c>
      <c r="S673" s="850">
        <v>86</v>
      </c>
    </row>
    <row r="674" spans="1:19" ht="14.4" customHeight="1" x14ac:dyDescent="0.3">
      <c r="A674" s="831" t="s">
        <v>5212</v>
      </c>
      <c r="B674" s="832" t="s">
        <v>5213</v>
      </c>
      <c r="C674" s="832" t="s">
        <v>597</v>
      </c>
      <c r="D674" s="832" t="s">
        <v>1722</v>
      </c>
      <c r="E674" s="832" t="s">
        <v>5209</v>
      </c>
      <c r="F674" s="832" t="s">
        <v>5298</v>
      </c>
      <c r="G674" s="832" t="s">
        <v>5299</v>
      </c>
      <c r="H674" s="849"/>
      <c r="I674" s="849"/>
      <c r="J674" s="832"/>
      <c r="K674" s="832"/>
      <c r="L674" s="849">
        <v>2</v>
      </c>
      <c r="M674" s="849">
        <v>64</v>
      </c>
      <c r="N674" s="832">
        <v>1</v>
      </c>
      <c r="O674" s="832">
        <v>32</v>
      </c>
      <c r="P674" s="849">
        <v>2</v>
      </c>
      <c r="Q674" s="849">
        <v>64</v>
      </c>
      <c r="R674" s="837">
        <v>1</v>
      </c>
      <c r="S674" s="850">
        <v>32</v>
      </c>
    </row>
    <row r="675" spans="1:19" ht="14.4" customHeight="1" x14ac:dyDescent="0.3">
      <c r="A675" s="831" t="s">
        <v>5212</v>
      </c>
      <c r="B675" s="832" t="s">
        <v>5213</v>
      </c>
      <c r="C675" s="832" t="s">
        <v>597</v>
      </c>
      <c r="D675" s="832" t="s">
        <v>1722</v>
      </c>
      <c r="E675" s="832" t="s">
        <v>5209</v>
      </c>
      <c r="F675" s="832" t="s">
        <v>5298</v>
      </c>
      <c r="G675" s="832" t="s">
        <v>5300</v>
      </c>
      <c r="H675" s="849">
        <v>9</v>
      </c>
      <c r="I675" s="849">
        <v>288</v>
      </c>
      <c r="J675" s="832">
        <v>1.8</v>
      </c>
      <c r="K675" s="832">
        <v>32</v>
      </c>
      <c r="L675" s="849">
        <v>5</v>
      </c>
      <c r="M675" s="849">
        <v>160</v>
      </c>
      <c r="N675" s="832">
        <v>1</v>
      </c>
      <c r="O675" s="832">
        <v>32</v>
      </c>
      <c r="P675" s="849">
        <v>3</v>
      </c>
      <c r="Q675" s="849">
        <v>96</v>
      </c>
      <c r="R675" s="837">
        <v>0.6</v>
      </c>
      <c r="S675" s="850">
        <v>32</v>
      </c>
    </row>
    <row r="676" spans="1:19" ht="14.4" customHeight="1" x14ac:dyDescent="0.3">
      <c r="A676" s="831" t="s">
        <v>5212</v>
      </c>
      <c r="B676" s="832" t="s">
        <v>5213</v>
      </c>
      <c r="C676" s="832" t="s">
        <v>597</v>
      </c>
      <c r="D676" s="832" t="s">
        <v>1722</v>
      </c>
      <c r="E676" s="832" t="s">
        <v>5209</v>
      </c>
      <c r="F676" s="832" t="s">
        <v>5303</v>
      </c>
      <c r="G676" s="832" t="s">
        <v>5304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496</v>
      </c>
      <c r="R676" s="837"/>
      <c r="S676" s="850">
        <v>496</v>
      </c>
    </row>
    <row r="677" spans="1:19" ht="14.4" customHeight="1" x14ac:dyDescent="0.3">
      <c r="A677" s="831" t="s">
        <v>5212</v>
      </c>
      <c r="B677" s="832" t="s">
        <v>5213</v>
      </c>
      <c r="C677" s="832" t="s">
        <v>597</v>
      </c>
      <c r="D677" s="832" t="s">
        <v>1722</v>
      </c>
      <c r="E677" s="832" t="s">
        <v>5209</v>
      </c>
      <c r="F677" s="832" t="s">
        <v>5303</v>
      </c>
      <c r="G677" s="832" t="s">
        <v>5305</v>
      </c>
      <c r="H677" s="849">
        <v>3</v>
      </c>
      <c r="I677" s="849">
        <v>1182</v>
      </c>
      <c r="J677" s="832">
        <v>0.99746835443037973</v>
      </c>
      <c r="K677" s="832">
        <v>394</v>
      </c>
      <c r="L677" s="849">
        <v>3</v>
      </c>
      <c r="M677" s="849">
        <v>1185</v>
      </c>
      <c r="N677" s="832">
        <v>1</v>
      </c>
      <c r="O677" s="832">
        <v>395</v>
      </c>
      <c r="P677" s="849">
        <v>1</v>
      </c>
      <c r="Q677" s="849">
        <v>496</v>
      </c>
      <c r="R677" s="837">
        <v>0.41856540084388183</v>
      </c>
      <c r="S677" s="850">
        <v>496</v>
      </c>
    </row>
    <row r="678" spans="1:19" ht="14.4" customHeight="1" x14ac:dyDescent="0.3">
      <c r="A678" s="831" t="s">
        <v>5212</v>
      </c>
      <c r="B678" s="832" t="s">
        <v>5213</v>
      </c>
      <c r="C678" s="832" t="s">
        <v>597</v>
      </c>
      <c r="D678" s="832" t="s">
        <v>1722</v>
      </c>
      <c r="E678" s="832" t="s">
        <v>5209</v>
      </c>
      <c r="F678" s="832" t="s">
        <v>5307</v>
      </c>
      <c r="G678" s="832" t="s">
        <v>5308</v>
      </c>
      <c r="H678" s="849">
        <v>7</v>
      </c>
      <c r="I678" s="849">
        <v>1134</v>
      </c>
      <c r="J678" s="832">
        <v>0.77777777777777779</v>
      </c>
      <c r="K678" s="832">
        <v>162</v>
      </c>
      <c r="L678" s="849">
        <v>9</v>
      </c>
      <c r="M678" s="849">
        <v>1458</v>
      </c>
      <c r="N678" s="832">
        <v>1</v>
      </c>
      <c r="O678" s="832">
        <v>162</v>
      </c>
      <c r="P678" s="849">
        <v>9</v>
      </c>
      <c r="Q678" s="849">
        <v>1422</v>
      </c>
      <c r="R678" s="837">
        <v>0.97530864197530864</v>
      </c>
      <c r="S678" s="850">
        <v>158</v>
      </c>
    </row>
    <row r="679" spans="1:19" ht="14.4" customHeight="1" x14ac:dyDescent="0.3">
      <c r="A679" s="831" t="s">
        <v>5212</v>
      </c>
      <c r="B679" s="832" t="s">
        <v>5213</v>
      </c>
      <c r="C679" s="832" t="s">
        <v>597</v>
      </c>
      <c r="D679" s="832" t="s">
        <v>1722</v>
      </c>
      <c r="E679" s="832" t="s">
        <v>5209</v>
      </c>
      <c r="F679" s="832" t="s">
        <v>5307</v>
      </c>
      <c r="G679" s="832" t="s">
        <v>5309</v>
      </c>
      <c r="H679" s="849"/>
      <c r="I679" s="849"/>
      <c r="J679" s="832"/>
      <c r="K679" s="832"/>
      <c r="L679" s="849"/>
      <c r="M679" s="849"/>
      <c r="N679" s="832"/>
      <c r="O679" s="832"/>
      <c r="P679" s="849">
        <v>2</v>
      </c>
      <c r="Q679" s="849">
        <v>316</v>
      </c>
      <c r="R679" s="837"/>
      <c r="S679" s="850">
        <v>158</v>
      </c>
    </row>
    <row r="680" spans="1:19" ht="14.4" customHeight="1" x14ac:dyDescent="0.3">
      <c r="A680" s="831" t="s">
        <v>5212</v>
      </c>
      <c r="B680" s="832" t="s">
        <v>5213</v>
      </c>
      <c r="C680" s="832" t="s">
        <v>597</v>
      </c>
      <c r="D680" s="832" t="s">
        <v>1722</v>
      </c>
      <c r="E680" s="832" t="s">
        <v>5209</v>
      </c>
      <c r="F680" s="832" t="s">
        <v>5210</v>
      </c>
      <c r="G680" s="832" t="s">
        <v>5211</v>
      </c>
      <c r="H680" s="849">
        <v>33</v>
      </c>
      <c r="I680" s="849">
        <v>8283</v>
      </c>
      <c r="J680" s="832">
        <v>1.5714285714285714</v>
      </c>
      <c r="K680" s="832">
        <v>251</v>
      </c>
      <c r="L680" s="849">
        <v>21</v>
      </c>
      <c r="M680" s="849">
        <v>5271</v>
      </c>
      <c r="N680" s="832">
        <v>1</v>
      </c>
      <c r="O680" s="832">
        <v>251</v>
      </c>
      <c r="P680" s="849">
        <v>19</v>
      </c>
      <c r="Q680" s="849">
        <v>4788</v>
      </c>
      <c r="R680" s="837">
        <v>0.9083665338645418</v>
      </c>
      <c r="S680" s="850">
        <v>252</v>
      </c>
    </row>
    <row r="681" spans="1:19" ht="14.4" customHeight="1" x14ac:dyDescent="0.3">
      <c r="A681" s="831" t="s">
        <v>5212</v>
      </c>
      <c r="B681" s="832" t="s">
        <v>5213</v>
      </c>
      <c r="C681" s="832" t="s">
        <v>597</v>
      </c>
      <c r="D681" s="832" t="s">
        <v>1722</v>
      </c>
      <c r="E681" s="832" t="s">
        <v>5209</v>
      </c>
      <c r="F681" s="832" t="s">
        <v>5210</v>
      </c>
      <c r="G681" s="832" t="s">
        <v>5312</v>
      </c>
      <c r="H681" s="849">
        <v>1</v>
      </c>
      <c r="I681" s="849">
        <v>251</v>
      </c>
      <c r="J681" s="832">
        <v>0.5</v>
      </c>
      <c r="K681" s="832">
        <v>251</v>
      </c>
      <c r="L681" s="849">
        <v>2</v>
      </c>
      <c r="M681" s="849">
        <v>502</v>
      </c>
      <c r="N681" s="832">
        <v>1</v>
      </c>
      <c r="O681" s="832">
        <v>251</v>
      </c>
      <c r="P681" s="849">
        <v>1</v>
      </c>
      <c r="Q681" s="849">
        <v>252</v>
      </c>
      <c r="R681" s="837">
        <v>0.50199203187250996</v>
      </c>
      <c r="S681" s="850">
        <v>252</v>
      </c>
    </row>
    <row r="682" spans="1:19" ht="14.4" customHeight="1" x14ac:dyDescent="0.3">
      <c r="A682" s="831" t="s">
        <v>5212</v>
      </c>
      <c r="B682" s="832" t="s">
        <v>5213</v>
      </c>
      <c r="C682" s="832" t="s">
        <v>597</v>
      </c>
      <c r="D682" s="832" t="s">
        <v>1722</v>
      </c>
      <c r="E682" s="832" t="s">
        <v>5209</v>
      </c>
      <c r="F682" s="832" t="s">
        <v>5313</v>
      </c>
      <c r="G682" s="832" t="s">
        <v>5314</v>
      </c>
      <c r="H682" s="849">
        <v>1</v>
      </c>
      <c r="I682" s="849">
        <v>120</v>
      </c>
      <c r="J682" s="832">
        <v>0.5</v>
      </c>
      <c r="K682" s="832">
        <v>120</v>
      </c>
      <c r="L682" s="849">
        <v>2</v>
      </c>
      <c r="M682" s="849">
        <v>240</v>
      </c>
      <c r="N682" s="832">
        <v>1</v>
      </c>
      <c r="O682" s="832">
        <v>120</v>
      </c>
      <c r="P682" s="849">
        <v>1</v>
      </c>
      <c r="Q682" s="849">
        <v>121</v>
      </c>
      <c r="R682" s="837">
        <v>0.50416666666666665</v>
      </c>
      <c r="S682" s="850">
        <v>121</v>
      </c>
    </row>
    <row r="683" spans="1:19" ht="14.4" customHeight="1" x14ac:dyDescent="0.3">
      <c r="A683" s="831" t="s">
        <v>5212</v>
      </c>
      <c r="B683" s="832" t="s">
        <v>5213</v>
      </c>
      <c r="C683" s="832" t="s">
        <v>597</v>
      </c>
      <c r="D683" s="832" t="s">
        <v>1722</v>
      </c>
      <c r="E683" s="832" t="s">
        <v>5209</v>
      </c>
      <c r="F683" s="832" t="s">
        <v>5320</v>
      </c>
      <c r="G683" s="832" t="s">
        <v>5321</v>
      </c>
      <c r="H683" s="849">
        <v>2</v>
      </c>
      <c r="I683" s="849">
        <v>246</v>
      </c>
      <c r="J683" s="832">
        <v>0.18181818181818182</v>
      </c>
      <c r="K683" s="832">
        <v>123</v>
      </c>
      <c r="L683" s="849">
        <v>11</v>
      </c>
      <c r="M683" s="849">
        <v>1353</v>
      </c>
      <c r="N683" s="832">
        <v>1</v>
      </c>
      <c r="O683" s="832">
        <v>123</v>
      </c>
      <c r="P683" s="849"/>
      <c r="Q683" s="849"/>
      <c r="R683" s="837"/>
      <c r="S683" s="850"/>
    </row>
    <row r="684" spans="1:19" ht="14.4" customHeight="1" x14ac:dyDescent="0.3">
      <c r="A684" s="831" t="s">
        <v>5212</v>
      </c>
      <c r="B684" s="832" t="s">
        <v>5213</v>
      </c>
      <c r="C684" s="832" t="s">
        <v>597</v>
      </c>
      <c r="D684" s="832" t="s">
        <v>1722</v>
      </c>
      <c r="E684" s="832" t="s">
        <v>5209</v>
      </c>
      <c r="F684" s="832" t="s">
        <v>5320</v>
      </c>
      <c r="G684" s="832" t="s">
        <v>5322</v>
      </c>
      <c r="H684" s="849">
        <v>1</v>
      </c>
      <c r="I684" s="849">
        <v>123</v>
      </c>
      <c r="J684" s="832">
        <v>1</v>
      </c>
      <c r="K684" s="832">
        <v>123</v>
      </c>
      <c r="L684" s="849">
        <v>1</v>
      </c>
      <c r="M684" s="849">
        <v>123</v>
      </c>
      <c r="N684" s="832">
        <v>1</v>
      </c>
      <c r="O684" s="832">
        <v>123</v>
      </c>
      <c r="P684" s="849">
        <v>2</v>
      </c>
      <c r="Q684" s="849">
        <v>248</v>
      </c>
      <c r="R684" s="837">
        <v>2.0162601626016259</v>
      </c>
      <c r="S684" s="850">
        <v>124</v>
      </c>
    </row>
    <row r="685" spans="1:19" ht="14.4" customHeight="1" x14ac:dyDescent="0.3">
      <c r="A685" s="831" t="s">
        <v>5212</v>
      </c>
      <c r="B685" s="832" t="s">
        <v>5213</v>
      </c>
      <c r="C685" s="832" t="s">
        <v>597</v>
      </c>
      <c r="D685" s="832" t="s">
        <v>1722</v>
      </c>
      <c r="E685" s="832" t="s">
        <v>5209</v>
      </c>
      <c r="F685" s="832" t="s">
        <v>5323</v>
      </c>
      <c r="G685" s="832" t="s">
        <v>5324</v>
      </c>
      <c r="H685" s="849"/>
      <c r="I685" s="849"/>
      <c r="J685" s="832"/>
      <c r="K685" s="832"/>
      <c r="L685" s="849"/>
      <c r="M685" s="849"/>
      <c r="N685" s="832"/>
      <c r="O685" s="832"/>
      <c r="P685" s="849">
        <v>1</v>
      </c>
      <c r="Q685" s="849">
        <v>59</v>
      </c>
      <c r="R685" s="837"/>
      <c r="S685" s="850">
        <v>59</v>
      </c>
    </row>
    <row r="686" spans="1:19" ht="14.4" customHeight="1" x14ac:dyDescent="0.3">
      <c r="A686" s="831" t="s">
        <v>5212</v>
      </c>
      <c r="B686" s="832" t="s">
        <v>5213</v>
      </c>
      <c r="C686" s="832" t="s">
        <v>597</v>
      </c>
      <c r="D686" s="832" t="s">
        <v>1722</v>
      </c>
      <c r="E686" s="832" t="s">
        <v>5209</v>
      </c>
      <c r="F686" s="832" t="s">
        <v>5325</v>
      </c>
      <c r="G686" s="832" t="s">
        <v>5326</v>
      </c>
      <c r="H686" s="849"/>
      <c r="I686" s="849"/>
      <c r="J686" s="832"/>
      <c r="K686" s="832"/>
      <c r="L686" s="849"/>
      <c r="M686" s="849"/>
      <c r="N686" s="832"/>
      <c r="O686" s="832"/>
      <c r="P686" s="849">
        <v>2</v>
      </c>
      <c r="Q686" s="849">
        <v>750</v>
      </c>
      <c r="R686" s="837"/>
      <c r="S686" s="850">
        <v>375</v>
      </c>
    </row>
    <row r="687" spans="1:19" ht="14.4" customHeight="1" x14ac:dyDescent="0.3">
      <c r="A687" s="831" t="s">
        <v>5212</v>
      </c>
      <c r="B687" s="832" t="s">
        <v>5213</v>
      </c>
      <c r="C687" s="832" t="s">
        <v>597</v>
      </c>
      <c r="D687" s="832" t="s">
        <v>1722</v>
      </c>
      <c r="E687" s="832" t="s">
        <v>5209</v>
      </c>
      <c r="F687" s="832" t="s">
        <v>5331</v>
      </c>
      <c r="G687" s="832" t="s">
        <v>5332</v>
      </c>
      <c r="H687" s="849"/>
      <c r="I687" s="849"/>
      <c r="J687" s="832"/>
      <c r="K687" s="832"/>
      <c r="L687" s="849"/>
      <c r="M687" s="849"/>
      <c r="N687" s="832"/>
      <c r="O687" s="832"/>
      <c r="P687" s="849">
        <v>2</v>
      </c>
      <c r="Q687" s="849">
        <v>706</v>
      </c>
      <c r="R687" s="837"/>
      <c r="S687" s="850">
        <v>353</v>
      </c>
    </row>
    <row r="688" spans="1:19" ht="14.4" customHeight="1" x14ac:dyDescent="0.3">
      <c r="A688" s="831" t="s">
        <v>5212</v>
      </c>
      <c r="B688" s="832" t="s">
        <v>5213</v>
      </c>
      <c r="C688" s="832" t="s">
        <v>597</v>
      </c>
      <c r="D688" s="832" t="s">
        <v>1722</v>
      </c>
      <c r="E688" s="832" t="s">
        <v>5209</v>
      </c>
      <c r="F688" s="832" t="s">
        <v>5331</v>
      </c>
      <c r="G688" s="832" t="s">
        <v>5333</v>
      </c>
      <c r="H688" s="849"/>
      <c r="I688" s="849"/>
      <c r="J688" s="832"/>
      <c r="K688" s="832"/>
      <c r="L688" s="849">
        <v>1</v>
      </c>
      <c r="M688" s="849">
        <v>319</v>
      </c>
      <c r="N688" s="832">
        <v>1</v>
      </c>
      <c r="O688" s="832">
        <v>319</v>
      </c>
      <c r="P688" s="849">
        <v>1</v>
      </c>
      <c r="Q688" s="849">
        <v>353</v>
      </c>
      <c r="R688" s="837">
        <v>1.1065830721003134</v>
      </c>
      <c r="S688" s="850">
        <v>353</v>
      </c>
    </row>
    <row r="689" spans="1:19" ht="14.4" customHeight="1" x14ac:dyDescent="0.3">
      <c r="A689" s="831" t="s">
        <v>5212</v>
      </c>
      <c r="B689" s="832" t="s">
        <v>5213</v>
      </c>
      <c r="C689" s="832" t="s">
        <v>597</v>
      </c>
      <c r="D689" s="832" t="s">
        <v>1722</v>
      </c>
      <c r="E689" s="832" t="s">
        <v>5209</v>
      </c>
      <c r="F689" s="832" t="s">
        <v>5337</v>
      </c>
      <c r="G689" s="832" t="s">
        <v>5338</v>
      </c>
      <c r="H689" s="849"/>
      <c r="I689" s="849"/>
      <c r="J689" s="832"/>
      <c r="K689" s="832"/>
      <c r="L689" s="849"/>
      <c r="M689" s="849"/>
      <c r="N689" s="832"/>
      <c r="O689" s="832"/>
      <c r="P689" s="849">
        <v>2</v>
      </c>
      <c r="Q689" s="849">
        <v>266</v>
      </c>
      <c r="R689" s="837"/>
      <c r="S689" s="850">
        <v>133</v>
      </c>
    </row>
    <row r="690" spans="1:19" ht="14.4" customHeight="1" x14ac:dyDescent="0.3">
      <c r="A690" s="831" t="s">
        <v>5212</v>
      </c>
      <c r="B690" s="832" t="s">
        <v>5213</v>
      </c>
      <c r="C690" s="832" t="s">
        <v>597</v>
      </c>
      <c r="D690" s="832" t="s">
        <v>1722</v>
      </c>
      <c r="E690" s="832" t="s">
        <v>5209</v>
      </c>
      <c r="F690" s="832" t="s">
        <v>5339</v>
      </c>
      <c r="G690" s="832" t="s">
        <v>5340</v>
      </c>
      <c r="H690" s="849">
        <v>55</v>
      </c>
      <c r="I690" s="849">
        <v>6325</v>
      </c>
      <c r="J690" s="832">
        <v>1.4473684210526316</v>
      </c>
      <c r="K690" s="832">
        <v>115</v>
      </c>
      <c r="L690" s="849">
        <v>38</v>
      </c>
      <c r="M690" s="849">
        <v>4370</v>
      </c>
      <c r="N690" s="832">
        <v>1</v>
      </c>
      <c r="O690" s="832">
        <v>115</v>
      </c>
      <c r="P690" s="849">
        <v>55</v>
      </c>
      <c r="Q690" s="849">
        <v>7975</v>
      </c>
      <c r="R690" s="837">
        <v>1.8249427917620138</v>
      </c>
      <c r="S690" s="850">
        <v>145</v>
      </c>
    </row>
    <row r="691" spans="1:19" ht="14.4" customHeight="1" x14ac:dyDescent="0.3">
      <c r="A691" s="831" t="s">
        <v>5212</v>
      </c>
      <c r="B691" s="832" t="s">
        <v>5213</v>
      </c>
      <c r="C691" s="832" t="s">
        <v>597</v>
      </c>
      <c r="D691" s="832" t="s">
        <v>1722</v>
      </c>
      <c r="E691" s="832" t="s">
        <v>5209</v>
      </c>
      <c r="F691" s="832" t="s">
        <v>5339</v>
      </c>
      <c r="G691" s="832" t="s">
        <v>5341</v>
      </c>
      <c r="H691" s="849"/>
      <c r="I691" s="849"/>
      <c r="J691" s="832"/>
      <c r="K691" s="832"/>
      <c r="L691" s="849">
        <v>4</v>
      </c>
      <c r="M691" s="849">
        <v>460</v>
      </c>
      <c r="N691" s="832">
        <v>1</v>
      </c>
      <c r="O691" s="832">
        <v>115</v>
      </c>
      <c r="P691" s="849"/>
      <c r="Q691" s="849"/>
      <c r="R691" s="837"/>
      <c r="S691" s="850"/>
    </row>
    <row r="692" spans="1:19" ht="14.4" customHeight="1" x14ac:dyDescent="0.3">
      <c r="A692" s="831" t="s">
        <v>5212</v>
      </c>
      <c r="B692" s="832" t="s">
        <v>5213</v>
      </c>
      <c r="C692" s="832" t="s">
        <v>597</v>
      </c>
      <c r="D692" s="832" t="s">
        <v>1722</v>
      </c>
      <c r="E692" s="832" t="s">
        <v>5209</v>
      </c>
      <c r="F692" s="832" t="s">
        <v>5355</v>
      </c>
      <c r="G692" s="832" t="s">
        <v>5356</v>
      </c>
      <c r="H692" s="849">
        <v>19</v>
      </c>
      <c r="I692" s="849">
        <v>4313</v>
      </c>
      <c r="J692" s="832">
        <v>1.5833333333333333</v>
      </c>
      <c r="K692" s="832">
        <v>227</v>
      </c>
      <c r="L692" s="849">
        <v>12</v>
      </c>
      <c r="M692" s="849">
        <v>2724</v>
      </c>
      <c r="N692" s="832">
        <v>1</v>
      </c>
      <c r="O692" s="832">
        <v>227</v>
      </c>
      <c r="P692" s="849">
        <v>17</v>
      </c>
      <c r="Q692" s="849">
        <v>2805</v>
      </c>
      <c r="R692" s="837">
        <v>1.0297356828193833</v>
      </c>
      <c r="S692" s="850">
        <v>165</v>
      </c>
    </row>
    <row r="693" spans="1:19" ht="14.4" customHeight="1" x14ac:dyDescent="0.3">
      <c r="A693" s="831" t="s">
        <v>5212</v>
      </c>
      <c r="B693" s="832" t="s">
        <v>5213</v>
      </c>
      <c r="C693" s="832" t="s">
        <v>597</v>
      </c>
      <c r="D693" s="832" t="s">
        <v>1722</v>
      </c>
      <c r="E693" s="832" t="s">
        <v>5209</v>
      </c>
      <c r="F693" s="832" t="s">
        <v>5357</v>
      </c>
      <c r="G693" s="832" t="s">
        <v>5358</v>
      </c>
      <c r="H693" s="849"/>
      <c r="I693" s="849"/>
      <c r="J693" s="832"/>
      <c r="K693" s="832"/>
      <c r="L693" s="849">
        <v>1</v>
      </c>
      <c r="M693" s="849">
        <v>892</v>
      </c>
      <c r="N693" s="832">
        <v>1</v>
      </c>
      <c r="O693" s="832">
        <v>892</v>
      </c>
      <c r="P693" s="849"/>
      <c r="Q693" s="849"/>
      <c r="R693" s="837"/>
      <c r="S693" s="850"/>
    </row>
    <row r="694" spans="1:19" ht="14.4" customHeight="1" x14ac:dyDescent="0.3">
      <c r="A694" s="831" t="s">
        <v>5212</v>
      </c>
      <c r="B694" s="832" t="s">
        <v>5213</v>
      </c>
      <c r="C694" s="832" t="s">
        <v>597</v>
      </c>
      <c r="D694" s="832" t="s">
        <v>1722</v>
      </c>
      <c r="E694" s="832" t="s">
        <v>5209</v>
      </c>
      <c r="F694" s="832" t="s">
        <v>5364</v>
      </c>
      <c r="G694" s="832" t="s">
        <v>5365</v>
      </c>
      <c r="H694" s="849">
        <v>1</v>
      </c>
      <c r="I694" s="849">
        <v>399</v>
      </c>
      <c r="J694" s="832"/>
      <c r="K694" s="832">
        <v>399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5212</v>
      </c>
      <c r="B695" s="832" t="s">
        <v>5213</v>
      </c>
      <c r="C695" s="832" t="s">
        <v>597</v>
      </c>
      <c r="D695" s="832" t="s">
        <v>1722</v>
      </c>
      <c r="E695" s="832" t="s">
        <v>5209</v>
      </c>
      <c r="F695" s="832" t="s">
        <v>5369</v>
      </c>
      <c r="G695" s="832" t="s">
        <v>5370</v>
      </c>
      <c r="H695" s="849">
        <v>1</v>
      </c>
      <c r="I695" s="849">
        <v>120</v>
      </c>
      <c r="J695" s="832"/>
      <c r="K695" s="832">
        <v>120</v>
      </c>
      <c r="L695" s="849"/>
      <c r="M695" s="849"/>
      <c r="N695" s="832"/>
      <c r="O695" s="832"/>
      <c r="P695" s="849">
        <v>2</v>
      </c>
      <c r="Q695" s="849">
        <v>242</v>
      </c>
      <c r="R695" s="837"/>
      <c r="S695" s="850">
        <v>121</v>
      </c>
    </row>
    <row r="696" spans="1:19" ht="14.4" customHeight="1" x14ac:dyDescent="0.3">
      <c r="A696" s="831" t="s">
        <v>5212</v>
      </c>
      <c r="B696" s="832" t="s">
        <v>5213</v>
      </c>
      <c r="C696" s="832" t="s">
        <v>597</v>
      </c>
      <c r="D696" s="832" t="s">
        <v>1722</v>
      </c>
      <c r="E696" s="832" t="s">
        <v>5209</v>
      </c>
      <c r="F696" s="832" t="s">
        <v>5373</v>
      </c>
      <c r="G696" s="832" t="s">
        <v>5374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121</v>
      </c>
      <c r="R696" s="837"/>
      <c r="S696" s="850">
        <v>121</v>
      </c>
    </row>
    <row r="697" spans="1:19" ht="14.4" customHeight="1" x14ac:dyDescent="0.3">
      <c r="A697" s="831" t="s">
        <v>5212</v>
      </c>
      <c r="B697" s="832" t="s">
        <v>5213</v>
      </c>
      <c r="C697" s="832" t="s">
        <v>597</v>
      </c>
      <c r="D697" s="832" t="s">
        <v>1722</v>
      </c>
      <c r="E697" s="832" t="s">
        <v>5209</v>
      </c>
      <c r="F697" s="832" t="s">
        <v>5379</v>
      </c>
      <c r="G697" s="832" t="s">
        <v>5380</v>
      </c>
      <c r="H697" s="849">
        <v>1</v>
      </c>
      <c r="I697" s="849">
        <v>179</v>
      </c>
      <c r="J697" s="832"/>
      <c r="K697" s="832">
        <v>179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 t="s">
        <v>5212</v>
      </c>
      <c r="B698" s="832" t="s">
        <v>5213</v>
      </c>
      <c r="C698" s="832" t="s">
        <v>597</v>
      </c>
      <c r="D698" s="832" t="s">
        <v>1722</v>
      </c>
      <c r="E698" s="832" t="s">
        <v>5209</v>
      </c>
      <c r="F698" s="832" t="s">
        <v>5388</v>
      </c>
      <c r="G698" s="832" t="s">
        <v>5389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286</v>
      </c>
      <c r="R698" s="837"/>
      <c r="S698" s="850">
        <v>286</v>
      </c>
    </row>
    <row r="699" spans="1:19" ht="14.4" customHeight="1" x14ac:dyDescent="0.3">
      <c r="A699" s="831" t="s">
        <v>5212</v>
      </c>
      <c r="B699" s="832" t="s">
        <v>5213</v>
      </c>
      <c r="C699" s="832" t="s">
        <v>597</v>
      </c>
      <c r="D699" s="832" t="s">
        <v>1720</v>
      </c>
      <c r="E699" s="832" t="s">
        <v>5214</v>
      </c>
      <c r="F699" s="832" t="s">
        <v>5215</v>
      </c>
      <c r="G699" s="832" t="s">
        <v>5216</v>
      </c>
      <c r="H699" s="849"/>
      <c r="I699" s="849"/>
      <c r="J699" s="832"/>
      <c r="K699" s="832"/>
      <c r="L699" s="849"/>
      <c r="M699" s="849"/>
      <c r="N699" s="832"/>
      <c r="O699" s="832"/>
      <c r="P699" s="849">
        <v>0.89999999999999991</v>
      </c>
      <c r="Q699" s="849">
        <v>62.730000000000004</v>
      </c>
      <c r="R699" s="837"/>
      <c r="S699" s="850">
        <v>69.700000000000017</v>
      </c>
    </row>
    <row r="700" spans="1:19" ht="14.4" customHeight="1" x14ac:dyDescent="0.3">
      <c r="A700" s="831" t="s">
        <v>5212</v>
      </c>
      <c r="B700" s="832" t="s">
        <v>5213</v>
      </c>
      <c r="C700" s="832" t="s">
        <v>597</v>
      </c>
      <c r="D700" s="832" t="s">
        <v>1720</v>
      </c>
      <c r="E700" s="832" t="s">
        <v>5209</v>
      </c>
      <c r="F700" s="832" t="s">
        <v>5229</v>
      </c>
      <c r="G700" s="832" t="s">
        <v>5230</v>
      </c>
      <c r="H700" s="849"/>
      <c r="I700" s="849"/>
      <c r="J700" s="832"/>
      <c r="K700" s="832"/>
      <c r="L700" s="849"/>
      <c r="M700" s="849"/>
      <c r="N700" s="832"/>
      <c r="O700" s="832"/>
      <c r="P700" s="849">
        <v>2</v>
      </c>
      <c r="Q700" s="849">
        <v>212</v>
      </c>
      <c r="R700" s="837"/>
      <c r="S700" s="850">
        <v>106</v>
      </c>
    </row>
    <row r="701" spans="1:19" ht="14.4" customHeight="1" x14ac:dyDescent="0.3">
      <c r="A701" s="831" t="s">
        <v>5212</v>
      </c>
      <c r="B701" s="832" t="s">
        <v>5213</v>
      </c>
      <c r="C701" s="832" t="s">
        <v>597</v>
      </c>
      <c r="D701" s="832" t="s">
        <v>1720</v>
      </c>
      <c r="E701" s="832" t="s">
        <v>5209</v>
      </c>
      <c r="F701" s="832" t="s">
        <v>5231</v>
      </c>
      <c r="G701" s="832" t="s">
        <v>5232</v>
      </c>
      <c r="H701" s="849"/>
      <c r="I701" s="849"/>
      <c r="J701" s="832"/>
      <c r="K701" s="832"/>
      <c r="L701" s="849"/>
      <c r="M701" s="849"/>
      <c r="N701" s="832"/>
      <c r="O701" s="832"/>
      <c r="P701" s="849">
        <v>1</v>
      </c>
      <c r="Q701" s="849">
        <v>37</v>
      </c>
      <c r="R701" s="837"/>
      <c r="S701" s="850">
        <v>37</v>
      </c>
    </row>
    <row r="702" spans="1:19" ht="14.4" customHeight="1" x14ac:dyDescent="0.3">
      <c r="A702" s="831" t="s">
        <v>5212</v>
      </c>
      <c r="B702" s="832" t="s">
        <v>5213</v>
      </c>
      <c r="C702" s="832" t="s">
        <v>597</v>
      </c>
      <c r="D702" s="832" t="s">
        <v>1720</v>
      </c>
      <c r="E702" s="832" t="s">
        <v>5209</v>
      </c>
      <c r="F702" s="832" t="s">
        <v>5239</v>
      </c>
      <c r="G702" s="832" t="s">
        <v>5240</v>
      </c>
      <c r="H702" s="849"/>
      <c r="I702" s="849"/>
      <c r="J702" s="832"/>
      <c r="K702" s="832"/>
      <c r="L702" s="849"/>
      <c r="M702" s="849"/>
      <c r="N702" s="832"/>
      <c r="O702" s="832"/>
      <c r="P702" s="849">
        <v>4</v>
      </c>
      <c r="Q702" s="849">
        <v>964</v>
      </c>
      <c r="R702" s="837"/>
      <c r="S702" s="850">
        <v>241</v>
      </c>
    </row>
    <row r="703" spans="1:19" ht="14.4" customHeight="1" x14ac:dyDescent="0.3">
      <c r="A703" s="831" t="s">
        <v>5212</v>
      </c>
      <c r="B703" s="832" t="s">
        <v>5213</v>
      </c>
      <c r="C703" s="832" t="s">
        <v>597</v>
      </c>
      <c r="D703" s="832" t="s">
        <v>1720</v>
      </c>
      <c r="E703" s="832" t="s">
        <v>5209</v>
      </c>
      <c r="F703" s="832" t="s">
        <v>5248</v>
      </c>
      <c r="G703" s="832" t="s">
        <v>5249</v>
      </c>
      <c r="H703" s="849"/>
      <c r="I703" s="849"/>
      <c r="J703" s="832"/>
      <c r="K703" s="832"/>
      <c r="L703" s="849"/>
      <c r="M703" s="849"/>
      <c r="N703" s="832"/>
      <c r="O703" s="832"/>
      <c r="P703" s="849">
        <v>34</v>
      </c>
      <c r="Q703" s="849">
        <v>3094</v>
      </c>
      <c r="R703" s="837"/>
      <c r="S703" s="850">
        <v>91</v>
      </c>
    </row>
    <row r="704" spans="1:19" ht="14.4" customHeight="1" x14ac:dyDescent="0.3">
      <c r="A704" s="831" t="s">
        <v>5212</v>
      </c>
      <c r="B704" s="832" t="s">
        <v>5213</v>
      </c>
      <c r="C704" s="832" t="s">
        <v>597</v>
      </c>
      <c r="D704" s="832" t="s">
        <v>1720</v>
      </c>
      <c r="E704" s="832" t="s">
        <v>5209</v>
      </c>
      <c r="F704" s="832" t="s">
        <v>5251</v>
      </c>
      <c r="G704" s="832" t="s">
        <v>5252</v>
      </c>
      <c r="H704" s="849"/>
      <c r="I704" s="849"/>
      <c r="J704" s="832"/>
      <c r="K704" s="832"/>
      <c r="L704" s="849"/>
      <c r="M704" s="849"/>
      <c r="N704" s="832"/>
      <c r="O704" s="832"/>
      <c r="P704" s="849">
        <v>2</v>
      </c>
      <c r="Q704" s="849">
        <v>162</v>
      </c>
      <c r="R704" s="837"/>
      <c r="S704" s="850">
        <v>81</v>
      </c>
    </row>
    <row r="705" spans="1:19" ht="14.4" customHeight="1" x14ac:dyDescent="0.3">
      <c r="A705" s="831" t="s">
        <v>5212</v>
      </c>
      <c r="B705" s="832" t="s">
        <v>5213</v>
      </c>
      <c r="C705" s="832" t="s">
        <v>597</v>
      </c>
      <c r="D705" s="832" t="s">
        <v>1720</v>
      </c>
      <c r="E705" s="832" t="s">
        <v>5209</v>
      </c>
      <c r="F705" s="832" t="s">
        <v>5254</v>
      </c>
      <c r="G705" s="832" t="s">
        <v>5255</v>
      </c>
      <c r="H705" s="849"/>
      <c r="I705" s="849"/>
      <c r="J705" s="832"/>
      <c r="K705" s="832"/>
      <c r="L705" s="849"/>
      <c r="M705" s="849"/>
      <c r="N705" s="832"/>
      <c r="O705" s="832"/>
      <c r="P705" s="849">
        <v>349</v>
      </c>
      <c r="Q705" s="849">
        <v>44323</v>
      </c>
      <c r="R705" s="837"/>
      <c r="S705" s="850">
        <v>127</v>
      </c>
    </row>
    <row r="706" spans="1:19" ht="14.4" customHeight="1" x14ac:dyDescent="0.3">
      <c r="A706" s="831" t="s">
        <v>5212</v>
      </c>
      <c r="B706" s="832" t="s">
        <v>5213</v>
      </c>
      <c r="C706" s="832" t="s">
        <v>597</v>
      </c>
      <c r="D706" s="832" t="s">
        <v>1720</v>
      </c>
      <c r="E706" s="832" t="s">
        <v>5209</v>
      </c>
      <c r="F706" s="832" t="s">
        <v>5254</v>
      </c>
      <c r="G706" s="832" t="s">
        <v>5256</v>
      </c>
      <c r="H706" s="849"/>
      <c r="I706" s="849"/>
      <c r="J706" s="832"/>
      <c r="K706" s="832"/>
      <c r="L706" s="849"/>
      <c r="M706" s="849"/>
      <c r="N706" s="832"/>
      <c r="O706" s="832"/>
      <c r="P706" s="849">
        <v>3</v>
      </c>
      <c r="Q706" s="849">
        <v>381</v>
      </c>
      <c r="R706" s="837"/>
      <c r="S706" s="850">
        <v>127</v>
      </c>
    </row>
    <row r="707" spans="1:19" ht="14.4" customHeight="1" x14ac:dyDescent="0.3">
      <c r="A707" s="831" t="s">
        <v>5212</v>
      </c>
      <c r="B707" s="832" t="s">
        <v>5213</v>
      </c>
      <c r="C707" s="832" t="s">
        <v>597</v>
      </c>
      <c r="D707" s="832" t="s">
        <v>1720</v>
      </c>
      <c r="E707" s="832" t="s">
        <v>5209</v>
      </c>
      <c r="F707" s="832" t="s">
        <v>5275</v>
      </c>
      <c r="G707" s="832" t="s">
        <v>5277</v>
      </c>
      <c r="H707" s="849"/>
      <c r="I707" s="849"/>
      <c r="J707" s="832"/>
      <c r="K707" s="832"/>
      <c r="L707" s="849"/>
      <c r="M707" s="849"/>
      <c r="N707" s="832"/>
      <c r="O707" s="832"/>
      <c r="P707" s="849">
        <v>3</v>
      </c>
      <c r="Q707" s="849">
        <v>3939</v>
      </c>
      <c r="R707" s="837"/>
      <c r="S707" s="850">
        <v>1313</v>
      </c>
    </row>
    <row r="708" spans="1:19" ht="14.4" customHeight="1" x14ac:dyDescent="0.3">
      <c r="A708" s="831" t="s">
        <v>5212</v>
      </c>
      <c r="B708" s="832" t="s">
        <v>5213</v>
      </c>
      <c r="C708" s="832" t="s">
        <v>597</v>
      </c>
      <c r="D708" s="832" t="s">
        <v>1720</v>
      </c>
      <c r="E708" s="832" t="s">
        <v>5209</v>
      </c>
      <c r="F708" s="832" t="s">
        <v>5284</v>
      </c>
      <c r="G708" s="832" t="s">
        <v>5286</v>
      </c>
      <c r="H708" s="849"/>
      <c r="I708" s="849"/>
      <c r="J708" s="832"/>
      <c r="K708" s="832"/>
      <c r="L708" s="849"/>
      <c r="M708" s="849"/>
      <c r="N708" s="832"/>
      <c r="O708" s="832"/>
      <c r="P708" s="849">
        <v>1</v>
      </c>
      <c r="Q708" s="849">
        <v>164</v>
      </c>
      <c r="R708" s="837"/>
      <c r="S708" s="850">
        <v>164</v>
      </c>
    </row>
    <row r="709" spans="1:19" ht="14.4" customHeight="1" x14ac:dyDescent="0.3">
      <c r="A709" s="831" t="s">
        <v>5212</v>
      </c>
      <c r="B709" s="832" t="s">
        <v>5213</v>
      </c>
      <c r="C709" s="832" t="s">
        <v>597</v>
      </c>
      <c r="D709" s="832" t="s">
        <v>1720</v>
      </c>
      <c r="E709" s="832" t="s">
        <v>5209</v>
      </c>
      <c r="F709" s="832" t="s">
        <v>5287</v>
      </c>
      <c r="G709" s="832" t="s">
        <v>5289</v>
      </c>
      <c r="H709" s="849"/>
      <c r="I709" s="849"/>
      <c r="J709" s="832"/>
      <c r="K709" s="832"/>
      <c r="L709" s="849"/>
      <c r="M709" s="849"/>
      <c r="N709" s="832"/>
      <c r="O709" s="832"/>
      <c r="P709" s="849">
        <v>215</v>
      </c>
      <c r="Q709" s="849">
        <v>7166.66</v>
      </c>
      <c r="R709" s="837"/>
      <c r="S709" s="850">
        <v>33.333302325581393</v>
      </c>
    </row>
    <row r="710" spans="1:19" ht="14.4" customHeight="1" x14ac:dyDescent="0.3">
      <c r="A710" s="831" t="s">
        <v>5212</v>
      </c>
      <c r="B710" s="832" t="s">
        <v>5213</v>
      </c>
      <c r="C710" s="832" t="s">
        <v>597</v>
      </c>
      <c r="D710" s="832" t="s">
        <v>1720</v>
      </c>
      <c r="E710" s="832" t="s">
        <v>5209</v>
      </c>
      <c r="F710" s="832" t="s">
        <v>5295</v>
      </c>
      <c r="G710" s="832" t="s">
        <v>5296</v>
      </c>
      <c r="H710" s="849"/>
      <c r="I710" s="849"/>
      <c r="J710" s="832"/>
      <c r="K710" s="832"/>
      <c r="L710" s="849"/>
      <c r="M710" s="849"/>
      <c r="N710" s="832"/>
      <c r="O710" s="832"/>
      <c r="P710" s="849">
        <v>3</v>
      </c>
      <c r="Q710" s="849">
        <v>258</v>
      </c>
      <c r="R710" s="837"/>
      <c r="S710" s="850">
        <v>86</v>
      </c>
    </row>
    <row r="711" spans="1:19" ht="14.4" customHeight="1" x14ac:dyDescent="0.3">
      <c r="A711" s="831" t="s">
        <v>5212</v>
      </c>
      <c r="B711" s="832" t="s">
        <v>5213</v>
      </c>
      <c r="C711" s="832" t="s">
        <v>597</v>
      </c>
      <c r="D711" s="832" t="s">
        <v>1720</v>
      </c>
      <c r="E711" s="832" t="s">
        <v>5209</v>
      </c>
      <c r="F711" s="832" t="s">
        <v>5298</v>
      </c>
      <c r="G711" s="832" t="s">
        <v>5300</v>
      </c>
      <c r="H711" s="849"/>
      <c r="I711" s="849"/>
      <c r="J711" s="832"/>
      <c r="K711" s="832"/>
      <c r="L711" s="849"/>
      <c r="M711" s="849"/>
      <c r="N711" s="832"/>
      <c r="O711" s="832"/>
      <c r="P711" s="849">
        <v>3</v>
      </c>
      <c r="Q711" s="849">
        <v>96</v>
      </c>
      <c r="R711" s="837"/>
      <c r="S711" s="850">
        <v>32</v>
      </c>
    </row>
    <row r="712" spans="1:19" ht="14.4" customHeight="1" x14ac:dyDescent="0.3">
      <c r="A712" s="831" t="s">
        <v>5212</v>
      </c>
      <c r="B712" s="832" t="s">
        <v>5213</v>
      </c>
      <c r="C712" s="832" t="s">
        <v>597</v>
      </c>
      <c r="D712" s="832" t="s">
        <v>1720</v>
      </c>
      <c r="E712" s="832" t="s">
        <v>5209</v>
      </c>
      <c r="F712" s="832" t="s">
        <v>5210</v>
      </c>
      <c r="G712" s="832" t="s">
        <v>5211</v>
      </c>
      <c r="H712" s="849"/>
      <c r="I712" s="849"/>
      <c r="J712" s="832"/>
      <c r="K712" s="832"/>
      <c r="L712" s="849"/>
      <c r="M712" s="849"/>
      <c r="N712" s="832"/>
      <c r="O712" s="832"/>
      <c r="P712" s="849">
        <v>3</v>
      </c>
      <c r="Q712" s="849">
        <v>756</v>
      </c>
      <c r="R712" s="837"/>
      <c r="S712" s="850">
        <v>252</v>
      </c>
    </row>
    <row r="713" spans="1:19" ht="14.4" customHeight="1" x14ac:dyDescent="0.3">
      <c r="A713" s="831" t="s">
        <v>5212</v>
      </c>
      <c r="B713" s="832" t="s">
        <v>5213</v>
      </c>
      <c r="C713" s="832" t="s">
        <v>597</v>
      </c>
      <c r="D713" s="832" t="s">
        <v>1720</v>
      </c>
      <c r="E713" s="832" t="s">
        <v>5209</v>
      </c>
      <c r="F713" s="832" t="s">
        <v>5339</v>
      </c>
      <c r="G713" s="832" t="s">
        <v>5340</v>
      </c>
      <c r="H713" s="849"/>
      <c r="I713" s="849"/>
      <c r="J713" s="832"/>
      <c r="K713" s="832"/>
      <c r="L713" s="849"/>
      <c r="M713" s="849"/>
      <c r="N713" s="832"/>
      <c r="O713" s="832"/>
      <c r="P713" s="849">
        <v>31</v>
      </c>
      <c r="Q713" s="849">
        <v>4495</v>
      </c>
      <c r="R713" s="837"/>
      <c r="S713" s="850">
        <v>145</v>
      </c>
    </row>
    <row r="714" spans="1:19" ht="14.4" customHeight="1" x14ac:dyDescent="0.3">
      <c r="A714" s="831" t="s">
        <v>5212</v>
      </c>
      <c r="B714" s="832" t="s">
        <v>5213</v>
      </c>
      <c r="C714" s="832" t="s">
        <v>597</v>
      </c>
      <c r="D714" s="832" t="s">
        <v>1720</v>
      </c>
      <c r="E714" s="832" t="s">
        <v>5209</v>
      </c>
      <c r="F714" s="832" t="s">
        <v>5339</v>
      </c>
      <c r="G714" s="832" t="s">
        <v>5341</v>
      </c>
      <c r="H714" s="849"/>
      <c r="I714" s="849"/>
      <c r="J714" s="832"/>
      <c r="K714" s="832"/>
      <c r="L714" s="849"/>
      <c r="M714" s="849"/>
      <c r="N714" s="832"/>
      <c r="O714" s="832"/>
      <c r="P714" s="849">
        <v>2</v>
      </c>
      <c r="Q714" s="849">
        <v>290</v>
      </c>
      <c r="R714" s="837"/>
      <c r="S714" s="850">
        <v>145</v>
      </c>
    </row>
    <row r="715" spans="1:19" ht="14.4" customHeight="1" x14ac:dyDescent="0.3">
      <c r="A715" s="831" t="s">
        <v>5212</v>
      </c>
      <c r="B715" s="832" t="s">
        <v>5213</v>
      </c>
      <c r="C715" s="832" t="s">
        <v>597</v>
      </c>
      <c r="D715" s="832" t="s">
        <v>1720</v>
      </c>
      <c r="E715" s="832" t="s">
        <v>5209</v>
      </c>
      <c r="F715" s="832" t="s">
        <v>5355</v>
      </c>
      <c r="G715" s="832" t="s">
        <v>5356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165</v>
      </c>
      <c r="R715" s="837"/>
      <c r="S715" s="850">
        <v>165</v>
      </c>
    </row>
    <row r="716" spans="1:19" ht="14.4" customHeight="1" x14ac:dyDescent="0.3">
      <c r="A716" s="831" t="s">
        <v>5212</v>
      </c>
      <c r="B716" s="832" t="s">
        <v>5213</v>
      </c>
      <c r="C716" s="832" t="s">
        <v>597</v>
      </c>
      <c r="D716" s="832" t="s">
        <v>1720</v>
      </c>
      <c r="E716" s="832" t="s">
        <v>5209</v>
      </c>
      <c r="F716" s="832" t="s">
        <v>5364</v>
      </c>
      <c r="G716" s="832" t="s">
        <v>5366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500</v>
      </c>
      <c r="R716" s="837"/>
      <c r="S716" s="850">
        <v>500</v>
      </c>
    </row>
    <row r="717" spans="1:19" ht="14.4" customHeight="1" x14ac:dyDescent="0.3">
      <c r="A717" s="831" t="s">
        <v>5212</v>
      </c>
      <c r="B717" s="832" t="s">
        <v>5213</v>
      </c>
      <c r="C717" s="832" t="s">
        <v>597</v>
      </c>
      <c r="D717" s="832" t="s">
        <v>1715</v>
      </c>
      <c r="E717" s="832" t="s">
        <v>5214</v>
      </c>
      <c r="F717" s="832" t="s">
        <v>5215</v>
      </c>
      <c r="G717" s="832" t="s">
        <v>5216</v>
      </c>
      <c r="H717" s="849"/>
      <c r="I717" s="849"/>
      <c r="J717" s="832"/>
      <c r="K717" s="832"/>
      <c r="L717" s="849"/>
      <c r="M717" s="849"/>
      <c r="N717" s="832"/>
      <c r="O717" s="832"/>
      <c r="P717" s="849">
        <v>0.3</v>
      </c>
      <c r="Q717" s="849">
        <v>20.91</v>
      </c>
      <c r="R717" s="837"/>
      <c r="S717" s="850">
        <v>69.7</v>
      </c>
    </row>
    <row r="718" spans="1:19" ht="14.4" customHeight="1" x14ac:dyDescent="0.3">
      <c r="A718" s="831" t="s">
        <v>5212</v>
      </c>
      <c r="B718" s="832" t="s">
        <v>5213</v>
      </c>
      <c r="C718" s="832" t="s">
        <v>597</v>
      </c>
      <c r="D718" s="832" t="s">
        <v>1715</v>
      </c>
      <c r="E718" s="832" t="s">
        <v>5209</v>
      </c>
      <c r="F718" s="832" t="s">
        <v>5227</v>
      </c>
      <c r="G718" s="832" t="s">
        <v>5228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83</v>
      </c>
      <c r="R718" s="837"/>
      <c r="S718" s="850">
        <v>83</v>
      </c>
    </row>
    <row r="719" spans="1:19" ht="14.4" customHeight="1" x14ac:dyDescent="0.3">
      <c r="A719" s="831" t="s">
        <v>5212</v>
      </c>
      <c r="B719" s="832" t="s">
        <v>5213</v>
      </c>
      <c r="C719" s="832" t="s">
        <v>597</v>
      </c>
      <c r="D719" s="832" t="s">
        <v>1715</v>
      </c>
      <c r="E719" s="832" t="s">
        <v>5209</v>
      </c>
      <c r="F719" s="832" t="s">
        <v>5229</v>
      </c>
      <c r="G719" s="832" t="s">
        <v>5230</v>
      </c>
      <c r="H719" s="849"/>
      <c r="I719" s="849"/>
      <c r="J719" s="832"/>
      <c r="K719" s="832"/>
      <c r="L719" s="849"/>
      <c r="M719" s="849"/>
      <c r="N719" s="832"/>
      <c r="O719" s="832"/>
      <c r="P719" s="849">
        <v>2</v>
      </c>
      <c r="Q719" s="849">
        <v>212</v>
      </c>
      <c r="R719" s="837"/>
      <c r="S719" s="850">
        <v>106</v>
      </c>
    </row>
    <row r="720" spans="1:19" ht="14.4" customHeight="1" x14ac:dyDescent="0.3">
      <c r="A720" s="831" t="s">
        <v>5212</v>
      </c>
      <c r="B720" s="832" t="s">
        <v>5213</v>
      </c>
      <c r="C720" s="832" t="s">
        <v>597</v>
      </c>
      <c r="D720" s="832" t="s">
        <v>1715</v>
      </c>
      <c r="E720" s="832" t="s">
        <v>5209</v>
      </c>
      <c r="F720" s="832" t="s">
        <v>5238</v>
      </c>
      <c r="G720" s="832" t="s">
        <v>5230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185</v>
      </c>
      <c r="R720" s="837"/>
      <c r="S720" s="850">
        <v>185</v>
      </c>
    </row>
    <row r="721" spans="1:19" ht="14.4" customHeight="1" x14ac:dyDescent="0.3">
      <c r="A721" s="831" t="s">
        <v>5212</v>
      </c>
      <c r="B721" s="832" t="s">
        <v>5213</v>
      </c>
      <c r="C721" s="832" t="s">
        <v>597</v>
      </c>
      <c r="D721" s="832" t="s">
        <v>1715</v>
      </c>
      <c r="E721" s="832" t="s">
        <v>5209</v>
      </c>
      <c r="F721" s="832" t="s">
        <v>5239</v>
      </c>
      <c r="G721" s="832" t="s">
        <v>5240</v>
      </c>
      <c r="H721" s="849"/>
      <c r="I721" s="849"/>
      <c r="J721" s="832"/>
      <c r="K721" s="832"/>
      <c r="L721" s="849"/>
      <c r="M721" s="849"/>
      <c r="N721" s="832"/>
      <c r="O721" s="832"/>
      <c r="P721" s="849">
        <v>2</v>
      </c>
      <c r="Q721" s="849">
        <v>482</v>
      </c>
      <c r="R721" s="837"/>
      <c r="S721" s="850">
        <v>241</v>
      </c>
    </row>
    <row r="722" spans="1:19" ht="14.4" customHeight="1" x14ac:dyDescent="0.3">
      <c r="A722" s="831" t="s">
        <v>5212</v>
      </c>
      <c r="B722" s="832" t="s">
        <v>5213</v>
      </c>
      <c r="C722" s="832" t="s">
        <v>597</v>
      </c>
      <c r="D722" s="832" t="s">
        <v>1715</v>
      </c>
      <c r="E722" s="832" t="s">
        <v>5209</v>
      </c>
      <c r="F722" s="832" t="s">
        <v>5239</v>
      </c>
      <c r="G722" s="832" t="s">
        <v>5241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241</v>
      </c>
      <c r="R722" s="837"/>
      <c r="S722" s="850">
        <v>241</v>
      </c>
    </row>
    <row r="723" spans="1:19" ht="14.4" customHeight="1" x14ac:dyDescent="0.3">
      <c r="A723" s="831" t="s">
        <v>5212</v>
      </c>
      <c r="B723" s="832" t="s">
        <v>5213</v>
      </c>
      <c r="C723" s="832" t="s">
        <v>597</v>
      </c>
      <c r="D723" s="832" t="s">
        <v>1715</v>
      </c>
      <c r="E723" s="832" t="s">
        <v>5209</v>
      </c>
      <c r="F723" s="832" t="s">
        <v>5248</v>
      </c>
      <c r="G723" s="832" t="s">
        <v>5249</v>
      </c>
      <c r="H723" s="849"/>
      <c r="I723" s="849"/>
      <c r="J723" s="832"/>
      <c r="K723" s="832"/>
      <c r="L723" s="849"/>
      <c r="M723" s="849"/>
      <c r="N723" s="832"/>
      <c r="O723" s="832"/>
      <c r="P723" s="849">
        <v>13</v>
      </c>
      <c r="Q723" s="849">
        <v>1183</v>
      </c>
      <c r="R723" s="837"/>
      <c r="S723" s="850">
        <v>91</v>
      </c>
    </row>
    <row r="724" spans="1:19" ht="14.4" customHeight="1" x14ac:dyDescent="0.3">
      <c r="A724" s="831" t="s">
        <v>5212</v>
      </c>
      <c r="B724" s="832" t="s">
        <v>5213</v>
      </c>
      <c r="C724" s="832" t="s">
        <v>597</v>
      </c>
      <c r="D724" s="832" t="s">
        <v>1715</v>
      </c>
      <c r="E724" s="832" t="s">
        <v>5209</v>
      </c>
      <c r="F724" s="832" t="s">
        <v>5251</v>
      </c>
      <c r="G724" s="832" t="s">
        <v>5252</v>
      </c>
      <c r="H724" s="849"/>
      <c r="I724" s="849"/>
      <c r="J724" s="832"/>
      <c r="K724" s="832"/>
      <c r="L724" s="849"/>
      <c r="M724" s="849"/>
      <c r="N724" s="832"/>
      <c r="O724" s="832"/>
      <c r="P724" s="849">
        <v>2</v>
      </c>
      <c r="Q724" s="849">
        <v>162</v>
      </c>
      <c r="R724" s="837"/>
      <c r="S724" s="850">
        <v>81</v>
      </c>
    </row>
    <row r="725" spans="1:19" ht="14.4" customHeight="1" x14ac:dyDescent="0.3">
      <c r="A725" s="831" t="s">
        <v>5212</v>
      </c>
      <c r="B725" s="832" t="s">
        <v>5213</v>
      </c>
      <c r="C725" s="832" t="s">
        <v>597</v>
      </c>
      <c r="D725" s="832" t="s">
        <v>1715</v>
      </c>
      <c r="E725" s="832" t="s">
        <v>5209</v>
      </c>
      <c r="F725" s="832" t="s">
        <v>5254</v>
      </c>
      <c r="G725" s="832" t="s">
        <v>5255</v>
      </c>
      <c r="H725" s="849"/>
      <c r="I725" s="849"/>
      <c r="J725" s="832"/>
      <c r="K725" s="832"/>
      <c r="L725" s="849"/>
      <c r="M725" s="849"/>
      <c r="N725" s="832"/>
      <c r="O725" s="832"/>
      <c r="P725" s="849">
        <v>371</v>
      </c>
      <c r="Q725" s="849">
        <v>47117</v>
      </c>
      <c r="R725" s="837"/>
      <c r="S725" s="850">
        <v>127</v>
      </c>
    </row>
    <row r="726" spans="1:19" ht="14.4" customHeight="1" x14ac:dyDescent="0.3">
      <c r="A726" s="831" t="s">
        <v>5212</v>
      </c>
      <c r="B726" s="832" t="s">
        <v>5213</v>
      </c>
      <c r="C726" s="832" t="s">
        <v>597</v>
      </c>
      <c r="D726" s="832" t="s">
        <v>1715</v>
      </c>
      <c r="E726" s="832" t="s">
        <v>5209</v>
      </c>
      <c r="F726" s="832" t="s">
        <v>5254</v>
      </c>
      <c r="G726" s="832" t="s">
        <v>5256</v>
      </c>
      <c r="H726" s="849"/>
      <c r="I726" s="849"/>
      <c r="J726" s="832"/>
      <c r="K726" s="832"/>
      <c r="L726" s="849"/>
      <c r="M726" s="849"/>
      <c r="N726" s="832"/>
      <c r="O726" s="832"/>
      <c r="P726" s="849">
        <v>16</v>
      </c>
      <c r="Q726" s="849">
        <v>2032</v>
      </c>
      <c r="R726" s="837"/>
      <c r="S726" s="850">
        <v>127</v>
      </c>
    </row>
    <row r="727" spans="1:19" ht="14.4" customHeight="1" x14ac:dyDescent="0.3">
      <c r="A727" s="831" t="s">
        <v>5212</v>
      </c>
      <c r="B727" s="832" t="s">
        <v>5213</v>
      </c>
      <c r="C727" s="832" t="s">
        <v>597</v>
      </c>
      <c r="D727" s="832" t="s">
        <v>1715</v>
      </c>
      <c r="E727" s="832" t="s">
        <v>5209</v>
      </c>
      <c r="F727" s="832" t="s">
        <v>5257</v>
      </c>
      <c r="G727" s="832" t="s">
        <v>5258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242</v>
      </c>
      <c r="R727" s="837"/>
      <c r="S727" s="850">
        <v>242</v>
      </c>
    </row>
    <row r="728" spans="1:19" ht="14.4" customHeight="1" x14ac:dyDescent="0.3">
      <c r="A728" s="831" t="s">
        <v>5212</v>
      </c>
      <c r="B728" s="832" t="s">
        <v>5213</v>
      </c>
      <c r="C728" s="832" t="s">
        <v>597</v>
      </c>
      <c r="D728" s="832" t="s">
        <v>1715</v>
      </c>
      <c r="E728" s="832" t="s">
        <v>5209</v>
      </c>
      <c r="F728" s="832" t="s">
        <v>5275</v>
      </c>
      <c r="G728" s="832" t="s">
        <v>5276</v>
      </c>
      <c r="H728" s="849"/>
      <c r="I728" s="849"/>
      <c r="J728" s="832"/>
      <c r="K728" s="832"/>
      <c r="L728" s="849"/>
      <c r="M728" s="849"/>
      <c r="N728" s="832"/>
      <c r="O728" s="832"/>
      <c r="P728" s="849">
        <v>2</v>
      </c>
      <c r="Q728" s="849">
        <v>2626</v>
      </c>
      <c r="R728" s="837"/>
      <c r="S728" s="850">
        <v>1313</v>
      </c>
    </row>
    <row r="729" spans="1:19" ht="14.4" customHeight="1" x14ac:dyDescent="0.3">
      <c r="A729" s="831" t="s">
        <v>5212</v>
      </c>
      <c r="B729" s="832" t="s">
        <v>5213</v>
      </c>
      <c r="C729" s="832" t="s">
        <v>597</v>
      </c>
      <c r="D729" s="832" t="s">
        <v>1715</v>
      </c>
      <c r="E729" s="832" t="s">
        <v>5209</v>
      </c>
      <c r="F729" s="832" t="s">
        <v>5287</v>
      </c>
      <c r="G729" s="832" t="s">
        <v>5288</v>
      </c>
      <c r="H729" s="849"/>
      <c r="I729" s="849"/>
      <c r="J729" s="832"/>
      <c r="K729" s="832"/>
      <c r="L729" s="849"/>
      <c r="M729" s="849"/>
      <c r="N729" s="832"/>
      <c r="O729" s="832"/>
      <c r="P729" s="849">
        <v>9</v>
      </c>
      <c r="Q729" s="849">
        <v>299.96999999999991</v>
      </c>
      <c r="R729" s="837"/>
      <c r="S729" s="850">
        <v>33.329999999999991</v>
      </c>
    </row>
    <row r="730" spans="1:19" ht="14.4" customHeight="1" x14ac:dyDescent="0.3">
      <c r="A730" s="831" t="s">
        <v>5212</v>
      </c>
      <c r="B730" s="832" t="s">
        <v>5213</v>
      </c>
      <c r="C730" s="832" t="s">
        <v>597</v>
      </c>
      <c r="D730" s="832" t="s">
        <v>1715</v>
      </c>
      <c r="E730" s="832" t="s">
        <v>5209</v>
      </c>
      <c r="F730" s="832" t="s">
        <v>5287</v>
      </c>
      <c r="G730" s="832" t="s">
        <v>5289</v>
      </c>
      <c r="H730" s="849"/>
      <c r="I730" s="849"/>
      <c r="J730" s="832"/>
      <c r="K730" s="832"/>
      <c r="L730" s="849"/>
      <c r="M730" s="849"/>
      <c r="N730" s="832"/>
      <c r="O730" s="832"/>
      <c r="P730" s="849">
        <v>251</v>
      </c>
      <c r="Q730" s="849">
        <v>8366.67</v>
      </c>
      <c r="R730" s="837"/>
      <c r="S730" s="850">
        <v>33.333346613545814</v>
      </c>
    </row>
    <row r="731" spans="1:19" ht="14.4" customHeight="1" x14ac:dyDescent="0.3">
      <c r="A731" s="831" t="s">
        <v>5212</v>
      </c>
      <c r="B731" s="832" t="s">
        <v>5213</v>
      </c>
      <c r="C731" s="832" t="s">
        <v>597</v>
      </c>
      <c r="D731" s="832" t="s">
        <v>1715</v>
      </c>
      <c r="E731" s="832" t="s">
        <v>5209</v>
      </c>
      <c r="F731" s="832" t="s">
        <v>5290</v>
      </c>
      <c r="G731" s="832" t="s">
        <v>5292</v>
      </c>
      <c r="H731" s="849"/>
      <c r="I731" s="849"/>
      <c r="J731" s="832"/>
      <c r="K731" s="832"/>
      <c r="L731" s="849"/>
      <c r="M731" s="849"/>
      <c r="N731" s="832"/>
      <c r="O731" s="832"/>
      <c r="P731" s="849">
        <v>1</v>
      </c>
      <c r="Q731" s="849">
        <v>116</v>
      </c>
      <c r="R731" s="837"/>
      <c r="S731" s="850">
        <v>116</v>
      </c>
    </row>
    <row r="732" spans="1:19" ht="14.4" customHeight="1" x14ac:dyDescent="0.3">
      <c r="A732" s="831" t="s">
        <v>5212</v>
      </c>
      <c r="B732" s="832" t="s">
        <v>5213</v>
      </c>
      <c r="C732" s="832" t="s">
        <v>597</v>
      </c>
      <c r="D732" s="832" t="s">
        <v>1715</v>
      </c>
      <c r="E732" s="832" t="s">
        <v>5209</v>
      </c>
      <c r="F732" s="832" t="s">
        <v>5295</v>
      </c>
      <c r="G732" s="832" t="s">
        <v>5297</v>
      </c>
      <c r="H732" s="849"/>
      <c r="I732" s="849"/>
      <c r="J732" s="832"/>
      <c r="K732" s="832"/>
      <c r="L732" s="849"/>
      <c r="M732" s="849"/>
      <c r="N732" s="832"/>
      <c r="O732" s="832"/>
      <c r="P732" s="849">
        <v>1</v>
      </c>
      <c r="Q732" s="849">
        <v>86</v>
      </c>
      <c r="R732" s="837"/>
      <c r="S732" s="850">
        <v>86</v>
      </c>
    </row>
    <row r="733" spans="1:19" ht="14.4" customHeight="1" x14ac:dyDescent="0.3">
      <c r="A733" s="831" t="s">
        <v>5212</v>
      </c>
      <c r="B733" s="832" t="s">
        <v>5213</v>
      </c>
      <c r="C733" s="832" t="s">
        <v>597</v>
      </c>
      <c r="D733" s="832" t="s">
        <v>1715</v>
      </c>
      <c r="E733" s="832" t="s">
        <v>5209</v>
      </c>
      <c r="F733" s="832" t="s">
        <v>5298</v>
      </c>
      <c r="G733" s="832" t="s">
        <v>5299</v>
      </c>
      <c r="H733" s="849"/>
      <c r="I733" s="849"/>
      <c r="J733" s="832"/>
      <c r="K733" s="832"/>
      <c r="L733" s="849"/>
      <c r="M733" s="849"/>
      <c r="N733" s="832"/>
      <c r="O733" s="832"/>
      <c r="P733" s="849">
        <v>1</v>
      </c>
      <c r="Q733" s="849">
        <v>32</v>
      </c>
      <c r="R733" s="837"/>
      <c r="S733" s="850">
        <v>32</v>
      </c>
    </row>
    <row r="734" spans="1:19" ht="14.4" customHeight="1" x14ac:dyDescent="0.3">
      <c r="A734" s="831" t="s">
        <v>5212</v>
      </c>
      <c r="B734" s="832" t="s">
        <v>5213</v>
      </c>
      <c r="C734" s="832" t="s">
        <v>597</v>
      </c>
      <c r="D734" s="832" t="s">
        <v>1715</v>
      </c>
      <c r="E734" s="832" t="s">
        <v>5209</v>
      </c>
      <c r="F734" s="832" t="s">
        <v>5303</v>
      </c>
      <c r="G734" s="832" t="s">
        <v>5304</v>
      </c>
      <c r="H734" s="849"/>
      <c r="I734" s="849"/>
      <c r="J734" s="832"/>
      <c r="K734" s="832"/>
      <c r="L734" s="849"/>
      <c r="M734" s="849"/>
      <c r="N734" s="832"/>
      <c r="O734" s="832"/>
      <c r="P734" s="849">
        <v>1</v>
      </c>
      <c r="Q734" s="849">
        <v>496</v>
      </c>
      <c r="R734" s="837"/>
      <c r="S734" s="850">
        <v>496</v>
      </c>
    </row>
    <row r="735" spans="1:19" ht="14.4" customHeight="1" x14ac:dyDescent="0.3">
      <c r="A735" s="831" t="s">
        <v>5212</v>
      </c>
      <c r="B735" s="832" t="s">
        <v>5213</v>
      </c>
      <c r="C735" s="832" t="s">
        <v>597</v>
      </c>
      <c r="D735" s="832" t="s">
        <v>1715</v>
      </c>
      <c r="E735" s="832" t="s">
        <v>5209</v>
      </c>
      <c r="F735" s="832" t="s">
        <v>5210</v>
      </c>
      <c r="G735" s="832" t="s">
        <v>5312</v>
      </c>
      <c r="H735" s="849"/>
      <c r="I735" s="849"/>
      <c r="J735" s="832"/>
      <c r="K735" s="832"/>
      <c r="L735" s="849"/>
      <c r="M735" s="849"/>
      <c r="N735" s="832"/>
      <c r="O735" s="832"/>
      <c r="P735" s="849">
        <v>1</v>
      </c>
      <c r="Q735" s="849">
        <v>252</v>
      </c>
      <c r="R735" s="837"/>
      <c r="S735" s="850">
        <v>252</v>
      </c>
    </row>
    <row r="736" spans="1:19" ht="14.4" customHeight="1" x14ac:dyDescent="0.3">
      <c r="A736" s="831" t="s">
        <v>5212</v>
      </c>
      <c r="B736" s="832" t="s">
        <v>5213</v>
      </c>
      <c r="C736" s="832" t="s">
        <v>597</v>
      </c>
      <c r="D736" s="832" t="s">
        <v>1715</v>
      </c>
      <c r="E736" s="832" t="s">
        <v>5209</v>
      </c>
      <c r="F736" s="832" t="s">
        <v>5339</v>
      </c>
      <c r="G736" s="832" t="s">
        <v>5340</v>
      </c>
      <c r="H736" s="849"/>
      <c r="I736" s="849"/>
      <c r="J736" s="832"/>
      <c r="K736" s="832"/>
      <c r="L736" s="849"/>
      <c r="M736" s="849"/>
      <c r="N736" s="832"/>
      <c r="O736" s="832"/>
      <c r="P736" s="849">
        <v>28</v>
      </c>
      <c r="Q736" s="849">
        <v>4060</v>
      </c>
      <c r="R736" s="837"/>
      <c r="S736" s="850">
        <v>145</v>
      </c>
    </row>
    <row r="737" spans="1:19" ht="14.4" customHeight="1" x14ac:dyDescent="0.3">
      <c r="A737" s="831" t="s">
        <v>5212</v>
      </c>
      <c r="B737" s="832" t="s">
        <v>5213</v>
      </c>
      <c r="C737" s="832" t="s">
        <v>597</v>
      </c>
      <c r="D737" s="832" t="s">
        <v>1715</v>
      </c>
      <c r="E737" s="832" t="s">
        <v>5209</v>
      </c>
      <c r="F737" s="832" t="s">
        <v>5339</v>
      </c>
      <c r="G737" s="832" t="s">
        <v>5341</v>
      </c>
      <c r="H737" s="849"/>
      <c r="I737" s="849"/>
      <c r="J737" s="832"/>
      <c r="K737" s="832"/>
      <c r="L737" s="849"/>
      <c r="M737" s="849"/>
      <c r="N737" s="832"/>
      <c r="O737" s="832"/>
      <c r="P737" s="849">
        <v>9</v>
      </c>
      <c r="Q737" s="849">
        <v>1305</v>
      </c>
      <c r="R737" s="837"/>
      <c r="S737" s="850">
        <v>145</v>
      </c>
    </row>
    <row r="738" spans="1:19" ht="14.4" customHeight="1" thickBot="1" x14ac:dyDescent="0.35">
      <c r="A738" s="839" t="s">
        <v>5212</v>
      </c>
      <c r="B738" s="840" t="s">
        <v>5213</v>
      </c>
      <c r="C738" s="840" t="s">
        <v>597</v>
      </c>
      <c r="D738" s="840" t="s">
        <v>1715</v>
      </c>
      <c r="E738" s="840" t="s">
        <v>5209</v>
      </c>
      <c r="F738" s="840" t="s">
        <v>5355</v>
      </c>
      <c r="G738" s="840" t="s">
        <v>5356</v>
      </c>
      <c r="H738" s="851"/>
      <c r="I738" s="851"/>
      <c r="J738" s="840"/>
      <c r="K738" s="840"/>
      <c r="L738" s="851"/>
      <c r="M738" s="851"/>
      <c r="N738" s="840"/>
      <c r="O738" s="840"/>
      <c r="P738" s="851">
        <v>9</v>
      </c>
      <c r="Q738" s="851">
        <v>1485</v>
      </c>
      <c r="R738" s="845"/>
      <c r="S738" s="852">
        <v>165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16597082.98</v>
      </c>
      <c r="C3" s="344">
        <f t="shared" ref="C3:R3" si="0">SUBTOTAL(9,C6:C1048576)</f>
        <v>105.17527626103708</v>
      </c>
      <c r="D3" s="344">
        <f t="shared" si="0"/>
        <v>15376703.99</v>
      </c>
      <c r="E3" s="344">
        <f t="shared" si="0"/>
        <v>22</v>
      </c>
      <c r="F3" s="344">
        <f t="shared" si="0"/>
        <v>14714095.32</v>
      </c>
      <c r="G3" s="347">
        <f>IF(D3&lt;&gt;0,F3/D3,"")</f>
        <v>0.95690827693432112</v>
      </c>
      <c r="H3" s="343">
        <f t="shared" si="0"/>
        <v>9871833.7400000114</v>
      </c>
      <c r="I3" s="344">
        <f t="shared" si="0"/>
        <v>1.0130838759351692</v>
      </c>
      <c r="J3" s="344">
        <f t="shared" si="0"/>
        <v>9689598.9100000188</v>
      </c>
      <c r="K3" s="344">
        <f t="shared" si="0"/>
        <v>1</v>
      </c>
      <c r="L3" s="344">
        <f t="shared" si="0"/>
        <v>10114298.969999999</v>
      </c>
      <c r="M3" s="345">
        <f>IF(J3&lt;&gt;0,L3/J3,"")</f>
        <v>1.0438305098017704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5392</v>
      </c>
      <c r="B6" s="887">
        <v>1450</v>
      </c>
      <c r="C6" s="825">
        <v>1.45</v>
      </c>
      <c r="D6" s="887">
        <v>1000</v>
      </c>
      <c r="E6" s="825">
        <v>1</v>
      </c>
      <c r="F6" s="887">
        <v>760</v>
      </c>
      <c r="G6" s="830">
        <v>0.76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5393</v>
      </c>
      <c r="B7" s="889">
        <v>378</v>
      </c>
      <c r="C7" s="832">
        <v>0.50066225165562916</v>
      </c>
      <c r="D7" s="889">
        <v>755</v>
      </c>
      <c r="E7" s="832">
        <v>1</v>
      </c>
      <c r="F7" s="889">
        <v>506</v>
      </c>
      <c r="G7" s="837">
        <v>0.67019867549668877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5394</v>
      </c>
      <c r="B8" s="889">
        <v>789.32999999999993</v>
      </c>
      <c r="C8" s="832">
        <v>0.5829615952732643</v>
      </c>
      <c r="D8" s="889">
        <v>1354</v>
      </c>
      <c r="E8" s="832">
        <v>1</v>
      </c>
      <c r="F8" s="889">
        <v>2151</v>
      </c>
      <c r="G8" s="837">
        <v>1.5886262924667651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5395</v>
      </c>
      <c r="B9" s="889">
        <v>629</v>
      </c>
      <c r="C9" s="832">
        <v>0.99841269841269842</v>
      </c>
      <c r="D9" s="889">
        <v>630</v>
      </c>
      <c r="E9" s="832">
        <v>1</v>
      </c>
      <c r="F9" s="889">
        <v>1315</v>
      </c>
      <c r="G9" s="837">
        <v>2.0873015873015874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5396</v>
      </c>
      <c r="B10" s="889">
        <v>126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5397</v>
      </c>
      <c r="B11" s="889">
        <v>4407.33</v>
      </c>
      <c r="C11" s="832">
        <v>5.9158791946308726</v>
      </c>
      <c r="D11" s="889">
        <v>745</v>
      </c>
      <c r="E11" s="832">
        <v>1</v>
      </c>
      <c r="F11" s="889">
        <v>905</v>
      </c>
      <c r="G11" s="837">
        <v>1.2147651006711409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5398</v>
      </c>
      <c r="B12" s="889">
        <v>30335</v>
      </c>
      <c r="C12" s="832">
        <v>34.432463110102155</v>
      </c>
      <c r="D12" s="889">
        <v>881</v>
      </c>
      <c r="E12" s="832">
        <v>1</v>
      </c>
      <c r="F12" s="889">
        <v>17541</v>
      </c>
      <c r="G12" s="837">
        <v>19.910329171396139</v>
      </c>
      <c r="H12" s="889">
        <v>55457.319999999992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5399</v>
      </c>
      <c r="B13" s="889">
        <v>284.33</v>
      </c>
      <c r="C13" s="832"/>
      <c r="D13" s="889"/>
      <c r="E13" s="832"/>
      <c r="F13" s="889">
        <v>127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5400</v>
      </c>
      <c r="B14" s="889"/>
      <c r="C14" s="832"/>
      <c r="D14" s="889"/>
      <c r="E14" s="832"/>
      <c r="F14" s="889">
        <v>127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5401</v>
      </c>
      <c r="B15" s="889">
        <v>22953</v>
      </c>
      <c r="C15" s="832">
        <v>0.98131680205215899</v>
      </c>
      <c r="D15" s="889">
        <v>23390</v>
      </c>
      <c r="E15" s="832">
        <v>1</v>
      </c>
      <c r="F15" s="889">
        <v>31958</v>
      </c>
      <c r="G15" s="837">
        <v>1.3663103890551518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5402</v>
      </c>
      <c r="B16" s="889"/>
      <c r="C16" s="832"/>
      <c r="D16" s="889">
        <v>526</v>
      </c>
      <c r="E16" s="832">
        <v>1</v>
      </c>
      <c r="F16" s="889">
        <v>631</v>
      </c>
      <c r="G16" s="837">
        <v>1.1996197718631179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5403</v>
      </c>
      <c r="B17" s="889">
        <v>126</v>
      </c>
      <c r="C17" s="832">
        <v>0.25049701789264411</v>
      </c>
      <c r="D17" s="889">
        <v>503</v>
      </c>
      <c r="E17" s="832">
        <v>1</v>
      </c>
      <c r="F17" s="889">
        <v>379</v>
      </c>
      <c r="G17" s="837">
        <v>0.75347912524850891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5404</v>
      </c>
      <c r="B18" s="889">
        <v>252</v>
      </c>
      <c r="C18" s="832"/>
      <c r="D18" s="889"/>
      <c r="E18" s="832"/>
      <c r="F18" s="889">
        <v>254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5405</v>
      </c>
      <c r="B19" s="889">
        <v>225</v>
      </c>
      <c r="C19" s="832">
        <v>1.7857142857142858</v>
      </c>
      <c r="D19" s="889">
        <v>126</v>
      </c>
      <c r="E19" s="832">
        <v>1</v>
      </c>
      <c r="F19" s="889">
        <v>843</v>
      </c>
      <c r="G19" s="837">
        <v>6.6904761904761907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5406</v>
      </c>
      <c r="B20" s="889">
        <v>1265.33</v>
      </c>
      <c r="C20" s="832">
        <v>1.1207528786536758</v>
      </c>
      <c r="D20" s="889">
        <v>1129</v>
      </c>
      <c r="E20" s="832">
        <v>1</v>
      </c>
      <c r="F20" s="889">
        <v>841</v>
      </c>
      <c r="G20" s="837">
        <v>0.74490699734278121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5407</v>
      </c>
      <c r="B21" s="889">
        <v>1348</v>
      </c>
      <c r="C21" s="832">
        <v>1.2669172932330828</v>
      </c>
      <c r="D21" s="889">
        <v>1064</v>
      </c>
      <c r="E21" s="832">
        <v>1</v>
      </c>
      <c r="F21" s="889">
        <v>508</v>
      </c>
      <c r="G21" s="837">
        <v>0.47744360902255639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5408</v>
      </c>
      <c r="B22" s="889">
        <v>2978</v>
      </c>
      <c r="C22" s="832">
        <v>1.1874003189792663</v>
      </c>
      <c r="D22" s="889">
        <v>2508</v>
      </c>
      <c r="E22" s="832">
        <v>1</v>
      </c>
      <c r="F22" s="889">
        <v>1452</v>
      </c>
      <c r="G22" s="837">
        <v>0.57894736842105265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5409</v>
      </c>
      <c r="B23" s="889"/>
      <c r="C23" s="832"/>
      <c r="D23" s="889">
        <v>502</v>
      </c>
      <c r="E23" s="832">
        <v>1</v>
      </c>
      <c r="F23" s="889">
        <v>1949.6599999999999</v>
      </c>
      <c r="G23" s="837">
        <v>3.8837848605577685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5410</v>
      </c>
      <c r="B24" s="889">
        <v>754</v>
      </c>
      <c r="C24" s="832">
        <v>1.9947089947089947</v>
      </c>
      <c r="D24" s="889">
        <v>378</v>
      </c>
      <c r="E24" s="832">
        <v>1</v>
      </c>
      <c r="F24" s="889">
        <v>252</v>
      </c>
      <c r="G24" s="837">
        <v>0.66666666666666663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5411</v>
      </c>
      <c r="B25" s="889"/>
      <c r="C25" s="832"/>
      <c r="D25" s="889">
        <v>126</v>
      </c>
      <c r="E25" s="832">
        <v>1</v>
      </c>
      <c r="F25" s="889">
        <v>734</v>
      </c>
      <c r="G25" s="837">
        <v>5.8253968253968251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5412</v>
      </c>
      <c r="B26" s="889">
        <v>9470.33</v>
      </c>
      <c r="C26" s="832">
        <v>1.1858665164037065</v>
      </c>
      <c r="D26" s="889">
        <v>7986</v>
      </c>
      <c r="E26" s="832">
        <v>1</v>
      </c>
      <c r="F26" s="889">
        <v>7730</v>
      </c>
      <c r="G26" s="837">
        <v>0.96794390182819934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5413</v>
      </c>
      <c r="B27" s="889">
        <v>10611.33</v>
      </c>
      <c r="C27" s="832">
        <v>0.65855706572332895</v>
      </c>
      <c r="D27" s="889">
        <v>16113</v>
      </c>
      <c r="E27" s="832">
        <v>1</v>
      </c>
      <c r="F27" s="889">
        <v>7887.33</v>
      </c>
      <c r="G27" s="837">
        <v>0.48950102401787376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1685</v>
      </c>
      <c r="B28" s="889">
        <v>16502239</v>
      </c>
      <c r="C28" s="832">
        <v>1.0774519518870362</v>
      </c>
      <c r="D28" s="889">
        <v>15315985.99</v>
      </c>
      <c r="E28" s="832">
        <v>1</v>
      </c>
      <c r="F28" s="889">
        <v>14634101.33</v>
      </c>
      <c r="G28" s="837">
        <v>0.95547889241703332</v>
      </c>
      <c r="H28" s="889">
        <v>9816376.4200000111</v>
      </c>
      <c r="I28" s="832">
        <v>1.0130838759351692</v>
      </c>
      <c r="J28" s="889">
        <v>9689598.9100000188</v>
      </c>
      <c r="K28" s="832">
        <v>1</v>
      </c>
      <c r="L28" s="889">
        <v>10114298.969999999</v>
      </c>
      <c r="M28" s="837">
        <v>1.0438305098017704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5414</v>
      </c>
      <c r="B29" s="889">
        <v>252</v>
      </c>
      <c r="C29" s="832">
        <v>0.5</v>
      </c>
      <c r="D29" s="889">
        <v>504</v>
      </c>
      <c r="E29" s="832">
        <v>1</v>
      </c>
      <c r="F29" s="889">
        <v>381</v>
      </c>
      <c r="G29" s="837">
        <v>0.75595238095238093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5415</v>
      </c>
      <c r="B30" s="889"/>
      <c r="C30" s="832"/>
      <c r="D30" s="889">
        <v>372</v>
      </c>
      <c r="E30" s="832">
        <v>1</v>
      </c>
      <c r="F30" s="889">
        <v>127</v>
      </c>
      <c r="G30" s="837">
        <v>0.34139784946236557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5416</v>
      </c>
      <c r="B31" s="891">
        <v>6210</v>
      </c>
      <c r="C31" s="840">
        <v>49.285714285714285</v>
      </c>
      <c r="D31" s="891">
        <v>126</v>
      </c>
      <c r="E31" s="840">
        <v>1</v>
      </c>
      <c r="F31" s="891">
        <v>635</v>
      </c>
      <c r="G31" s="845">
        <v>5.0396825396825395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6830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19021.599999999999</v>
      </c>
      <c r="G3" s="208">
        <f t="shared" si="0"/>
        <v>26468916.720000003</v>
      </c>
      <c r="H3" s="208"/>
      <c r="I3" s="208"/>
      <c r="J3" s="208">
        <f t="shared" si="0"/>
        <v>18603.750000000004</v>
      </c>
      <c r="K3" s="208">
        <f t="shared" si="0"/>
        <v>25066302.900000021</v>
      </c>
      <c r="L3" s="208"/>
      <c r="M3" s="208"/>
      <c r="N3" s="208">
        <f t="shared" si="0"/>
        <v>18790.350000000002</v>
      </c>
      <c r="O3" s="208">
        <f t="shared" si="0"/>
        <v>24828394.289999995</v>
      </c>
      <c r="P3" s="79">
        <f>IF(K3=0,0,O3/K3)</f>
        <v>0.99050882729099932</v>
      </c>
      <c r="Q3" s="209">
        <f>IF(N3=0,0,O3/N3)</f>
        <v>1321.337510477452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5417</v>
      </c>
      <c r="B6" s="825" t="s">
        <v>5213</v>
      </c>
      <c r="C6" s="825" t="s">
        <v>5209</v>
      </c>
      <c r="D6" s="825" t="s">
        <v>5254</v>
      </c>
      <c r="E6" s="825" t="s">
        <v>5255</v>
      </c>
      <c r="F6" s="225">
        <v>3</v>
      </c>
      <c r="G6" s="225">
        <v>378</v>
      </c>
      <c r="H6" s="225">
        <v>1.5</v>
      </c>
      <c r="I6" s="225">
        <v>126</v>
      </c>
      <c r="J6" s="225">
        <v>2</v>
      </c>
      <c r="K6" s="225">
        <v>252</v>
      </c>
      <c r="L6" s="225">
        <v>1</v>
      </c>
      <c r="M6" s="225">
        <v>126</v>
      </c>
      <c r="N6" s="225">
        <v>3</v>
      </c>
      <c r="O6" s="225">
        <v>381</v>
      </c>
      <c r="P6" s="830">
        <v>1.5119047619047619</v>
      </c>
      <c r="Q6" s="848">
        <v>127</v>
      </c>
    </row>
    <row r="7" spans="1:17" ht="14.4" customHeight="1" x14ac:dyDescent="0.3">
      <c r="A7" s="831" t="s">
        <v>5417</v>
      </c>
      <c r="B7" s="832" t="s">
        <v>5213</v>
      </c>
      <c r="C7" s="832" t="s">
        <v>5209</v>
      </c>
      <c r="D7" s="832" t="s">
        <v>5254</v>
      </c>
      <c r="E7" s="832" t="s">
        <v>5256</v>
      </c>
      <c r="F7" s="849"/>
      <c r="G7" s="849"/>
      <c r="H7" s="849"/>
      <c r="I7" s="849"/>
      <c r="J7" s="849">
        <v>1</v>
      </c>
      <c r="K7" s="849">
        <v>126</v>
      </c>
      <c r="L7" s="849">
        <v>1</v>
      </c>
      <c r="M7" s="849">
        <v>126</v>
      </c>
      <c r="N7" s="849">
        <v>1</v>
      </c>
      <c r="O7" s="849">
        <v>127</v>
      </c>
      <c r="P7" s="837">
        <v>1.0079365079365079</v>
      </c>
      <c r="Q7" s="850">
        <v>127</v>
      </c>
    </row>
    <row r="8" spans="1:17" ht="14.4" customHeight="1" x14ac:dyDescent="0.3">
      <c r="A8" s="831" t="s">
        <v>5417</v>
      </c>
      <c r="B8" s="832" t="s">
        <v>5213</v>
      </c>
      <c r="C8" s="832" t="s">
        <v>5209</v>
      </c>
      <c r="D8" s="832" t="s">
        <v>5210</v>
      </c>
      <c r="E8" s="832" t="s">
        <v>5211</v>
      </c>
      <c r="F8" s="849">
        <v>3</v>
      </c>
      <c r="G8" s="849">
        <v>753</v>
      </c>
      <c r="H8" s="849">
        <v>1.5</v>
      </c>
      <c r="I8" s="849">
        <v>251</v>
      </c>
      <c r="J8" s="849">
        <v>2</v>
      </c>
      <c r="K8" s="849">
        <v>502</v>
      </c>
      <c r="L8" s="849">
        <v>1</v>
      </c>
      <c r="M8" s="849">
        <v>251</v>
      </c>
      <c r="N8" s="849"/>
      <c r="O8" s="849"/>
      <c r="P8" s="837"/>
      <c r="Q8" s="850"/>
    </row>
    <row r="9" spans="1:17" ht="14.4" customHeight="1" x14ac:dyDescent="0.3">
      <c r="A9" s="831" t="s">
        <v>5417</v>
      </c>
      <c r="B9" s="832" t="s">
        <v>5213</v>
      </c>
      <c r="C9" s="832" t="s">
        <v>5209</v>
      </c>
      <c r="D9" s="832" t="s">
        <v>5210</v>
      </c>
      <c r="E9" s="832" t="s">
        <v>5312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252</v>
      </c>
      <c r="P9" s="837"/>
      <c r="Q9" s="850">
        <v>252</v>
      </c>
    </row>
    <row r="10" spans="1:17" ht="14.4" customHeight="1" x14ac:dyDescent="0.3">
      <c r="A10" s="831" t="s">
        <v>5417</v>
      </c>
      <c r="B10" s="832" t="s">
        <v>5213</v>
      </c>
      <c r="C10" s="832" t="s">
        <v>5209</v>
      </c>
      <c r="D10" s="832" t="s">
        <v>5313</v>
      </c>
      <c r="E10" s="832" t="s">
        <v>5314</v>
      </c>
      <c r="F10" s="849"/>
      <c r="G10" s="849"/>
      <c r="H10" s="849"/>
      <c r="I10" s="849"/>
      <c r="J10" s="849">
        <v>1</v>
      </c>
      <c r="K10" s="849">
        <v>120</v>
      </c>
      <c r="L10" s="849">
        <v>1</v>
      </c>
      <c r="M10" s="849">
        <v>120</v>
      </c>
      <c r="N10" s="849"/>
      <c r="O10" s="849"/>
      <c r="P10" s="837"/>
      <c r="Q10" s="850"/>
    </row>
    <row r="11" spans="1:17" ht="14.4" customHeight="1" x14ac:dyDescent="0.3">
      <c r="A11" s="831" t="s">
        <v>5417</v>
      </c>
      <c r="B11" s="832" t="s">
        <v>5213</v>
      </c>
      <c r="C11" s="832" t="s">
        <v>5209</v>
      </c>
      <c r="D11" s="832" t="s">
        <v>5331</v>
      </c>
      <c r="E11" s="832" t="s">
        <v>5333</v>
      </c>
      <c r="F11" s="849">
        <v>1</v>
      </c>
      <c r="G11" s="849">
        <v>319</v>
      </c>
      <c r="H11" s="849"/>
      <c r="I11" s="849">
        <v>319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5418</v>
      </c>
      <c r="B12" s="832" t="s">
        <v>5213</v>
      </c>
      <c r="C12" s="832" t="s">
        <v>5209</v>
      </c>
      <c r="D12" s="832" t="s">
        <v>5254</v>
      </c>
      <c r="E12" s="832" t="s">
        <v>5255</v>
      </c>
      <c r="F12" s="849">
        <v>3</v>
      </c>
      <c r="G12" s="849">
        <v>378</v>
      </c>
      <c r="H12" s="849">
        <v>3</v>
      </c>
      <c r="I12" s="849">
        <v>126</v>
      </c>
      <c r="J12" s="849">
        <v>1</v>
      </c>
      <c r="K12" s="849">
        <v>126</v>
      </c>
      <c r="L12" s="849">
        <v>1</v>
      </c>
      <c r="M12" s="849">
        <v>126</v>
      </c>
      <c r="N12" s="849">
        <v>1</v>
      </c>
      <c r="O12" s="849">
        <v>127</v>
      </c>
      <c r="P12" s="837">
        <v>1.0079365079365079</v>
      </c>
      <c r="Q12" s="850">
        <v>127</v>
      </c>
    </row>
    <row r="13" spans="1:17" ht="14.4" customHeight="1" x14ac:dyDescent="0.3">
      <c r="A13" s="831" t="s">
        <v>5418</v>
      </c>
      <c r="B13" s="832" t="s">
        <v>5213</v>
      </c>
      <c r="C13" s="832" t="s">
        <v>5209</v>
      </c>
      <c r="D13" s="832" t="s">
        <v>5254</v>
      </c>
      <c r="E13" s="832" t="s">
        <v>5256</v>
      </c>
      <c r="F13" s="849"/>
      <c r="G13" s="849"/>
      <c r="H13" s="849"/>
      <c r="I13" s="849"/>
      <c r="J13" s="849">
        <v>3</v>
      </c>
      <c r="K13" s="849">
        <v>378</v>
      </c>
      <c r="L13" s="849">
        <v>1</v>
      </c>
      <c r="M13" s="849">
        <v>126</v>
      </c>
      <c r="N13" s="849">
        <v>1</v>
      </c>
      <c r="O13" s="849">
        <v>127</v>
      </c>
      <c r="P13" s="837">
        <v>0.33597883597883599</v>
      </c>
      <c r="Q13" s="850">
        <v>127</v>
      </c>
    </row>
    <row r="14" spans="1:17" ht="14.4" customHeight="1" x14ac:dyDescent="0.3">
      <c r="A14" s="831" t="s">
        <v>5418</v>
      </c>
      <c r="B14" s="832" t="s">
        <v>5213</v>
      </c>
      <c r="C14" s="832" t="s">
        <v>5209</v>
      </c>
      <c r="D14" s="832" t="s">
        <v>5210</v>
      </c>
      <c r="E14" s="832" t="s">
        <v>5211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252</v>
      </c>
      <c r="P14" s="837"/>
      <c r="Q14" s="850">
        <v>252</v>
      </c>
    </row>
    <row r="15" spans="1:17" ht="14.4" customHeight="1" x14ac:dyDescent="0.3">
      <c r="A15" s="831" t="s">
        <v>5418</v>
      </c>
      <c r="B15" s="832" t="s">
        <v>5213</v>
      </c>
      <c r="C15" s="832" t="s">
        <v>5209</v>
      </c>
      <c r="D15" s="832" t="s">
        <v>5210</v>
      </c>
      <c r="E15" s="832" t="s">
        <v>5312</v>
      </c>
      <c r="F15" s="849"/>
      <c r="G15" s="849"/>
      <c r="H15" s="849"/>
      <c r="I15" s="849"/>
      <c r="J15" s="849">
        <v>1</v>
      </c>
      <c r="K15" s="849">
        <v>251</v>
      </c>
      <c r="L15" s="849">
        <v>1</v>
      </c>
      <c r="M15" s="849">
        <v>251</v>
      </c>
      <c r="N15" s="849"/>
      <c r="O15" s="849"/>
      <c r="P15" s="837"/>
      <c r="Q15" s="850"/>
    </row>
    <row r="16" spans="1:17" ht="14.4" customHeight="1" x14ac:dyDescent="0.3">
      <c r="A16" s="831" t="s">
        <v>5419</v>
      </c>
      <c r="B16" s="832" t="s">
        <v>5213</v>
      </c>
      <c r="C16" s="832" t="s">
        <v>5209</v>
      </c>
      <c r="D16" s="832" t="s">
        <v>5251</v>
      </c>
      <c r="E16" s="832" t="s">
        <v>5252</v>
      </c>
      <c r="F16" s="849"/>
      <c r="G16" s="849"/>
      <c r="H16" s="849"/>
      <c r="I16" s="849"/>
      <c r="J16" s="849">
        <v>1</v>
      </c>
      <c r="K16" s="849">
        <v>97</v>
      </c>
      <c r="L16" s="849">
        <v>1</v>
      </c>
      <c r="M16" s="849">
        <v>97</v>
      </c>
      <c r="N16" s="849"/>
      <c r="O16" s="849"/>
      <c r="P16" s="837"/>
      <c r="Q16" s="850"/>
    </row>
    <row r="17" spans="1:17" ht="14.4" customHeight="1" x14ac:dyDescent="0.3">
      <c r="A17" s="831" t="s">
        <v>5419</v>
      </c>
      <c r="B17" s="832" t="s">
        <v>5213</v>
      </c>
      <c r="C17" s="832" t="s">
        <v>5209</v>
      </c>
      <c r="D17" s="832" t="s">
        <v>5254</v>
      </c>
      <c r="E17" s="832" t="s">
        <v>5255</v>
      </c>
      <c r="F17" s="849">
        <v>5</v>
      </c>
      <c r="G17" s="849">
        <v>630</v>
      </c>
      <c r="H17" s="849">
        <v>1.6666666666666667</v>
      </c>
      <c r="I17" s="849">
        <v>126</v>
      </c>
      <c r="J17" s="849">
        <v>3</v>
      </c>
      <c r="K17" s="849">
        <v>378</v>
      </c>
      <c r="L17" s="849">
        <v>1</v>
      </c>
      <c r="M17" s="849">
        <v>126</v>
      </c>
      <c r="N17" s="849">
        <v>3</v>
      </c>
      <c r="O17" s="849">
        <v>381</v>
      </c>
      <c r="P17" s="837">
        <v>1.0079365079365079</v>
      </c>
      <c r="Q17" s="850">
        <v>127</v>
      </c>
    </row>
    <row r="18" spans="1:17" ht="14.4" customHeight="1" x14ac:dyDescent="0.3">
      <c r="A18" s="831" t="s">
        <v>5419</v>
      </c>
      <c r="B18" s="832" t="s">
        <v>5213</v>
      </c>
      <c r="C18" s="832" t="s">
        <v>5209</v>
      </c>
      <c r="D18" s="832" t="s">
        <v>5254</v>
      </c>
      <c r="E18" s="832" t="s">
        <v>5256</v>
      </c>
      <c r="F18" s="849">
        <v>1</v>
      </c>
      <c r="G18" s="849">
        <v>126</v>
      </c>
      <c r="H18" s="849">
        <v>1</v>
      </c>
      <c r="I18" s="849">
        <v>126</v>
      </c>
      <c r="J18" s="849">
        <v>1</v>
      </c>
      <c r="K18" s="849">
        <v>126</v>
      </c>
      <c r="L18" s="849">
        <v>1</v>
      </c>
      <c r="M18" s="849">
        <v>126</v>
      </c>
      <c r="N18" s="849">
        <v>6</v>
      </c>
      <c r="O18" s="849">
        <v>762</v>
      </c>
      <c r="P18" s="837">
        <v>6.0476190476190474</v>
      </c>
      <c r="Q18" s="850">
        <v>127</v>
      </c>
    </row>
    <row r="19" spans="1:17" ht="14.4" customHeight="1" x14ac:dyDescent="0.3">
      <c r="A19" s="831" t="s">
        <v>5419</v>
      </c>
      <c r="B19" s="832" t="s">
        <v>5213</v>
      </c>
      <c r="C19" s="832" t="s">
        <v>5209</v>
      </c>
      <c r="D19" s="832" t="s">
        <v>5287</v>
      </c>
      <c r="E19" s="832" t="s">
        <v>5288</v>
      </c>
      <c r="F19" s="849">
        <v>1</v>
      </c>
      <c r="G19" s="849">
        <v>33.33</v>
      </c>
      <c r="H19" s="849"/>
      <c r="I19" s="849">
        <v>33.33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5419</v>
      </c>
      <c r="B20" s="832" t="s">
        <v>5213</v>
      </c>
      <c r="C20" s="832" t="s">
        <v>5209</v>
      </c>
      <c r="D20" s="832" t="s">
        <v>5210</v>
      </c>
      <c r="E20" s="832" t="s">
        <v>5211</v>
      </c>
      <c r="F20" s="849"/>
      <c r="G20" s="849"/>
      <c r="H20" s="849"/>
      <c r="I20" s="849"/>
      <c r="J20" s="849">
        <v>3</v>
      </c>
      <c r="K20" s="849">
        <v>753</v>
      </c>
      <c r="L20" s="849">
        <v>1</v>
      </c>
      <c r="M20" s="849">
        <v>251</v>
      </c>
      <c r="N20" s="849">
        <v>2</v>
      </c>
      <c r="O20" s="849">
        <v>504</v>
      </c>
      <c r="P20" s="837">
        <v>0.66932270916334657</v>
      </c>
      <c r="Q20" s="850">
        <v>252</v>
      </c>
    </row>
    <row r="21" spans="1:17" ht="14.4" customHeight="1" x14ac:dyDescent="0.3">
      <c r="A21" s="831" t="s">
        <v>5419</v>
      </c>
      <c r="B21" s="832" t="s">
        <v>5213</v>
      </c>
      <c r="C21" s="832" t="s">
        <v>5209</v>
      </c>
      <c r="D21" s="832" t="s">
        <v>5210</v>
      </c>
      <c r="E21" s="832" t="s">
        <v>5312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504</v>
      </c>
      <c r="P21" s="837"/>
      <c r="Q21" s="850">
        <v>252</v>
      </c>
    </row>
    <row r="22" spans="1:17" ht="14.4" customHeight="1" x14ac:dyDescent="0.3">
      <c r="A22" s="831" t="s">
        <v>5420</v>
      </c>
      <c r="B22" s="832" t="s">
        <v>5213</v>
      </c>
      <c r="C22" s="832" t="s">
        <v>5209</v>
      </c>
      <c r="D22" s="832" t="s">
        <v>5248</v>
      </c>
      <c r="E22" s="832" t="s">
        <v>5249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91</v>
      </c>
      <c r="P22" s="837"/>
      <c r="Q22" s="850">
        <v>91</v>
      </c>
    </row>
    <row r="23" spans="1:17" ht="14.4" customHeight="1" x14ac:dyDescent="0.3">
      <c r="A23" s="831" t="s">
        <v>5420</v>
      </c>
      <c r="B23" s="832" t="s">
        <v>5213</v>
      </c>
      <c r="C23" s="832" t="s">
        <v>5209</v>
      </c>
      <c r="D23" s="832" t="s">
        <v>5251</v>
      </c>
      <c r="E23" s="832" t="s">
        <v>5252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81</v>
      </c>
      <c r="P23" s="837"/>
      <c r="Q23" s="850">
        <v>81</v>
      </c>
    </row>
    <row r="24" spans="1:17" ht="14.4" customHeight="1" x14ac:dyDescent="0.3">
      <c r="A24" s="831" t="s">
        <v>5420</v>
      </c>
      <c r="B24" s="832" t="s">
        <v>5213</v>
      </c>
      <c r="C24" s="832" t="s">
        <v>5209</v>
      </c>
      <c r="D24" s="832" t="s">
        <v>5254</v>
      </c>
      <c r="E24" s="832" t="s">
        <v>5255</v>
      </c>
      <c r="F24" s="849">
        <v>2</v>
      </c>
      <c r="G24" s="849">
        <v>252</v>
      </c>
      <c r="H24" s="849">
        <v>0.4</v>
      </c>
      <c r="I24" s="849">
        <v>126</v>
      </c>
      <c r="J24" s="849">
        <v>5</v>
      </c>
      <c r="K24" s="849">
        <v>630</v>
      </c>
      <c r="L24" s="849">
        <v>1</v>
      </c>
      <c r="M24" s="849">
        <v>126</v>
      </c>
      <c r="N24" s="849">
        <v>7</v>
      </c>
      <c r="O24" s="849">
        <v>889</v>
      </c>
      <c r="P24" s="837">
        <v>1.4111111111111112</v>
      </c>
      <c r="Q24" s="850">
        <v>127</v>
      </c>
    </row>
    <row r="25" spans="1:17" ht="14.4" customHeight="1" x14ac:dyDescent="0.3">
      <c r="A25" s="831" t="s">
        <v>5420</v>
      </c>
      <c r="B25" s="832" t="s">
        <v>5213</v>
      </c>
      <c r="C25" s="832" t="s">
        <v>5209</v>
      </c>
      <c r="D25" s="832" t="s">
        <v>5254</v>
      </c>
      <c r="E25" s="832" t="s">
        <v>5256</v>
      </c>
      <c r="F25" s="849">
        <v>1</v>
      </c>
      <c r="G25" s="849">
        <v>126</v>
      </c>
      <c r="H25" s="849"/>
      <c r="I25" s="849">
        <v>126</v>
      </c>
      <c r="J25" s="849"/>
      <c r="K25" s="849"/>
      <c r="L25" s="849"/>
      <c r="M25" s="849"/>
      <c r="N25" s="849">
        <v>2</v>
      </c>
      <c r="O25" s="849">
        <v>254</v>
      </c>
      <c r="P25" s="837"/>
      <c r="Q25" s="850">
        <v>127</v>
      </c>
    </row>
    <row r="26" spans="1:17" ht="14.4" customHeight="1" x14ac:dyDescent="0.3">
      <c r="A26" s="831" t="s">
        <v>5420</v>
      </c>
      <c r="B26" s="832" t="s">
        <v>5213</v>
      </c>
      <c r="C26" s="832" t="s">
        <v>5209</v>
      </c>
      <c r="D26" s="832" t="s">
        <v>5210</v>
      </c>
      <c r="E26" s="832" t="s">
        <v>5312</v>
      </c>
      <c r="F26" s="849">
        <v>1</v>
      </c>
      <c r="G26" s="849">
        <v>251</v>
      </c>
      <c r="H26" s="849"/>
      <c r="I26" s="849">
        <v>251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5421</v>
      </c>
      <c r="B27" s="832" t="s">
        <v>5213</v>
      </c>
      <c r="C27" s="832" t="s">
        <v>5209</v>
      </c>
      <c r="D27" s="832" t="s">
        <v>5254</v>
      </c>
      <c r="E27" s="832" t="s">
        <v>5255</v>
      </c>
      <c r="F27" s="849">
        <v>1</v>
      </c>
      <c r="G27" s="849">
        <v>126</v>
      </c>
      <c r="H27" s="849"/>
      <c r="I27" s="849">
        <v>126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5212</v>
      </c>
      <c r="B28" s="832" t="s">
        <v>5213</v>
      </c>
      <c r="C28" s="832" t="s">
        <v>5209</v>
      </c>
      <c r="D28" s="832" t="s">
        <v>5251</v>
      </c>
      <c r="E28" s="832" t="s">
        <v>5253</v>
      </c>
      <c r="F28" s="849">
        <v>1</v>
      </c>
      <c r="G28" s="849">
        <v>97</v>
      </c>
      <c r="H28" s="849"/>
      <c r="I28" s="849">
        <v>97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5212</v>
      </c>
      <c r="B29" s="832" t="s">
        <v>5213</v>
      </c>
      <c r="C29" s="832" t="s">
        <v>5209</v>
      </c>
      <c r="D29" s="832" t="s">
        <v>5254</v>
      </c>
      <c r="E29" s="832" t="s">
        <v>5255</v>
      </c>
      <c r="F29" s="849">
        <v>2</v>
      </c>
      <c r="G29" s="849">
        <v>252</v>
      </c>
      <c r="H29" s="849">
        <v>1</v>
      </c>
      <c r="I29" s="849">
        <v>126</v>
      </c>
      <c r="J29" s="849">
        <v>2</v>
      </c>
      <c r="K29" s="849">
        <v>252</v>
      </c>
      <c r="L29" s="849">
        <v>1</v>
      </c>
      <c r="M29" s="849">
        <v>126</v>
      </c>
      <c r="N29" s="849">
        <v>3</v>
      </c>
      <c r="O29" s="849">
        <v>381</v>
      </c>
      <c r="P29" s="837">
        <v>1.5119047619047619</v>
      </c>
      <c r="Q29" s="850">
        <v>127</v>
      </c>
    </row>
    <row r="30" spans="1:17" ht="14.4" customHeight="1" x14ac:dyDescent="0.3">
      <c r="A30" s="831" t="s">
        <v>5212</v>
      </c>
      <c r="B30" s="832" t="s">
        <v>5213</v>
      </c>
      <c r="C30" s="832" t="s">
        <v>5209</v>
      </c>
      <c r="D30" s="832" t="s">
        <v>5254</v>
      </c>
      <c r="E30" s="832" t="s">
        <v>5256</v>
      </c>
      <c r="F30" s="849">
        <v>6</v>
      </c>
      <c r="G30" s="849">
        <v>756</v>
      </c>
      <c r="H30" s="849">
        <v>2</v>
      </c>
      <c r="I30" s="849">
        <v>126</v>
      </c>
      <c r="J30" s="849">
        <v>3</v>
      </c>
      <c r="K30" s="849">
        <v>378</v>
      </c>
      <c r="L30" s="849">
        <v>1</v>
      </c>
      <c r="M30" s="849">
        <v>126</v>
      </c>
      <c r="N30" s="849">
        <v>1</v>
      </c>
      <c r="O30" s="849">
        <v>127</v>
      </c>
      <c r="P30" s="837">
        <v>0.33597883597883599</v>
      </c>
      <c r="Q30" s="850">
        <v>127</v>
      </c>
    </row>
    <row r="31" spans="1:17" ht="14.4" customHeight="1" x14ac:dyDescent="0.3">
      <c r="A31" s="831" t="s">
        <v>5212</v>
      </c>
      <c r="B31" s="832" t="s">
        <v>5213</v>
      </c>
      <c r="C31" s="832" t="s">
        <v>5209</v>
      </c>
      <c r="D31" s="832" t="s">
        <v>5270</v>
      </c>
      <c r="E31" s="832" t="s">
        <v>5272</v>
      </c>
      <c r="F31" s="849">
        <v>1</v>
      </c>
      <c r="G31" s="849">
        <v>1677</v>
      </c>
      <c r="H31" s="849"/>
      <c r="I31" s="849">
        <v>1677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5212</v>
      </c>
      <c r="B32" s="832" t="s">
        <v>5213</v>
      </c>
      <c r="C32" s="832" t="s">
        <v>5209</v>
      </c>
      <c r="D32" s="832" t="s">
        <v>5287</v>
      </c>
      <c r="E32" s="832" t="s">
        <v>5288</v>
      </c>
      <c r="F32" s="849">
        <v>1</v>
      </c>
      <c r="G32" s="849">
        <v>33.33</v>
      </c>
      <c r="H32" s="849"/>
      <c r="I32" s="849">
        <v>33.33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5212</v>
      </c>
      <c r="B33" s="832" t="s">
        <v>5213</v>
      </c>
      <c r="C33" s="832" t="s">
        <v>5209</v>
      </c>
      <c r="D33" s="832" t="s">
        <v>5295</v>
      </c>
      <c r="E33" s="832" t="s">
        <v>5297</v>
      </c>
      <c r="F33" s="849">
        <v>1</v>
      </c>
      <c r="G33" s="849">
        <v>86</v>
      </c>
      <c r="H33" s="849"/>
      <c r="I33" s="849">
        <v>86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5212</v>
      </c>
      <c r="B34" s="832" t="s">
        <v>5213</v>
      </c>
      <c r="C34" s="832" t="s">
        <v>5209</v>
      </c>
      <c r="D34" s="832" t="s">
        <v>5210</v>
      </c>
      <c r="E34" s="832" t="s">
        <v>5211</v>
      </c>
      <c r="F34" s="849">
        <v>5</v>
      </c>
      <c r="G34" s="849">
        <v>1255</v>
      </c>
      <c r="H34" s="849"/>
      <c r="I34" s="849">
        <v>251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5212</v>
      </c>
      <c r="B35" s="832" t="s">
        <v>5213</v>
      </c>
      <c r="C35" s="832" t="s">
        <v>5209</v>
      </c>
      <c r="D35" s="832" t="s">
        <v>5210</v>
      </c>
      <c r="E35" s="832" t="s">
        <v>5312</v>
      </c>
      <c r="F35" s="849">
        <v>1</v>
      </c>
      <c r="G35" s="849">
        <v>251</v>
      </c>
      <c r="H35" s="849"/>
      <c r="I35" s="849">
        <v>251</v>
      </c>
      <c r="J35" s="849"/>
      <c r="K35" s="849"/>
      <c r="L35" s="849"/>
      <c r="M35" s="849"/>
      <c r="N35" s="849">
        <v>1</v>
      </c>
      <c r="O35" s="849">
        <v>252</v>
      </c>
      <c r="P35" s="837"/>
      <c r="Q35" s="850">
        <v>252</v>
      </c>
    </row>
    <row r="36" spans="1:17" ht="14.4" customHeight="1" x14ac:dyDescent="0.3">
      <c r="A36" s="831" t="s">
        <v>5212</v>
      </c>
      <c r="B36" s="832" t="s">
        <v>5213</v>
      </c>
      <c r="C36" s="832" t="s">
        <v>5209</v>
      </c>
      <c r="D36" s="832" t="s">
        <v>5339</v>
      </c>
      <c r="E36" s="832" t="s">
        <v>5341</v>
      </c>
      <c r="F36" s="849"/>
      <c r="G36" s="849"/>
      <c r="H36" s="849"/>
      <c r="I36" s="849"/>
      <c r="J36" s="849">
        <v>1</v>
      </c>
      <c r="K36" s="849">
        <v>115</v>
      </c>
      <c r="L36" s="849">
        <v>1</v>
      </c>
      <c r="M36" s="849">
        <v>115</v>
      </c>
      <c r="N36" s="849">
        <v>1</v>
      </c>
      <c r="O36" s="849">
        <v>145</v>
      </c>
      <c r="P36" s="837">
        <v>1.2608695652173914</v>
      </c>
      <c r="Q36" s="850">
        <v>145</v>
      </c>
    </row>
    <row r="37" spans="1:17" ht="14.4" customHeight="1" x14ac:dyDescent="0.3">
      <c r="A37" s="831" t="s">
        <v>5422</v>
      </c>
      <c r="B37" s="832" t="s">
        <v>5213</v>
      </c>
      <c r="C37" s="832" t="s">
        <v>5209</v>
      </c>
      <c r="D37" s="832" t="s">
        <v>5254</v>
      </c>
      <c r="E37" s="832" t="s">
        <v>5255</v>
      </c>
      <c r="F37" s="849"/>
      <c r="G37" s="849"/>
      <c r="H37" s="849"/>
      <c r="I37" s="849"/>
      <c r="J37" s="849">
        <v>5</v>
      </c>
      <c r="K37" s="849">
        <v>630</v>
      </c>
      <c r="L37" s="849">
        <v>1</v>
      </c>
      <c r="M37" s="849">
        <v>126</v>
      </c>
      <c r="N37" s="849">
        <v>4</v>
      </c>
      <c r="O37" s="849">
        <v>508</v>
      </c>
      <c r="P37" s="837">
        <v>0.80634920634920637</v>
      </c>
      <c r="Q37" s="850">
        <v>127</v>
      </c>
    </row>
    <row r="38" spans="1:17" ht="14.4" customHeight="1" x14ac:dyDescent="0.3">
      <c r="A38" s="831" t="s">
        <v>5422</v>
      </c>
      <c r="B38" s="832" t="s">
        <v>5213</v>
      </c>
      <c r="C38" s="832" t="s">
        <v>5209</v>
      </c>
      <c r="D38" s="832" t="s">
        <v>5254</v>
      </c>
      <c r="E38" s="832" t="s">
        <v>5256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254</v>
      </c>
      <c r="P38" s="837"/>
      <c r="Q38" s="850">
        <v>127</v>
      </c>
    </row>
    <row r="39" spans="1:17" ht="14.4" customHeight="1" x14ac:dyDescent="0.3">
      <c r="A39" s="831" t="s">
        <v>5422</v>
      </c>
      <c r="B39" s="832" t="s">
        <v>5213</v>
      </c>
      <c r="C39" s="832" t="s">
        <v>5209</v>
      </c>
      <c r="D39" s="832" t="s">
        <v>5210</v>
      </c>
      <c r="E39" s="832" t="s">
        <v>5211</v>
      </c>
      <c r="F39" s="849"/>
      <c r="G39" s="849"/>
      <c r="H39" s="849"/>
      <c r="I39" s="849"/>
      <c r="J39" s="849">
        <v>1</v>
      </c>
      <c r="K39" s="849">
        <v>251</v>
      </c>
      <c r="L39" s="849">
        <v>1</v>
      </c>
      <c r="M39" s="849">
        <v>251</v>
      </c>
      <c r="N39" s="849"/>
      <c r="O39" s="849"/>
      <c r="P39" s="837"/>
      <c r="Q39" s="850"/>
    </row>
    <row r="40" spans="1:17" ht="14.4" customHeight="1" x14ac:dyDescent="0.3">
      <c r="A40" s="831" t="s">
        <v>5422</v>
      </c>
      <c r="B40" s="832" t="s">
        <v>5213</v>
      </c>
      <c r="C40" s="832" t="s">
        <v>5209</v>
      </c>
      <c r="D40" s="832" t="s">
        <v>5318</v>
      </c>
      <c r="E40" s="832" t="s">
        <v>5319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121</v>
      </c>
      <c r="P40" s="837"/>
      <c r="Q40" s="850">
        <v>121</v>
      </c>
    </row>
    <row r="41" spans="1:17" ht="14.4" customHeight="1" x14ac:dyDescent="0.3">
      <c r="A41" s="831" t="s">
        <v>5422</v>
      </c>
      <c r="B41" s="832" t="s">
        <v>5208</v>
      </c>
      <c r="C41" s="832" t="s">
        <v>5423</v>
      </c>
      <c r="D41" s="832" t="s">
        <v>5424</v>
      </c>
      <c r="E41" s="832" t="s">
        <v>5425</v>
      </c>
      <c r="F41" s="849">
        <v>5</v>
      </c>
      <c r="G41" s="849">
        <v>1649.9</v>
      </c>
      <c r="H41" s="849"/>
      <c r="I41" s="849">
        <v>329.98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5422</v>
      </c>
      <c r="B42" s="832" t="s">
        <v>5208</v>
      </c>
      <c r="C42" s="832" t="s">
        <v>5423</v>
      </c>
      <c r="D42" s="832" t="s">
        <v>5426</v>
      </c>
      <c r="E42" s="832" t="s">
        <v>5425</v>
      </c>
      <c r="F42" s="849">
        <v>6</v>
      </c>
      <c r="G42" s="849">
        <v>2600.46</v>
      </c>
      <c r="H42" s="849"/>
      <c r="I42" s="849">
        <v>433.41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5422</v>
      </c>
      <c r="B43" s="832" t="s">
        <v>5208</v>
      </c>
      <c r="C43" s="832" t="s">
        <v>5423</v>
      </c>
      <c r="D43" s="832" t="s">
        <v>5427</v>
      </c>
      <c r="E43" s="832" t="s">
        <v>5428</v>
      </c>
      <c r="F43" s="849">
        <v>0.8</v>
      </c>
      <c r="G43" s="849">
        <v>503.67</v>
      </c>
      <c r="H43" s="849"/>
      <c r="I43" s="849">
        <v>629.58749999999998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5422</v>
      </c>
      <c r="B44" s="832" t="s">
        <v>5208</v>
      </c>
      <c r="C44" s="832" t="s">
        <v>5423</v>
      </c>
      <c r="D44" s="832" t="s">
        <v>5429</v>
      </c>
      <c r="E44" s="832" t="s">
        <v>5430</v>
      </c>
      <c r="F44" s="849">
        <v>2</v>
      </c>
      <c r="G44" s="849">
        <v>4223.6000000000004</v>
      </c>
      <c r="H44" s="849"/>
      <c r="I44" s="849">
        <v>2111.8000000000002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5422</v>
      </c>
      <c r="B45" s="832" t="s">
        <v>5208</v>
      </c>
      <c r="C45" s="832" t="s">
        <v>5423</v>
      </c>
      <c r="D45" s="832" t="s">
        <v>5431</v>
      </c>
      <c r="E45" s="832" t="s">
        <v>5432</v>
      </c>
      <c r="F45" s="849">
        <v>3</v>
      </c>
      <c r="G45" s="849">
        <v>363.75</v>
      </c>
      <c r="H45" s="849"/>
      <c r="I45" s="849">
        <v>121.25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5422</v>
      </c>
      <c r="B46" s="832" t="s">
        <v>5208</v>
      </c>
      <c r="C46" s="832" t="s">
        <v>5423</v>
      </c>
      <c r="D46" s="832" t="s">
        <v>5433</v>
      </c>
      <c r="E46" s="832" t="s">
        <v>5434</v>
      </c>
      <c r="F46" s="849">
        <v>1</v>
      </c>
      <c r="G46" s="849">
        <v>12681.98</v>
      </c>
      <c r="H46" s="849"/>
      <c r="I46" s="849">
        <v>12681.98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5422</v>
      </c>
      <c r="B47" s="832" t="s">
        <v>5208</v>
      </c>
      <c r="C47" s="832" t="s">
        <v>5423</v>
      </c>
      <c r="D47" s="832" t="s">
        <v>5435</v>
      </c>
      <c r="E47" s="832" t="s">
        <v>5436</v>
      </c>
      <c r="F47" s="849">
        <v>9</v>
      </c>
      <c r="G47" s="849">
        <v>12778.38</v>
      </c>
      <c r="H47" s="849"/>
      <c r="I47" s="849">
        <v>1419.82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5422</v>
      </c>
      <c r="B48" s="832" t="s">
        <v>5208</v>
      </c>
      <c r="C48" s="832" t="s">
        <v>5423</v>
      </c>
      <c r="D48" s="832" t="s">
        <v>5437</v>
      </c>
      <c r="E48" s="832" t="s">
        <v>5438</v>
      </c>
      <c r="F48" s="849">
        <v>4</v>
      </c>
      <c r="G48" s="849">
        <v>3409.24</v>
      </c>
      <c r="H48" s="849"/>
      <c r="I48" s="849">
        <v>852.31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5422</v>
      </c>
      <c r="B49" s="832" t="s">
        <v>5208</v>
      </c>
      <c r="C49" s="832" t="s">
        <v>5423</v>
      </c>
      <c r="D49" s="832" t="s">
        <v>5439</v>
      </c>
      <c r="E49" s="832" t="s">
        <v>5440</v>
      </c>
      <c r="F49" s="849">
        <v>0.4</v>
      </c>
      <c r="G49" s="849">
        <v>100.82</v>
      </c>
      <c r="H49" s="849"/>
      <c r="I49" s="849">
        <v>252.04999999999998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5422</v>
      </c>
      <c r="B50" s="832" t="s">
        <v>5208</v>
      </c>
      <c r="C50" s="832" t="s">
        <v>5423</v>
      </c>
      <c r="D50" s="832" t="s">
        <v>5441</v>
      </c>
      <c r="E50" s="832" t="s">
        <v>5440</v>
      </c>
      <c r="F50" s="849">
        <v>4</v>
      </c>
      <c r="G50" s="849">
        <v>7395.48</v>
      </c>
      <c r="H50" s="849"/>
      <c r="I50" s="849">
        <v>1848.87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5422</v>
      </c>
      <c r="B51" s="832" t="s">
        <v>5208</v>
      </c>
      <c r="C51" s="832" t="s">
        <v>5423</v>
      </c>
      <c r="D51" s="832" t="s">
        <v>5442</v>
      </c>
      <c r="E51" s="832" t="s">
        <v>5443</v>
      </c>
      <c r="F51" s="849">
        <v>1</v>
      </c>
      <c r="G51" s="849">
        <v>9736.64</v>
      </c>
      <c r="H51" s="849"/>
      <c r="I51" s="849">
        <v>9736.64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5422</v>
      </c>
      <c r="B52" s="832" t="s">
        <v>5208</v>
      </c>
      <c r="C52" s="832" t="s">
        <v>5423</v>
      </c>
      <c r="D52" s="832" t="s">
        <v>5444</v>
      </c>
      <c r="E52" s="832" t="s">
        <v>5445</v>
      </c>
      <c r="F52" s="849">
        <v>0.2</v>
      </c>
      <c r="G52" s="849">
        <v>13.4</v>
      </c>
      <c r="H52" s="849"/>
      <c r="I52" s="849">
        <v>67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5422</v>
      </c>
      <c r="B53" s="832" t="s">
        <v>5208</v>
      </c>
      <c r="C53" s="832" t="s">
        <v>5209</v>
      </c>
      <c r="D53" s="832" t="s">
        <v>5446</v>
      </c>
      <c r="E53" s="832" t="s">
        <v>5447</v>
      </c>
      <c r="F53" s="849">
        <v>1</v>
      </c>
      <c r="G53" s="849">
        <v>709</v>
      </c>
      <c r="H53" s="849"/>
      <c r="I53" s="849">
        <v>709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5422</v>
      </c>
      <c r="B54" s="832" t="s">
        <v>5208</v>
      </c>
      <c r="C54" s="832" t="s">
        <v>5209</v>
      </c>
      <c r="D54" s="832" t="s">
        <v>5448</v>
      </c>
      <c r="E54" s="832" t="s">
        <v>5449</v>
      </c>
      <c r="F54" s="849">
        <v>1</v>
      </c>
      <c r="G54" s="849">
        <v>5507</v>
      </c>
      <c r="H54" s="849"/>
      <c r="I54" s="849">
        <v>5507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5422</v>
      </c>
      <c r="B55" s="832" t="s">
        <v>5208</v>
      </c>
      <c r="C55" s="832" t="s">
        <v>5209</v>
      </c>
      <c r="D55" s="832" t="s">
        <v>5450</v>
      </c>
      <c r="E55" s="832" t="s">
        <v>5451</v>
      </c>
      <c r="F55" s="849">
        <v>1</v>
      </c>
      <c r="G55" s="849">
        <v>9211</v>
      </c>
      <c r="H55" s="849"/>
      <c r="I55" s="849">
        <v>9211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5422</v>
      </c>
      <c r="B56" s="832" t="s">
        <v>5208</v>
      </c>
      <c r="C56" s="832" t="s">
        <v>5209</v>
      </c>
      <c r="D56" s="832" t="s">
        <v>5452</v>
      </c>
      <c r="E56" s="832" t="s">
        <v>5453</v>
      </c>
      <c r="F56" s="849">
        <v>1</v>
      </c>
      <c r="G56" s="849">
        <v>4263</v>
      </c>
      <c r="H56" s="849"/>
      <c r="I56" s="849">
        <v>4263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5422</v>
      </c>
      <c r="B57" s="832" t="s">
        <v>5208</v>
      </c>
      <c r="C57" s="832" t="s">
        <v>5209</v>
      </c>
      <c r="D57" s="832" t="s">
        <v>5278</v>
      </c>
      <c r="E57" s="832" t="s">
        <v>5280</v>
      </c>
      <c r="F57" s="849">
        <v>1</v>
      </c>
      <c r="G57" s="849">
        <v>971</v>
      </c>
      <c r="H57" s="849"/>
      <c r="I57" s="849">
        <v>971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5422</v>
      </c>
      <c r="B58" s="832" t="s">
        <v>5208</v>
      </c>
      <c r="C58" s="832" t="s">
        <v>5209</v>
      </c>
      <c r="D58" s="832" t="s">
        <v>5454</v>
      </c>
      <c r="E58" s="832" t="s">
        <v>5455</v>
      </c>
      <c r="F58" s="849">
        <v>1</v>
      </c>
      <c r="G58" s="849">
        <v>2950</v>
      </c>
      <c r="H58" s="849"/>
      <c r="I58" s="849">
        <v>2950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5422</v>
      </c>
      <c r="B59" s="832" t="s">
        <v>5208</v>
      </c>
      <c r="C59" s="832" t="s">
        <v>5209</v>
      </c>
      <c r="D59" s="832" t="s">
        <v>5318</v>
      </c>
      <c r="E59" s="832" t="s">
        <v>5319</v>
      </c>
      <c r="F59" s="849">
        <v>2</v>
      </c>
      <c r="G59" s="849">
        <v>240</v>
      </c>
      <c r="H59" s="849"/>
      <c r="I59" s="849">
        <v>120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5422</v>
      </c>
      <c r="B60" s="832" t="s">
        <v>5208</v>
      </c>
      <c r="C60" s="832" t="s">
        <v>5209</v>
      </c>
      <c r="D60" s="832" t="s">
        <v>5331</v>
      </c>
      <c r="E60" s="832" t="s">
        <v>5332</v>
      </c>
      <c r="F60" s="849">
        <v>1</v>
      </c>
      <c r="G60" s="849">
        <v>319</v>
      </c>
      <c r="H60" s="849"/>
      <c r="I60" s="849">
        <v>319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5422</v>
      </c>
      <c r="B61" s="832" t="s">
        <v>5208</v>
      </c>
      <c r="C61" s="832" t="s">
        <v>5209</v>
      </c>
      <c r="D61" s="832" t="s">
        <v>5456</v>
      </c>
      <c r="E61" s="832" t="s">
        <v>5457</v>
      </c>
      <c r="F61" s="849"/>
      <c r="G61" s="849"/>
      <c r="H61" s="849"/>
      <c r="I61" s="849"/>
      <c r="J61" s="849"/>
      <c r="K61" s="849"/>
      <c r="L61" s="849"/>
      <c r="M61" s="849"/>
      <c r="N61" s="849">
        <v>2</v>
      </c>
      <c r="O61" s="849">
        <v>16658</v>
      </c>
      <c r="P61" s="837"/>
      <c r="Q61" s="850">
        <v>8329</v>
      </c>
    </row>
    <row r="62" spans="1:17" ht="14.4" customHeight="1" x14ac:dyDescent="0.3">
      <c r="A62" s="831" t="s">
        <v>5422</v>
      </c>
      <c r="B62" s="832" t="s">
        <v>5208</v>
      </c>
      <c r="C62" s="832" t="s">
        <v>5209</v>
      </c>
      <c r="D62" s="832" t="s">
        <v>5458</v>
      </c>
      <c r="E62" s="832" t="s">
        <v>5459</v>
      </c>
      <c r="F62" s="849">
        <v>1</v>
      </c>
      <c r="G62" s="849">
        <v>331</v>
      </c>
      <c r="H62" s="849"/>
      <c r="I62" s="849">
        <v>331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5422</v>
      </c>
      <c r="B63" s="832" t="s">
        <v>5208</v>
      </c>
      <c r="C63" s="832" t="s">
        <v>5209</v>
      </c>
      <c r="D63" s="832" t="s">
        <v>5460</v>
      </c>
      <c r="E63" s="832" t="s">
        <v>5461</v>
      </c>
      <c r="F63" s="849">
        <v>1</v>
      </c>
      <c r="G63" s="849">
        <v>1380</v>
      </c>
      <c r="H63" s="849"/>
      <c r="I63" s="849">
        <v>1380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5422</v>
      </c>
      <c r="B64" s="832" t="s">
        <v>5208</v>
      </c>
      <c r="C64" s="832" t="s">
        <v>5209</v>
      </c>
      <c r="D64" s="832" t="s">
        <v>5462</v>
      </c>
      <c r="E64" s="832" t="s">
        <v>5449</v>
      </c>
      <c r="F64" s="849">
        <v>1</v>
      </c>
      <c r="G64" s="849">
        <v>593</v>
      </c>
      <c r="H64" s="849"/>
      <c r="I64" s="849">
        <v>593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5422</v>
      </c>
      <c r="B65" s="832" t="s">
        <v>5208</v>
      </c>
      <c r="C65" s="832" t="s">
        <v>5209</v>
      </c>
      <c r="D65" s="832" t="s">
        <v>5463</v>
      </c>
      <c r="E65" s="832" t="s">
        <v>5464</v>
      </c>
      <c r="F65" s="849">
        <v>1</v>
      </c>
      <c r="G65" s="849">
        <v>3861</v>
      </c>
      <c r="H65" s="849"/>
      <c r="I65" s="849">
        <v>3861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5465</v>
      </c>
      <c r="B66" s="832" t="s">
        <v>5213</v>
      </c>
      <c r="C66" s="832" t="s">
        <v>5209</v>
      </c>
      <c r="D66" s="832" t="s">
        <v>5254</v>
      </c>
      <c r="E66" s="832" t="s">
        <v>5256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127</v>
      </c>
      <c r="P66" s="837"/>
      <c r="Q66" s="850">
        <v>127</v>
      </c>
    </row>
    <row r="67" spans="1:17" ht="14.4" customHeight="1" x14ac:dyDescent="0.3">
      <c r="A67" s="831" t="s">
        <v>5465</v>
      </c>
      <c r="B67" s="832" t="s">
        <v>5213</v>
      </c>
      <c r="C67" s="832" t="s">
        <v>5209</v>
      </c>
      <c r="D67" s="832" t="s">
        <v>5287</v>
      </c>
      <c r="E67" s="832" t="s">
        <v>5288</v>
      </c>
      <c r="F67" s="849">
        <v>1</v>
      </c>
      <c r="G67" s="849">
        <v>33.33</v>
      </c>
      <c r="H67" s="849"/>
      <c r="I67" s="849">
        <v>33.33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5465</v>
      </c>
      <c r="B68" s="832" t="s">
        <v>5213</v>
      </c>
      <c r="C68" s="832" t="s">
        <v>5209</v>
      </c>
      <c r="D68" s="832" t="s">
        <v>5210</v>
      </c>
      <c r="E68" s="832" t="s">
        <v>5312</v>
      </c>
      <c r="F68" s="849">
        <v>1</v>
      </c>
      <c r="G68" s="849">
        <v>251</v>
      </c>
      <c r="H68" s="849"/>
      <c r="I68" s="849">
        <v>251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5466</v>
      </c>
      <c r="B69" s="832" t="s">
        <v>5213</v>
      </c>
      <c r="C69" s="832" t="s">
        <v>5209</v>
      </c>
      <c r="D69" s="832" t="s">
        <v>5254</v>
      </c>
      <c r="E69" s="832" t="s">
        <v>5255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127</v>
      </c>
      <c r="P69" s="837"/>
      <c r="Q69" s="850">
        <v>127</v>
      </c>
    </row>
    <row r="70" spans="1:17" ht="14.4" customHeight="1" x14ac:dyDescent="0.3">
      <c r="A70" s="831" t="s">
        <v>5467</v>
      </c>
      <c r="B70" s="832" t="s">
        <v>5213</v>
      </c>
      <c r="C70" s="832" t="s">
        <v>5209</v>
      </c>
      <c r="D70" s="832" t="s">
        <v>5239</v>
      </c>
      <c r="E70" s="832" t="s">
        <v>5240</v>
      </c>
      <c r="F70" s="849">
        <v>1</v>
      </c>
      <c r="G70" s="849">
        <v>207</v>
      </c>
      <c r="H70" s="849"/>
      <c r="I70" s="849">
        <v>207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5467</v>
      </c>
      <c r="B71" s="832" t="s">
        <v>5213</v>
      </c>
      <c r="C71" s="832" t="s">
        <v>5209</v>
      </c>
      <c r="D71" s="832" t="s">
        <v>5239</v>
      </c>
      <c r="E71" s="832" t="s">
        <v>5241</v>
      </c>
      <c r="F71" s="849">
        <v>1</v>
      </c>
      <c r="G71" s="849">
        <v>207</v>
      </c>
      <c r="H71" s="849">
        <v>1</v>
      </c>
      <c r="I71" s="849">
        <v>207</v>
      </c>
      <c r="J71" s="849">
        <v>1</v>
      </c>
      <c r="K71" s="849">
        <v>207</v>
      </c>
      <c r="L71" s="849">
        <v>1</v>
      </c>
      <c r="M71" s="849">
        <v>207</v>
      </c>
      <c r="N71" s="849">
        <v>1</v>
      </c>
      <c r="O71" s="849">
        <v>241</v>
      </c>
      <c r="P71" s="837">
        <v>1.1642512077294687</v>
      </c>
      <c r="Q71" s="850">
        <v>241</v>
      </c>
    </row>
    <row r="72" spans="1:17" ht="14.4" customHeight="1" x14ac:dyDescent="0.3">
      <c r="A72" s="831" t="s">
        <v>5467</v>
      </c>
      <c r="B72" s="832" t="s">
        <v>5213</v>
      </c>
      <c r="C72" s="832" t="s">
        <v>5209</v>
      </c>
      <c r="D72" s="832" t="s">
        <v>5242</v>
      </c>
      <c r="E72" s="832" t="s">
        <v>5244</v>
      </c>
      <c r="F72" s="849">
        <v>1</v>
      </c>
      <c r="G72" s="849">
        <v>309</v>
      </c>
      <c r="H72" s="849"/>
      <c r="I72" s="849">
        <v>309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5467</v>
      </c>
      <c r="B73" s="832" t="s">
        <v>5213</v>
      </c>
      <c r="C73" s="832" t="s">
        <v>5209</v>
      </c>
      <c r="D73" s="832" t="s">
        <v>5245</v>
      </c>
      <c r="E73" s="832" t="s">
        <v>5246</v>
      </c>
      <c r="F73" s="849">
        <v>1</v>
      </c>
      <c r="G73" s="849">
        <v>488</v>
      </c>
      <c r="H73" s="849"/>
      <c r="I73" s="849">
        <v>488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5467</v>
      </c>
      <c r="B74" s="832" t="s">
        <v>5213</v>
      </c>
      <c r="C74" s="832" t="s">
        <v>5209</v>
      </c>
      <c r="D74" s="832" t="s">
        <v>5248</v>
      </c>
      <c r="E74" s="832" t="s">
        <v>5250</v>
      </c>
      <c r="F74" s="849">
        <v>1</v>
      </c>
      <c r="G74" s="849">
        <v>99</v>
      </c>
      <c r="H74" s="849"/>
      <c r="I74" s="849">
        <v>99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5467</v>
      </c>
      <c r="B75" s="832" t="s">
        <v>5213</v>
      </c>
      <c r="C75" s="832" t="s">
        <v>5209</v>
      </c>
      <c r="D75" s="832" t="s">
        <v>5251</v>
      </c>
      <c r="E75" s="832" t="s">
        <v>5252</v>
      </c>
      <c r="F75" s="849"/>
      <c r="G75" s="849"/>
      <c r="H75" s="849"/>
      <c r="I75" s="849"/>
      <c r="J75" s="849">
        <v>1</v>
      </c>
      <c r="K75" s="849">
        <v>97</v>
      </c>
      <c r="L75" s="849">
        <v>1</v>
      </c>
      <c r="M75" s="849">
        <v>97</v>
      </c>
      <c r="N75" s="849"/>
      <c r="O75" s="849"/>
      <c r="P75" s="837"/>
      <c r="Q75" s="850"/>
    </row>
    <row r="76" spans="1:17" ht="14.4" customHeight="1" x14ac:dyDescent="0.3">
      <c r="A76" s="831" t="s">
        <v>5467</v>
      </c>
      <c r="B76" s="832" t="s">
        <v>5213</v>
      </c>
      <c r="C76" s="832" t="s">
        <v>5209</v>
      </c>
      <c r="D76" s="832" t="s">
        <v>5251</v>
      </c>
      <c r="E76" s="832" t="s">
        <v>5253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81</v>
      </c>
      <c r="P76" s="837"/>
      <c r="Q76" s="850">
        <v>81</v>
      </c>
    </row>
    <row r="77" spans="1:17" ht="14.4" customHeight="1" x14ac:dyDescent="0.3">
      <c r="A77" s="831" t="s">
        <v>5467</v>
      </c>
      <c r="B77" s="832" t="s">
        <v>5213</v>
      </c>
      <c r="C77" s="832" t="s">
        <v>5209</v>
      </c>
      <c r="D77" s="832" t="s">
        <v>5254</v>
      </c>
      <c r="E77" s="832" t="s">
        <v>5255</v>
      </c>
      <c r="F77" s="849">
        <v>69</v>
      </c>
      <c r="G77" s="849">
        <v>8694</v>
      </c>
      <c r="H77" s="849">
        <v>0.95833333333333337</v>
      </c>
      <c r="I77" s="849">
        <v>126</v>
      </c>
      <c r="J77" s="849">
        <v>72</v>
      </c>
      <c r="K77" s="849">
        <v>9072</v>
      </c>
      <c r="L77" s="849">
        <v>1</v>
      </c>
      <c r="M77" s="849">
        <v>126</v>
      </c>
      <c r="N77" s="849">
        <v>82</v>
      </c>
      <c r="O77" s="849">
        <v>10414</v>
      </c>
      <c r="P77" s="837">
        <v>1.1479276895943562</v>
      </c>
      <c r="Q77" s="850">
        <v>127</v>
      </c>
    </row>
    <row r="78" spans="1:17" ht="14.4" customHeight="1" x14ac:dyDescent="0.3">
      <c r="A78" s="831" t="s">
        <v>5467</v>
      </c>
      <c r="B78" s="832" t="s">
        <v>5213</v>
      </c>
      <c r="C78" s="832" t="s">
        <v>5209</v>
      </c>
      <c r="D78" s="832" t="s">
        <v>5254</v>
      </c>
      <c r="E78" s="832" t="s">
        <v>5256</v>
      </c>
      <c r="F78" s="849">
        <v>24</v>
      </c>
      <c r="G78" s="849">
        <v>3024</v>
      </c>
      <c r="H78" s="849">
        <v>0.88888888888888884</v>
      </c>
      <c r="I78" s="849">
        <v>126</v>
      </c>
      <c r="J78" s="849">
        <v>27</v>
      </c>
      <c r="K78" s="849">
        <v>3402</v>
      </c>
      <c r="L78" s="849">
        <v>1</v>
      </c>
      <c r="M78" s="849">
        <v>126</v>
      </c>
      <c r="N78" s="849">
        <v>25</v>
      </c>
      <c r="O78" s="849">
        <v>3175</v>
      </c>
      <c r="P78" s="837">
        <v>0.93327454438565549</v>
      </c>
      <c r="Q78" s="850">
        <v>127</v>
      </c>
    </row>
    <row r="79" spans="1:17" ht="14.4" customHeight="1" x14ac:dyDescent="0.3">
      <c r="A79" s="831" t="s">
        <v>5467</v>
      </c>
      <c r="B79" s="832" t="s">
        <v>5213</v>
      </c>
      <c r="C79" s="832" t="s">
        <v>5209</v>
      </c>
      <c r="D79" s="832" t="s">
        <v>5275</v>
      </c>
      <c r="E79" s="832" t="s">
        <v>5276</v>
      </c>
      <c r="F79" s="849">
        <v>1</v>
      </c>
      <c r="G79" s="849">
        <v>1309</v>
      </c>
      <c r="H79" s="849"/>
      <c r="I79" s="849">
        <v>1309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5467</v>
      </c>
      <c r="B80" s="832" t="s">
        <v>5213</v>
      </c>
      <c r="C80" s="832" t="s">
        <v>5209</v>
      </c>
      <c r="D80" s="832" t="s">
        <v>5284</v>
      </c>
      <c r="E80" s="832" t="s">
        <v>5285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164</v>
      </c>
      <c r="P80" s="837"/>
      <c r="Q80" s="850">
        <v>164</v>
      </c>
    </row>
    <row r="81" spans="1:17" ht="14.4" customHeight="1" x14ac:dyDescent="0.3">
      <c r="A81" s="831" t="s">
        <v>5467</v>
      </c>
      <c r="B81" s="832" t="s">
        <v>5213</v>
      </c>
      <c r="C81" s="832" t="s">
        <v>5209</v>
      </c>
      <c r="D81" s="832" t="s">
        <v>5303</v>
      </c>
      <c r="E81" s="832" t="s">
        <v>5304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496</v>
      </c>
      <c r="P81" s="837"/>
      <c r="Q81" s="850">
        <v>496</v>
      </c>
    </row>
    <row r="82" spans="1:17" ht="14.4" customHeight="1" x14ac:dyDescent="0.3">
      <c r="A82" s="831" t="s">
        <v>5467</v>
      </c>
      <c r="B82" s="832" t="s">
        <v>5213</v>
      </c>
      <c r="C82" s="832" t="s">
        <v>5209</v>
      </c>
      <c r="D82" s="832" t="s">
        <v>5303</v>
      </c>
      <c r="E82" s="832" t="s">
        <v>5305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496</v>
      </c>
      <c r="P82" s="837"/>
      <c r="Q82" s="850">
        <v>496</v>
      </c>
    </row>
    <row r="83" spans="1:17" ht="14.4" customHeight="1" x14ac:dyDescent="0.3">
      <c r="A83" s="831" t="s">
        <v>5467</v>
      </c>
      <c r="B83" s="832" t="s">
        <v>5213</v>
      </c>
      <c r="C83" s="832" t="s">
        <v>5209</v>
      </c>
      <c r="D83" s="832" t="s">
        <v>5210</v>
      </c>
      <c r="E83" s="832" t="s">
        <v>5211</v>
      </c>
      <c r="F83" s="849">
        <v>4</v>
      </c>
      <c r="G83" s="849">
        <v>1004</v>
      </c>
      <c r="H83" s="849">
        <v>0.44444444444444442</v>
      </c>
      <c r="I83" s="849">
        <v>251</v>
      </c>
      <c r="J83" s="849">
        <v>9</v>
      </c>
      <c r="K83" s="849">
        <v>2259</v>
      </c>
      <c r="L83" s="849">
        <v>1</v>
      </c>
      <c r="M83" s="849">
        <v>251</v>
      </c>
      <c r="N83" s="849">
        <v>9</v>
      </c>
      <c r="O83" s="849">
        <v>2268</v>
      </c>
      <c r="P83" s="837">
        <v>1.0039840637450199</v>
      </c>
      <c r="Q83" s="850">
        <v>252</v>
      </c>
    </row>
    <row r="84" spans="1:17" ht="14.4" customHeight="1" x14ac:dyDescent="0.3">
      <c r="A84" s="831" t="s">
        <v>5467</v>
      </c>
      <c r="B84" s="832" t="s">
        <v>5213</v>
      </c>
      <c r="C84" s="832" t="s">
        <v>5209</v>
      </c>
      <c r="D84" s="832" t="s">
        <v>5210</v>
      </c>
      <c r="E84" s="832" t="s">
        <v>5312</v>
      </c>
      <c r="F84" s="849">
        <v>5</v>
      </c>
      <c r="G84" s="849">
        <v>1255</v>
      </c>
      <c r="H84" s="849">
        <v>1.25</v>
      </c>
      <c r="I84" s="849">
        <v>251</v>
      </c>
      <c r="J84" s="849">
        <v>4</v>
      </c>
      <c r="K84" s="849">
        <v>1004</v>
      </c>
      <c r="L84" s="849">
        <v>1</v>
      </c>
      <c r="M84" s="849">
        <v>251</v>
      </c>
      <c r="N84" s="849">
        <v>1</v>
      </c>
      <c r="O84" s="849">
        <v>252</v>
      </c>
      <c r="P84" s="837">
        <v>0.25099601593625498</v>
      </c>
      <c r="Q84" s="850">
        <v>252</v>
      </c>
    </row>
    <row r="85" spans="1:17" ht="14.4" customHeight="1" x14ac:dyDescent="0.3">
      <c r="A85" s="831" t="s">
        <v>5467</v>
      </c>
      <c r="B85" s="832" t="s">
        <v>5213</v>
      </c>
      <c r="C85" s="832" t="s">
        <v>5209</v>
      </c>
      <c r="D85" s="832" t="s">
        <v>5318</v>
      </c>
      <c r="E85" s="832" t="s">
        <v>5319</v>
      </c>
      <c r="F85" s="849"/>
      <c r="G85" s="849"/>
      <c r="H85" s="849"/>
      <c r="I85" s="849"/>
      <c r="J85" s="849"/>
      <c r="K85" s="849"/>
      <c r="L85" s="849"/>
      <c r="M85" s="849"/>
      <c r="N85" s="849">
        <v>2</v>
      </c>
      <c r="O85" s="849">
        <v>242</v>
      </c>
      <c r="P85" s="837"/>
      <c r="Q85" s="850">
        <v>121</v>
      </c>
    </row>
    <row r="86" spans="1:17" ht="14.4" customHeight="1" x14ac:dyDescent="0.3">
      <c r="A86" s="831" t="s">
        <v>5467</v>
      </c>
      <c r="B86" s="832" t="s">
        <v>5213</v>
      </c>
      <c r="C86" s="832" t="s">
        <v>5209</v>
      </c>
      <c r="D86" s="832" t="s">
        <v>5331</v>
      </c>
      <c r="E86" s="832" t="s">
        <v>5332</v>
      </c>
      <c r="F86" s="849">
        <v>1</v>
      </c>
      <c r="G86" s="849">
        <v>319</v>
      </c>
      <c r="H86" s="849"/>
      <c r="I86" s="849">
        <v>319</v>
      </c>
      <c r="J86" s="849"/>
      <c r="K86" s="849"/>
      <c r="L86" s="849"/>
      <c r="M86" s="849"/>
      <c r="N86" s="849">
        <v>0</v>
      </c>
      <c r="O86" s="849">
        <v>0</v>
      </c>
      <c r="P86" s="837"/>
      <c r="Q86" s="850"/>
    </row>
    <row r="87" spans="1:17" ht="14.4" customHeight="1" x14ac:dyDescent="0.3">
      <c r="A87" s="831" t="s">
        <v>5467</v>
      </c>
      <c r="B87" s="832" t="s">
        <v>5213</v>
      </c>
      <c r="C87" s="832" t="s">
        <v>5209</v>
      </c>
      <c r="D87" s="832" t="s">
        <v>5331</v>
      </c>
      <c r="E87" s="832" t="s">
        <v>5333</v>
      </c>
      <c r="F87" s="849">
        <v>1</v>
      </c>
      <c r="G87" s="849">
        <v>319</v>
      </c>
      <c r="H87" s="849">
        <v>1</v>
      </c>
      <c r="I87" s="849">
        <v>319</v>
      </c>
      <c r="J87" s="849">
        <v>1</v>
      </c>
      <c r="K87" s="849">
        <v>319</v>
      </c>
      <c r="L87" s="849">
        <v>1</v>
      </c>
      <c r="M87" s="849">
        <v>319</v>
      </c>
      <c r="N87" s="849">
        <v>1</v>
      </c>
      <c r="O87" s="849">
        <v>353</v>
      </c>
      <c r="P87" s="837">
        <v>1.1065830721003134</v>
      </c>
      <c r="Q87" s="850">
        <v>353</v>
      </c>
    </row>
    <row r="88" spans="1:17" ht="14.4" customHeight="1" x14ac:dyDescent="0.3">
      <c r="A88" s="831" t="s">
        <v>5467</v>
      </c>
      <c r="B88" s="832" t="s">
        <v>5213</v>
      </c>
      <c r="C88" s="832" t="s">
        <v>5209</v>
      </c>
      <c r="D88" s="832" t="s">
        <v>5339</v>
      </c>
      <c r="E88" s="832" t="s">
        <v>5340</v>
      </c>
      <c r="F88" s="849"/>
      <c r="G88" s="849"/>
      <c r="H88" s="849"/>
      <c r="I88" s="849"/>
      <c r="J88" s="849"/>
      <c r="K88" s="849"/>
      <c r="L88" s="849"/>
      <c r="M88" s="849"/>
      <c r="N88" s="849">
        <v>2</v>
      </c>
      <c r="O88" s="849">
        <v>290</v>
      </c>
      <c r="P88" s="837"/>
      <c r="Q88" s="850">
        <v>145</v>
      </c>
    </row>
    <row r="89" spans="1:17" ht="14.4" customHeight="1" x14ac:dyDescent="0.3">
      <c r="A89" s="831" t="s">
        <v>5467</v>
      </c>
      <c r="B89" s="832" t="s">
        <v>5213</v>
      </c>
      <c r="C89" s="832" t="s">
        <v>5209</v>
      </c>
      <c r="D89" s="832" t="s">
        <v>5339</v>
      </c>
      <c r="E89" s="832" t="s">
        <v>5341</v>
      </c>
      <c r="F89" s="849">
        <v>1</v>
      </c>
      <c r="G89" s="849">
        <v>115</v>
      </c>
      <c r="H89" s="849"/>
      <c r="I89" s="849">
        <v>115</v>
      </c>
      <c r="J89" s="849"/>
      <c r="K89" s="849"/>
      <c r="L89" s="849"/>
      <c r="M89" s="849"/>
      <c r="N89" s="849">
        <v>2</v>
      </c>
      <c r="O89" s="849">
        <v>290</v>
      </c>
      <c r="P89" s="837"/>
      <c r="Q89" s="850">
        <v>145</v>
      </c>
    </row>
    <row r="90" spans="1:17" ht="14.4" customHeight="1" x14ac:dyDescent="0.3">
      <c r="A90" s="831" t="s">
        <v>5467</v>
      </c>
      <c r="B90" s="832" t="s">
        <v>5213</v>
      </c>
      <c r="C90" s="832" t="s">
        <v>5209</v>
      </c>
      <c r="D90" s="832" t="s">
        <v>5347</v>
      </c>
      <c r="E90" s="832" t="s">
        <v>5348</v>
      </c>
      <c r="F90" s="849"/>
      <c r="G90" s="849"/>
      <c r="H90" s="849"/>
      <c r="I90" s="849"/>
      <c r="J90" s="849">
        <v>1</v>
      </c>
      <c r="K90" s="849">
        <v>120</v>
      </c>
      <c r="L90" s="849">
        <v>1</v>
      </c>
      <c r="M90" s="849">
        <v>120</v>
      </c>
      <c r="N90" s="849"/>
      <c r="O90" s="849"/>
      <c r="P90" s="837"/>
      <c r="Q90" s="850"/>
    </row>
    <row r="91" spans="1:17" ht="14.4" customHeight="1" x14ac:dyDescent="0.3">
      <c r="A91" s="831" t="s">
        <v>5467</v>
      </c>
      <c r="B91" s="832" t="s">
        <v>5213</v>
      </c>
      <c r="C91" s="832" t="s">
        <v>5209</v>
      </c>
      <c r="D91" s="832" t="s">
        <v>5355</v>
      </c>
      <c r="E91" s="832" t="s">
        <v>5356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165</v>
      </c>
      <c r="P91" s="837"/>
      <c r="Q91" s="850">
        <v>165</v>
      </c>
    </row>
    <row r="92" spans="1:17" ht="14.4" customHeight="1" x14ac:dyDescent="0.3">
      <c r="A92" s="831" t="s">
        <v>5467</v>
      </c>
      <c r="B92" s="832" t="s">
        <v>5208</v>
      </c>
      <c r="C92" s="832" t="s">
        <v>5209</v>
      </c>
      <c r="D92" s="832" t="s">
        <v>5242</v>
      </c>
      <c r="E92" s="832" t="s">
        <v>5244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382</v>
      </c>
      <c r="P92" s="837"/>
      <c r="Q92" s="850">
        <v>382</v>
      </c>
    </row>
    <row r="93" spans="1:17" ht="14.4" customHeight="1" x14ac:dyDescent="0.3">
      <c r="A93" s="831" t="s">
        <v>5467</v>
      </c>
      <c r="B93" s="832" t="s">
        <v>5208</v>
      </c>
      <c r="C93" s="832" t="s">
        <v>5209</v>
      </c>
      <c r="D93" s="832" t="s">
        <v>5251</v>
      </c>
      <c r="E93" s="832" t="s">
        <v>5253</v>
      </c>
      <c r="F93" s="849">
        <v>1</v>
      </c>
      <c r="G93" s="849">
        <v>97</v>
      </c>
      <c r="H93" s="849"/>
      <c r="I93" s="849">
        <v>97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5467</v>
      </c>
      <c r="B94" s="832" t="s">
        <v>5208</v>
      </c>
      <c r="C94" s="832" t="s">
        <v>5209</v>
      </c>
      <c r="D94" s="832" t="s">
        <v>5468</v>
      </c>
      <c r="E94" s="832" t="s">
        <v>5469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4917</v>
      </c>
      <c r="P94" s="837"/>
      <c r="Q94" s="850">
        <v>4917</v>
      </c>
    </row>
    <row r="95" spans="1:17" ht="14.4" customHeight="1" x14ac:dyDescent="0.3">
      <c r="A95" s="831" t="s">
        <v>5467</v>
      </c>
      <c r="B95" s="832" t="s">
        <v>5208</v>
      </c>
      <c r="C95" s="832" t="s">
        <v>5209</v>
      </c>
      <c r="D95" s="832" t="s">
        <v>5470</v>
      </c>
      <c r="E95" s="832" t="s">
        <v>5471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3319</v>
      </c>
      <c r="P95" s="837"/>
      <c r="Q95" s="850">
        <v>3319</v>
      </c>
    </row>
    <row r="96" spans="1:17" ht="14.4" customHeight="1" x14ac:dyDescent="0.3">
      <c r="A96" s="831" t="s">
        <v>5467</v>
      </c>
      <c r="B96" s="832" t="s">
        <v>5208</v>
      </c>
      <c r="C96" s="832" t="s">
        <v>5209</v>
      </c>
      <c r="D96" s="832" t="s">
        <v>5448</v>
      </c>
      <c r="E96" s="832" t="s">
        <v>5449</v>
      </c>
      <c r="F96" s="849">
        <v>1</v>
      </c>
      <c r="G96" s="849">
        <v>5507</v>
      </c>
      <c r="H96" s="849"/>
      <c r="I96" s="849">
        <v>5507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5467</v>
      </c>
      <c r="B97" s="832" t="s">
        <v>5208</v>
      </c>
      <c r="C97" s="832" t="s">
        <v>5209</v>
      </c>
      <c r="D97" s="832" t="s">
        <v>5275</v>
      </c>
      <c r="E97" s="832" t="s">
        <v>5276</v>
      </c>
      <c r="F97" s="849"/>
      <c r="G97" s="849"/>
      <c r="H97" s="849"/>
      <c r="I97" s="849"/>
      <c r="J97" s="849">
        <v>2</v>
      </c>
      <c r="K97" s="849">
        <v>2620</v>
      </c>
      <c r="L97" s="849">
        <v>1</v>
      </c>
      <c r="M97" s="849">
        <v>1310</v>
      </c>
      <c r="N97" s="849">
        <v>1</v>
      </c>
      <c r="O97" s="849">
        <v>1313</v>
      </c>
      <c r="P97" s="837">
        <v>0.50114503816793898</v>
      </c>
      <c r="Q97" s="850">
        <v>1313</v>
      </c>
    </row>
    <row r="98" spans="1:17" ht="14.4" customHeight="1" x14ac:dyDescent="0.3">
      <c r="A98" s="831" t="s">
        <v>5467</v>
      </c>
      <c r="B98" s="832" t="s">
        <v>5208</v>
      </c>
      <c r="C98" s="832" t="s">
        <v>5209</v>
      </c>
      <c r="D98" s="832" t="s">
        <v>5275</v>
      </c>
      <c r="E98" s="832" t="s">
        <v>5277</v>
      </c>
      <c r="F98" s="849"/>
      <c r="G98" s="849"/>
      <c r="H98" s="849"/>
      <c r="I98" s="849"/>
      <c r="J98" s="849">
        <v>3</v>
      </c>
      <c r="K98" s="849">
        <v>3930</v>
      </c>
      <c r="L98" s="849">
        <v>1</v>
      </c>
      <c r="M98" s="849">
        <v>1310</v>
      </c>
      <c r="N98" s="849">
        <v>2</v>
      </c>
      <c r="O98" s="849">
        <v>2626</v>
      </c>
      <c r="P98" s="837">
        <v>0.66819338422391861</v>
      </c>
      <c r="Q98" s="850">
        <v>1313</v>
      </c>
    </row>
    <row r="99" spans="1:17" ht="14.4" customHeight="1" x14ac:dyDescent="0.3">
      <c r="A99" s="831" t="s">
        <v>5467</v>
      </c>
      <c r="B99" s="832" t="s">
        <v>5208</v>
      </c>
      <c r="C99" s="832" t="s">
        <v>5209</v>
      </c>
      <c r="D99" s="832" t="s">
        <v>5318</v>
      </c>
      <c r="E99" s="832" t="s">
        <v>5472</v>
      </c>
      <c r="F99" s="849"/>
      <c r="G99" s="849"/>
      <c r="H99" s="849"/>
      <c r="I99" s="849"/>
      <c r="J99" s="849">
        <v>2</v>
      </c>
      <c r="K99" s="849">
        <v>240</v>
      </c>
      <c r="L99" s="849">
        <v>1</v>
      </c>
      <c r="M99" s="849">
        <v>120</v>
      </c>
      <c r="N99" s="849">
        <v>1</v>
      </c>
      <c r="O99" s="849">
        <v>121</v>
      </c>
      <c r="P99" s="837">
        <v>0.50416666666666665</v>
      </c>
      <c r="Q99" s="850">
        <v>121</v>
      </c>
    </row>
    <row r="100" spans="1:17" ht="14.4" customHeight="1" x14ac:dyDescent="0.3">
      <c r="A100" s="831" t="s">
        <v>5467</v>
      </c>
      <c r="B100" s="832" t="s">
        <v>5208</v>
      </c>
      <c r="C100" s="832" t="s">
        <v>5209</v>
      </c>
      <c r="D100" s="832" t="s">
        <v>5318</v>
      </c>
      <c r="E100" s="832" t="s">
        <v>5319</v>
      </c>
      <c r="F100" s="849"/>
      <c r="G100" s="849"/>
      <c r="H100" s="849"/>
      <c r="I100" s="849"/>
      <c r="J100" s="849">
        <v>1</v>
      </c>
      <c r="K100" s="849">
        <v>120</v>
      </c>
      <c r="L100" s="849">
        <v>1</v>
      </c>
      <c r="M100" s="849">
        <v>120</v>
      </c>
      <c r="N100" s="849"/>
      <c r="O100" s="849"/>
      <c r="P100" s="837"/>
      <c r="Q100" s="850"/>
    </row>
    <row r="101" spans="1:17" ht="14.4" customHeight="1" x14ac:dyDescent="0.3">
      <c r="A101" s="831" t="s">
        <v>5467</v>
      </c>
      <c r="B101" s="832" t="s">
        <v>5208</v>
      </c>
      <c r="C101" s="832" t="s">
        <v>5209</v>
      </c>
      <c r="D101" s="832" t="s">
        <v>5331</v>
      </c>
      <c r="E101" s="832" t="s">
        <v>5332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353</v>
      </c>
      <c r="P101" s="837"/>
      <c r="Q101" s="850">
        <v>353</v>
      </c>
    </row>
    <row r="102" spans="1:17" ht="14.4" customHeight="1" x14ac:dyDescent="0.3">
      <c r="A102" s="831" t="s">
        <v>5473</v>
      </c>
      <c r="B102" s="832" t="s">
        <v>5213</v>
      </c>
      <c r="C102" s="832" t="s">
        <v>5209</v>
      </c>
      <c r="D102" s="832" t="s">
        <v>5254</v>
      </c>
      <c r="E102" s="832" t="s">
        <v>5255</v>
      </c>
      <c r="F102" s="849"/>
      <c r="G102" s="849"/>
      <c r="H102" s="849"/>
      <c r="I102" s="849"/>
      <c r="J102" s="849">
        <v>1</v>
      </c>
      <c r="K102" s="849">
        <v>126</v>
      </c>
      <c r="L102" s="849">
        <v>1</v>
      </c>
      <c r="M102" s="849">
        <v>126</v>
      </c>
      <c r="N102" s="849">
        <v>1</v>
      </c>
      <c r="O102" s="849">
        <v>127</v>
      </c>
      <c r="P102" s="837">
        <v>1.0079365079365079</v>
      </c>
      <c r="Q102" s="850">
        <v>127</v>
      </c>
    </row>
    <row r="103" spans="1:17" ht="14.4" customHeight="1" x14ac:dyDescent="0.3">
      <c r="A103" s="831" t="s">
        <v>5473</v>
      </c>
      <c r="B103" s="832" t="s">
        <v>5213</v>
      </c>
      <c r="C103" s="832" t="s">
        <v>5209</v>
      </c>
      <c r="D103" s="832" t="s">
        <v>5210</v>
      </c>
      <c r="E103" s="832" t="s">
        <v>5312</v>
      </c>
      <c r="F103" s="849"/>
      <c r="G103" s="849"/>
      <c r="H103" s="849"/>
      <c r="I103" s="849"/>
      <c r="J103" s="849"/>
      <c r="K103" s="849"/>
      <c r="L103" s="849"/>
      <c r="M103" s="849"/>
      <c r="N103" s="849">
        <v>2</v>
      </c>
      <c r="O103" s="849">
        <v>504</v>
      </c>
      <c r="P103" s="837"/>
      <c r="Q103" s="850">
        <v>252</v>
      </c>
    </row>
    <row r="104" spans="1:17" ht="14.4" customHeight="1" x14ac:dyDescent="0.3">
      <c r="A104" s="831" t="s">
        <v>5473</v>
      </c>
      <c r="B104" s="832" t="s">
        <v>5213</v>
      </c>
      <c r="C104" s="832" t="s">
        <v>5209</v>
      </c>
      <c r="D104" s="832" t="s">
        <v>5364</v>
      </c>
      <c r="E104" s="832" t="s">
        <v>5366</v>
      </c>
      <c r="F104" s="849"/>
      <c r="G104" s="849"/>
      <c r="H104" s="849"/>
      <c r="I104" s="849"/>
      <c r="J104" s="849">
        <v>1</v>
      </c>
      <c r="K104" s="849">
        <v>400</v>
      </c>
      <c r="L104" s="849">
        <v>1</v>
      </c>
      <c r="M104" s="849">
        <v>400</v>
      </c>
      <c r="N104" s="849"/>
      <c r="O104" s="849"/>
      <c r="P104" s="837"/>
      <c r="Q104" s="850"/>
    </row>
    <row r="105" spans="1:17" ht="14.4" customHeight="1" x14ac:dyDescent="0.3">
      <c r="A105" s="831" t="s">
        <v>5474</v>
      </c>
      <c r="B105" s="832" t="s">
        <v>5213</v>
      </c>
      <c r="C105" s="832" t="s">
        <v>5209</v>
      </c>
      <c r="D105" s="832" t="s">
        <v>5254</v>
      </c>
      <c r="E105" s="832" t="s">
        <v>5255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127</v>
      </c>
      <c r="P105" s="837"/>
      <c r="Q105" s="850">
        <v>127</v>
      </c>
    </row>
    <row r="106" spans="1:17" ht="14.4" customHeight="1" x14ac:dyDescent="0.3">
      <c r="A106" s="831" t="s">
        <v>5474</v>
      </c>
      <c r="B106" s="832" t="s">
        <v>5213</v>
      </c>
      <c r="C106" s="832" t="s">
        <v>5209</v>
      </c>
      <c r="D106" s="832" t="s">
        <v>5254</v>
      </c>
      <c r="E106" s="832" t="s">
        <v>5256</v>
      </c>
      <c r="F106" s="849">
        <v>1</v>
      </c>
      <c r="G106" s="849">
        <v>126</v>
      </c>
      <c r="H106" s="849">
        <v>0.5</v>
      </c>
      <c r="I106" s="849">
        <v>126</v>
      </c>
      <c r="J106" s="849">
        <v>2</v>
      </c>
      <c r="K106" s="849">
        <v>252</v>
      </c>
      <c r="L106" s="849">
        <v>1</v>
      </c>
      <c r="M106" s="849">
        <v>126</v>
      </c>
      <c r="N106" s="849"/>
      <c r="O106" s="849"/>
      <c r="P106" s="837"/>
      <c r="Q106" s="850"/>
    </row>
    <row r="107" spans="1:17" ht="14.4" customHeight="1" x14ac:dyDescent="0.3">
      <c r="A107" s="831" t="s">
        <v>5474</v>
      </c>
      <c r="B107" s="832" t="s">
        <v>5213</v>
      </c>
      <c r="C107" s="832" t="s">
        <v>5209</v>
      </c>
      <c r="D107" s="832" t="s">
        <v>5210</v>
      </c>
      <c r="E107" s="832" t="s">
        <v>5211</v>
      </c>
      <c r="F107" s="849"/>
      <c r="G107" s="849"/>
      <c r="H107" s="849"/>
      <c r="I107" s="849"/>
      <c r="J107" s="849">
        <v>1</v>
      </c>
      <c r="K107" s="849">
        <v>251</v>
      </c>
      <c r="L107" s="849">
        <v>1</v>
      </c>
      <c r="M107" s="849">
        <v>251</v>
      </c>
      <c r="N107" s="849">
        <v>1</v>
      </c>
      <c r="O107" s="849">
        <v>252</v>
      </c>
      <c r="P107" s="837">
        <v>1.0039840637450199</v>
      </c>
      <c r="Q107" s="850">
        <v>252</v>
      </c>
    </row>
    <row r="108" spans="1:17" ht="14.4" customHeight="1" x14ac:dyDescent="0.3">
      <c r="A108" s="831" t="s">
        <v>5475</v>
      </c>
      <c r="B108" s="832" t="s">
        <v>5213</v>
      </c>
      <c r="C108" s="832" t="s">
        <v>5209</v>
      </c>
      <c r="D108" s="832" t="s">
        <v>5254</v>
      </c>
      <c r="E108" s="832" t="s">
        <v>5255</v>
      </c>
      <c r="F108" s="849">
        <v>2</v>
      </c>
      <c r="G108" s="849">
        <v>252</v>
      </c>
      <c r="H108" s="849"/>
      <c r="I108" s="849">
        <v>126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5475</v>
      </c>
      <c r="B109" s="832" t="s">
        <v>5213</v>
      </c>
      <c r="C109" s="832" t="s">
        <v>5209</v>
      </c>
      <c r="D109" s="832" t="s">
        <v>5254</v>
      </c>
      <c r="E109" s="832" t="s">
        <v>5256</v>
      </c>
      <c r="F109" s="849"/>
      <c r="G109" s="849"/>
      <c r="H109" s="849"/>
      <c r="I109" s="849"/>
      <c r="J109" s="849"/>
      <c r="K109" s="849"/>
      <c r="L109" s="849"/>
      <c r="M109" s="849"/>
      <c r="N109" s="849">
        <v>2</v>
      </c>
      <c r="O109" s="849">
        <v>254</v>
      </c>
      <c r="P109" s="837"/>
      <c r="Q109" s="850">
        <v>127</v>
      </c>
    </row>
    <row r="110" spans="1:17" ht="14.4" customHeight="1" x14ac:dyDescent="0.3">
      <c r="A110" s="831" t="s">
        <v>5476</v>
      </c>
      <c r="B110" s="832" t="s">
        <v>5213</v>
      </c>
      <c r="C110" s="832" t="s">
        <v>5209</v>
      </c>
      <c r="D110" s="832" t="s">
        <v>5248</v>
      </c>
      <c r="E110" s="832" t="s">
        <v>5249</v>
      </c>
      <c r="F110" s="849">
        <v>1</v>
      </c>
      <c r="G110" s="849">
        <v>99</v>
      </c>
      <c r="H110" s="849"/>
      <c r="I110" s="849">
        <v>99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5476</v>
      </c>
      <c r="B111" s="832" t="s">
        <v>5213</v>
      </c>
      <c r="C111" s="832" t="s">
        <v>5209</v>
      </c>
      <c r="D111" s="832" t="s">
        <v>5251</v>
      </c>
      <c r="E111" s="832" t="s">
        <v>5253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81</v>
      </c>
      <c r="P111" s="837"/>
      <c r="Q111" s="850">
        <v>81</v>
      </c>
    </row>
    <row r="112" spans="1:17" ht="14.4" customHeight="1" x14ac:dyDescent="0.3">
      <c r="A112" s="831" t="s">
        <v>5476</v>
      </c>
      <c r="B112" s="832" t="s">
        <v>5213</v>
      </c>
      <c r="C112" s="832" t="s">
        <v>5209</v>
      </c>
      <c r="D112" s="832" t="s">
        <v>5254</v>
      </c>
      <c r="E112" s="832" t="s">
        <v>5255</v>
      </c>
      <c r="F112" s="849">
        <v>1</v>
      </c>
      <c r="G112" s="849">
        <v>126</v>
      </c>
      <c r="H112" s="849"/>
      <c r="I112" s="849">
        <v>126</v>
      </c>
      <c r="J112" s="849"/>
      <c r="K112" s="849"/>
      <c r="L112" s="849"/>
      <c r="M112" s="849"/>
      <c r="N112" s="849">
        <v>1</v>
      </c>
      <c r="O112" s="849">
        <v>127</v>
      </c>
      <c r="P112" s="837"/>
      <c r="Q112" s="850">
        <v>127</v>
      </c>
    </row>
    <row r="113" spans="1:17" ht="14.4" customHeight="1" x14ac:dyDescent="0.3">
      <c r="A113" s="831" t="s">
        <v>5476</v>
      </c>
      <c r="B113" s="832" t="s">
        <v>5213</v>
      </c>
      <c r="C113" s="832" t="s">
        <v>5209</v>
      </c>
      <c r="D113" s="832" t="s">
        <v>5254</v>
      </c>
      <c r="E113" s="832" t="s">
        <v>5256</v>
      </c>
      <c r="F113" s="849"/>
      <c r="G113" s="849"/>
      <c r="H113" s="849"/>
      <c r="I113" s="849"/>
      <c r="J113" s="849">
        <v>1</v>
      </c>
      <c r="K113" s="849">
        <v>126</v>
      </c>
      <c r="L113" s="849">
        <v>1</v>
      </c>
      <c r="M113" s="849">
        <v>126</v>
      </c>
      <c r="N113" s="849">
        <v>5</v>
      </c>
      <c r="O113" s="849">
        <v>635</v>
      </c>
      <c r="P113" s="837">
        <v>5.0396825396825395</v>
      </c>
      <c r="Q113" s="850">
        <v>127</v>
      </c>
    </row>
    <row r="114" spans="1:17" ht="14.4" customHeight="1" x14ac:dyDescent="0.3">
      <c r="A114" s="831" t="s">
        <v>5477</v>
      </c>
      <c r="B114" s="832" t="s">
        <v>5213</v>
      </c>
      <c r="C114" s="832" t="s">
        <v>5209</v>
      </c>
      <c r="D114" s="832" t="s">
        <v>5248</v>
      </c>
      <c r="E114" s="832" t="s">
        <v>5249</v>
      </c>
      <c r="F114" s="849">
        <v>1</v>
      </c>
      <c r="G114" s="849">
        <v>99</v>
      </c>
      <c r="H114" s="849"/>
      <c r="I114" s="849">
        <v>99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5477</v>
      </c>
      <c r="B115" s="832" t="s">
        <v>5213</v>
      </c>
      <c r="C115" s="832" t="s">
        <v>5209</v>
      </c>
      <c r="D115" s="832" t="s">
        <v>5251</v>
      </c>
      <c r="E115" s="832" t="s">
        <v>5252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81</v>
      </c>
      <c r="P115" s="837"/>
      <c r="Q115" s="850">
        <v>81</v>
      </c>
    </row>
    <row r="116" spans="1:17" ht="14.4" customHeight="1" x14ac:dyDescent="0.3">
      <c r="A116" s="831" t="s">
        <v>5477</v>
      </c>
      <c r="B116" s="832" t="s">
        <v>5213</v>
      </c>
      <c r="C116" s="832" t="s">
        <v>5209</v>
      </c>
      <c r="D116" s="832" t="s">
        <v>5254</v>
      </c>
      <c r="E116" s="832" t="s">
        <v>5255</v>
      </c>
      <c r="F116" s="849">
        <v>4</v>
      </c>
      <c r="G116" s="849">
        <v>504</v>
      </c>
      <c r="H116" s="849">
        <v>2</v>
      </c>
      <c r="I116" s="849">
        <v>126</v>
      </c>
      <c r="J116" s="849">
        <v>2</v>
      </c>
      <c r="K116" s="849">
        <v>252</v>
      </c>
      <c r="L116" s="849">
        <v>1</v>
      </c>
      <c r="M116" s="849">
        <v>126</v>
      </c>
      <c r="N116" s="849">
        <v>4</v>
      </c>
      <c r="O116" s="849">
        <v>508</v>
      </c>
      <c r="P116" s="837">
        <v>2.0158730158730158</v>
      </c>
      <c r="Q116" s="850">
        <v>127</v>
      </c>
    </row>
    <row r="117" spans="1:17" ht="14.4" customHeight="1" x14ac:dyDescent="0.3">
      <c r="A117" s="831" t="s">
        <v>5477</v>
      </c>
      <c r="B117" s="832" t="s">
        <v>5213</v>
      </c>
      <c r="C117" s="832" t="s">
        <v>5209</v>
      </c>
      <c r="D117" s="832" t="s">
        <v>5254</v>
      </c>
      <c r="E117" s="832" t="s">
        <v>5256</v>
      </c>
      <c r="F117" s="849">
        <v>3</v>
      </c>
      <c r="G117" s="849">
        <v>378</v>
      </c>
      <c r="H117" s="849">
        <v>3</v>
      </c>
      <c r="I117" s="849">
        <v>126</v>
      </c>
      <c r="J117" s="849">
        <v>1</v>
      </c>
      <c r="K117" s="849">
        <v>126</v>
      </c>
      <c r="L117" s="849">
        <v>1</v>
      </c>
      <c r="M117" s="849">
        <v>126</v>
      </c>
      <c r="N117" s="849"/>
      <c r="O117" s="849"/>
      <c r="P117" s="837"/>
      <c r="Q117" s="850"/>
    </row>
    <row r="118" spans="1:17" ht="14.4" customHeight="1" x14ac:dyDescent="0.3">
      <c r="A118" s="831" t="s">
        <v>5477</v>
      </c>
      <c r="B118" s="832" t="s">
        <v>5213</v>
      </c>
      <c r="C118" s="832" t="s">
        <v>5209</v>
      </c>
      <c r="D118" s="832" t="s">
        <v>5284</v>
      </c>
      <c r="E118" s="832" t="s">
        <v>5286</v>
      </c>
      <c r="F118" s="849"/>
      <c r="G118" s="849"/>
      <c r="H118" s="849"/>
      <c r="I118" s="849"/>
      <c r="J118" s="849">
        <v>1</v>
      </c>
      <c r="K118" s="849">
        <v>163</v>
      </c>
      <c r="L118" s="849">
        <v>1</v>
      </c>
      <c r="M118" s="849">
        <v>163</v>
      </c>
      <c r="N118" s="849"/>
      <c r="O118" s="849"/>
      <c r="P118" s="837"/>
      <c r="Q118" s="850"/>
    </row>
    <row r="119" spans="1:17" ht="14.4" customHeight="1" x14ac:dyDescent="0.3">
      <c r="A119" s="831" t="s">
        <v>5477</v>
      </c>
      <c r="B119" s="832" t="s">
        <v>5213</v>
      </c>
      <c r="C119" s="832" t="s">
        <v>5209</v>
      </c>
      <c r="D119" s="832" t="s">
        <v>5287</v>
      </c>
      <c r="E119" s="832" t="s">
        <v>5288</v>
      </c>
      <c r="F119" s="849">
        <v>1</v>
      </c>
      <c r="G119" s="849">
        <v>33.33</v>
      </c>
      <c r="H119" s="849"/>
      <c r="I119" s="849">
        <v>33.33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5477</v>
      </c>
      <c r="B120" s="832" t="s">
        <v>5213</v>
      </c>
      <c r="C120" s="832" t="s">
        <v>5209</v>
      </c>
      <c r="D120" s="832" t="s">
        <v>5295</v>
      </c>
      <c r="E120" s="832" t="s">
        <v>5296</v>
      </c>
      <c r="F120" s="849"/>
      <c r="G120" s="849"/>
      <c r="H120" s="849"/>
      <c r="I120" s="849"/>
      <c r="J120" s="849">
        <v>1</v>
      </c>
      <c r="K120" s="849">
        <v>86</v>
      </c>
      <c r="L120" s="849">
        <v>1</v>
      </c>
      <c r="M120" s="849">
        <v>86</v>
      </c>
      <c r="N120" s="849"/>
      <c r="O120" s="849"/>
      <c r="P120" s="837"/>
      <c r="Q120" s="850"/>
    </row>
    <row r="121" spans="1:17" ht="14.4" customHeight="1" x14ac:dyDescent="0.3">
      <c r="A121" s="831" t="s">
        <v>5477</v>
      </c>
      <c r="B121" s="832" t="s">
        <v>5213</v>
      </c>
      <c r="C121" s="832" t="s">
        <v>5209</v>
      </c>
      <c r="D121" s="832" t="s">
        <v>5210</v>
      </c>
      <c r="E121" s="832" t="s">
        <v>5211</v>
      </c>
      <c r="F121" s="849">
        <v>1</v>
      </c>
      <c r="G121" s="849">
        <v>251</v>
      </c>
      <c r="H121" s="849">
        <v>0.5</v>
      </c>
      <c r="I121" s="849">
        <v>251</v>
      </c>
      <c r="J121" s="849">
        <v>2</v>
      </c>
      <c r="K121" s="849">
        <v>502</v>
      </c>
      <c r="L121" s="849">
        <v>1</v>
      </c>
      <c r="M121" s="849">
        <v>251</v>
      </c>
      <c r="N121" s="849">
        <v>1</v>
      </c>
      <c r="O121" s="849">
        <v>252</v>
      </c>
      <c r="P121" s="837">
        <v>0.50199203187250996</v>
      </c>
      <c r="Q121" s="850">
        <v>252</v>
      </c>
    </row>
    <row r="122" spans="1:17" ht="14.4" customHeight="1" x14ac:dyDescent="0.3">
      <c r="A122" s="831" t="s">
        <v>5478</v>
      </c>
      <c r="B122" s="832" t="s">
        <v>5213</v>
      </c>
      <c r="C122" s="832" t="s">
        <v>5209</v>
      </c>
      <c r="D122" s="832" t="s">
        <v>5242</v>
      </c>
      <c r="E122" s="832" t="s">
        <v>5244</v>
      </c>
      <c r="F122" s="849"/>
      <c r="G122" s="849"/>
      <c r="H122" s="849"/>
      <c r="I122" s="849"/>
      <c r="J122" s="849">
        <v>1</v>
      </c>
      <c r="K122" s="849">
        <v>309</v>
      </c>
      <c r="L122" s="849">
        <v>1</v>
      </c>
      <c r="M122" s="849">
        <v>309</v>
      </c>
      <c r="N122" s="849"/>
      <c r="O122" s="849"/>
      <c r="P122" s="837"/>
      <c r="Q122" s="850"/>
    </row>
    <row r="123" spans="1:17" ht="14.4" customHeight="1" x14ac:dyDescent="0.3">
      <c r="A123" s="831" t="s">
        <v>5478</v>
      </c>
      <c r="B123" s="832" t="s">
        <v>5213</v>
      </c>
      <c r="C123" s="832" t="s">
        <v>5209</v>
      </c>
      <c r="D123" s="832" t="s">
        <v>5248</v>
      </c>
      <c r="E123" s="832" t="s">
        <v>5250</v>
      </c>
      <c r="F123" s="849">
        <v>1</v>
      </c>
      <c r="G123" s="849">
        <v>99</v>
      </c>
      <c r="H123" s="849"/>
      <c r="I123" s="849">
        <v>99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5478</v>
      </c>
      <c r="B124" s="832" t="s">
        <v>5213</v>
      </c>
      <c r="C124" s="832" t="s">
        <v>5209</v>
      </c>
      <c r="D124" s="832" t="s">
        <v>5254</v>
      </c>
      <c r="E124" s="832" t="s">
        <v>5255</v>
      </c>
      <c r="F124" s="849">
        <v>8</v>
      </c>
      <c r="G124" s="849">
        <v>1008</v>
      </c>
      <c r="H124" s="849">
        <v>2.6666666666666665</v>
      </c>
      <c r="I124" s="849">
        <v>126</v>
      </c>
      <c r="J124" s="849">
        <v>3</v>
      </c>
      <c r="K124" s="849">
        <v>378</v>
      </c>
      <c r="L124" s="849">
        <v>1</v>
      </c>
      <c r="M124" s="849">
        <v>126</v>
      </c>
      <c r="N124" s="849">
        <v>2</v>
      </c>
      <c r="O124" s="849">
        <v>254</v>
      </c>
      <c r="P124" s="837">
        <v>0.67195767195767198</v>
      </c>
      <c r="Q124" s="850">
        <v>127</v>
      </c>
    </row>
    <row r="125" spans="1:17" ht="14.4" customHeight="1" x14ac:dyDescent="0.3">
      <c r="A125" s="831" t="s">
        <v>5478</v>
      </c>
      <c r="B125" s="832" t="s">
        <v>5213</v>
      </c>
      <c r="C125" s="832" t="s">
        <v>5209</v>
      </c>
      <c r="D125" s="832" t="s">
        <v>5254</v>
      </c>
      <c r="E125" s="832" t="s">
        <v>5256</v>
      </c>
      <c r="F125" s="849">
        <v>1</v>
      </c>
      <c r="G125" s="849">
        <v>126</v>
      </c>
      <c r="H125" s="849">
        <v>1</v>
      </c>
      <c r="I125" s="849">
        <v>126</v>
      </c>
      <c r="J125" s="849">
        <v>1</v>
      </c>
      <c r="K125" s="849">
        <v>126</v>
      </c>
      <c r="L125" s="849">
        <v>1</v>
      </c>
      <c r="M125" s="849">
        <v>126</v>
      </c>
      <c r="N125" s="849">
        <v>2</v>
      </c>
      <c r="O125" s="849">
        <v>254</v>
      </c>
      <c r="P125" s="837">
        <v>2.0158730158730158</v>
      </c>
      <c r="Q125" s="850">
        <v>127</v>
      </c>
    </row>
    <row r="126" spans="1:17" ht="14.4" customHeight="1" x14ac:dyDescent="0.3">
      <c r="A126" s="831" t="s">
        <v>5478</v>
      </c>
      <c r="B126" s="832" t="s">
        <v>5213</v>
      </c>
      <c r="C126" s="832" t="s">
        <v>5209</v>
      </c>
      <c r="D126" s="832" t="s">
        <v>5210</v>
      </c>
      <c r="E126" s="832" t="s">
        <v>5312</v>
      </c>
      <c r="F126" s="849"/>
      <c r="G126" s="849"/>
      <c r="H126" s="849"/>
      <c r="I126" s="849"/>
      <c r="J126" s="849">
        <v>1</v>
      </c>
      <c r="K126" s="849">
        <v>251</v>
      </c>
      <c r="L126" s="849">
        <v>1</v>
      </c>
      <c r="M126" s="849">
        <v>251</v>
      </c>
      <c r="N126" s="849"/>
      <c r="O126" s="849"/>
      <c r="P126" s="837"/>
      <c r="Q126" s="850"/>
    </row>
    <row r="127" spans="1:17" ht="14.4" customHeight="1" x14ac:dyDescent="0.3">
      <c r="A127" s="831" t="s">
        <v>5478</v>
      </c>
      <c r="B127" s="832" t="s">
        <v>5213</v>
      </c>
      <c r="C127" s="832" t="s">
        <v>5209</v>
      </c>
      <c r="D127" s="832" t="s">
        <v>5339</v>
      </c>
      <c r="E127" s="832" t="s">
        <v>5340</v>
      </c>
      <c r="F127" s="849">
        <v>1</v>
      </c>
      <c r="G127" s="849">
        <v>115</v>
      </c>
      <c r="H127" s="849"/>
      <c r="I127" s="849">
        <v>115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5479</v>
      </c>
      <c r="B128" s="832" t="s">
        <v>5213</v>
      </c>
      <c r="C128" s="832" t="s">
        <v>5209</v>
      </c>
      <c r="D128" s="832" t="s">
        <v>5231</v>
      </c>
      <c r="E128" s="832" t="s">
        <v>5233</v>
      </c>
      <c r="F128" s="849"/>
      <c r="G128" s="849"/>
      <c r="H128" s="849"/>
      <c r="I128" s="849"/>
      <c r="J128" s="849">
        <v>1</v>
      </c>
      <c r="K128" s="849">
        <v>37</v>
      </c>
      <c r="L128" s="849">
        <v>1</v>
      </c>
      <c r="M128" s="849">
        <v>37</v>
      </c>
      <c r="N128" s="849"/>
      <c r="O128" s="849"/>
      <c r="P128" s="837"/>
      <c r="Q128" s="850"/>
    </row>
    <row r="129" spans="1:17" ht="14.4" customHeight="1" x14ac:dyDescent="0.3">
      <c r="A129" s="831" t="s">
        <v>5479</v>
      </c>
      <c r="B129" s="832" t="s">
        <v>5213</v>
      </c>
      <c r="C129" s="832" t="s">
        <v>5209</v>
      </c>
      <c r="D129" s="832" t="s">
        <v>5239</v>
      </c>
      <c r="E129" s="832" t="s">
        <v>5241</v>
      </c>
      <c r="F129" s="849">
        <v>1</v>
      </c>
      <c r="G129" s="849">
        <v>207</v>
      </c>
      <c r="H129" s="849"/>
      <c r="I129" s="849">
        <v>207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5479</v>
      </c>
      <c r="B130" s="832" t="s">
        <v>5213</v>
      </c>
      <c r="C130" s="832" t="s">
        <v>5209</v>
      </c>
      <c r="D130" s="832" t="s">
        <v>5248</v>
      </c>
      <c r="E130" s="832" t="s">
        <v>5249</v>
      </c>
      <c r="F130" s="849"/>
      <c r="G130" s="849"/>
      <c r="H130" s="849"/>
      <c r="I130" s="849"/>
      <c r="J130" s="849">
        <v>1</v>
      </c>
      <c r="K130" s="849">
        <v>99</v>
      </c>
      <c r="L130" s="849">
        <v>1</v>
      </c>
      <c r="M130" s="849">
        <v>99</v>
      </c>
      <c r="N130" s="849"/>
      <c r="O130" s="849"/>
      <c r="P130" s="837"/>
      <c r="Q130" s="850"/>
    </row>
    <row r="131" spans="1:17" ht="14.4" customHeight="1" x14ac:dyDescent="0.3">
      <c r="A131" s="831" t="s">
        <v>5479</v>
      </c>
      <c r="B131" s="832" t="s">
        <v>5213</v>
      </c>
      <c r="C131" s="832" t="s">
        <v>5209</v>
      </c>
      <c r="D131" s="832" t="s">
        <v>5248</v>
      </c>
      <c r="E131" s="832" t="s">
        <v>5250</v>
      </c>
      <c r="F131" s="849"/>
      <c r="G131" s="849"/>
      <c r="H131" s="849"/>
      <c r="I131" s="849"/>
      <c r="J131" s="849">
        <v>1</v>
      </c>
      <c r="K131" s="849">
        <v>99</v>
      </c>
      <c r="L131" s="849">
        <v>1</v>
      </c>
      <c r="M131" s="849">
        <v>99</v>
      </c>
      <c r="N131" s="849">
        <v>2</v>
      </c>
      <c r="O131" s="849">
        <v>182</v>
      </c>
      <c r="P131" s="837">
        <v>1.8383838383838385</v>
      </c>
      <c r="Q131" s="850">
        <v>91</v>
      </c>
    </row>
    <row r="132" spans="1:17" ht="14.4" customHeight="1" x14ac:dyDescent="0.3">
      <c r="A132" s="831" t="s">
        <v>5479</v>
      </c>
      <c r="B132" s="832" t="s">
        <v>5213</v>
      </c>
      <c r="C132" s="832" t="s">
        <v>5209</v>
      </c>
      <c r="D132" s="832" t="s">
        <v>5254</v>
      </c>
      <c r="E132" s="832" t="s">
        <v>5255</v>
      </c>
      <c r="F132" s="849">
        <v>13</v>
      </c>
      <c r="G132" s="849">
        <v>1638</v>
      </c>
      <c r="H132" s="849">
        <v>1.4444444444444444</v>
      </c>
      <c r="I132" s="849">
        <v>126</v>
      </c>
      <c r="J132" s="849">
        <v>9</v>
      </c>
      <c r="K132" s="849">
        <v>1134</v>
      </c>
      <c r="L132" s="849">
        <v>1</v>
      </c>
      <c r="M132" s="849">
        <v>126</v>
      </c>
      <c r="N132" s="849">
        <v>5</v>
      </c>
      <c r="O132" s="849">
        <v>635</v>
      </c>
      <c r="P132" s="837">
        <v>0.55996472663139329</v>
      </c>
      <c r="Q132" s="850">
        <v>127</v>
      </c>
    </row>
    <row r="133" spans="1:17" ht="14.4" customHeight="1" x14ac:dyDescent="0.3">
      <c r="A133" s="831" t="s">
        <v>5479</v>
      </c>
      <c r="B133" s="832" t="s">
        <v>5213</v>
      </c>
      <c r="C133" s="832" t="s">
        <v>5209</v>
      </c>
      <c r="D133" s="832" t="s">
        <v>5254</v>
      </c>
      <c r="E133" s="832" t="s">
        <v>5256</v>
      </c>
      <c r="F133" s="849">
        <v>7</v>
      </c>
      <c r="G133" s="849">
        <v>882</v>
      </c>
      <c r="H133" s="849">
        <v>1.1666666666666667</v>
      </c>
      <c r="I133" s="849">
        <v>126</v>
      </c>
      <c r="J133" s="849">
        <v>6</v>
      </c>
      <c r="K133" s="849">
        <v>756</v>
      </c>
      <c r="L133" s="849">
        <v>1</v>
      </c>
      <c r="M133" s="849">
        <v>126</v>
      </c>
      <c r="N133" s="849">
        <v>5</v>
      </c>
      <c r="O133" s="849">
        <v>635</v>
      </c>
      <c r="P133" s="837">
        <v>0.83994708994709</v>
      </c>
      <c r="Q133" s="850">
        <v>127</v>
      </c>
    </row>
    <row r="134" spans="1:17" ht="14.4" customHeight="1" x14ac:dyDescent="0.3">
      <c r="A134" s="831" t="s">
        <v>5479</v>
      </c>
      <c r="B134" s="832" t="s">
        <v>5213</v>
      </c>
      <c r="C134" s="832" t="s">
        <v>5209</v>
      </c>
      <c r="D134" s="832" t="s">
        <v>5210</v>
      </c>
      <c r="E134" s="832" t="s">
        <v>5211</v>
      </c>
      <c r="F134" s="849"/>
      <c r="G134" s="849"/>
      <c r="H134" s="849"/>
      <c r="I134" s="849"/>
      <c r="J134" s="849">
        <v>1</v>
      </c>
      <c r="K134" s="849">
        <v>251</v>
      </c>
      <c r="L134" s="849">
        <v>1</v>
      </c>
      <c r="M134" s="849">
        <v>251</v>
      </c>
      <c r="N134" s="849"/>
      <c r="O134" s="849"/>
      <c r="P134" s="837"/>
      <c r="Q134" s="850"/>
    </row>
    <row r="135" spans="1:17" ht="14.4" customHeight="1" x14ac:dyDescent="0.3">
      <c r="A135" s="831" t="s">
        <v>5479</v>
      </c>
      <c r="B135" s="832" t="s">
        <v>5213</v>
      </c>
      <c r="C135" s="832" t="s">
        <v>5209</v>
      </c>
      <c r="D135" s="832" t="s">
        <v>5210</v>
      </c>
      <c r="E135" s="832" t="s">
        <v>5312</v>
      </c>
      <c r="F135" s="849">
        <v>1</v>
      </c>
      <c r="G135" s="849">
        <v>251</v>
      </c>
      <c r="H135" s="849"/>
      <c r="I135" s="849">
        <v>251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5479</v>
      </c>
      <c r="B136" s="832" t="s">
        <v>5213</v>
      </c>
      <c r="C136" s="832" t="s">
        <v>5209</v>
      </c>
      <c r="D136" s="832" t="s">
        <v>5337</v>
      </c>
      <c r="E136" s="832" t="s">
        <v>5338</v>
      </c>
      <c r="F136" s="849"/>
      <c r="G136" s="849"/>
      <c r="H136" s="849"/>
      <c r="I136" s="849"/>
      <c r="J136" s="849">
        <v>1</v>
      </c>
      <c r="K136" s="849">
        <v>132</v>
      </c>
      <c r="L136" s="849">
        <v>1</v>
      </c>
      <c r="M136" s="849">
        <v>132</v>
      </c>
      <c r="N136" s="849"/>
      <c r="O136" s="849"/>
      <c r="P136" s="837"/>
      <c r="Q136" s="850"/>
    </row>
    <row r="137" spans="1:17" ht="14.4" customHeight="1" x14ac:dyDescent="0.3">
      <c r="A137" s="831" t="s">
        <v>5480</v>
      </c>
      <c r="B137" s="832" t="s">
        <v>5213</v>
      </c>
      <c r="C137" s="832" t="s">
        <v>5209</v>
      </c>
      <c r="D137" s="832" t="s">
        <v>5254</v>
      </c>
      <c r="E137" s="832" t="s">
        <v>5255</v>
      </c>
      <c r="F137" s="849"/>
      <c r="G137" s="849"/>
      <c r="H137" s="849"/>
      <c r="I137" s="849"/>
      <c r="J137" s="849"/>
      <c r="K137" s="849"/>
      <c r="L137" s="849"/>
      <c r="M137" s="849"/>
      <c r="N137" s="849">
        <v>4</v>
      </c>
      <c r="O137" s="849">
        <v>508</v>
      </c>
      <c r="P137" s="837"/>
      <c r="Q137" s="850">
        <v>127</v>
      </c>
    </row>
    <row r="138" spans="1:17" ht="14.4" customHeight="1" x14ac:dyDescent="0.3">
      <c r="A138" s="831" t="s">
        <v>5480</v>
      </c>
      <c r="B138" s="832" t="s">
        <v>5213</v>
      </c>
      <c r="C138" s="832" t="s">
        <v>5209</v>
      </c>
      <c r="D138" s="832" t="s">
        <v>5287</v>
      </c>
      <c r="E138" s="832" t="s">
        <v>5289</v>
      </c>
      <c r="F138" s="849"/>
      <c r="G138" s="849"/>
      <c r="H138" s="849"/>
      <c r="I138" s="849"/>
      <c r="J138" s="849"/>
      <c r="K138" s="849"/>
      <c r="L138" s="849"/>
      <c r="M138" s="849"/>
      <c r="N138" s="849">
        <v>2</v>
      </c>
      <c r="O138" s="849">
        <v>66.66</v>
      </c>
      <c r="P138" s="837"/>
      <c r="Q138" s="850">
        <v>33.33</v>
      </c>
    </row>
    <row r="139" spans="1:17" ht="14.4" customHeight="1" x14ac:dyDescent="0.3">
      <c r="A139" s="831" t="s">
        <v>5480</v>
      </c>
      <c r="B139" s="832" t="s">
        <v>5213</v>
      </c>
      <c r="C139" s="832" t="s">
        <v>5209</v>
      </c>
      <c r="D139" s="832" t="s">
        <v>5295</v>
      </c>
      <c r="E139" s="832" t="s">
        <v>5296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86</v>
      </c>
      <c r="P139" s="837"/>
      <c r="Q139" s="850">
        <v>86</v>
      </c>
    </row>
    <row r="140" spans="1:17" ht="14.4" customHeight="1" x14ac:dyDescent="0.3">
      <c r="A140" s="831" t="s">
        <v>5480</v>
      </c>
      <c r="B140" s="832" t="s">
        <v>5213</v>
      </c>
      <c r="C140" s="832" t="s">
        <v>5209</v>
      </c>
      <c r="D140" s="832" t="s">
        <v>5210</v>
      </c>
      <c r="E140" s="832" t="s">
        <v>5211</v>
      </c>
      <c r="F140" s="849"/>
      <c r="G140" s="849"/>
      <c r="H140" s="849"/>
      <c r="I140" s="849"/>
      <c r="J140" s="849">
        <v>2</v>
      </c>
      <c r="K140" s="849">
        <v>502</v>
      </c>
      <c r="L140" s="849">
        <v>1</v>
      </c>
      <c r="M140" s="849">
        <v>251</v>
      </c>
      <c r="N140" s="849">
        <v>1</v>
      </c>
      <c r="O140" s="849">
        <v>252</v>
      </c>
      <c r="P140" s="837">
        <v>0.50199203187250996</v>
      </c>
      <c r="Q140" s="850">
        <v>252</v>
      </c>
    </row>
    <row r="141" spans="1:17" ht="14.4" customHeight="1" x14ac:dyDescent="0.3">
      <c r="A141" s="831" t="s">
        <v>5480</v>
      </c>
      <c r="B141" s="832" t="s">
        <v>5213</v>
      </c>
      <c r="C141" s="832" t="s">
        <v>5209</v>
      </c>
      <c r="D141" s="832" t="s">
        <v>5367</v>
      </c>
      <c r="E141" s="832" t="s">
        <v>5368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1037</v>
      </c>
      <c r="P141" s="837"/>
      <c r="Q141" s="850">
        <v>1037</v>
      </c>
    </row>
    <row r="142" spans="1:17" ht="14.4" customHeight="1" x14ac:dyDescent="0.3">
      <c r="A142" s="831" t="s">
        <v>5481</v>
      </c>
      <c r="B142" s="832" t="s">
        <v>5213</v>
      </c>
      <c r="C142" s="832" t="s">
        <v>5209</v>
      </c>
      <c r="D142" s="832" t="s">
        <v>5254</v>
      </c>
      <c r="E142" s="832" t="s">
        <v>5255</v>
      </c>
      <c r="F142" s="849">
        <v>2</v>
      </c>
      <c r="G142" s="849">
        <v>252</v>
      </c>
      <c r="H142" s="849">
        <v>2</v>
      </c>
      <c r="I142" s="849">
        <v>126</v>
      </c>
      <c r="J142" s="849">
        <v>1</v>
      </c>
      <c r="K142" s="849">
        <v>126</v>
      </c>
      <c r="L142" s="849">
        <v>1</v>
      </c>
      <c r="M142" s="849">
        <v>126</v>
      </c>
      <c r="N142" s="849"/>
      <c r="O142" s="849"/>
      <c r="P142" s="837"/>
      <c r="Q142" s="850"/>
    </row>
    <row r="143" spans="1:17" ht="14.4" customHeight="1" x14ac:dyDescent="0.3">
      <c r="A143" s="831" t="s">
        <v>5481</v>
      </c>
      <c r="B143" s="832" t="s">
        <v>5213</v>
      </c>
      <c r="C143" s="832" t="s">
        <v>5209</v>
      </c>
      <c r="D143" s="832" t="s">
        <v>5254</v>
      </c>
      <c r="E143" s="832" t="s">
        <v>5256</v>
      </c>
      <c r="F143" s="849"/>
      <c r="G143" s="849"/>
      <c r="H143" s="849"/>
      <c r="I143" s="849"/>
      <c r="J143" s="849">
        <v>2</v>
      </c>
      <c r="K143" s="849">
        <v>252</v>
      </c>
      <c r="L143" s="849">
        <v>1</v>
      </c>
      <c r="M143" s="849">
        <v>126</v>
      </c>
      <c r="N143" s="849"/>
      <c r="O143" s="849"/>
      <c r="P143" s="837"/>
      <c r="Q143" s="850"/>
    </row>
    <row r="144" spans="1:17" ht="14.4" customHeight="1" x14ac:dyDescent="0.3">
      <c r="A144" s="831" t="s">
        <v>5481</v>
      </c>
      <c r="B144" s="832" t="s">
        <v>5213</v>
      </c>
      <c r="C144" s="832" t="s">
        <v>5209</v>
      </c>
      <c r="D144" s="832" t="s">
        <v>5210</v>
      </c>
      <c r="E144" s="832" t="s">
        <v>5211</v>
      </c>
      <c r="F144" s="849">
        <v>2</v>
      </c>
      <c r="G144" s="849">
        <v>502</v>
      </c>
      <c r="H144" s="849"/>
      <c r="I144" s="849">
        <v>251</v>
      </c>
      <c r="J144" s="849"/>
      <c r="K144" s="849"/>
      <c r="L144" s="849"/>
      <c r="M144" s="849"/>
      <c r="N144" s="849">
        <v>1</v>
      </c>
      <c r="O144" s="849">
        <v>252</v>
      </c>
      <c r="P144" s="837"/>
      <c r="Q144" s="850">
        <v>252</v>
      </c>
    </row>
    <row r="145" spans="1:17" ht="14.4" customHeight="1" x14ac:dyDescent="0.3">
      <c r="A145" s="831" t="s">
        <v>5482</v>
      </c>
      <c r="B145" s="832" t="s">
        <v>5213</v>
      </c>
      <c r="C145" s="832" t="s">
        <v>5209</v>
      </c>
      <c r="D145" s="832" t="s">
        <v>5254</v>
      </c>
      <c r="E145" s="832" t="s">
        <v>5255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127</v>
      </c>
      <c r="P145" s="837"/>
      <c r="Q145" s="850">
        <v>127</v>
      </c>
    </row>
    <row r="146" spans="1:17" ht="14.4" customHeight="1" x14ac:dyDescent="0.3">
      <c r="A146" s="831" t="s">
        <v>5482</v>
      </c>
      <c r="B146" s="832" t="s">
        <v>5213</v>
      </c>
      <c r="C146" s="832" t="s">
        <v>5209</v>
      </c>
      <c r="D146" s="832" t="s">
        <v>5254</v>
      </c>
      <c r="E146" s="832" t="s">
        <v>5256</v>
      </c>
      <c r="F146" s="849"/>
      <c r="G146" s="849"/>
      <c r="H146" s="849"/>
      <c r="I146" s="849"/>
      <c r="J146" s="849">
        <v>1</v>
      </c>
      <c r="K146" s="849">
        <v>126</v>
      </c>
      <c r="L146" s="849">
        <v>1</v>
      </c>
      <c r="M146" s="849">
        <v>126</v>
      </c>
      <c r="N146" s="849">
        <v>2</v>
      </c>
      <c r="O146" s="849">
        <v>254</v>
      </c>
      <c r="P146" s="837">
        <v>2.0158730158730158</v>
      </c>
      <c r="Q146" s="850">
        <v>127</v>
      </c>
    </row>
    <row r="147" spans="1:17" ht="14.4" customHeight="1" x14ac:dyDescent="0.3">
      <c r="A147" s="831" t="s">
        <v>5482</v>
      </c>
      <c r="B147" s="832" t="s">
        <v>5213</v>
      </c>
      <c r="C147" s="832" t="s">
        <v>5209</v>
      </c>
      <c r="D147" s="832" t="s">
        <v>5331</v>
      </c>
      <c r="E147" s="832" t="s">
        <v>5333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353</v>
      </c>
      <c r="P147" s="837"/>
      <c r="Q147" s="850">
        <v>353</v>
      </c>
    </row>
    <row r="148" spans="1:17" ht="14.4" customHeight="1" x14ac:dyDescent="0.3">
      <c r="A148" s="831" t="s">
        <v>5483</v>
      </c>
      <c r="B148" s="832" t="s">
        <v>5213</v>
      </c>
      <c r="C148" s="832" t="s">
        <v>5209</v>
      </c>
      <c r="D148" s="832" t="s">
        <v>5248</v>
      </c>
      <c r="E148" s="832" t="s">
        <v>5249</v>
      </c>
      <c r="F148" s="849">
        <v>1</v>
      </c>
      <c r="G148" s="849">
        <v>99</v>
      </c>
      <c r="H148" s="849"/>
      <c r="I148" s="849">
        <v>99</v>
      </c>
      <c r="J148" s="849"/>
      <c r="K148" s="849"/>
      <c r="L148" s="849"/>
      <c r="M148" s="849"/>
      <c r="N148" s="849">
        <v>2</v>
      </c>
      <c r="O148" s="849">
        <v>182</v>
      </c>
      <c r="P148" s="837"/>
      <c r="Q148" s="850">
        <v>91</v>
      </c>
    </row>
    <row r="149" spans="1:17" ht="14.4" customHeight="1" x14ac:dyDescent="0.3">
      <c r="A149" s="831" t="s">
        <v>5483</v>
      </c>
      <c r="B149" s="832" t="s">
        <v>5213</v>
      </c>
      <c r="C149" s="832" t="s">
        <v>5209</v>
      </c>
      <c r="D149" s="832" t="s">
        <v>5248</v>
      </c>
      <c r="E149" s="832" t="s">
        <v>5250</v>
      </c>
      <c r="F149" s="849"/>
      <c r="G149" s="849"/>
      <c r="H149" s="849"/>
      <c r="I149" s="849"/>
      <c r="J149" s="849">
        <v>1</v>
      </c>
      <c r="K149" s="849">
        <v>99</v>
      </c>
      <c r="L149" s="849">
        <v>1</v>
      </c>
      <c r="M149" s="849">
        <v>99</v>
      </c>
      <c r="N149" s="849">
        <v>2</v>
      </c>
      <c r="O149" s="849">
        <v>182</v>
      </c>
      <c r="P149" s="837">
        <v>1.8383838383838385</v>
      </c>
      <c r="Q149" s="850">
        <v>91</v>
      </c>
    </row>
    <row r="150" spans="1:17" ht="14.4" customHeight="1" x14ac:dyDescent="0.3">
      <c r="A150" s="831" t="s">
        <v>5483</v>
      </c>
      <c r="B150" s="832" t="s">
        <v>5213</v>
      </c>
      <c r="C150" s="832" t="s">
        <v>5209</v>
      </c>
      <c r="D150" s="832" t="s">
        <v>5251</v>
      </c>
      <c r="E150" s="832" t="s">
        <v>5252</v>
      </c>
      <c r="F150" s="849">
        <v>3</v>
      </c>
      <c r="G150" s="849">
        <v>291</v>
      </c>
      <c r="H150" s="849"/>
      <c r="I150" s="849">
        <v>97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5483</v>
      </c>
      <c r="B151" s="832" t="s">
        <v>5213</v>
      </c>
      <c r="C151" s="832" t="s">
        <v>5209</v>
      </c>
      <c r="D151" s="832" t="s">
        <v>5254</v>
      </c>
      <c r="E151" s="832" t="s">
        <v>5255</v>
      </c>
      <c r="F151" s="849">
        <v>27</v>
      </c>
      <c r="G151" s="849">
        <v>3402</v>
      </c>
      <c r="H151" s="849">
        <v>0.69230769230769229</v>
      </c>
      <c r="I151" s="849">
        <v>126</v>
      </c>
      <c r="J151" s="849">
        <v>39</v>
      </c>
      <c r="K151" s="849">
        <v>4914</v>
      </c>
      <c r="L151" s="849">
        <v>1</v>
      </c>
      <c r="M151" s="849">
        <v>126</v>
      </c>
      <c r="N151" s="849">
        <v>32</v>
      </c>
      <c r="O151" s="849">
        <v>4064</v>
      </c>
      <c r="P151" s="837">
        <v>0.82702482702482705</v>
      </c>
      <c r="Q151" s="850">
        <v>127</v>
      </c>
    </row>
    <row r="152" spans="1:17" ht="14.4" customHeight="1" x14ac:dyDescent="0.3">
      <c r="A152" s="831" t="s">
        <v>5483</v>
      </c>
      <c r="B152" s="832" t="s">
        <v>5213</v>
      </c>
      <c r="C152" s="832" t="s">
        <v>5209</v>
      </c>
      <c r="D152" s="832" t="s">
        <v>5254</v>
      </c>
      <c r="E152" s="832" t="s">
        <v>5256</v>
      </c>
      <c r="F152" s="849">
        <v>3</v>
      </c>
      <c r="G152" s="849">
        <v>378</v>
      </c>
      <c r="H152" s="849">
        <v>0.42857142857142855</v>
      </c>
      <c r="I152" s="849">
        <v>126</v>
      </c>
      <c r="J152" s="849">
        <v>7</v>
      </c>
      <c r="K152" s="849">
        <v>882</v>
      </c>
      <c r="L152" s="849">
        <v>1</v>
      </c>
      <c r="M152" s="849">
        <v>126</v>
      </c>
      <c r="N152" s="849">
        <v>13</v>
      </c>
      <c r="O152" s="849">
        <v>1651</v>
      </c>
      <c r="P152" s="837">
        <v>1.8718820861678005</v>
      </c>
      <c r="Q152" s="850">
        <v>127</v>
      </c>
    </row>
    <row r="153" spans="1:17" ht="14.4" customHeight="1" x14ac:dyDescent="0.3">
      <c r="A153" s="831" t="s">
        <v>5483</v>
      </c>
      <c r="B153" s="832" t="s">
        <v>5213</v>
      </c>
      <c r="C153" s="832" t="s">
        <v>5209</v>
      </c>
      <c r="D153" s="832" t="s">
        <v>5275</v>
      </c>
      <c r="E153" s="832" t="s">
        <v>5276</v>
      </c>
      <c r="F153" s="849">
        <v>1</v>
      </c>
      <c r="G153" s="849">
        <v>1309</v>
      </c>
      <c r="H153" s="849"/>
      <c r="I153" s="849">
        <v>1309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5483</v>
      </c>
      <c r="B154" s="832" t="s">
        <v>5213</v>
      </c>
      <c r="C154" s="832" t="s">
        <v>5209</v>
      </c>
      <c r="D154" s="832" t="s">
        <v>5275</v>
      </c>
      <c r="E154" s="832" t="s">
        <v>5277</v>
      </c>
      <c r="F154" s="849">
        <v>1</v>
      </c>
      <c r="G154" s="849">
        <v>1309</v>
      </c>
      <c r="H154" s="849"/>
      <c r="I154" s="849">
        <v>1309</v>
      </c>
      <c r="J154" s="849"/>
      <c r="K154" s="849"/>
      <c r="L154" s="849"/>
      <c r="M154" s="849"/>
      <c r="N154" s="849">
        <v>1</v>
      </c>
      <c r="O154" s="849">
        <v>1313</v>
      </c>
      <c r="P154" s="837"/>
      <c r="Q154" s="850">
        <v>1313</v>
      </c>
    </row>
    <row r="155" spans="1:17" ht="14.4" customHeight="1" x14ac:dyDescent="0.3">
      <c r="A155" s="831" t="s">
        <v>5483</v>
      </c>
      <c r="B155" s="832" t="s">
        <v>5213</v>
      </c>
      <c r="C155" s="832" t="s">
        <v>5209</v>
      </c>
      <c r="D155" s="832" t="s">
        <v>5278</v>
      </c>
      <c r="E155" s="832" t="s">
        <v>5279</v>
      </c>
      <c r="F155" s="849">
        <v>1</v>
      </c>
      <c r="G155" s="849">
        <v>971</v>
      </c>
      <c r="H155" s="849">
        <v>0.99897119341563789</v>
      </c>
      <c r="I155" s="849">
        <v>971</v>
      </c>
      <c r="J155" s="849">
        <v>1</v>
      </c>
      <c r="K155" s="849">
        <v>972</v>
      </c>
      <c r="L155" s="849">
        <v>1</v>
      </c>
      <c r="M155" s="849">
        <v>972</v>
      </c>
      <c r="N155" s="849"/>
      <c r="O155" s="849"/>
      <c r="P155" s="837"/>
      <c r="Q155" s="850"/>
    </row>
    <row r="156" spans="1:17" ht="14.4" customHeight="1" x14ac:dyDescent="0.3">
      <c r="A156" s="831" t="s">
        <v>5483</v>
      </c>
      <c r="B156" s="832" t="s">
        <v>5213</v>
      </c>
      <c r="C156" s="832" t="s">
        <v>5209</v>
      </c>
      <c r="D156" s="832" t="s">
        <v>5287</v>
      </c>
      <c r="E156" s="832" t="s">
        <v>5288</v>
      </c>
      <c r="F156" s="849">
        <v>1</v>
      </c>
      <c r="G156" s="849">
        <v>33.33</v>
      </c>
      <c r="H156" s="849"/>
      <c r="I156" s="849">
        <v>33.33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5483</v>
      </c>
      <c r="B157" s="832" t="s">
        <v>5213</v>
      </c>
      <c r="C157" s="832" t="s">
        <v>5209</v>
      </c>
      <c r="D157" s="832" t="s">
        <v>5295</v>
      </c>
      <c r="E157" s="832" t="s">
        <v>5296</v>
      </c>
      <c r="F157" s="849">
        <v>1</v>
      </c>
      <c r="G157" s="849">
        <v>86</v>
      </c>
      <c r="H157" s="849"/>
      <c r="I157" s="849">
        <v>86</v>
      </c>
      <c r="J157" s="849"/>
      <c r="K157" s="849"/>
      <c r="L157" s="849"/>
      <c r="M157" s="849"/>
      <c r="N157" s="849">
        <v>1</v>
      </c>
      <c r="O157" s="849">
        <v>86</v>
      </c>
      <c r="P157" s="837"/>
      <c r="Q157" s="850">
        <v>86</v>
      </c>
    </row>
    <row r="158" spans="1:17" ht="14.4" customHeight="1" x14ac:dyDescent="0.3">
      <c r="A158" s="831" t="s">
        <v>5483</v>
      </c>
      <c r="B158" s="832" t="s">
        <v>5213</v>
      </c>
      <c r="C158" s="832" t="s">
        <v>5209</v>
      </c>
      <c r="D158" s="832" t="s">
        <v>5295</v>
      </c>
      <c r="E158" s="832" t="s">
        <v>5297</v>
      </c>
      <c r="F158" s="849">
        <v>1</v>
      </c>
      <c r="G158" s="849">
        <v>86</v>
      </c>
      <c r="H158" s="849"/>
      <c r="I158" s="849">
        <v>86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5483</v>
      </c>
      <c r="B159" s="832" t="s">
        <v>5213</v>
      </c>
      <c r="C159" s="832" t="s">
        <v>5209</v>
      </c>
      <c r="D159" s="832" t="s">
        <v>5210</v>
      </c>
      <c r="E159" s="832" t="s">
        <v>5211</v>
      </c>
      <c r="F159" s="849">
        <v>4</v>
      </c>
      <c r="G159" s="849">
        <v>1004</v>
      </c>
      <c r="H159" s="849">
        <v>1.3333333333333333</v>
      </c>
      <c r="I159" s="849">
        <v>251</v>
      </c>
      <c r="J159" s="849">
        <v>3</v>
      </c>
      <c r="K159" s="849">
        <v>753</v>
      </c>
      <c r="L159" s="849">
        <v>1</v>
      </c>
      <c r="M159" s="849">
        <v>251</v>
      </c>
      <c r="N159" s="849">
        <v>1</v>
      </c>
      <c r="O159" s="849">
        <v>252</v>
      </c>
      <c r="P159" s="837">
        <v>0.33466135458167329</v>
      </c>
      <c r="Q159" s="850">
        <v>252</v>
      </c>
    </row>
    <row r="160" spans="1:17" ht="14.4" customHeight="1" x14ac:dyDescent="0.3">
      <c r="A160" s="831" t="s">
        <v>5483</v>
      </c>
      <c r="B160" s="832" t="s">
        <v>5213</v>
      </c>
      <c r="C160" s="832" t="s">
        <v>5209</v>
      </c>
      <c r="D160" s="832" t="s">
        <v>5210</v>
      </c>
      <c r="E160" s="832" t="s">
        <v>5312</v>
      </c>
      <c r="F160" s="849">
        <v>2</v>
      </c>
      <c r="G160" s="849">
        <v>502</v>
      </c>
      <c r="H160" s="849">
        <v>2</v>
      </c>
      <c r="I160" s="849">
        <v>251</v>
      </c>
      <c r="J160" s="849">
        <v>1</v>
      </c>
      <c r="K160" s="849">
        <v>251</v>
      </c>
      <c r="L160" s="849">
        <v>1</v>
      </c>
      <c r="M160" s="849">
        <v>251</v>
      </c>
      <c r="N160" s="849"/>
      <c r="O160" s="849"/>
      <c r="P160" s="837"/>
      <c r="Q160" s="850"/>
    </row>
    <row r="161" spans="1:17" ht="14.4" customHeight="1" x14ac:dyDescent="0.3">
      <c r="A161" s="831" t="s">
        <v>5483</v>
      </c>
      <c r="B161" s="832" t="s">
        <v>5213</v>
      </c>
      <c r="C161" s="832" t="s">
        <v>5209</v>
      </c>
      <c r="D161" s="832" t="s">
        <v>5339</v>
      </c>
      <c r="E161" s="832" t="s">
        <v>5340</v>
      </c>
      <c r="F161" s="849"/>
      <c r="G161" s="849"/>
      <c r="H161" s="849"/>
      <c r="I161" s="849"/>
      <c r="J161" s="849">
        <v>1</v>
      </c>
      <c r="K161" s="849">
        <v>115</v>
      </c>
      <c r="L161" s="849">
        <v>1</v>
      </c>
      <c r="M161" s="849">
        <v>115</v>
      </c>
      <c r="N161" s="849"/>
      <c r="O161" s="849"/>
      <c r="P161" s="837"/>
      <c r="Q161" s="850"/>
    </row>
    <row r="162" spans="1:17" ht="14.4" customHeight="1" x14ac:dyDescent="0.3">
      <c r="A162" s="831" t="s">
        <v>5484</v>
      </c>
      <c r="B162" s="832" t="s">
        <v>5213</v>
      </c>
      <c r="C162" s="832" t="s">
        <v>5209</v>
      </c>
      <c r="D162" s="832" t="s">
        <v>5248</v>
      </c>
      <c r="E162" s="832" t="s">
        <v>5249</v>
      </c>
      <c r="F162" s="849"/>
      <c r="G162" s="849"/>
      <c r="H162" s="849"/>
      <c r="I162" s="849"/>
      <c r="J162" s="849">
        <v>1</v>
      </c>
      <c r="K162" s="849">
        <v>99</v>
      </c>
      <c r="L162" s="849">
        <v>1</v>
      </c>
      <c r="M162" s="849">
        <v>99</v>
      </c>
      <c r="N162" s="849">
        <v>1</v>
      </c>
      <c r="O162" s="849">
        <v>91</v>
      </c>
      <c r="P162" s="837">
        <v>0.91919191919191923</v>
      </c>
      <c r="Q162" s="850">
        <v>91</v>
      </c>
    </row>
    <row r="163" spans="1:17" ht="14.4" customHeight="1" x14ac:dyDescent="0.3">
      <c r="A163" s="831" t="s">
        <v>5484</v>
      </c>
      <c r="B163" s="832" t="s">
        <v>5213</v>
      </c>
      <c r="C163" s="832" t="s">
        <v>5209</v>
      </c>
      <c r="D163" s="832" t="s">
        <v>5248</v>
      </c>
      <c r="E163" s="832" t="s">
        <v>5250</v>
      </c>
      <c r="F163" s="849">
        <v>1</v>
      </c>
      <c r="G163" s="849">
        <v>99</v>
      </c>
      <c r="H163" s="849">
        <v>0.5</v>
      </c>
      <c r="I163" s="849">
        <v>99</v>
      </c>
      <c r="J163" s="849">
        <v>2</v>
      </c>
      <c r="K163" s="849">
        <v>198</v>
      </c>
      <c r="L163" s="849">
        <v>1</v>
      </c>
      <c r="M163" s="849">
        <v>99</v>
      </c>
      <c r="N163" s="849"/>
      <c r="O163" s="849"/>
      <c r="P163" s="837"/>
      <c r="Q163" s="850"/>
    </row>
    <row r="164" spans="1:17" ht="14.4" customHeight="1" x14ac:dyDescent="0.3">
      <c r="A164" s="831" t="s">
        <v>5484</v>
      </c>
      <c r="B164" s="832" t="s">
        <v>5213</v>
      </c>
      <c r="C164" s="832" t="s">
        <v>5209</v>
      </c>
      <c r="D164" s="832" t="s">
        <v>5251</v>
      </c>
      <c r="E164" s="832" t="s">
        <v>5252</v>
      </c>
      <c r="F164" s="849"/>
      <c r="G164" s="849"/>
      <c r="H164" s="849"/>
      <c r="I164" s="849"/>
      <c r="J164" s="849">
        <v>2</v>
      </c>
      <c r="K164" s="849">
        <v>194</v>
      </c>
      <c r="L164" s="849">
        <v>1</v>
      </c>
      <c r="M164" s="849">
        <v>97</v>
      </c>
      <c r="N164" s="849"/>
      <c r="O164" s="849"/>
      <c r="P164" s="837"/>
      <c r="Q164" s="850"/>
    </row>
    <row r="165" spans="1:17" ht="14.4" customHeight="1" x14ac:dyDescent="0.3">
      <c r="A165" s="831" t="s">
        <v>5484</v>
      </c>
      <c r="B165" s="832" t="s">
        <v>5213</v>
      </c>
      <c r="C165" s="832" t="s">
        <v>5209</v>
      </c>
      <c r="D165" s="832" t="s">
        <v>5251</v>
      </c>
      <c r="E165" s="832" t="s">
        <v>5253</v>
      </c>
      <c r="F165" s="849"/>
      <c r="G165" s="849"/>
      <c r="H165" s="849"/>
      <c r="I165" s="849"/>
      <c r="J165" s="849">
        <v>1</v>
      </c>
      <c r="K165" s="849">
        <v>97</v>
      </c>
      <c r="L165" s="849">
        <v>1</v>
      </c>
      <c r="M165" s="849">
        <v>97</v>
      </c>
      <c r="N165" s="849"/>
      <c r="O165" s="849"/>
      <c r="P165" s="837"/>
      <c r="Q165" s="850"/>
    </row>
    <row r="166" spans="1:17" ht="14.4" customHeight="1" x14ac:dyDescent="0.3">
      <c r="A166" s="831" t="s">
        <v>5484</v>
      </c>
      <c r="B166" s="832" t="s">
        <v>5213</v>
      </c>
      <c r="C166" s="832" t="s">
        <v>5209</v>
      </c>
      <c r="D166" s="832" t="s">
        <v>5254</v>
      </c>
      <c r="E166" s="832" t="s">
        <v>5255</v>
      </c>
      <c r="F166" s="849">
        <v>56</v>
      </c>
      <c r="G166" s="849">
        <v>7056</v>
      </c>
      <c r="H166" s="849">
        <v>0.93333333333333335</v>
      </c>
      <c r="I166" s="849">
        <v>126</v>
      </c>
      <c r="J166" s="849">
        <v>60</v>
      </c>
      <c r="K166" s="849">
        <v>7560</v>
      </c>
      <c r="L166" s="849">
        <v>1</v>
      </c>
      <c r="M166" s="849">
        <v>126</v>
      </c>
      <c r="N166" s="849">
        <v>41</v>
      </c>
      <c r="O166" s="849">
        <v>5207</v>
      </c>
      <c r="P166" s="837">
        <v>0.68875661375661379</v>
      </c>
      <c r="Q166" s="850">
        <v>127</v>
      </c>
    </row>
    <row r="167" spans="1:17" ht="14.4" customHeight="1" x14ac:dyDescent="0.3">
      <c r="A167" s="831" t="s">
        <v>5484</v>
      </c>
      <c r="B167" s="832" t="s">
        <v>5213</v>
      </c>
      <c r="C167" s="832" t="s">
        <v>5209</v>
      </c>
      <c r="D167" s="832" t="s">
        <v>5254</v>
      </c>
      <c r="E167" s="832" t="s">
        <v>5256</v>
      </c>
      <c r="F167" s="849">
        <v>15</v>
      </c>
      <c r="G167" s="849">
        <v>1890</v>
      </c>
      <c r="H167" s="849">
        <v>0.7142857142857143</v>
      </c>
      <c r="I167" s="849">
        <v>126</v>
      </c>
      <c r="J167" s="849">
        <v>21</v>
      </c>
      <c r="K167" s="849">
        <v>2646</v>
      </c>
      <c r="L167" s="849">
        <v>1</v>
      </c>
      <c r="M167" s="849">
        <v>126</v>
      </c>
      <c r="N167" s="849">
        <v>17</v>
      </c>
      <c r="O167" s="849">
        <v>2159</v>
      </c>
      <c r="P167" s="837">
        <v>0.81594860166288741</v>
      </c>
      <c r="Q167" s="850">
        <v>127</v>
      </c>
    </row>
    <row r="168" spans="1:17" ht="14.4" customHeight="1" x14ac:dyDescent="0.3">
      <c r="A168" s="831" t="s">
        <v>5484</v>
      </c>
      <c r="B168" s="832" t="s">
        <v>5213</v>
      </c>
      <c r="C168" s="832" t="s">
        <v>5209</v>
      </c>
      <c r="D168" s="832" t="s">
        <v>5270</v>
      </c>
      <c r="E168" s="832" t="s">
        <v>5271</v>
      </c>
      <c r="F168" s="849"/>
      <c r="G168" s="849"/>
      <c r="H168" s="849"/>
      <c r="I168" s="849"/>
      <c r="J168" s="849">
        <v>1</v>
      </c>
      <c r="K168" s="849">
        <v>1678</v>
      </c>
      <c r="L168" s="849">
        <v>1</v>
      </c>
      <c r="M168" s="849">
        <v>1678</v>
      </c>
      <c r="N168" s="849"/>
      <c r="O168" s="849"/>
      <c r="P168" s="837"/>
      <c r="Q168" s="850"/>
    </row>
    <row r="169" spans="1:17" ht="14.4" customHeight="1" x14ac:dyDescent="0.3">
      <c r="A169" s="831" t="s">
        <v>5484</v>
      </c>
      <c r="B169" s="832" t="s">
        <v>5213</v>
      </c>
      <c r="C169" s="832" t="s">
        <v>5209</v>
      </c>
      <c r="D169" s="832" t="s">
        <v>5284</v>
      </c>
      <c r="E169" s="832" t="s">
        <v>5286</v>
      </c>
      <c r="F169" s="849">
        <v>1</v>
      </c>
      <c r="G169" s="849">
        <v>163</v>
      </c>
      <c r="H169" s="849"/>
      <c r="I169" s="849">
        <v>163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5484</v>
      </c>
      <c r="B170" s="832" t="s">
        <v>5213</v>
      </c>
      <c r="C170" s="832" t="s">
        <v>5209</v>
      </c>
      <c r="D170" s="832" t="s">
        <v>5287</v>
      </c>
      <c r="E170" s="832" t="s">
        <v>5288</v>
      </c>
      <c r="F170" s="849">
        <v>1</v>
      </c>
      <c r="G170" s="849">
        <v>33.33</v>
      </c>
      <c r="H170" s="849"/>
      <c r="I170" s="849">
        <v>33.33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5484</v>
      </c>
      <c r="B171" s="832" t="s">
        <v>5213</v>
      </c>
      <c r="C171" s="832" t="s">
        <v>5209</v>
      </c>
      <c r="D171" s="832" t="s">
        <v>5287</v>
      </c>
      <c r="E171" s="832" t="s">
        <v>5289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33.33</v>
      </c>
      <c r="P171" s="837"/>
      <c r="Q171" s="850">
        <v>33.33</v>
      </c>
    </row>
    <row r="172" spans="1:17" ht="14.4" customHeight="1" x14ac:dyDescent="0.3">
      <c r="A172" s="831" t="s">
        <v>5484</v>
      </c>
      <c r="B172" s="832" t="s">
        <v>5213</v>
      </c>
      <c r="C172" s="832" t="s">
        <v>5209</v>
      </c>
      <c r="D172" s="832" t="s">
        <v>5295</v>
      </c>
      <c r="E172" s="832" t="s">
        <v>5296</v>
      </c>
      <c r="F172" s="849"/>
      <c r="G172" s="849"/>
      <c r="H172" s="849"/>
      <c r="I172" s="849"/>
      <c r="J172" s="849">
        <v>1</v>
      </c>
      <c r="K172" s="849">
        <v>86</v>
      </c>
      <c r="L172" s="849">
        <v>1</v>
      </c>
      <c r="M172" s="849">
        <v>86</v>
      </c>
      <c r="N172" s="849"/>
      <c r="O172" s="849"/>
      <c r="P172" s="837"/>
      <c r="Q172" s="850"/>
    </row>
    <row r="173" spans="1:17" ht="14.4" customHeight="1" x14ac:dyDescent="0.3">
      <c r="A173" s="831" t="s">
        <v>5484</v>
      </c>
      <c r="B173" s="832" t="s">
        <v>5213</v>
      </c>
      <c r="C173" s="832" t="s">
        <v>5209</v>
      </c>
      <c r="D173" s="832" t="s">
        <v>5210</v>
      </c>
      <c r="E173" s="832" t="s">
        <v>5211</v>
      </c>
      <c r="F173" s="849">
        <v>5</v>
      </c>
      <c r="G173" s="849">
        <v>1255</v>
      </c>
      <c r="H173" s="849">
        <v>0.41666666666666669</v>
      </c>
      <c r="I173" s="849">
        <v>251</v>
      </c>
      <c r="J173" s="849">
        <v>12</v>
      </c>
      <c r="K173" s="849">
        <v>3012</v>
      </c>
      <c r="L173" s="849">
        <v>1</v>
      </c>
      <c r="M173" s="849">
        <v>251</v>
      </c>
      <c r="N173" s="849"/>
      <c r="O173" s="849"/>
      <c r="P173" s="837"/>
      <c r="Q173" s="850"/>
    </row>
    <row r="174" spans="1:17" ht="14.4" customHeight="1" x14ac:dyDescent="0.3">
      <c r="A174" s="831" t="s">
        <v>5484</v>
      </c>
      <c r="B174" s="832" t="s">
        <v>5213</v>
      </c>
      <c r="C174" s="832" t="s">
        <v>5209</v>
      </c>
      <c r="D174" s="832" t="s">
        <v>5210</v>
      </c>
      <c r="E174" s="832" t="s">
        <v>5312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252</v>
      </c>
      <c r="P174" s="837"/>
      <c r="Q174" s="850">
        <v>252</v>
      </c>
    </row>
    <row r="175" spans="1:17" ht="14.4" customHeight="1" x14ac:dyDescent="0.3">
      <c r="A175" s="831" t="s">
        <v>5484</v>
      </c>
      <c r="B175" s="832" t="s">
        <v>5213</v>
      </c>
      <c r="C175" s="832" t="s">
        <v>5209</v>
      </c>
      <c r="D175" s="832" t="s">
        <v>5339</v>
      </c>
      <c r="E175" s="832" t="s">
        <v>5340</v>
      </c>
      <c r="F175" s="849"/>
      <c r="G175" s="849"/>
      <c r="H175" s="849"/>
      <c r="I175" s="849"/>
      <c r="J175" s="849">
        <v>2</v>
      </c>
      <c r="K175" s="849">
        <v>230</v>
      </c>
      <c r="L175" s="849">
        <v>1</v>
      </c>
      <c r="M175" s="849">
        <v>115</v>
      </c>
      <c r="N175" s="849"/>
      <c r="O175" s="849"/>
      <c r="P175" s="837"/>
      <c r="Q175" s="850"/>
    </row>
    <row r="176" spans="1:17" ht="14.4" customHeight="1" x14ac:dyDescent="0.3">
      <c r="A176" s="831" t="s">
        <v>5484</v>
      </c>
      <c r="B176" s="832" t="s">
        <v>5213</v>
      </c>
      <c r="C176" s="832" t="s">
        <v>5209</v>
      </c>
      <c r="D176" s="832" t="s">
        <v>5339</v>
      </c>
      <c r="E176" s="832" t="s">
        <v>5341</v>
      </c>
      <c r="F176" s="849">
        <v>1</v>
      </c>
      <c r="G176" s="849">
        <v>115</v>
      </c>
      <c r="H176" s="849"/>
      <c r="I176" s="849">
        <v>115</v>
      </c>
      <c r="J176" s="849"/>
      <c r="K176" s="849"/>
      <c r="L176" s="849"/>
      <c r="M176" s="849"/>
      <c r="N176" s="849">
        <v>1</v>
      </c>
      <c r="O176" s="849">
        <v>145</v>
      </c>
      <c r="P176" s="837"/>
      <c r="Q176" s="850">
        <v>145</v>
      </c>
    </row>
    <row r="177" spans="1:17" ht="14.4" customHeight="1" x14ac:dyDescent="0.3">
      <c r="A177" s="831" t="s">
        <v>5484</v>
      </c>
      <c r="B177" s="832" t="s">
        <v>5213</v>
      </c>
      <c r="C177" s="832" t="s">
        <v>5209</v>
      </c>
      <c r="D177" s="832" t="s">
        <v>5355</v>
      </c>
      <c r="E177" s="832" t="s">
        <v>5356</v>
      </c>
      <c r="F177" s="849"/>
      <c r="G177" s="849"/>
      <c r="H177" s="849"/>
      <c r="I177" s="849"/>
      <c r="J177" s="849">
        <v>1</v>
      </c>
      <c r="K177" s="849">
        <v>227</v>
      </c>
      <c r="L177" s="849">
        <v>1</v>
      </c>
      <c r="M177" s="849">
        <v>227</v>
      </c>
      <c r="N177" s="849"/>
      <c r="O177" s="849"/>
      <c r="P177" s="837"/>
      <c r="Q177" s="850"/>
    </row>
    <row r="178" spans="1:17" ht="14.4" customHeight="1" x14ac:dyDescent="0.3">
      <c r="A178" s="831" t="s">
        <v>5484</v>
      </c>
      <c r="B178" s="832" t="s">
        <v>5213</v>
      </c>
      <c r="C178" s="832" t="s">
        <v>5209</v>
      </c>
      <c r="D178" s="832" t="s">
        <v>5359</v>
      </c>
      <c r="E178" s="832" t="s">
        <v>5360</v>
      </c>
      <c r="F178" s="849"/>
      <c r="G178" s="849"/>
      <c r="H178" s="849"/>
      <c r="I178" s="849"/>
      <c r="J178" s="849">
        <v>1</v>
      </c>
      <c r="K178" s="849">
        <v>86</v>
      </c>
      <c r="L178" s="849">
        <v>1</v>
      </c>
      <c r="M178" s="849">
        <v>86</v>
      </c>
      <c r="N178" s="849"/>
      <c r="O178" s="849"/>
      <c r="P178" s="837"/>
      <c r="Q178" s="850"/>
    </row>
    <row r="179" spans="1:17" ht="14.4" customHeight="1" x14ac:dyDescent="0.3">
      <c r="A179" s="831" t="s">
        <v>579</v>
      </c>
      <c r="B179" s="832" t="s">
        <v>5213</v>
      </c>
      <c r="C179" s="832" t="s">
        <v>5209</v>
      </c>
      <c r="D179" s="832" t="s">
        <v>5231</v>
      </c>
      <c r="E179" s="832" t="s">
        <v>5232</v>
      </c>
      <c r="F179" s="849">
        <v>3</v>
      </c>
      <c r="G179" s="849">
        <v>111</v>
      </c>
      <c r="H179" s="849">
        <v>1.5</v>
      </c>
      <c r="I179" s="849">
        <v>37</v>
      </c>
      <c r="J179" s="849">
        <v>2</v>
      </c>
      <c r="K179" s="849">
        <v>74</v>
      </c>
      <c r="L179" s="849">
        <v>1</v>
      </c>
      <c r="M179" s="849">
        <v>37</v>
      </c>
      <c r="N179" s="849">
        <v>1</v>
      </c>
      <c r="O179" s="849">
        <v>37</v>
      </c>
      <c r="P179" s="837">
        <v>0.5</v>
      </c>
      <c r="Q179" s="850">
        <v>37</v>
      </c>
    </row>
    <row r="180" spans="1:17" ht="14.4" customHeight="1" x14ac:dyDescent="0.3">
      <c r="A180" s="831" t="s">
        <v>579</v>
      </c>
      <c r="B180" s="832" t="s">
        <v>5213</v>
      </c>
      <c r="C180" s="832" t="s">
        <v>5209</v>
      </c>
      <c r="D180" s="832" t="s">
        <v>5231</v>
      </c>
      <c r="E180" s="832" t="s">
        <v>5233</v>
      </c>
      <c r="F180" s="849">
        <v>2</v>
      </c>
      <c r="G180" s="849">
        <v>74</v>
      </c>
      <c r="H180" s="849"/>
      <c r="I180" s="849">
        <v>37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579</v>
      </c>
      <c r="B181" s="832" t="s">
        <v>5213</v>
      </c>
      <c r="C181" s="832" t="s">
        <v>5209</v>
      </c>
      <c r="D181" s="832" t="s">
        <v>5238</v>
      </c>
      <c r="E181" s="832" t="s">
        <v>5230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185</v>
      </c>
      <c r="P181" s="837"/>
      <c r="Q181" s="850">
        <v>185</v>
      </c>
    </row>
    <row r="182" spans="1:17" ht="14.4" customHeight="1" x14ac:dyDescent="0.3">
      <c r="A182" s="831" t="s">
        <v>579</v>
      </c>
      <c r="B182" s="832" t="s">
        <v>5213</v>
      </c>
      <c r="C182" s="832" t="s">
        <v>5209</v>
      </c>
      <c r="D182" s="832" t="s">
        <v>5239</v>
      </c>
      <c r="E182" s="832" t="s">
        <v>5241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241</v>
      </c>
      <c r="P182" s="837"/>
      <c r="Q182" s="850">
        <v>241</v>
      </c>
    </row>
    <row r="183" spans="1:17" ht="14.4" customHeight="1" x14ac:dyDescent="0.3">
      <c r="A183" s="831" t="s">
        <v>579</v>
      </c>
      <c r="B183" s="832" t="s">
        <v>5213</v>
      </c>
      <c r="C183" s="832" t="s">
        <v>5209</v>
      </c>
      <c r="D183" s="832" t="s">
        <v>5242</v>
      </c>
      <c r="E183" s="832" t="s">
        <v>5244</v>
      </c>
      <c r="F183" s="849"/>
      <c r="G183" s="849"/>
      <c r="H183" s="849"/>
      <c r="I183" s="849"/>
      <c r="J183" s="849">
        <v>1</v>
      </c>
      <c r="K183" s="849">
        <v>309</v>
      </c>
      <c r="L183" s="849">
        <v>1</v>
      </c>
      <c r="M183" s="849">
        <v>309</v>
      </c>
      <c r="N183" s="849"/>
      <c r="O183" s="849"/>
      <c r="P183" s="837"/>
      <c r="Q183" s="850"/>
    </row>
    <row r="184" spans="1:17" ht="14.4" customHeight="1" x14ac:dyDescent="0.3">
      <c r="A184" s="831" t="s">
        <v>579</v>
      </c>
      <c r="B184" s="832" t="s">
        <v>5213</v>
      </c>
      <c r="C184" s="832" t="s">
        <v>5209</v>
      </c>
      <c r="D184" s="832" t="s">
        <v>5248</v>
      </c>
      <c r="E184" s="832" t="s">
        <v>5249</v>
      </c>
      <c r="F184" s="849">
        <v>1</v>
      </c>
      <c r="G184" s="849">
        <v>99</v>
      </c>
      <c r="H184" s="849">
        <v>0.5</v>
      </c>
      <c r="I184" s="849">
        <v>99</v>
      </c>
      <c r="J184" s="849">
        <v>2</v>
      </c>
      <c r="K184" s="849">
        <v>198</v>
      </c>
      <c r="L184" s="849">
        <v>1</v>
      </c>
      <c r="M184" s="849">
        <v>99</v>
      </c>
      <c r="N184" s="849"/>
      <c r="O184" s="849"/>
      <c r="P184" s="837"/>
      <c r="Q184" s="850"/>
    </row>
    <row r="185" spans="1:17" ht="14.4" customHeight="1" x14ac:dyDescent="0.3">
      <c r="A185" s="831" t="s">
        <v>579</v>
      </c>
      <c r="B185" s="832" t="s">
        <v>5213</v>
      </c>
      <c r="C185" s="832" t="s">
        <v>5209</v>
      </c>
      <c r="D185" s="832" t="s">
        <v>5254</v>
      </c>
      <c r="E185" s="832" t="s">
        <v>5255</v>
      </c>
      <c r="F185" s="849">
        <v>57</v>
      </c>
      <c r="G185" s="849">
        <v>7182</v>
      </c>
      <c r="H185" s="849">
        <v>0.5643564356435643</v>
      </c>
      <c r="I185" s="849">
        <v>126</v>
      </c>
      <c r="J185" s="849">
        <v>101</v>
      </c>
      <c r="K185" s="849">
        <v>12726</v>
      </c>
      <c r="L185" s="849">
        <v>1</v>
      </c>
      <c r="M185" s="849">
        <v>126</v>
      </c>
      <c r="N185" s="849">
        <v>47</v>
      </c>
      <c r="O185" s="849">
        <v>5969</v>
      </c>
      <c r="P185" s="837">
        <v>0.46903976111896906</v>
      </c>
      <c r="Q185" s="850">
        <v>127</v>
      </c>
    </row>
    <row r="186" spans="1:17" ht="14.4" customHeight="1" x14ac:dyDescent="0.3">
      <c r="A186" s="831" t="s">
        <v>579</v>
      </c>
      <c r="B186" s="832" t="s">
        <v>5213</v>
      </c>
      <c r="C186" s="832" t="s">
        <v>5209</v>
      </c>
      <c r="D186" s="832" t="s">
        <v>5254</v>
      </c>
      <c r="E186" s="832" t="s">
        <v>5256</v>
      </c>
      <c r="F186" s="849">
        <v>1</v>
      </c>
      <c r="G186" s="849">
        <v>126</v>
      </c>
      <c r="H186" s="849">
        <v>4.3478260869565216E-2</v>
      </c>
      <c r="I186" s="849">
        <v>126</v>
      </c>
      <c r="J186" s="849">
        <v>23</v>
      </c>
      <c r="K186" s="849">
        <v>2898</v>
      </c>
      <c r="L186" s="849">
        <v>1</v>
      </c>
      <c r="M186" s="849">
        <v>126</v>
      </c>
      <c r="N186" s="849">
        <v>33</v>
      </c>
      <c r="O186" s="849">
        <v>4191</v>
      </c>
      <c r="P186" s="837">
        <v>1.4461697722567288</v>
      </c>
      <c r="Q186" s="850">
        <v>127</v>
      </c>
    </row>
    <row r="187" spans="1:17" ht="14.4" customHeight="1" x14ac:dyDescent="0.3">
      <c r="A187" s="831" t="s">
        <v>579</v>
      </c>
      <c r="B187" s="832" t="s">
        <v>5213</v>
      </c>
      <c r="C187" s="832" t="s">
        <v>5209</v>
      </c>
      <c r="D187" s="832" t="s">
        <v>5257</v>
      </c>
      <c r="E187" s="832" t="s">
        <v>5258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242</v>
      </c>
      <c r="P187" s="837"/>
      <c r="Q187" s="850">
        <v>242</v>
      </c>
    </row>
    <row r="188" spans="1:17" ht="14.4" customHeight="1" x14ac:dyDescent="0.3">
      <c r="A188" s="831" t="s">
        <v>579</v>
      </c>
      <c r="B188" s="832" t="s">
        <v>5213</v>
      </c>
      <c r="C188" s="832" t="s">
        <v>5209</v>
      </c>
      <c r="D188" s="832" t="s">
        <v>5284</v>
      </c>
      <c r="E188" s="832" t="s">
        <v>5285</v>
      </c>
      <c r="F188" s="849"/>
      <c r="G188" s="849"/>
      <c r="H188" s="849"/>
      <c r="I188" s="849"/>
      <c r="J188" s="849">
        <v>2</v>
      </c>
      <c r="K188" s="849">
        <v>326</v>
      </c>
      <c r="L188" s="849">
        <v>1</v>
      </c>
      <c r="M188" s="849">
        <v>163</v>
      </c>
      <c r="N188" s="849"/>
      <c r="O188" s="849"/>
      <c r="P188" s="837"/>
      <c r="Q188" s="850"/>
    </row>
    <row r="189" spans="1:17" ht="14.4" customHeight="1" x14ac:dyDescent="0.3">
      <c r="A189" s="831" t="s">
        <v>579</v>
      </c>
      <c r="B189" s="832" t="s">
        <v>5213</v>
      </c>
      <c r="C189" s="832" t="s">
        <v>5209</v>
      </c>
      <c r="D189" s="832" t="s">
        <v>5287</v>
      </c>
      <c r="E189" s="832" t="s">
        <v>5288</v>
      </c>
      <c r="F189" s="849">
        <v>9</v>
      </c>
      <c r="G189" s="849">
        <v>300</v>
      </c>
      <c r="H189" s="849">
        <v>3.0003000300030003</v>
      </c>
      <c r="I189" s="849">
        <v>33.333333333333336</v>
      </c>
      <c r="J189" s="849">
        <v>3</v>
      </c>
      <c r="K189" s="849">
        <v>99.99</v>
      </c>
      <c r="L189" s="849">
        <v>1</v>
      </c>
      <c r="M189" s="849">
        <v>33.33</v>
      </c>
      <c r="N189" s="849"/>
      <c r="O189" s="849"/>
      <c r="P189" s="837"/>
      <c r="Q189" s="850"/>
    </row>
    <row r="190" spans="1:17" ht="14.4" customHeight="1" x14ac:dyDescent="0.3">
      <c r="A190" s="831" t="s">
        <v>579</v>
      </c>
      <c r="B190" s="832" t="s">
        <v>5213</v>
      </c>
      <c r="C190" s="832" t="s">
        <v>5209</v>
      </c>
      <c r="D190" s="832" t="s">
        <v>5287</v>
      </c>
      <c r="E190" s="832" t="s">
        <v>5289</v>
      </c>
      <c r="F190" s="849"/>
      <c r="G190" s="849"/>
      <c r="H190" s="849"/>
      <c r="I190" s="849"/>
      <c r="J190" s="849"/>
      <c r="K190" s="849"/>
      <c r="L190" s="849"/>
      <c r="M190" s="849"/>
      <c r="N190" s="849">
        <v>4</v>
      </c>
      <c r="O190" s="849">
        <v>133.32999999999998</v>
      </c>
      <c r="P190" s="837"/>
      <c r="Q190" s="850">
        <v>33.332499999999996</v>
      </c>
    </row>
    <row r="191" spans="1:17" ht="14.4" customHeight="1" x14ac:dyDescent="0.3">
      <c r="A191" s="831" t="s">
        <v>579</v>
      </c>
      <c r="B191" s="832" t="s">
        <v>5213</v>
      </c>
      <c r="C191" s="832" t="s">
        <v>5209</v>
      </c>
      <c r="D191" s="832" t="s">
        <v>5295</v>
      </c>
      <c r="E191" s="832" t="s">
        <v>5297</v>
      </c>
      <c r="F191" s="849"/>
      <c r="G191" s="849"/>
      <c r="H191" s="849"/>
      <c r="I191" s="849"/>
      <c r="J191" s="849">
        <v>1</v>
      </c>
      <c r="K191" s="849">
        <v>86</v>
      </c>
      <c r="L191" s="849">
        <v>1</v>
      </c>
      <c r="M191" s="849">
        <v>86</v>
      </c>
      <c r="N191" s="849"/>
      <c r="O191" s="849"/>
      <c r="P191" s="837"/>
      <c r="Q191" s="850"/>
    </row>
    <row r="192" spans="1:17" ht="14.4" customHeight="1" x14ac:dyDescent="0.3">
      <c r="A192" s="831" t="s">
        <v>579</v>
      </c>
      <c r="B192" s="832" t="s">
        <v>5213</v>
      </c>
      <c r="C192" s="832" t="s">
        <v>5209</v>
      </c>
      <c r="D192" s="832" t="s">
        <v>5303</v>
      </c>
      <c r="E192" s="832" t="s">
        <v>5305</v>
      </c>
      <c r="F192" s="849"/>
      <c r="G192" s="849"/>
      <c r="H192" s="849"/>
      <c r="I192" s="849"/>
      <c r="J192" s="849">
        <v>2</v>
      </c>
      <c r="K192" s="849">
        <v>790</v>
      </c>
      <c r="L192" s="849">
        <v>1</v>
      </c>
      <c r="M192" s="849">
        <v>395</v>
      </c>
      <c r="N192" s="849">
        <v>1</v>
      </c>
      <c r="O192" s="849">
        <v>496</v>
      </c>
      <c r="P192" s="837">
        <v>0.6278481012658228</v>
      </c>
      <c r="Q192" s="850">
        <v>496</v>
      </c>
    </row>
    <row r="193" spans="1:17" ht="14.4" customHeight="1" x14ac:dyDescent="0.3">
      <c r="A193" s="831" t="s">
        <v>579</v>
      </c>
      <c r="B193" s="832" t="s">
        <v>5213</v>
      </c>
      <c r="C193" s="832" t="s">
        <v>5209</v>
      </c>
      <c r="D193" s="832" t="s">
        <v>5210</v>
      </c>
      <c r="E193" s="832" t="s">
        <v>5211</v>
      </c>
      <c r="F193" s="849"/>
      <c r="G193" s="849"/>
      <c r="H193" s="849"/>
      <c r="I193" s="849"/>
      <c r="J193" s="849">
        <v>16</v>
      </c>
      <c r="K193" s="849">
        <v>4016</v>
      </c>
      <c r="L193" s="849">
        <v>1</v>
      </c>
      <c r="M193" s="849">
        <v>251</v>
      </c>
      <c r="N193" s="849">
        <v>5</v>
      </c>
      <c r="O193" s="849">
        <v>1260</v>
      </c>
      <c r="P193" s="837">
        <v>0.31374501992031872</v>
      </c>
      <c r="Q193" s="850">
        <v>252</v>
      </c>
    </row>
    <row r="194" spans="1:17" ht="14.4" customHeight="1" x14ac:dyDescent="0.3">
      <c r="A194" s="831" t="s">
        <v>579</v>
      </c>
      <c r="B194" s="832" t="s">
        <v>5213</v>
      </c>
      <c r="C194" s="832" t="s">
        <v>5209</v>
      </c>
      <c r="D194" s="832" t="s">
        <v>5210</v>
      </c>
      <c r="E194" s="832" t="s">
        <v>5312</v>
      </c>
      <c r="F194" s="849"/>
      <c r="G194" s="849"/>
      <c r="H194" s="849"/>
      <c r="I194" s="849"/>
      <c r="J194" s="849">
        <v>5</v>
      </c>
      <c r="K194" s="849">
        <v>1255</v>
      </c>
      <c r="L194" s="849">
        <v>1</v>
      </c>
      <c r="M194" s="849">
        <v>251</v>
      </c>
      <c r="N194" s="849">
        <v>3</v>
      </c>
      <c r="O194" s="849">
        <v>756</v>
      </c>
      <c r="P194" s="837">
        <v>0.60239043824701199</v>
      </c>
      <c r="Q194" s="850">
        <v>252</v>
      </c>
    </row>
    <row r="195" spans="1:17" ht="14.4" customHeight="1" x14ac:dyDescent="0.3">
      <c r="A195" s="831" t="s">
        <v>579</v>
      </c>
      <c r="B195" s="832" t="s">
        <v>5213</v>
      </c>
      <c r="C195" s="832" t="s">
        <v>5209</v>
      </c>
      <c r="D195" s="832" t="s">
        <v>5325</v>
      </c>
      <c r="E195" s="832" t="s">
        <v>5326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375</v>
      </c>
      <c r="P195" s="837"/>
      <c r="Q195" s="850">
        <v>375</v>
      </c>
    </row>
    <row r="196" spans="1:17" ht="14.4" customHeight="1" x14ac:dyDescent="0.3">
      <c r="A196" s="831" t="s">
        <v>579</v>
      </c>
      <c r="B196" s="832" t="s">
        <v>5213</v>
      </c>
      <c r="C196" s="832" t="s">
        <v>5209</v>
      </c>
      <c r="D196" s="832" t="s">
        <v>5485</v>
      </c>
      <c r="E196" s="832" t="s">
        <v>5486</v>
      </c>
      <c r="F196" s="849">
        <v>2</v>
      </c>
      <c r="G196" s="849">
        <v>728</v>
      </c>
      <c r="H196" s="849"/>
      <c r="I196" s="849">
        <v>364</v>
      </c>
      <c r="J196" s="849"/>
      <c r="K196" s="849"/>
      <c r="L196" s="849"/>
      <c r="M196" s="849"/>
      <c r="N196" s="849">
        <v>2</v>
      </c>
      <c r="O196" s="849">
        <v>782</v>
      </c>
      <c r="P196" s="837"/>
      <c r="Q196" s="850">
        <v>391</v>
      </c>
    </row>
    <row r="197" spans="1:17" ht="14.4" customHeight="1" x14ac:dyDescent="0.3">
      <c r="A197" s="831" t="s">
        <v>579</v>
      </c>
      <c r="B197" s="832" t="s">
        <v>5213</v>
      </c>
      <c r="C197" s="832" t="s">
        <v>5209</v>
      </c>
      <c r="D197" s="832" t="s">
        <v>5485</v>
      </c>
      <c r="E197" s="832" t="s">
        <v>5487</v>
      </c>
      <c r="F197" s="849">
        <v>4</v>
      </c>
      <c r="G197" s="849">
        <v>1456</v>
      </c>
      <c r="H197" s="849"/>
      <c r="I197" s="849">
        <v>364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579</v>
      </c>
      <c r="B198" s="832" t="s">
        <v>5213</v>
      </c>
      <c r="C198" s="832" t="s">
        <v>5209</v>
      </c>
      <c r="D198" s="832" t="s">
        <v>5339</v>
      </c>
      <c r="E198" s="832" t="s">
        <v>5341</v>
      </c>
      <c r="F198" s="849"/>
      <c r="G198" s="849"/>
      <c r="H198" s="849"/>
      <c r="I198" s="849"/>
      <c r="J198" s="849">
        <v>1</v>
      </c>
      <c r="K198" s="849">
        <v>115</v>
      </c>
      <c r="L198" s="849">
        <v>1</v>
      </c>
      <c r="M198" s="849">
        <v>115</v>
      </c>
      <c r="N198" s="849"/>
      <c r="O198" s="849"/>
      <c r="P198" s="837"/>
      <c r="Q198" s="850"/>
    </row>
    <row r="199" spans="1:17" ht="14.4" customHeight="1" x14ac:dyDescent="0.3">
      <c r="A199" s="831" t="s">
        <v>579</v>
      </c>
      <c r="B199" s="832" t="s">
        <v>5213</v>
      </c>
      <c r="C199" s="832" t="s">
        <v>5209</v>
      </c>
      <c r="D199" s="832" t="s">
        <v>5488</v>
      </c>
      <c r="E199" s="832" t="s">
        <v>5489</v>
      </c>
      <c r="F199" s="849">
        <v>1</v>
      </c>
      <c r="G199" s="849">
        <v>1668</v>
      </c>
      <c r="H199" s="849">
        <v>0.99880239520958081</v>
      </c>
      <c r="I199" s="849">
        <v>1668</v>
      </c>
      <c r="J199" s="849">
        <v>1</v>
      </c>
      <c r="K199" s="849">
        <v>1670</v>
      </c>
      <c r="L199" s="849">
        <v>1</v>
      </c>
      <c r="M199" s="849">
        <v>1670</v>
      </c>
      <c r="N199" s="849"/>
      <c r="O199" s="849"/>
      <c r="P199" s="837"/>
      <c r="Q199" s="850"/>
    </row>
    <row r="200" spans="1:17" ht="14.4" customHeight="1" x14ac:dyDescent="0.3">
      <c r="A200" s="831" t="s">
        <v>579</v>
      </c>
      <c r="B200" s="832" t="s">
        <v>5213</v>
      </c>
      <c r="C200" s="832" t="s">
        <v>5209</v>
      </c>
      <c r="D200" s="832" t="s">
        <v>5488</v>
      </c>
      <c r="E200" s="832" t="s">
        <v>5490</v>
      </c>
      <c r="F200" s="849">
        <v>1</v>
      </c>
      <c r="G200" s="849">
        <v>1668</v>
      </c>
      <c r="H200" s="849"/>
      <c r="I200" s="849">
        <v>1668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579</v>
      </c>
      <c r="B201" s="832" t="s">
        <v>5213</v>
      </c>
      <c r="C201" s="832" t="s">
        <v>5209</v>
      </c>
      <c r="D201" s="832" t="s">
        <v>5491</v>
      </c>
      <c r="E201" s="832" t="s">
        <v>5492</v>
      </c>
      <c r="F201" s="849">
        <v>1</v>
      </c>
      <c r="G201" s="849">
        <v>247</v>
      </c>
      <c r="H201" s="849">
        <v>0.79677419354838708</v>
      </c>
      <c r="I201" s="849">
        <v>247</v>
      </c>
      <c r="J201" s="849">
        <v>1</v>
      </c>
      <c r="K201" s="849">
        <v>310</v>
      </c>
      <c r="L201" s="849">
        <v>1</v>
      </c>
      <c r="M201" s="849">
        <v>310</v>
      </c>
      <c r="N201" s="849">
        <v>1</v>
      </c>
      <c r="O201" s="849">
        <v>311</v>
      </c>
      <c r="P201" s="837">
        <v>1.0032258064516129</v>
      </c>
      <c r="Q201" s="850">
        <v>311</v>
      </c>
    </row>
    <row r="202" spans="1:17" ht="14.4" customHeight="1" x14ac:dyDescent="0.3">
      <c r="A202" s="831" t="s">
        <v>579</v>
      </c>
      <c r="B202" s="832" t="s">
        <v>5213</v>
      </c>
      <c r="C202" s="832" t="s">
        <v>5209</v>
      </c>
      <c r="D202" s="832" t="s">
        <v>5355</v>
      </c>
      <c r="E202" s="832" t="s">
        <v>5356</v>
      </c>
      <c r="F202" s="849"/>
      <c r="G202" s="849"/>
      <c r="H202" s="849"/>
      <c r="I202" s="849"/>
      <c r="J202" s="849">
        <v>1</v>
      </c>
      <c r="K202" s="849">
        <v>227</v>
      </c>
      <c r="L202" s="849">
        <v>1</v>
      </c>
      <c r="M202" s="849">
        <v>227</v>
      </c>
      <c r="N202" s="849">
        <v>1</v>
      </c>
      <c r="O202" s="849">
        <v>165</v>
      </c>
      <c r="P202" s="837">
        <v>0.72687224669603523</v>
      </c>
      <c r="Q202" s="850">
        <v>165</v>
      </c>
    </row>
    <row r="203" spans="1:17" ht="14.4" customHeight="1" x14ac:dyDescent="0.3">
      <c r="A203" s="831" t="s">
        <v>579</v>
      </c>
      <c r="B203" s="832" t="s">
        <v>5213</v>
      </c>
      <c r="C203" s="832" t="s">
        <v>5209</v>
      </c>
      <c r="D203" s="832" t="s">
        <v>5493</v>
      </c>
      <c r="E203" s="832" t="s">
        <v>5494</v>
      </c>
      <c r="F203" s="849"/>
      <c r="G203" s="849"/>
      <c r="H203" s="849"/>
      <c r="I203" s="849"/>
      <c r="J203" s="849">
        <v>0</v>
      </c>
      <c r="K203" s="849">
        <v>0</v>
      </c>
      <c r="L203" s="849"/>
      <c r="M203" s="849"/>
      <c r="N203" s="849">
        <v>1</v>
      </c>
      <c r="O203" s="849">
        <v>467</v>
      </c>
      <c r="P203" s="837"/>
      <c r="Q203" s="850">
        <v>467</v>
      </c>
    </row>
    <row r="204" spans="1:17" ht="14.4" customHeight="1" x14ac:dyDescent="0.3">
      <c r="A204" s="831" t="s">
        <v>579</v>
      </c>
      <c r="B204" s="832" t="s">
        <v>5495</v>
      </c>
      <c r="C204" s="832" t="s">
        <v>5209</v>
      </c>
      <c r="D204" s="832" t="s">
        <v>5496</v>
      </c>
      <c r="E204" s="832" t="s">
        <v>5497</v>
      </c>
      <c r="F204" s="849">
        <v>1</v>
      </c>
      <c r="G204" s="849">
        <v>3948</v>
      </c>
      <c r="H204" s="849"/>
      <c r="I204" s="849">
        <v>3948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579</v>
      </c>
      <c r="B205" s="832" t="s">
        <v>5495</v>
      </c>
      <c r="C205" s="832" t="s">
        <v>5209</v>
      </c>
      <c r="D205" s="832" t="s">
        <v>5498</v>
      </c>
      <c r="E205" s="832" t="s">
        <v>5499</v>
      </c>
      <c r="F205" s="849">
        <v>1</v>
      </c>
      <c r="G205" s="849">
        <v>2770</v>
      </c>
      <c r="H205" s="849"/>
      <c r="I205" s="849">
        <v>2770</v>
      </c>
      <c r="J205" s="849"/>
      <c r="K205" s="849"/>
      <c r="L205" s="849"/>
      <c r="M205" s="849"/>
      <c r="N205" s="849">
        <v>1</v>
      </c>
      <c r="O205" s="849">
        <v>2774</v>
      </c>
      <c r="P205" s="837"/>
      <c r="Q205" s="850">
        <v>2774</v>
      </c>
    </row>
    <row r="206" spans="1:17" ht="14.4" customHeight="1" x14ac:dyDescent="0.3">
      <c r="A206" s="831" t="s">
        <v>579</v>
      </c>
      <c r="B206" s="832" t="s">
        <v>5495</v>
      </c>
      <c r="C206" s="832" t="s">
        <v>5209</v>
      </c>
      <c r="D206" s="832" t="s">
        <v>5500</v>
      </c>
      <c r="E206" s="832" t="s">
        <v>5501</v>
      </c>
      <c r="F206" s="849">
        <v>1</v>
      </c>
      <c r="G206" s="849">
        <v>1678</v>
      </c>
      <c r="H206" s="849"/>
      <c r="I206" s="849">
        <v>1678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579</v>
      </c>
      <c r="B207" s="832" t="s">
        <v>5495</v>
      </c>
      <c r="C207" s="832" t="s">
        <v>5209</v>
      </c>
      <c r="D207" s="832" t="s">
        <v>5502</v>
      </c>
      <c r="E207" s="832" t="s">
        <v>5503</v>
      </c>
      <c r="F207" s="849">
        <v>1</v>
      </c>
      <c r="G207" s="849">
        <v>2314</v>
      </c>
      <c r="H207" s="849"/>
      <c r="I207" s="849">
        <v>2314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579</v>
      </c>
      <c r="B208" s="832" t="s">
        <v>5495</v>
      </c>
      <c r="C208" s="832" t="s">
        <v>5209</v>
      </c>
      <c r="D208" s="832" t="s">
        <v>5504</v>
      </c>
      <c r="E208" s="832" t="s">
        <v>5505</v>
      </c>
      <c r="F208" s="849">
        <v>1</v>
      </c>
      <c r="G208" s="849">
        <v>4937</v>
      </c>
      <c r="H208" s="849">
        <v>0.5</v>
      </c>
      <c r="I208" s="849">
        <v>4937</v>
      </c>
      <c r="J208" s="849">
        <v>2</v>
      </c>
      <c r="K208" s="849">
        <v>9874</v>
      </c>
      <c r="L208" s="849">
        <v>1</v>
      </c>
      <c r="M208" s="849">
        <v>4937</v>
      </c>
      <c r="N208" s="849"/>
      <c r="O208" s="849"/>
      <c r="P208" s="837"/>
      <c r="Q208" s="850"/>
    </row>
    <row r="209" spans="1:17" ht="14.4" customHeight="1" x14ac:dyDescent="0.3">
      <c r="A209" s="831" t="s">
        <v>579</v>
      </c>
      <c r="B209" s="832" t="s">
        <v>5495</v>
      </c>
      <c r="C209" s="832" t="s">
        <v>5209</v>
      </c>
      <c r="D209" s="832" t="s">
        <v>5506</v>
      </c>
      <c r="E209" s="832" t="s">
        <v>5507</v>
      </c>
      <c r="F209" s="849"/>
      <c r="G209" s="849"/>
      <c r="H209" s="849"/>
      <c r="I209" s="849"/>
      <c r="J209" s="849">
        <v>1</v>
      </c>
      <c r="K209" s="849">
        <v>837</v>
      </c>
      <c r="L209" s="849">
        <v>1</v>
      </c>
      <c r="M209" s="849">
        <v>837</v>
      </c>
      <c r="N209" s="849"/>
      <c r="O209" s="849"/>
      <c r="P209" s="837"/>
      <c r="Q209" s="850"/>
    </row>
    <row r="210" spans="1:17" ht="14.4" customHeight="1" x14ac:dyDescent="0.3">
      <c r="A210" s="831" t="s">
        <v>579</v>
      </c>
      <c r="B210" s="832" t="s">
        <v>5495</v>
      </c>
      <c r="C210" s="832" t="s">
        <v>5209</v>
      </c>
      <c r="D210" s="832" t="s">
        <v>5508</v>
      </c>
      <c r="E210" s="832" t="s">
        <v>5509</v>
      </c>
      <c r="F210" s="849">
        <v>1</v>
      </c>
      <c r="G210" s="849">
        <v>0</v>
      </c>
      <c r="H210" s="849"/>
      <c r="I210" s="849">
        <v>0</v>
      </c>
      <c r="J210" s="849">
        <v>3</v>
      </c>
      <c r="K210" s="849">
        <v>0</v>
      </c>
      <c r="L210" s="849"/>
      <c r="M210" s="849">
        <v>0</v>
      </c>
      <c r="N210" s="849">
        <v>1</v>
      </c>
      <c r="O210" s="849">
        <v>0</v>
      </c>
      <c r="P210" s="837"/>
      <c r="Q210" s="850">
        <v>0</v>
      </c>
    </row>
    <row r="211" spans="1:17" ht="14.4" customHeight="1" x14ac:dyDescent="0.3">
      <c r="A211" s="831" t="s">
        <v>579</v>
      </c>
      <c r="B211" s="832" t="s">
        <v>5495</v>
      </c>
      <c r="C211" s="832" t="s">
        <v>5209</v>
      </c>
      <c r="D211" s="832" t="s">
        <v>5510</v>
      </c>
      <c r="E211" s="832" t="s">
        <v>5511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0</v>
      </c>
      <c r="P211" s="837"/>
      <c r="Q211" s="850">
        <v>0</v>
      </c>
    </row>
    <row r="212" spans="1:17" ht="14.4" customHeight="1" x14ac:dyDescent="0.3">
      <c r="A212" s="831" t="s">
        <v>579</v>
      </c>
      <c r="B212" s="832" t="s">
        <v>5495</v>
      </c>
      <c r="C212" s="832" t="s">
        <v>5209</v>
      </c>
      <c r="D212" s="832" t="s">
        <v>5512</v>
      </c>
      <c r="E212" s="832" t="s">
        <v>5513</v>
      </c>
      <c r="F212" s="849">
        <v>1</v>
      </c>
      <c r="G212" s="849">
        <v>0</v>
      </c>
      <c r="H212" s="849"/>
      <c r="I212" s="849">
        <v>0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579</v>
      </c>
      <c r="B213" s="832" t="s">
        <v>5495</v>
      </c>
      <c r="C213" s="832" t="s">
        <v>5209</v>
      </c>
      <c r="D213" s="832" t="s">
        <v>5514</v>
      </c>
      <c r="E213" s="832" t="s">
        <v>5515</v>
      </c>
      <c r="F213" s="849">
        <v>1</v>
      </c>
      <c r="G213" s="849">
        <v>0</v>
      </c>
      <c r="H213" s="849"/>
      <c r="I213" s="849">
        <v>0</v>
      </c>
      <c r="J213" s="849">
        <v>3</v>
      </c>
      <c r="K213" s="849">
        <v>0</v>
      </c>
      <c r="L213" s="849"/>
      <c r="M213" s="849">
        <v>0</v>
      </c>
      <c r="N213" s="849">
        <v>1</v>
      </c>
      <c r="O213" s="849">
        <v>0</v>
      </c>
      <c r="P213" s="837"/>
      <c r="Q213" s="850">
        <v>0</v>
      </c>
    </row>
    <row r="214" spans="1:17" ht="14.4" customHeight="1" x14ac:dyDescent="0.3">
      <c r="A214" s="831" t="s">
        <v>579</v>
      </c>
      <c r="B214" s="832" t="s">
        <v>5495</v>
      </c>
      <c r="C214" s="832" t="s">
        <v>5209</v>
      </c>
      <c r="D214" s="832" t="s">
        <v>5516</v>
      </c>
      <c r="E214" s="832" t="s">
        <v>5517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534</v>
      </c>
      <c r="P214" s="837"/>
      <c r="Q214" s="850">
        <v>534</v>
      </c>
    </row>
    <row r="215" spans="1:17" ht="14.4" customHeight="1" x14ac:dyDescent="0.3">
      <c r="A215" s="831" t="s">
        <v>579</v>
      </c>
      <c r="B215" s="832" t="s">
        <v>5495</v>
      </c>
      <c r="C215" s="832" t="s">
        <v>5209</v>
      </c>
      <c r="D215" s="832" t="s">
        <v>5516</v>
      </c>
      <c r="E215" s="832" t="s">
        <v>5518</v>
      </c>
      <c r="F215" s="849"/>
      <c r="G215" s="849"/>
      <c r="H215" s="849"/>
      <c r="I215" s="849"/>
      <c r="J215" s="849">
        <v>0</v>
      </c>
      <c r="K215" s="849">
        <v>0</v>
      </c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579</v>
      </c>
      <c r="B216" s="832" t="s">
        <v>5495</v>
      </c>
      <c r="C216" s="832" t="s">
        <v>5209</v>
      </c>
      <c r="D216" s="832" t="s">
        <v>5519</v>
      </c>
      <c r="E216" s="832" t="s">
        <v>5520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2814</v>
      </c>
      <c r="P216" s="837"/>
      <c r="Q216" s="850">
        <v>2814</v>
      </c>
    </row>
    <row r="217" spans="1:17" ht="14.4" customHeight="1" x14ac:dyDescent="0.3">
      <c r="A217" s="831" t="s">
        <v>579</v>
      </c>
      <c r="B217" s="832" t="s">
        <v>5495</v>
      </c>
      <c r="C217" s="832" t="s">
        <v>5209</v>
      </c>
      <c r="D217" s="832" t="s">
        <v>5521</v>
      </c>
      <c r="E217" s="832" t="s">
        <v>5522</v>
      </c>
      <c r="F217" s="849">
        <v>1</v>
      </c>
      <c r="G217" s="849">
        <v>839</v>
      </c>
      <c r="H217" s="849"/>
      <c r="I217" s="849">
        <v>839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579</v>
      </c>
      <c r="B218" s="832" t="s">
        <v>5495</v>
      </c>
      <c r="C218" s="832" t="s">
        <v>5209</v>
      </c>
      <c r="D218" s="832" t="s">
        <v>5523</v>
      </c>
      <c r="E218" s="832" t="s">
        <v>5524</v>
      </c>
      <c r="F218" s="849"/>
      <c r="G218" s="849"/>
      <c r="H218" s="849"/>
      <c r="I218" s="849"/>
      <c r="J218" s="849">
        <v>1</v>
      </c>
      <c r="K218" s="849">
        <v>6288</v>
      </c>
      <c r="L218" s="849">
        <v>1</v>
      </c>
      <c r="M218" s="849">
        <v>6288</v>
      </c>
      <c r="N218" s="849"/>
      <c r="O218" s="849"/>
      <c r="P218" s="837"/>
      <c r="Q218" s="850"/>
    </row>
    <row r="219" spans="1:17" ht="14.4" customHeight="1" x14ac:dyDescent="0.3">
      <c r="A219" s="831" t="s">
        <v>579</v>
      </c>
      <c r="B219" s="832" t="s">
        <v>5495</v>
      </c>
      <c r="C219" s="832" t="s">
        <v>5209</v>
      </c>
      <c r="D219" s="832" t="s">
        <v>5525</v>
      </c>
      <c r="E219" s="832" t="s">
        <v>5526</v>
      </c>
      <c r="F219" s="849"/>
      <c r="G219" s="849"/>
      <c r="H219" s="849"/>
      <c r="I219" s="849"/>
      <c r="J219" s="849">
        <v>0</v>
      </c>
      <c r="K219" s="849">
        <v>0</v>
      </c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579</v>
      </c>
      <c r="B220" s="832" t="s">
        <v>5495</v>
      </c>
      <c r="C220" s="832" t="s">
        <v>5209</v>
      </c>
      <c r="D220" s="832" t="s">
        <v>5525</v>
      </c>
      <c r="E220" s="832" t="s">
        <v>5527</v>
      </c>
      <c r="F220" s="849">
        <v>1</v>
      </c>
      <c r="G220" s="849">
        <v>9341</v>
      </c>
      <c r="H220" s="849">
        <v>0.24986625294243528</v>
      </c>
      <c r="I220" s="849">
        <v>9341</v>
      </c>
      <c r="J220" s="849">
        <v>4</v>
      </c>
      <c r="K220" s="849">
        <v>37384</v>
      </c>
      <c r="L220" s="849">
        <v>1</v>
      </c>
      <c r="M220" s="849">
        <v>9346</v>
      </c>
      <c r="N220" s="849">
        <v>1</v>
      </c>
      <c r="O220" s="849">
        <v>9361</v>
      </c>
      <c r="P220" s="837">
        <v>0.25040124117269419</v>
      </c>
      <c r="Q220" s="850">
        <v>9361</v>
      </c>
    </row>
    <row r="221" spans="1:17" ht="14.4" customHeight="1" x14ac:dyDescent="0.3">
      <c r="A221" s="831" t="s">
        <v>579</v>
      </c>
      <c r="B221" s="832" t="s">
        <v>5495</v>
      </c>
      <c r="C221" s="832" t="s">
        <v>5209</v>
      </c>
      <c r="D221" s="832" t="s">
        <v>5528</v>
      </c>
      <c r="E221" s="832" t="s">
        <v>5529</v>
      </c>
      <c r="F221" s="849">
        <v>1</v>
      </c>
      <c r="G221" s="849">
        <v>3612</v>
      </c>
      <c r="H221" s="849"/>
      <c r="I221" s="849">
        <v>3612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579</v>
      </c>
      <c r="B222" s="832" t="s">
        <v>5495</v>
      </c>
      <c r="C222" s="832" t="s">
        <v>5209</v>
      </c>
      <c r="D222" s="832" t="s">
        <v>5530</v>
      </c>
      <c r="E222" s="832" t="s">
        <v>5531</v>
      </c>
      <c r="F222" s="849">
        <v>1</v>
      </c>
      <c r="G222" s="849">
        <v>1984</v>
      </c>
      <c r="H222" s="849"/>
      <c r="I222" s="849">
        <v>1984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579</v>
      </c>
      <c r="B223" s="832" t="s">
        <v>5495</v>
      </c>
      <c r="C223" s="832" t="s">
        <v>5209</v>
      </c>
      <c r="D223" s="832" t="s">
        <v>5532</v>
      </c>
      <c r="E223" s="832" t="s">
        <v>5533</v>
      </c>
      <c r="F223" s="849"/>
      <c r="G223" s="849"/>
      <c r="H223" s="849"/>
      <c r="I223" s="849"/>
      <c r="J223" s="849">
        <v>3</v>
      </c>
      <c r="K223" s="849">
        <v>0</v>
      </c>
      <c r="L223" s="849"/>
      <c r="M223" s="849">
        <v>0</v>
      </c>
      <c r="N223" s="849"/>
      <c r="O223" s="849"/>
      <c r="P223" s="837"/>
      <c r="Q223" s="850"/>
    </row>
    <row r="224" spans="1:17" ht="14.4" customHeight="1" x14ac:dyDescent="0.3">
      <c r="A224" s="831" t="s">
        <v>579</v>
      </c>
      <c r="B224" s="832" t="s">
        <v>5495</v>
      </c>
      <c r="C224" s="832" t="s">
        <v>5209</v>
      </c>
      <c r="D224" s="832" t="s">
        <v>5534</v>
      </c>
      <c r="E224" s="832" t="s">
        <v>5535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2740</v>
      </c>
      <c r="P224" s="837"/>
      <c r="Q224" s="850">
        <v>2740</v>
      </c>
    </row>
    <row r="225" spans="1:17" ht="14.4" customHeight="1" x14ac:dyDescent="0.3">
      <c r="A225" s="831" t="s">
        <v>579</v>
      </c>
      <c r="B225" s="832" t="s">
        <v>5495</v>
      </c>
      <c r="C225" s="832" t="s">
        <v>5209</v>
      </c>
      <c r="D225" s="832" t="s">
        <v>5536</v>
      </c>
      <c r="E225" s="832" t="s">
        <v>5537</v>
      </c>
      <c r="F225" s="849">
        <v>1</v>
      </c>
      <c r="G225" s="849">
        <v>0</v>
      </c>
      <c r="H225" s="849"/>
      <c r="I225" s="849">
        <v>0</v>
      </c>
      <c r="J225" s="849">
        <v>3</v>
      </c>
      <c r="K225" s="849">
        <v>0</v>
      </c>
      <c r="L225" s="849"/>
      <c r="M225" s="849">
        <v>0</v>
      </c>
      <c r="N225" s="849">
        <v>1</v>
      </c>
      <c r="O225" s="849">
        <v>0</v>
      </c>
      <c r="P225" s="837"/>
      <c r="Q225" s="850">
        <v>0</v>
      </c>
    </row>
    <row r="226" spans="1:17" ht="14.4" customHeight="1" x14ac:dyDescent="0.3">
      <c r="A226" s="831" t="s">
        <v>579</v>
      </c>
      <c r="B226" s="832" t="s">
        <v>5495</v>
      </c>
      <c r="C226" s="832" t="s">
        <v>5209</v>
      </c>
      <c r="D226" s="832" t="s">
        <v>5538</v>
      </c>
      <c r="E226" s="832" t="s">
        <v>5539</v>
      </c>
      <c r="F226" s="849"/>
      <c r="G226" s="849"/>
      <c r="H226" s="849"/>
      <c r="I226" s="849"/>
      <c r="J226" s="849">
        <v>1</v>
      </c>
      <c r="K226" s="849">
        <v>0</v>
      </c>
      <c r="L226" s="849"/>
      <c r="M226" s="849">
        <v>0</v>
      </c>
      <c r="N226" s="849">
        <v>1</v>
      </c>
      <c r="O226" s="849">
        <v>0</v>
      </c>
      <c r="P226" s="837"/>
      <c r="Q226" s="850">
        <v>0</v>
      </c>
    </row>
    <row r="227" spans="1:17" ht="14.4" customHeight="1" x14ac:dyDescent="0.3">
      <c r="A227" s="831" t="s">
        <v>579</v>
      </c>
      <c r="B227" s="832" t="s">
        <v>5495</v>
      </c>
      <c r="C227" s="832" t="s">
        <v>5209</v>
      </c>
      <c r="D227" s="832" t="s">
        <v>5540</v>
      </c>
      <c r="E227" s="832" t="s">
        <v>5541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3301</v>
      </c>
      <c r="P227" s="837"/>
      <c r="Q227" s="850">
        <v>3301</v>
      </c>
    </row>
    <row r="228" spans="1:17" ht="14.4" customHeight="1" x14ac:dyDescent="0.3">
      <c r="A228" s="831" t="s">
        <v>579</v>
      </c>
      <c r="B228" s="832" t="s">
        <v>5495</v>
      </c>
      <c r="C228" s="832" t="s">
        <v>5209</v>
      </c>
      <c r="D228" s="832" t="s">
        <v>5542</v>
      </c>
      <c r="E228" s="832" t="s">
        <v>5543</v>
      </c>
      <c r="F228" s="849">
        <v>1</v>
      </c>
      <c r="G228" s="849">
        <v>0</v>
      </c>
      <c r="H228" s="849"/>
      <c r="I228" s="849">
        <v>0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579</v>
      </c>
      <c r="B229" s="832" t="s">
        <v>5495</v>
      </c>
      <c r="C229" s="832" t="s">
        <v>5209</v>
      </c>
      <c r="D229" s="832" t="s">
        <v>5544</v>
      </c>
      <c r="E229" s="832" t="s">
        <v>5545</v>
      </c>
      <c r="F229" s="849">
        <v>1</v>
      </c>
      <c r="G229" s="849">
        <v>2537</v>
      </c>
      <c r="H229" s="849"/>
      <c r="I229" s="849">
        <v>2537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579</v>
      </c>
      <c r="B230" s="832" t="s">
        <v>5495</v>
      </c>
      <c r="C230" s="832" t="s">
        <v>5209</v>
      </c>
      <c r="D230" s="832" t="s">
        <v>5546</v>
      </c>
      <c r="E230" s="832" t="s">
        <v>5547</v>
      </c>
      <c r="F230" s="849">
        <v>1</v>
      </c>
      <c r="G230" s="849">
        <v>5746</v>
      </c>
      <c r="H230" s="849"/>
      <c r="I230" s="849">
        <v>5746</v>
      </c>
      <c r="J230" s="849"/>
      <c r="K230" s="849"/>
      <c r="L230" s="849"/>
      <c r="M230" s="849"/>
      <c r="N230" s="849">
        <v>2</v>
      </c>
      <c r="O230" s="849">
        <v>11510</v>
      </c>
      <c r="P230" s="837"/>
      <c r="Q230" s="850">
        <v>5755</v>
      </c>
    </row>
    <row r="231" spans="1:17" ht="14.4" customHeight="1" x14ac:dyDescent="0.3">
      <c r="A231" s="831" t="s">
        <v>579</v>
      </c>
      <c r="B231" s="832" t="s">
        <v>5495</v>
      </c>
      <c r="C231" s="832" t="s">
        <v>5209</v>
      </c>
      <c r="D231" s="832" t="s">
        <v>5548</v>
      </c>
      <c r="E231" s="832" t="s">
        <v>5549</v>
      </c>
      <c r="F231" s="849">
        <v>1</v>
      </c>
      <c r="G231" s="849">
        <v>4728</v>
      </c>
      <c r="H231" s="849">
        <v>0.99915469146238378</v>
      </c>
      <c r="I231" s="849">
        <v>4728</v>
      </c>
      <c r="J231" s="849">
        <v>1</v>
      </c>
      <c r="K231" s="849">
        <v>4732</v>
      </c>
      <c r="L231" s="849">
        <v>1</v>
      </c>
      <c r="M231" s="849">
        <v>4732</v>
      </c>
      <c r="N231" s="849">
        <v>1</v>
      </c>
      <c r="O231" s="849">
        <v>4741</v>
      </c>
      <c r="P231" s="837">
        <v>1.0019019442096364</v>
      </c>
      <c r="Q231" s="850">
        <v>4741</v>
      </c>
    </row>
    <row r="232" spans="1:17" ht="14.4" customHeight="1" x14ac:dyDescent="0.3">
      <c r="A232" s="831" t="s">
        <v>579</v>
      </c>
      <c r="B232" s="832" t="s">
        <v>5495</v>
      </c>
      <c r="C232" s="832" t="s">
        <v>5209</v>
      </c>
      <c r="D232" s="832" t="s">
        <v>5550</v>
      </c>
      <c r="E232" s="832" t="s">
        <v>5551</v>
      </c>
      <c r="F232" s="849"/>
      <c r="G232" s="849"/>
      <c r="H232" s="849"/>
      <c r="I232" s="849"/>
      <c r="J232" s="849">
        <v>2</v>
      </c>
      <c r="K232" s="849">
        <v>9334</v>
      </c>
      <c r="L232" s="849">
        <v>1</v>
      </c>
      <c r="M232" s="849">
        <v>4667</v>
      </c>
      <c r="N232" s="849">
        <v>1</v>
      </c>
      <c r="O232" s="849">
        <v>4672</v>
      </c>
      <c r="P232" s="837">
        <v>0.5005356760231412</v>
      </c>
      <c r="Q232" s="850">
        <v>4672</v>
      </c>
    </row>
    <row r="233" spans="1:17" ht="14.4" customHeight="1" x14ac:dyDescent="0.3">
      <c r="A233" s="831" t="s">
        <v>579</v>
      </c>
      <c r="B233" s="832" t="s">
        <v>5495</v>
      </c>
      <c r="C233" s="832" t="s">
        <v>5209</v>
      </c>
      <c r="D233" s="832" t="s">
        <v>5552</v>
      </c>
      <c r="E233" s="832" t="s">
        <v>5553</v>
      </c>
      <c r="F233" s="849">
        <v>1</v>
      </c>
      <c r="G233" s="849">
        <v>5282</v>
      </c>
      <c r="H233" s="849"/>
      <c r="I233" s="849">
        <v>5282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579</v>
      </c>
      <c r="B234" s="832" t="s">
        <v>5495</v>
      </c>
      <c r="C234" s="832" t="s">
        <v>5209</v>
      </c>
      <c r="D234" s="832" t="s">
        <v>5554</v>
      </c>
      <c r="E234" s="832" t="s">
        <v>5555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8761</v>
      </c>
      <c r="P234" s="837"/>
      <c r="Q234" s="850">
        <v>8761</v>
      </c>
    </row>
    <row r="235" spans="1:17" ht="14.4" customHeight="1" x14ac:dyDescent="0.3">
      <c r="A235" s="831" t="s">
        <v>579</v>
      </c>
      <c r="B235" s="832" t="s">
        <v>5495</v>
      </c>
      <c r="C235" s="832" t="s">
        <v>5209</v>
      </c>
      <c r="D235" s="832" t="s">
        <v>5556</v>
      </c>
      <c r="E235" s="832" t="s">
        <v>5557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0</v>
      </c>
      <c r="P235" s="837"/>
      <c r="Q235" s="850">
        <v>0</v>
      </c>
    </row>
    <row r="236" spans="1:17" ht="14.4" customHeight="1" x14ac:dyDescent="0.3">
      <c r="A236" s="831" t="s">
        <v>579</v>
      </c>
      <c r="B236" s="832" t="s">
        <v>5495</v>
      </c>
      <c r="C236" s="832" t="s">
        <v>5209</v>
      </c>
      <c r="D236" s="832" t="s">
        <v>5558</v>
      </c>
      <c r="E236" s="832" t="s">
        <v>5559</v>
      </c>
      <c r="F236" s="849"/>
      <c r="G236" s="849"/>
      <c r="H236" s="849"/>
      <c r="I236" s="849"/>
      <c r="J236" s="849">
        <v>1</v>
      </c>
      <c r="K236" s="849">
        <v>6206</v>
      </c>
      <c r="L236" s="849">
        <v>1</v>
      </c>
      <c r="M236" s="849">
        <v>6206</v>
      </c>
      <c r="N236" s="849"/>
      <c r="O236" s="849"/>
      <c r="P236" s="837"/>
      <c r="Q236" s="850"/>
    </row>
    <row r="237" spans="1:17" ht="14.4" customHeight="1" x14ac:dyDescent="0.3">
      <c r="A237" s="831" t="s">
        <v>579</v>
      </c>
      <c r="B237" s="832" t="s">
        <v>5495</v>
      </c>
      <c r="C237" s="832" t="s">
        <v>5209</v>
      </c>
      <c r="D237" s="832" t="s">
        <v>5560</v>
      </c>
      <c r="E237" s="832" t="s">
        <v>5561</v>
      </c>
      <c r="F237" s="849"/>
      <c r="G237" s="849"/>
      <c r="H237" s="849"/>
      <c r="I237" s="849"/>
      <c r="J237" s="849">
        <v>1</v>
      </c>
      <c r="K237" s="849">
        <v>8593</v>
      </c>
      <c r="L237" s="849">
        <v>1</v>
      </c>
      <c r="M237" s="849">
        <v>8593</v>
      </c>
      <c r="N237" s="849"/>
      <c r="O237" s="849"/>
      <c r="P237" s="837"/>
      <c r="Q237" s="850"/>
    </row>
    <row r="238" spans="1:17" ht="14.4" customHeight="1" x14ac:dyDescent="0.3">
      <c r="A238" s="831" t="s">
        <v>579</v>
      </c>
      <c r="B238" s="832" t="s">
        <v>5495</v>
      </c>
      <c r="C238" s="832" t="s">
        <v>5209</v>
      </c>
      <c r="D238" s="832" t="s">
        <v>5560</v>
      </c>
      <c r="E238" s="832" t="s">
        <v>5562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8604</v>
      </c>
      <c r="P238" s="837"/>
      <c r="Q238" s="850">
        <v>8604</v>
      </c>
    </row>
    <row r="239" spans="1:17" ht="14.4" customHeight="1" x14ac:dyDescent="0.3">
      <c r="A239" s="831" t="s">
        <v>579</v>
      </c>
      <c r="B239" s="832" t="s">
        <v>5495</v>
      </c>
      <c r="C239" s="832" t="s">
        <v>5209</v>
      </c>
      <c r="D239" s="832" t="s">
        <v>5563</v>
      </c>
      <c r="E239" s="832" t="s">
        <v>5564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0</v>
      </c>
      <c r="P239" s="837"/>
      <c r="Q239" s="850">
        <v>0</v>
      </c>
    </row>
    <row r="240" spans="1:17" ht="14.4" customHeight="1" x14ac:dyDescent="0.3">
      <c r="A240" s="831" t="s">
        <v>579</v>
      </c>
      <c r="B240" s="832" t="s">
        <v>5495</v>
      </c>
      <c r="C240" s="832" t="s">
        <v>5209</v>
      </c>
      <c r="D240" s="832" t="s">
        <v>5565</v>
      </c>
      <c r="E240" s="832" t="s">
        <v>5566</v>
      </c>
      <c r="F240" s="849"/>
      <c r="G240" s="849"/>
      <c r="H240" s="849"/>
      <c r="I240" s="849"/>
      <c r="J240" s="849">
        <v>1</v>
      </c>
      <c r="K240" s="849">
        <v>0</v>
      </c>
      <c r="L240" s="849"/>
      <c r="M240" s="849">
        <v>0</v>
      </c>
      <c r="N240" s="849"/>
      <c r="O240" s="849"/>
      <c r="P240" s="837"/>
      <c r="Q240" s="850"/>
    </row>
    <row r="241" spans="1:17" ht="14.4" customHeight="1" x14ac:dyDescent="0.3">
      <c r="A241" s="831" t="s">
        <v>579</v>
      </c>
      <c r="B241" s="832" t="s">
        <v>5495</v>
      </c>
      <c r="C241" s="832" t="s">
        <v>5209</v>
      </c>
      <c r="D241" s="832" t="s">
        <v>5567</v>
      </c>
      <c r="E241" s="832" t="s">
        <v>5568</v>
      </c>
      <c r="F241" s="849"/>
      <c r="G241" s="849"/>
      <c r="H241" s="849"/>
      <c r="I241" s="849"/>
      <c r="J241" s="849">
        <v>1</v>
      </c>
      <c r="K241" s="849">
        <v>0</v>
      </c>
      <c r="L241" s="849"/>
      <c r="M241" s="849">
        <v>0</v>
      </c>
      <c r="N241" s="849"/>
      <c r="O241" s="849"/>
      <c r="P241" s="837"/>
      <c r="Q241" s="850"/>
    </row>
    <row r="242" spans="1:17" ht="14.4" customHeight="1" x14ac:dyDescent="0.3">
      <c r="A242" s="831" t="s">
        <v>579</v>
      </c>
      <c r="B242" s="832" t="s">
        <v>5495</v>
      </c>
      <c r="C242" s="832" t="s">
        <v>5209</v>
      </c>
      <c r="D242" s="832" t="s">
        <v>5569</v>
      </c>
      <c r="E242" s="832" t="s">
        <v>5570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0</v>
      </c>
      <c r="P242" s="837"/>
      <c r="Q242" s="850">
        <v>0</v>
      </c>
    </row>
    <row r="243" spans="1:17" ht="14.4" customHeight="1" x14ac:dyDescent="0.3">
      <c r="A243" s="831" t="s">
        <v>579</v>
      </c>
      <c r="B243" s="832" t="s">
        <v>5495</v>
      </c>
      <c r="C243" s="832" t="s">
        <v>5209</v>
      </c>
      <c r="D243" s="832" t="s">
        <v>5571</v>
      </c>
      <c r="E243" s="832" t="s">
        <v>5572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0</v>
      </c>
      <c r="P243" s="837"/>
      <c r="Q243" s="850">
        <v>0</v>
      </c>
    </row>
    <row r="244" spans="1:17" ht="14.4" customHeight="1" x14ac:dyDescent="0.3">
      <c r="A244" s="831" t="s">
        <v>579</v>
      </c>
      <c r="B244" s="832" t="s">
        <v>5495</v>
      </c>
      <c r="C244" s="832" t="s">
        <v>5209</v>
      </c>
      <c r="D244" s="832" t="s">
        <v>5573</v>
      </c>
      <c r="E244" s="832" t="s">
        <v>5574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0</v>
      </c>
      <c r="P244" s="837"/>
      <c r="Q244" s="850">
        <v>0</v>
      </c>
    </row>
    <row r="245" spans="1:17" ht="14.4" customHeight="1" x14ac:dyDescent="0.3">
      <c r="A245" s="831" t="s">
        <v>579</v>
      </c>
      <c r="B245" s="832" t="s">
        <v>5495</v>
      </c>
      <c r="C245" s="832" t="s">
        <v>5209</v>
      </c>
      <c r="D245" s="832" t="s">
        <v>5575</v>
      </c>
      <c r="E245" s="832" t="s">
        <v>5576</v>
      </c>
      <c r="F245" s="849"/>
      <c r="G245" s="849"/>
      <c r="H245" s="849"/>
      <c r="I245" s="849"/>
      <c r="J245" s="849">
        <v>1</v>
      </c>
      <c r="K245" s="849">
        <v>0</v>
      </c>
      <c r="L245" s="849"/>
      <c r="M245" s="849">
        <v>0</v>
      </c>
      <c r="N245" s="849"/>
      <c r="O245" s="849"/>
      <c r="P245" s="837"/>
      <c r="Q245" s="850"/>
    </row>
    <row r="246" spans="1:17" ht="14.4" customHeight="1" x14ac:dyDescent="0.3">
      <c r="A246" s="831" t="s">
        <v>579</v>
      </c>
      <c r="B246" s="832" t="s">
        <v>5208</v>
      </c>
      <c r="C246" s="832" t="s">
        <v>5214</v>
      </c>
      <c r="D246" s="832" t="s">
        <v>5577</v>
      </c>
      <c r="E246" s="832" t="s">
        <v>1116</v>
      </c>
      <c r="F246" s="849"/>
      <c r="G246" s="849"/>
      <c r="H246" s="849"/>
      <c r="I246" s="849"/>
      <c r="J246" s="849">
        <v>7.8</v>
      </c>
      <c r="K246" s="849">
        <v>88091.61</v>
      </c>
      <c r="L246" s="849">
        <v>1</v>
      </c>
      <c r="M246" s="849">
        <v>11293.796153846155</v>
      </c>
      <c r="N246" s="849">
        <v>7.6</v>
      </c>
      <c r="O246" s="849">
        <v>37994.959999999999</v>
      </c>
      <c r="P246" s="837">
        <v>0.43131190359672161</v>
      </c>
      <c r="Q246" s="850">
        <v>4999.3368421052637</v>
      </c>
    </row>
    <row r="247" spans="1:17" ht="14.4" customHeight="1" x14ac:dyDescent="0.3">
      <c r="A247" s="831" t="s">
        <v>579</v>
      </c>
      <c r="B247" s="832" t="s">
        <v>5208</v>
      </c>
      <c r="C247" s="832" t="s">
        <v>5214</v>
      </c>
      <c r="D247" s="832" t="s">
        <v>5578</v>
      </c>
      <c r="E247" s="832"/>
      <c r="F247" s="849">
        <v>15</v>
      </c>
      <c r="G247" s="849">
        <v>748.95</v>
      </c>
      <c r="H247" s="849">
        <v>2.5000000000000004</v>
      </c>
      <c r="I247" s="849">
        <v>49.93</v>
      </c>
      <c r="J247" s="849">
        <v>6</v>
      </c>
      <c r="K247" s="849">
        <v>299.58</v>
      </c>
      <c r="L247" s="849">
        <v>1</v>
      </c>
      <c r="M247" s="849">
        <v>49.93</v>
      </c>
      <c r="N247" s="849"/>
      <c r="O247" s="849"/>
      <c r="P247" s="837"/>
      <c r="Q247" s="850"/>
    </row>
    <row r="248" spans="1:17" ht="14.4" customHeight="1" x14ac:dyDescent="0.3">
      <c r="A248" s="831" t="s">
        <v>579</v>
      </c>
      <c r="B248" s="832" t="s">
        <v>5208</v>
      </c>
      <c r="C248" s="832" t="s">
        <v>5214</v>
      </c>
      <c r="D248" s="832" t="s">
        <v>5579</v>
      </c>
      <c r="E248" s="832" t="s">
        <v>1750</v>
      </c>
      <c r="F248" s="849"/>
      <c r="G248" s="849"/>
      <c r="H248" s="849"/>
      <c r="I248" s="849"/>
      <c r="J248" s="849"/>
      <c r="K248" s="849"/>
      <c r="L248" s="849"/>
      <c r="M248" s="849"/>
      <c r="N248" s="849">
        <v>72</v>
      </c>
      <c r="O248" s="849">
        <v>3885.84</v>
      </c>
      <c r="P248" s="837"/>
      <c r="Q248" s="850">
        <v>53.97</v>
      </c>
    </row>
    <row r="249" spans="1:17" ht="14.4" customHeight="1" x14ac:dyDescent="0.3">
      <c r="A249" s="831" t="s">
        <v>579</v>
      </c>
      <c r="B249" s="832" t="s">
        <v>5208</v>
      </c>
      <c r="C249" s="832" t="s">
        <v>5214</v>
      </c>
      <c r="D249" s="832" t="s">
        <v>5580</v>
      </c>
      <c r="E249" s="832" t="s">
        <v>1031</v>
      </c>
      <c r="F249" s="849">
        <v>2</v>
      </c>
      <c r="G249" s="849">
        <v>9976.18</v>
      </c>
      <c r="H249" s="849">
        <v>0.66666666666666663</v>
      </c>
      <c r="I249" s="849">
        <v>4988.09</v>
      </c>
      <c r="J249" s="849">
        <v>3</v>
      </c>
      <c r="K249" s="849">
        <v>14964.27</v>
      </c>
      <c r="L249" s="849">
        <v>1</v>
      </c>
      <c r="M249" s="849">
        <v>4988.09</v>
      </c>
      <c r="N249" s="849">
        <v>1</v>
      </c>
      <c r="O249" s="849">
        <v>4988.09</v>
      </c>
      <c r="P249" s="837">
        <v>0.33333333333333331</v>
      </c>
      <c r="Q249" s="850">
        <v>4988.09</v>
      </c>
    </row>
    <row r="250" spans="1:17" ht="14.4" customHeight="1" x14ac:dyDescent="0.3">
      <c r="A250" s="831" t="s">
        <v>579</v>
      </c>
      <c r="B250" s="832" t="s">
        <v>5208</v>
      </c>
      <c r="C250" s="832" t="s">
        <v>5214</v>
      </c>
      <c r="D250" s="832" t="s">
        <v>5581</v>
      </c>
      <c r="E250" s="832" t="s">
        <v>1750</v>
      </c>
      <c r="F250" s="849">
        <v>622</v>
      </c>
      <c r="G250" s="849">
        <v>52671.759999999995</v>
      </c>
      <c r="H250" s="849">
        <v>2.7870307658443254</v>
      </c>
      <c r="I250" s="849">
        <v>84.681286173633438</v>
      </c>
      <c r="J250" s="849">
        <v>236</v>
      </c>
      <c r="K250" s="849">
        <v>18898.879999999997</v>
      </c>
      <c r="L250" s="849">
        <v>1</v>
      </c>
      <c r="M250" s="849">
        <v>80.079999999999984</v>
      </c>
      <c r="N250" s="849">
        <v>502</v>
      </c>
      <c r="O250" s="849">
        <v>40200.159999999996</v>
      </c>
      <c r="P250" s="837">
        <v>2.1271186440677967</v>
      </c>
      <c r="Q250" s="850">
        <v>80.08</v>
      </c>
    </row>
    <row r="251" spans="1:17" ht="14.4" customHeight="1" x14ac:dyDescent="0.3">
      <c r="A251" s="831" t="s">
        <v>579</v>
      </c>
      <c r="B251" s="832" t="s">
        <v>5208</v>
      </c>
      <c r="C251" s="832" t="s">
        <v>5214</v>
      </c>
      <c r="D251" s="832" t="s">
        <v>5582</v>
      </c>
      <c r="E251" s="832"/>
      <c r="F251" s="849">
        <v>1</v>
      </c>
      <c r="G251" s="849">
        <v>80.430000000000007</v>
      </c>
      <c r="H251" s="849"/>
      <c r="I251" s="849">
        <v>80.430000000000007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579</v>
      </c>
      <c r="B252" s="832" t="s">
        <v>5208</v>
      </c>
      <c r="C252" s="832" t="s">
        <v>5214</v>
      </c>
      <c r="D252" s="832" t="s">
        <v>5583</v>
      </c>
      <c r="E252" s="832" t="s">
        <v>1103</v>
      </c>
      <c r="F252" s="849">
        <v>366</v>
      </c>
      <c r="G252" s="849">
        <v>21374.399999999998</v>
      </c>
      <c r="H252" s="849">
        <v>0.5781990521327014</v>
      </c>
      <c r="I252" s="849">
        <v>58.399999999999991</v>
      </c>
      <c r="J252" s="849">
        <v>633</v>
      </c>
      <c r="K252" s="849">
        <v>36967.199999999997</v>
      </c>
      <c r="L252" s="849">
        <v>1</v>
      </c>
      <c r="M252" s="849">
        <v>58.4</v>
      </c>
      <c r="N252" s="849">
        <v>550</v>
      </c>
      <c r="O252" s="849">
        <v>29052</v>
      </c>
      <c r="P252" s="837">
        <v>0.7858858663896644</v>
      </c>
      <c r="Q252" s="850">
        <v>52.82181818181818</v>
      </c>
    </row>
    <row r="253" spans="1:17" ht="14.4" customHeight="1" x14ac:dyDescent="0.3">
      <c r="A253" s="831" t="s">
        <v>579</v>
      </c>
      <c r="B253" s="832" t="s">
        <v>5208</v>
      </c>
      <c r="C253" s="832" t="s">
        <v>5214</v>
      </c>
      <c r="D253" s="832" t="s">
        <v>5584</v>
      </c>
      <c r="E253" s="832" t="s">
        <v>5585</v>
      </c>
      <c r="F253" s="849">
        <v>16</v>
      </c>
      <c r="G253" s="849">
        <v>11076.56</v>
      </c>
      <c r="H253" s="849"/>
      <c r="I253" s="849">
        <v>692.28499999999997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579</v>
      </c>
      <c r="B254" s="832" t="s">
        <v>5208</v>
      </c>
      <c r="C254" s="832" t="s">
        <v>5214</v>
      </c>
      <c r="D254" s="832" t="s">
        <v>5586</v>
      </c>
      <c r="E254" s="832" t="s">
        <v>1501</v>
      </c>
      <c r="F254" s="849"/>
      <c r="G254" s="849"/>
      <c r="H254" s="849"/>
      <c r="I254" s="849"/>
      <c r="J254" s="849">
        <v>2.9</v>
      </c>
      <c r="K254" s="849">
        <v>34838.86</v>
      </c>
      <c r="L254" s="849">
        <v>1</v>
      </c>
      <c r="M254" s="849">
        <v>12013.400000000001</v>
      </c>
      <c r="N254" s="849">
        <v>0.6</v>
      </c>
      <c r="O254" s="849">
        <v>7208.04</v>
      </c>
      <c r="P254" s="837">
        <v>0.20689655172413793</v>
      </c>
      <c r="Q254" s="850">
        <v>12013.4</v>
      </c>
    </row>
    <row r="255" spans="1:17" ht="14.4" customHeight="1" x14ac:dyDescent="0.3">
      <c r="A255" s="831" t="s">
        <v>579</v>
      </c>
      <c r="B255" s="832" t="s">
        <v>5208</v>
      </c>
      <c r="C255" s="832" t="s">
        <v>5214</v>
      </c>
      <c r="D255" s="832" t="s">
        <v>5587</v>
      </c>
      <c r="E255" s="832"/>
      <c r="F255" s="849">
        <v>47</v>
      </c>
      <c r="G255" s="849">
        <v>1814.67</v>
      </c>
      <c r="H255" s="849"/>
      <c r="I255" s="849">
        <v>38.61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579</v>
      </c>
      <c r="B256" s="832" t="s">
        <v>5208</v>
      </c>
      <c r="C256" s="832" t="s">
        <v>5214</v>
      </c>
      <c r="D256" s="832" t="s">
        <v>5588</v>
      </c>
      <c r="E256" s="832" t="s">
        <v>5589</v>
      </c>
      <c r="F256" s="849">
        <v>70.400000000000006</v>
      </c>
      <c r="G256" s="849">
        <v>27216.639999999999</v>
      </c>
      <c r="H256" s="849">
        <v>0.97103448275862081</v>
      </c>
      <c r="I256" s="849">
        <v>386.59999999999997</v>
      </c>
      <c r="J256" s="849">
        <v>72.5</v>
      </c>
      <c r="K256" s="849">
        <v>28028.499999999996</v>
      </c>
      <c r="L256" s="849">
        <v>1</v>
      </c>
      <c r="M256" s="849">
        <v>386.59999999999997</v>
      </c>
      <c r="N256" s="849">
        <v>42.7</v>
      </c>
      <c r="O256" s="849">
        <v>16364.36</v>
      </c>
      <c r="P256" s="837">
        <v>0.58384715557379108</v>
      </c>
      <c r="Q256" s="850">
        <v>383.24028103044498</v>
      </c>
    </row>
    <row r="257" spans="1:17" ht="14.4" customHeight="1" x14ac:dyDescent="0.3">
      <c r="A257" s="831" t="s">
        <v>579</v>
      </c>
      <c r="B257" s="832" t="s">
        <v>5208</v>
      </c>
      <c r="C257" s="832" t="s">
        <v>5214</v>
      </c>
      <c r="D257" s="832" t="s">
        <v>5590</v>
      </c>
      <c r="E257" s="832" t="s">
        <v>5591</v>
      </c>
      <c r="F257" s="849"/>
      <c r="G257" s="849"/>
      <c r="H257" s="849"/>
      <c r="I257" s="849"/>
      <c r="J257" s="849"/>
      <c r="K257" s="849"/>
      <c r="L257" s="849"/>
      <c r="M257" s="849"/>
      <c r="N257" s="849">
        <v>28</v>
      </c>
      <c r="O257" s="849">
        <v>1081.08</v>
      </c>
      <c r="P257" s="837"/>
      <c r="Q257" s="850">
        <v>38.61</v>
      </c>
    </row>
    <row r="258" spans="1:17" ht="14.4" customHeight="1" x14ac:dyDescent="0.3">
      <c r="A258" s="831" t="s">
        <v>579</v>
      </c>
      <c r="B258" s="832" t="s">
        <v>5208</v>
      </c>
      <c r="C258" s="832" t="s">
        <v>5214</v>
      </c>
      <c r="D258" s="832" t="s">
        <v>5592</v>
      </c>
      <c r="E258" s="832" t="s">
        <v>1029</v>
      </c>
      <c r="F258" s="849"/>
      <c r="G258" s="849"/>
      <c r="H258" s="849"/>
      <c r="I258" s="849"/>
      <c r="J258" s="849">
        <v>17</v>
      </c>
      <c r="K258" s="849">
        <v>155690.59</v>
      </c>
      <c r="L258" s="849">
        <v>1</v>
      </c>
      <c r="M258" s="849">
        <v>9158.27</v>
      </c>
      <c r="N258" s="849">
        <v>4</v>
      </c>
      <c r="O258" s="849">
        <v>36633.08</v>
      </c>
      <c r="P258" s="837">
        <v>0.23529411764705885</v>
      </c>
      <c r="Q258" s="850">
        <v>9158.27</v>
      </c>
    </row>
    <row r="259" spans="1:17" ht="14.4" customHeight="1" x14ac:dyDescent="0.3">
      <c r="A259" s="831" t="s">
        <v>579</v>
      </c>
      <c r="B259" s="832" t="s">
        <v>5208</v>
      </c>
      <c r="C259" s="832" t="s">
        <v>5214</v>
      </c>
      <c r="D259" s="832" t="s">
        <v>5593</v>
      </c>
      <c r="E259" s="832" t="s">
        <v>5594</v>
      </c>
      <c r="F259" s="849"/>
      <c r="G259" s="849"/>
      <c r="H259" s="849"/>
      <c r="I259" s="849"/>
      <c r="J259" s="849"/>
      <c r="K259" s="849"/>
      <c r="L259" s="849"/>
      <c r="M259" s="849"/>
      <c r="N259" s="849">
        <v>25.2</v>
      </c>
      <c r="O259" s="849">
        <v>9738.31</v>
      </c>
      <c r="P259" s="837"/>
      <c r="Q259" s="850">
        <v>386.44087301587302</v>
      </c>
    </row>
    <row r="260" spans="1:17" ht="14.4" customHeight="1" x14ac:dyDescent="0.3">
      <c r="A260" s="831" t="s">
        <v>579</v>
      </c>
      <c r="B260" s="832" t="s">
        <v>5208</v>
      </c>
      <c r="C260" s="832" t="s">
        <v>5214</v>
      </c>
      <c r="D260" s="832" t="s">
        <v>5595</v>
      </c>
      <c r="E260" s="832" t="s">
        <v>1090</v>
      </c>
      <c r="F260" s="849">
        <v>7</v>
      </c>
      <c r="G260" s="849">
        <v>540.54</v>
      </c>
      <c r="H260" s="849"/>
      <c r="I260" s="849">
        <v>77.22</v>
      </c>
      <c r="J260" s="849"/>
      <c r="K260" s="849"/>
      <c r="L260" s="849"/>
      <c r="M260" s="849"/>
      <c r="N260" s="849">
        <v>3</v>
      </c>
      <c r="O260" s="849">
        <v>231.66</v>
      </c>
      <c r="P260" s="837"/>
      <c r="Q260" s="850">
        <v>77.22</v>
      </c>
    </row>
    <row r="261" spans="1:17" ht="14.4" customHeight="1" x14ac:dyDescent="0.3">
      <c r="A261" s="831" t="s">
        <v>579</v>
      </c>
      <c r="B261" s="832" t="s">
        <v>5208</v>
      </c>
      <c r="C261" s="832" t="s">
        <v>5214</v>
      </c>
      <c r="D261" s="832" t="s">
        <v>5596</v>
      </c>
      <c r="E261" s="832" t="s">
        <v>5597</v>
      </c>
      <c r="F261" s="849">
        <v>97.1</v>
      </c>
      <c r="G261" s="849">
        <v>26383.7</v>
      </c>
      <c r="H261" s="849">
        <v>1.5814313963015998</v>
      </c>
      <c r="I261" s="849">
        <v>271.71678681771374</v>
      </c>
      <c r="J261" s="849">
        <v>61.4</v>
      </c>
      <c r="K261" s="849">
        <v>16683.43</v>
      </c>
      <c r="L261" s="849">
        <v>1</v>
      </c>
      <c r="M261" s="849">
        <v>271.7171009771987</v>
      </c>
      <c r="N261" s="849">
        <v>59.399999999999991</v>
      </c>
      <c r="O261" s="849">
        <v>15491.510000000002</v>
      </c>
      <c r="P261" s="837">
        <v>0.92855665771367168</v>
      </c>
      <c r="Q261" s="850">
        <v>260.79983164983173</v>
      </c>
    </row>
    <row r="262" spans="1:17" ht="14.4" customHeight="1" x14ac:dyDescent="0.3">
      <c r="A262" s="831" t="s">
        <v>579</v>
      </c>
      <c r="B262" s="832" t="s">
        <v>5208</v>
      </c>
      <c r="C262" s="832" t="s">
        <v>5214</v>
      </c>
      <c r="D262" s="832" t="s">
        <v>5598</v>
      </c>
      <c r="E262" s="832" t="s">
        <v>5599</v>
      </c>
      <c r="F262" s="849"/>
      <c r="G262" s="849"/>
      <c r="H262" s="849"/>
      <c r="I262" s="849"/>
      <c r="J262" s="849">
        <v>0.6</v>
      </c>
      <c r="K262" s="849">
        <v>81.52</v>
      </c>
      <c r="L262" s="849">
        <v>1</v>
      </c>
      <c r="M262" s="849">
        <v>135.86666666666667</v>
      </c>
      <c r="N262" s="849"/>
      <c r="O262" s="849"/>
      <c r="P262" s="837"/>
      <c r="Q262" s="850"/>
    </row>
    <row r="263" spans="1:17" ht="14.4" customHeight="1" x14ac:dyDescent="0.3">
      <c r="A263" s="831" t="s">
        <v>579</v>
      </c>
      <c r="B263" s="832" t="s">
        <v>5208</v>
      </c>
      <c r="C263" s="832" t="s">
        <v>5214</v>
      </c>
      <c r="D263" s="832" t="s">
        <v>5600</v>
      </c>
      <c r="E263" s="832" t="s">
        <v>5601</v>
      </c>
      <c r="F263" s="849">
        <v>11</v>
      </c>
      <c r="G263" s="849">
        <v>749.32</v>
      </c>
      <c r="H263" s="849">
        <v>0.93115617854657529</v>
      </c>
      <c r="I263" s="849">
        <v>68.12</v>
      </c>
      <c r="J263" s="849">
        <v>12</v>
      </c>
      <c r="K263" s="849">
        <v>804.72</v>
      </c>
      <c r="L263" s="849">
        <v>1</v>
      </c>
      <c r="M263" s="849">
        <v>67.06</v>
      </c>
      <c r="N263" s="849">
        <v>22</v>
      </c>
      <c r="O263" s="849">
        <v>1475.32</v>
      </c>
      <c r="P263" s="837">
        <v>1.8333333333333333</v>
      </c>
      <c r="Q263" s="850">
        <v>67.06</v>
      </c>
    </row>
    <row r="264" spans="1:17" ht="14.4" customHeight="1" x14ac:dyDescent="0.3">
      <c r="A264" s="831" t="s">
        <v>579</v>
      </c>
      <c r="B264" s="832" t="s">
        <v>5208</v>
      </c>
      <c r="C264" s="832" t="s">
        <v>5214</v>
      </c>
      <c r="D264" s="832" t="s">
        <v>5602</v>
      </c>
      <c r="E264" s="832" t="s">
        <v>5603</v>
      </c>
      <c r="F264" s="849"/>
      <c r="G264" s="849"/>
      <c r="H264" s="849"/>
      <c r="I264" s="849"/>
      <c r="J264" s="849">
        <v>9</v>
      </c>
      <c r="K264" s="849">
        <v>38834.19</v>
      </c>
      <c r="L264" s="849">
        <v>1</v>
      </c>
      <c r="M264" s="849">
        <v>4314.91</v>
      </c>
      <c r="N264" s="849"/>
      <c r="O264" s="849"/>
      <c r="P264" s="837"/>
      <c r="Q264" s="850"/>
    </row>
    <row r="265" spans="1:17" ht="14.4" customHeight="1" x14ac:dyDescent="0.3">
      <c r="A265" s="831" t="s">
        <v>579</v>
      </c>
      <c r="B265" s="832" t="s">
        <v>5208</v>
      </c>
      <c r="C265" s="832" t="s">
        <v>5214</v>
      </c>
      <c r="D265" s="832" t="s">
        <v>5604</v>
      </c>
      <c r="E265" s="832" t="s">
        <v>5603</v>
      </c>
      <c r="F265" s="849"/>
      <c r="G265" s="849"/>
      <c r="H265" s="849"/>
      <c r="I265" s="849"/>
      <c r="J265" s="849">
        <v>12</v>
      </c>
      <c r="K265" s="849">
        <v>103557.96</v>
      </c>
      <c r="L265" s="849">
        <v>1</v>
      </c>
      <c r="M265" s="849">
        <v>8629.83</v>
      </c>
      <c r="N265" s="849"/>
      <c r="O265" s="849"/>
      <c r="P265" s="837"/>
      <c r="Q265" s="850"/>
    </row>
    <row r="266" spans="1:17" ht="14.4" customHeight="1" x14ac:dyDescent="0.3">
      <c r="A266" s="831" t="s">
        <v>579</v>
      </c>
      <c r="B266" s="832" t="s">
        <v>5208</v>
      </c>
      <c r="C266" s="832" t="s">
        <v>5214</v>
      </c>
      <c r="D266" s="832" t="s">
        <v>5605</v>
      </c>
      <c r="E266" s="832" t="s">
        <v>5606</v>
      </c>
      <c r="F266" s="849">
        <v>2.8999999999999995</v>
      </c>
      <c r="G266" s="849">
        <v>228.51999999999998</v>
      </c>
      <c r="H266" s="849">
        <v>0.30203542162305047</v>
      </c>
      <c r="I266" s="849">
        <v>78.800000000000011</v>
      </c>
      <c r="J266" s="849">
        <v>9.6</v>
      </c>
      <c r="K266" s="849">
        <v>756.6</v>
      </c>
      <c r="L266" s="849">
        <v>1</v>
      </c>
      <c r="M266" s="849">
        <v>78.8125</v>
      </c>
      <c r="N266" s="849"/>
      <c r="O266" s="849"/>
      <c r="P266" s="837"/>
      <c r="Q266" s="850"/>
    </row>
    <row r="267" spans="1:17" ht="14.4" customHeight="1" x14ac:dyDescent="0.3">
      <c r="A267" s="831" t="s">
        <v>579</v>
      </c>
      <c r="B267" s="832" t="s">
        <v>5208</v>
      </c>
      <c r="C267" s="832" t="s">
        <v>5214</v>
      </c>
      <c r="D267" s="832" t="s">
        <v>5607</v>
      </c>
      <c r="E267" s="832" t="s">
        <v>5608</v>
      </c>
      <c r="F267" s="849">
        <v>2</v>
      </c>
      <c r="G267" s="849">
        <v>140.30000000000001</v>
      </c>
      <c r="H267" s="849">
        <v>5.0464176908772432E-2</v>
      </c>
      <c r="I267" s="849">
        <v>70.150000000000006</v>
      </c>
      <c r="J267" s="849">
        <v>63</v>
      </c>
      <c r="K267" s="849">
        <v>2780.1899999999996</v>
      </c>
      <c r="L267" s="849">
        <v>1</v>
      </c>
      <c r="M267" s="849">
        <v>44.129999999999995</v>
      </c>
      <c r="N267" s="849">
        <v>96</v>
      </c>
      <c r="O267" s="849">
        <v>4236.4799999999996</v>
      </c>
      <c r="P267" s="837">
        <v>1.5238095238095239</v>
      </c>
      <c r="Q267" s="850">
        <v>44.129999999999995</v>
      </c>
    </row>
    <row r="268" spans="1:17" ht="14.4" customHeight="1" x14ac:dyDescent="0.3">
      <c r="A268" s="831" t="s">
        <v>579</v>
      </c>
      <c r="B268" s="832" t="s">
        <v>5208</v>
      </c>
      <c r="C268" s="832" t="s">
        <v>5214</v>
      </c>
      <c r="D268" s="832" t="s">
        <v>5609</v>
      </c>
      <c r="E268" s="832" t="s">
        <v>5610</v>
      </c>
      <c r="F268" s="849"/>
      <c r="G268" s="849"/>
      <c r="H268" s="849"/>
      <c r="I268" s="849"/>
      <c r="J268" s="849">
        <v>0.15</v>
      </c>
      <c r="K268" s="849">
        <v>114.78</v>
      </c>
      <c r="L268" s="849">
        <v>1</v>
      </c>
      <c r="M268" s="849">
        <v>765.2</v>
      </c>
      <c r="N268" s="849">
        <v>2.5499999999999998</v>
      </c>
      <c r="O268" s="849">
        <v>1951.26</v>
      </c>
      <c r="P268" s="837">
        <v>17</v>
      </c>
      <c r="Q268" s="850">
        <v>765.2</v>
      </c>
    </row>
    <row r="269" spans="1:17" ht="14.4" customHeight="1" x14ac:dyDescent="0.3">
      <c r="A269" s="831" t="s">
        <v>579</v>
      </c>
      <c r="B269" s="832" t="s">
        <v>5208</v>
      </c>
      <c r="C269" s="832" t="s">
        <v>5214</v>
      </c>
      <c r="D269" s="832" t="s">
        <v>5611</v>
      </c>
      <c r="E269" s="832" t="s">
        <v>5612</v>
      </c>
      <c r="F269" s="849">
        <v>2.5</v>
      </c>
      <c r="G269" s="849">
        <v>1999.41</v>
      </c>
      <c r="H269" s="849">
        <v>0.41666614568029359</v>
      </c>
      <c r="I269" s="849">
        <v>799.76400000000001</v>
      </c>
      <c r="J269" s="849">
        <v>6</v>
      </c>
      <c r="K269" s="849">
        <v>4798.59</v>
      </c>
      <c r="L269" s="849">
        <v>1</v>
      </c>
      <c r="M269" s="849">
        <v>799.76499999999999</v>
      </c>
      <c r="N269" s="849">
        <v>1.2</v>
      </c>
      <c r="O269" s="849">
        <v>959.72</v>
      </c>
      <c r="P269" s="837">
        <v>0.20000041678909847</v>
      </c>
      <c r="Q269" s="850">
        <v>799.76666666666677</v>
      </c>
    </row>
    <row r="270" spans="1:17" ht="14.4" customHeight="1" x14ac:dyDescent="0.3">
      <c r="A270" s="831" t="s">
        <v>579</v>
      </c>
      <c r="B270" s="832" t="s">
        <v>5208</v>
      </c>
      <c r="C270" s="832" t="s">
        <v>5214</v>
      </c>
      <c r="D270" s="832" t="s">
        <v>5613</v>
      </c>
      <c r="E270" s="832" t="s">
        <v>1078</v>
      </c>
      <c r="F270" s="849"/>
      <c r="G270" s="849"/>
      <c r="H270" s="849"/>
      <c r="I270" s="849"/>
      <c r="J270" s="849">
        <v>1</v>
      </c>
      <c r="K270" s="849">
        <v>2348.11</v>
      </c>
      <c r="L270" s="849">
        <v>1</v>
      </c>
      <c r="M270" s="849">
        <v>2348.11</v>
      </c>
      <c r="N270" s="849">
        <v>2</v>
      </c>
      <c r="O270" s="849">
        <v>4696.22</v>
      </c>
      <c r="P270" s="837">
        <v>2</v>
      </c>
      <c r="Q270" s="850">
        <v>2348.11</v>
      </c>
    </row>
    <row r="271" spans="1:17" ht="14.4" customHeight="1" x14ac:dyDescent="0.3">
      <c r="A271" s="831" t="s">
        <v>579</v>
      </c>
      <c r="B271" s="832" t="s">
        <v>5208</v>
      </c>
      <c r="C271" s="832" t="s">
        <v>5214</v>
      </c>
      <c r="D271" s="832" t="s">
        <v>5614</v>
      </c>
      <c r="E271" s="832" t="s">
        <v>5615</v>
      </c>
      <c r="F271" s="849"/>
      <c r="G271" s="849"/>
      <c r="H271" s="849"/>
      <c r="I271" s="849"/>
      <c r="J271" s="849">
        <v>0.8</v>
      </c>
      <c r="K271" s="849">
        <v>313.44</v>
      </c>
      <c r="L271" s="849">
        <v>1</v>
      </c>
      <c r="M271" s="849">
        <v>391.79999999999995</v>
      </c>
      <c r="N271" s="849">
        <v>0.8</v>
      </c>
      <c r="O271" s="849">
        <v>313.44</v>
      </c>
      <c r="P271" s="837">
        <v>1</v>
      </c>
      <c r="Q271" s="850">
        <v>391.79999999999995</v>
      </c>
    </row>
    <row r="272" spans="1:17" ht="14.4" customHeight="1" x14ac:dyDescent="0.3">
      <c r="A272" s="831" t="s">
        <v>579</v>
      </c>
      <c r="B272" s="832" t="s">
        <v>5208</v>
      </c>
      <c r="C272" s="832" t="s">
        <v>5214</v>
      </c>
      <c r="D272" s="832" t="s">
        <v>5616</v>
      </c>
      <c r="E272" s="832"/>
      <c r="F272" s="849">
        <v>1.9</v>
      </c>
      <c r="G272" s="849">
        <v>6201.1</v>
      </c>
      <c r="H272" s="849"/>
      <c r="I272" s="849">
        <v>3263.7368421052633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579</v>
      </c>
      <c r="B273" s="832" t="s">
        <v>5208</v>
      </c>
      <c r="C273" s="832" t="s">
        <v>5214</v>
      </c>
      <c r="D273" s="832" t="s">
        <v>5617</v>
      </c>
      <c r="E273" s="832" t="s">
        <v>5618</v>
      </c>
      <c r="F273" s="849">
        <v>51</v>
      </c>
      <c r="G273" s="849">
        <v>5589.5999999999995</v>
      </c>
      <c r="H273" s="849">
        <v>0.69863013698630139</v>
      </c>
      <c r="I273" s="849">
        <v>109.6</v>
      </c>
      <c r="J273" s="849">
        <v>73</v>
      </c>
      <c r="K273" s="849">
        <v>8000.7999999999993</v>
      </c>
      <c r="L273" s="849">
        <v>1</v>
      </c>
      <c r="M273" s="849">
        <v>109.6</v>
      </c>
      <c r="N273" s="849">
        <v>17</v>
      </c>
      <c r="O273" s="849">
        <v>1863.2</v>
      </c>
      <c r="P273" s="837">
        <v>0.23287671232876714</v>
      </c>
      <c r="Q273" s="850">
        <v>109.60000000000001</v>
      </c>
    </row>
    <row r="274" spans="1:17" ht="14.4" customHeight="1" x14ac:dyDescent="0.3">
      <c r="A274" s="831" t="s">
        <v>579</v>
      </c>
      <c r="B274" s="832" t="s">
        <v>5208</v>
      </c>
      <c r="C274" s="832" t="s">
        <v>5214</v>
      </c>
      <c r="D274" s="832" t="s">
        <v>5619</v>
      </c>
      <c r="E274" s="832" t="s">
        <v>5620</v>
      </c>
      <c r="F274" s="849">
        <v>2.5</v>
      </c>
      <c r="G274" s="849">
        <v>1930.39</v>
      </c>
      <c r="H274" s="849">
        <v>0.25510166324397332</v>
      </c>
      <c r="I274" s="849">
        <v>772.15600000000006</v>
      </c>
      <c r="J274" s="849">
        <v>9.8000000000000007</v>
      </c>
      <c r="K274" s="849">
        <v>7567.1399999999994</v>
      </c>
      <c r="L274" s="849">
        <v>1</v>
      </c>
      <c r="M274" s="849">
        <v>772.15714285714273</v>
      </c>
      <c r="N274" s="849">
        <v>7.3</v>
      </c>
      <c r="O274" s="849">
        <v>5636.78</v>
      </c>
      <c r="P274" s="837">
        <v>0.74490230126573587</v>
      </c>
      <c r="Q274" s="850">
        <v>772.16164383561647</v>
      </c>
    </row>
    <row r="275" spans="1:17" ht="14.4" customHeight="1" x14ac:dyDescent="0.3">
      <c r="A275" s="831" t="s">
        <v>579</v>
      </c>
      <c r="B275" s="832" t="s">
        <v>5208</v>
      </c>
      <c r="C275" s="832" t="s">
        <v>5214</v>
      </c>
      <c r="D275" s="832" t="s">
        <v>5621</v>
      </c>
      <c r="E275" s="832"/>
      <c r="F275" s="849">
        <v>4.2</v>
      </c>
      <c r="G275" s="849">
        <v>13468.13</v>
      </c>
      <c r="H275" s="849">
        <v>0.54999346613415656</v>
      </c>
      <c r="I275" s="849">
        <v>3206.6976190476189</v>
      </c>
      <c r="J275" s="849">
        <v>7.2</v>
      </c>
      <c r="K275" s="849">
        <v>24487.8</v>
      </c>
      <c r="L275" s="849">
        <v>1</v>
      </c>
      <c r="M275" s="849">
        <v>3401.083333333333</v>
      </c>
      <c r="N275" s="849"/>
      <c r="O275" s="849"/>
      <c r="P275" s="837"/>
      <c r="Q275" s="850"/>
    </row>
    <row r="276" spans="1:17" ht="14.4" customHeight="1" x14ac:dyDescent="0.3">
      <c r="A276" s="831" t="s">
        <v>579</v>
      </c>
      <c r="B276" s="832" t="s">
        <v>5208</v>
      </c>
      <c r="C276" s="832" t="s">
        <v>5214</v>
      </c>
      <c r="D276" s="832" t="s">
        <v>5622</v>
      </c>
      <c r="E276" s="832" t="s">
        <v>1661</v>
      </c>
      <c r="F276" s="849"/>
      <c r="G276" s="849"/>
      <c r="H276" s="849"/>
      <c r="I276" s="849"/>
      <c r="J276" s="849">
        <v>0.6</v>
      </c>
      <c r="K276" s="849">
        <v>257.22000000000003</v>
      </c>
      <c r="L276" s="849">
        <v>1</v>
      </c>
      <c r="M276" s="849">
        <v>428.70000000000005</v>
      </c>
      <c r="N276" s="849"/>
      <c r="O276" s="849"/>
      <c r="P276" s="837"/>
      <c r="Q276" s="850"/>
    </row>
    <row r="277" spans="1:17" ht="14.4" customHeight="1" x14ac:dyDescent="0.3">
      <c r="A277" s="831" t="s">
        <v>579</v>
      </c>
      <c r="B277" s="832" t="s">
        <v>5208</v>
      </c>
      <c r="C277" s="832" t="s">
        <v>5214</v>
      </c>
      <c r="D277" s="832" t="s">
        <v>5623</v>
      </c>
      <c r="E277" s="832" t="s">
        <v>5624</v>
      </c>
      <c r="F277" s="849"/>
      <c r="G277" s="849"/>
      <c r="H277" s="849"/>
      <c r="I277" s="849"/>
      <c r="J277" s="849">
        <v>12.9</v>
      </c>
      <c r="K277" s="849">
        <v>29896.019999999997</v>
      </c>
      <c r="L277" s="849">
        <v>1</v>
      </c>
      <c r="M277" s="849">
        <v>2317.5209302325579</v>
      </c>
      <c r="N277" s="849">
        <v>14.7</v>
      </c>
      <c r="O277" s="849">
        <v>30192.82</v>
      </c>
      <c r="P277" s="837">
        <v>1.0099277428901909</v>
      </c>
      <c r="Q277" s="850">
        <v>2053.9333333333334</v>
      </c>
    </row>
    <row r="278" spans="1:17" ht="14.4" customHeight="1" x14ac:dyDescent="0.3">
      <c r="A278" s="831" t="s">
        <v>579</v>
      </c>
      <c r="B278" s="832" t="s">
        <v>5208</v>
      </c>
      <c r="C278" s="832" t="s">
        <v>5214</v>
      </c>
      <c r="D278" s="832" t="s">
        <v>5625</v>
      </c>
      <c r="E278" s="832" t="s">
        <v>1523</v>
      </c>
      <c r="F278" s="849"/>
      <c r="G278" s="849"/>
      <c r="H278" s="849"/>
      <c r="I278" s="849"/>
      <c r="J278" s="849"/>
      <c r="K278" s="849"/>
      <c r="L278" s="849"/>
      <c r="M278" s="849"/>
      <c r="N278" s="849">
        <v>24</v>
      </c>
      <c r="O278" s="849">
        <v>1578</v>
      </c>
      <c r="P278" s="837"/>
      <c r="Q278" s="850">
        <v>65.75</v>
      </c>
    </row>
    <row r="279" spans="1:17" ht="14.4" customHeight="1" x14ac:dyDescent="0.3">
      <c r="A279" s="831" t="s">
        <v>579</v>
      </c>
      <c r="B279" s="832" t="s">
        <v>5208</v>
      </c>
      <c r="C279" s="832" t="s">
        <v>5214</v>
      </c>
      <c r="D279" s="832" t="s">
        <v>5626</v>
      </c>
      <c r="E279" s="832" t="s">
        <v>1511</v>
      </c>
      <c r="F279" s="849"/>
      <c r="G279" s="849"/>
      <c r="H279" s="849"/>
      <c r="I279" s="849"/>
      <c r="J279" s="849"/>
      <c r="K279" s="849"/>
      <c r="L279" s="849"/>
      <c r="M279" s="849"/>
      <c r="N279" s="849">
        <v>22.2</v>
      </c>
      <c r="O279" s="849">
        <v>45188.04</v>
      </c>
      <c r="P279" s="837"/>
      <c r="Q279" s="850">
        <v>2035.4972972972973</v>
      </c>
    </row>
    <row r="280" spans="1:17" ht="14.4" customHeight="1" x14ac:dyDescent="0.3">
      <c r="A280" s="831" t="s">
        <v>579</v>
      </c>
      <c r="B280" s="832" t="s">
        <v>5208</v>
      </c>
      <c r="C280" s="832" t="s">
        <v>5214</v>
      </c>
      <c r="D280" s="832" t="s">
        <v>5627</v>
      </c>
      <c r="E280" s="832" t="s">
        <v>5628</v>
      </c>
      <c r="F280" s="849">
        <v>5</v>
      </c>
      <c r="G280" s="849">
        <v>51961.75</v>
      </c>
      <c r="H280" s="849"/>
      <c r="I280" s="849">
        <v>10392.35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579</v>
      </c>
      <c r="B281" s="832" t="s">
        <v>5208</v>
      </c>
      <c r="C281" s="832" t="s">
        <v>5214</v>
      </c>
      <c r="D281" s="832" t="s">
        <v>5629</v>
      </c>
      <c r="E281" s="832" t="s">
        <v>5630</v>
      </c>
      <c r="F281" s="849">
        <v>7.8000000000000007</v>
      </c>
      <c r="G281" s="849">
        <v>25457.11</v>
      </c>
      <c r="H281" s="849">
        <v>1.9999992143651757</v>
      </c>
      <c r="I281" s="849">
        <v>3263.7320512820511</v>
      </c>
      <c r="J281" s="849">
        <v>3.9</v>
      </c>
      <c r="K281" s="849">
        <v>12728.56</v>
      </c>
      <c r="L281" s="849">
        <v>1</v>
      </c>
      <c r="M281" s="849">
        <v>3263.7333333333331</v>
      </c>
      <c r="N281" s="849">
        <v>3</v>
      </c>
      <c r="O281" s="849">
        <v>9791.23</v>
      </c>
      <c r="P281" s="837">
        <v>0.76923312613524231</v>
      </c>
      <c r="Q281" s="850">
        <v>3263.7433333333333</v>
      </c>
    </row>
    <row r="282" spans="1:17" ht="14.4" customHeight="1" x14ac:dyDescent="0.3">
      <c r="A282" s="831" t="s">
        <v>579</v>
      </c>
      <c r="B282" s="832" t="s">
        <v>5208</v>
      </c>
      <c r="C282" s="832" t="s">
        <v>5214</v>
      </c>
      <c r="D282" s="832" t="s">
        <v>5631</v>
      </c>
      <c r="E282" s="832" t="s">
        <v>1533</v>
      </c>
      <c r="F282" s="849"/>
      <c r="G282" s="849"/>
      <c r="H282" s="849"/>
      <c r="I282" s="849"/>
      <c r="J282" s="849">
        <v>4.8</v>
      </c>
      <c r="K282" s="849">
        <v>1921.92</v>
      </c>
      <c r="L282" s="849">
        <v>1</v>
      </c>
      <c r="M282" s="849">
        <v>400.40000000000003</v>
      </c>
      <c r="N282" s="849"/>
      <c r="O282" s="849"/>
      <c r="P282" s="837"/>
      <c r="Q282" s="850"/>
    </row>
    <row r="283" spans="1:17" ht="14.4" customHeight="1" x14ac:dyDescent="0.3">
      <c r="A283" s="831" t="s">
        <v>579</v>
      </c>
      <c r="B283" s="832" t="s">
        <v>5208</v>
      </c>
      <c r="C283" s="832" t="s">
        <v>5214</v>
      </c>
      <c r="D283" s="832" t="s">
        <v>5632</v>
      </c>
      <c r="E283" s="832" t="s">
        <v>1533</v>
      </c>
      <c r="F283" s="849"/>
      <c r="G283" s="849"/>
      <c r="H283" s="849"/>
      <c r="I283" s="849"/>
      <c r="J283" s="849">
        <v>4.8</v>
      </c>
      <c r="K283" s="849">
        <v>3843.84</v>
      </c>
      <c r="L283" s="849">
        <v>1</v>
      </c>
      <c r="M283" s="849">
        <v>800.80000000000007</v>
      </c>
      <c r="N283" s="849">
        <v>1.1000000000000001</v>
      </c>
      <c r="O283" s="849">
        <v>289.19</v>
      </c>
      <c r="P283" s="837">
        <v>7.5234661172161169E-2</v>
      </c>
      <c r="Q283" s="850">
        <v>262.89999999999998</v>
      </c>
    </row>
    <row r="284" spans="1:17" ht="14.4" customHeight="1" x14ac:dyDescent="0.3">
      <c r="A284" s="831" t="s">
        <v>579</v>
      </c>
      <c r="B284" s="832" t="s">
        <v>5208</v>
      </c>
      <c r="C284" s="832" t="s">
        <v>5214</v>
      </c>
      <c r="D284" s="832" t="s">
        <v>5633</v>
      </c>
      <c r="E284" s="832" t="s">
        <v>1548</v>
      </c>
      <c r="F284" s="849">
        <v>2.2000000000000002</v>
      </c>
      <c r="G284" s="849">
        <v>24846.47</v>
      </c>
      <c r="H284" s="849"/>
      <c r="I284" s="849">
        <v>11293.85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579</v>
      </c>
      <c r="B285" s="832" t="s">
        <v>5208</v>
      </c>
      <c r="C285" s="832" t="s">
        <v>5214</v>
      </c>
      <c r="D285" s="832" t="s">
        <v>5634</v>
      </c>
      <c r="E285" s="832" t="s">
        <v>1527</v>
      </c>
      <c r="F285" s="849"/>
      <c r="G285" s="849"/>
      <c r="H285" s="849"/>
      <c r="I285" s="849"/>
      <c r="J285" s="849">
        <v>0.2</v>
      </c>
      <c r="K285" s="849">
        <v>652.75</v>
      </c>
      <c r="L285" s="849">
        <v>1</v>
      </c>
      <c r="M285" s="849">
        <v>3263.75</v>
      </c>
      <c r="N285" s="849"/>
      <c r="O285" s="849"/>
      <c r="P285" s="837"/>
      <c r="Q285" s="850"/>
    </row>
    <row r="286" spans="1:17" ht="14.4" customHeight="1" x14ac:dyDescent="0.3">
      <c r="A286" s="831" t="s">
        <v>579</v>
      </c>
      <c r="B286" s="832" t="s">
        <v>5208</v>
      </c>
      <c r="C286" s="832" t="s">
        <v>5214</v>
      </c>
      <c r="D286" s="832" t="s">
        <v>5635</v>
      </c>
      <c r="E286" s="832" t="s">
        <v>5636</v>
      </c>
      <c r="F286" s="849"/>
      <c r="G286" s="849"/>
      <c r="H286" s="849"/>
      <c r="I286" s="849"/>
      <c r="J286" s="849">
        <v>7.1999999999999993</v>
      </c>
      <c r="K286" s="849">
        <v>4260.24</v>
      </c>
      <c r="L286" s="849">
        <v>1</v>
      </c>
      <c r="M286" s="849">
        <v>591.70000000000005</v>
      </c>
      <c r="N286" s="849"/>
      <c r="O286" s="849"/>
      <c r="P286" s="837"/>
      <c r="Q286" s="850"/>
    </row>
    <row r="287" spans="1:17" ht="14.4" customHeight="1" x14ac:dyDescent="0.3">
      <c r="A287" s="831" t="s">
        <v>579</v>
      </c>
      <c r="B287" s="832" t="s">
        <v>5208</v>
      </c>
      <c r="C287" s="832" t="s">
        <v>5214</v>
      </c>
      <c r="D287" s="832" t="s">
        <v>5637</v>
      </c>
      <c r="E287" s="832" t="s">
        <v>1031</v>
      </c>
      <c r="F287" s="849"/>
      <c r="G287" s="849"/>
      <c r="H287" s="849"/>
      <c r="I287" s="849"/>
      <c r="J287" s="849"/>
      <c r="K287" s="849"/>
      <c r="L287" s="849"/>
      <c r="M287" s="849"/>
      <c r="N287" s="849">
        <v>4</v>
      </c>
      <c r="O287" s="849">
        <v>39696</v>
      </c>
      <c r="P287" s="837"/>
      <c r="Q287" s="850">
        <v>9924</v>
      </c>
    </row>
    <row r="288" spans="1:17" ht="14.4" customHeight="1" x14ac:dyDescent="0.3">
      <c r="A288" s="831" t="s">
        <v>579</v>
      </c>
      <c r="B288" s="832" t="s">
        <v>5208</v>
      </c>
      <c r="C288" s="832" t="s">
        <v>5214</v>
      </c>
      <c r="D288" s="832" t="s">
        <v>5638</v>
      </c>
      <c r="E288" s="832" t="s">
        <v>1114</v>
      </c>
      <c r="F288" s="849"/>
      <c r="G288" s="849"/>
      <c r="H288" s="849"/>
      <c r="I288" s="849"/>
      <c r="J288" s="849"/>
      <c r="K288" s="849"/>
      <c r="L288" s="849"/>
      <c r="M288" s="849"/>
      <c r="N288" s="849">
        <v>2.1</v>
      </c>
      <c r="O288" s="849">
        <v>46462.5</v>
      </c>
      <c r="P288" s="837"/>
      <c r="Q288" s="850">
        <v>22125</v>
      </c>
    </row>
    <row r="289" spans="1:17" ht="14.4" customHeight="1" x14ac:dyDescent="0.3">
      <c r="A289" s="831" t="s">
        <v>579</v>
      </c>
      <c r="B289" s="832" t="s">
        <v>5208</v>
      </c>
      <c r="C289" s="832" t="s">
        <v>5214</v>
      </c>
      <c r="D289" s="832" t="s">
        <v>5639</v>
      </c>
      <c r="E289" s="832" t="s">
        <v>1034</v>
      </c>
      <c r="F289" s="849"/>
      <c r="G289" s="849"/>
      <c r="H289" s="849"/>
      <c r="I289" s="849"/>
      <c r="J289" s="849"/>
      <c r="K289" s="849"/>
      <c r="L289" s="849"/>
      <c r="M289" s="849"/>
      <c r="N289" s="849">
        <v>2</v>
      </c>
      <c r="O289" s="849">
        <v>4470</v>
      </c>
      <c r="P289" s="837"/>
      <c r="Q289" s="850">
        <v>2235</v>
      </c>
    </row>
    <row r="290" spans="1:17" ht="14.4" customHeight="1" x14ac:dyDescent="0.3">
      <c r="A290" s="831" t="s">
        <v>579</v>
      </c>
      <c r="B290" s="832" t="s">
        <v>5208</v>
      </c>
      <c r="C290" s="832" t="s">
        <v>5214</v>
      </c>
      <c r="D290" s="832" t="s">
        <v>5640</v>
      </c>
      <c r="E290" s="832" t="s">
        <v>5641</v>
      </c>
      <c r="F290" s="849"/>
      <c r="G290" s="849"/>
      <c r="H290" s="849"/>
      <c r="I290" s="849"/>
      <c r="J290" s="849"/>
      <c r="K290" s="849"/>
      <c r="L290" s="849"/>
      <c r="M290" s="849"/>
      <c r="N290" s="849">
        <v>16</v>
      </c>
      <c r="O290" s="849">
        <v>6738.56</v>
      </c>
      <c r="P290" s="837"/>
      <c r="Q290" s="850">
        <v>421.16</v>
      </c>
    </row>
    <row r="291" spans="1:17" ht="14.4" customHeight="1" x14ac:dyDescent="0.3">
      <c r="A291" s="831" t="s">
        <v>579</v>
      </c>
      <c r="B291" s="832" t="s">
        <v>5208</v>
      </c>
      <c r="C291" s="832" t="s">
        <v>5642</v>
      </c>
      <c r="D291" s="832" t="s">
        <v>5643</v>
      </c>
      <c r="E291" s="832" t="s">
        <v>5644</v>
      </c>
      <c r="F291" s="849">
        <v>2</v>
      </c>
      <c r="G291" s="849">
        <v>2613.84</v>
      </c>
      <c r="H291" s="849">
        <v>1.8582549533985968</v>
      </c>
      <c r="I291" s="849">
        <v>1306.92</v>
      </c>
      <c r="J291" s="849">
        <v>1</v>
      </c>
      <c r="K291" s="849">
        <v>1406.61</v>
      </c>
      <c r="L291" s="849">
        <v>1</v>
      </c>
      <c r="M291" s="849">
        <v>1406.61</v>
      </c>
      <c r="N291" s="849"/>
      <c r="O291" s="849"/>
      <c r="P291" s="837"/>
      <c r="Q291" s="850"/>
    </row>
    <row r="292" spans="1:17" ht="14.4" customHeight="1" x14ac:dyDescent="0.3">
      <c r="A292" s="831" t="s">
        <v>579</v>
      </c>
      <c r="B292" s="832" t="s">
        <v>5208</v>
      </c>
      <c r="C292" s="832" t="s">
        <v>5642</v>
      </c>
      <c r="D292" s="832" t="s">
        <v>5645</v>
      </c>
      <c r="E292" s="832" t="s">
        <v>5646</v>
      </c>
      <c r="F292" s="849">
        <v>82</v>
      </c>
      <c r="G292" s="849">
        <v>164501.58000000002</v>
      </c>
      <c r="H292" s="849">
        <v>0.85998892637661084</v>
      </c>
      <c r="I292" s="849">
        <v>2006.1168292682928</v>
      </c>
      <c r="J292" s="849">
        <v>89</v>
      </c>
      <c r="K292" s="849">
        <v>191283.37</v>
      </c>
      <c r="L292" s="849">
        <v>1</v>
      </c>
      <c r="M292" s="849">
        <v>2149.2513483146067</v>
      </c>
      <c r="N292" s="849">
        <v>41</v>
      </c>
      <c r="O292" s="849">
        <v>88542.37</v>
      </c>
      <c r="P292" s="837">
        <v>0.46288587450127</v>
      </c>
      <c r="Q292" s="850">
        <v>2159.5699999999997</v>
      </c>
    </row>
    <row r="293" spans="1:17" ht="14.4" customHeight="1" x14ac:dyDescent="0.3">
      <c r="A293" s="831" t="s">
        <v>579</v>
      </c>
      <c r="B293" s="832" t="s">
        <v>5208</v>
      </c>
      <c r="C293" s="832" t="s">
        <v>5642</v>
      </c>
      <c r="D293" s="832" t="s">
        <v>5647</v>
      </c>
      <c r="E293" s="832" t="s">
        <v>5648</v>
      </c>
      <c r="F293" s="849">
        <v>1</v>
      </c>
      <c r="G293" s="849">
        <v>2460.89</v>
      </c>
      <c r="H293" s="849">
        <v>9.3174942733279059E-2</v>
      </c>
      <c r="I293" s="849">
        <v>2460.89</v>
      </c>
      <c r="J293" s="849">
        <v>10</v>
      </c>
      <c r="K293" s="849">
        <v>26411.5</v>
      </c>
      <c r="L293" s="849">
        <v>1</v>
      </c>
      <c r="M293" s="849">
        <v>2641.15</v>
      </c>
      <c r="N293" s="849">
        <v>27</v>
      </c>
      <c r="O293" s="849">
        <v>71311.049999999988</v>
      </c>
      <c r="P293" s="837">
        <v>2.6999999999999997</v>
      </c>
      <c r="Q293" s="850">
        <v>2641.1499999999996</v>
      </c>
    </row>
    <row r="294" spans="1:17" ht="14.4" customHeight="1" x14ac:dyDescent="0.3">
      <c r="A294" s="831" t="s">
        <v>579</v>
      </c>
      <c r="B294" s="832" t="s">
        <v>5208</v>
      </c>
      <c r="C294" s="832" t="s">
        <v>5642</v>
      </c>
      <c r="D294" s="832" t="s">
        <v>5649</v>
      </c>
      <c r="E294" s="832" t="s">
        <v>5650</v>
      </c>
      <c r="F294" s="849"/>
      <c r="G294" s="849"/>
      <c r="H294" s="849"/>
      <c r="I294" s="849"/>
      <c r="J294" s="849">
        <v>5</v>
      </c>
      <c r="K294" s="849">
        <v>10797.850000000002</v>
      </c>
      <c r="L294" s="849">
        <v>1</v>
      </c>
      <c r="M294" s="849">
        <v>2159.5700000000006</v>
      </c>
      <c r="N294" s="849"/>
      <c r="O294" s="849"/>
      <c r="P294" s="837"/>
      <c r="Q294" s="850"/>
    </row>
    <row r="295" spans="1:17" ht="14.4" customHeight="1" x14ac:dyDescent="0.3">
      <c r="A295" s="831" t="s">
        <v>579</v>
      </c>
      <c r="B295" s="832" t="s">
        <v>5208</v>
      </c>
      <c r="C295" s="832" t="s">
        <v>5642</v>
      </c>
      <c r="D295" s="832" t="s">
        <v>5651</v>
      </c>
      <c r="E295" s="832" t="s">
        <v>5652</v>
      </c>
      <c r="F295" s="849"/>
      <c r="G295" s="849"/>
      <c r="H295" s="849"/>
      <c r="I295" s="849"/>
      <c r="J295" s="849">
        <v>2</v>
      </c>
      <c r="K295" s="849">
        <v>17804.72</v>
      </c>
      <c r="L295" s="849">
        <v>1</v>
      </c>
      <c r="M295" s="849">
        <v>8902.36</v>
      </c>
      <c r="N295" s="849"/>
      <c r="O295" s="849"/>
      <c r="P295" s="837"/>
      <c r="Q295" s="850"/>
    </row>
    <row r="296" spans="1:17" ht="14.4" customHeight="1" x14ac:dyDescent="0.3">
      <c r="A296" s="831" t="s">
        <v>579</v>
      </c>
      <c r="B296" s="832" t="s">
        <v>5208</v>
      </c>
      <c r="C296" s="832" t="s">
        <v>5642</v>
      </c>
      <c r="D296" s="832" t="s">
        <v>5653</v>
      </c>
      <c r="E296" s="832" t="s">
        <v>5654</v>
      </c>
      <c r="F296" s="849">
        <v>1</v>
      </c>
      <c r="G296" s="849">
        <v>9911.33</v>
      </c>
      <c r="H296" s="849">
        <v>0.48070548978334782</v>
      </c>
      <c r="I296" s="849">
        <v>9911.33</v>
      </c>
      <c r="J296" s="849">
        <v>2</v>
      </c>
      <c r="K296" s="849">
        <v>20618.3</v>
      </c>
      <c r="L296" s="849">
        <v>1</v>
      </c>
      <c r="M296" s="849">
        <v>10309.15</v>
      </c>
      <c r="N296" s="849">
        <v>2</v>
      </c>
      <c r="O296" s="849">
        <v>20618.3</v>
      </c>
      <c r="P296" s="837">
        <v>1</v>
      </c>
      <c r="Q296" s="850">
        <v>10309.15</v>
      </c>
    </row>
    <row r="297" spans="1:17" ht="14.4" customHeight="1" x14ac:dyDescent="0.3">
      <c r="A297" s="831" t="s">
        <v>579</v>
      </c>
      <c r="B297" s="832" t="s">
        <v>5208</v>
      </c>
      <c r="C297" s="832" t="s">
        <v>5642</v>
      </c>
      <c r="D297" s="832" t="s">
        <v>5655</v>
      </c>
      <c r="E297" s="832" t="s">
        <v>5656</v>
      </c>
      <c r="F297" s="849">
        <v>22</v>
      </c>
      <c r="G297" s="849">
        <v>23386.660000000003</v>
      </c>
      <c r="H297" s="849">
        <v>0.37938547646444004</v>
      </c>
      <c r="I297" s="849">
        <v>1063.0300000000002</v>
      </c>
      <c r="J297" s="849">
        <v>51</v>
      </c>
      <c r="K297" s="849">
        <v>61643.53</v>
      </c>
      <c r="L297" s="849">
        <v>1</v>
      </c>
      <c r="M297" s="849">
        <v>1208.6966666666667</v>
      </c>
      <c r="N297" s="849">
        <v>10</v>
      </c>
      <c r="O297" s="849">
        <v>12116.099999999999</v>
      </c>
      <c r="P297" s="837">
        <v>0.19655104112305052</v>
      </c>
      <c r="Q297" s="850">
        <v>1211.6099999999999</v>
      </c>
    </row>
    <row r="298" spans="1:17" ht="14.4" customHeight="1" x14ac:dyDescent="0.3">
      <c r="A298" s="831" t="s">
        <v>579</v>
      </c>
      <c r="B298" s="832" t="s">
        <v>5208</v>
      </c>
      <c r="C298" s="832" t="s">
        <v>5423</v>
      </c>
      <c r="D298" s="832" t="s">
        <v>5424</v>
      </c>
      <c r="E298" s="832" t="s">
        <v>5425</v>
      </c>
      <c r="F298" s="849">
        <v>610</v>
      </c>
      <c r="G298" s="849">
        <v>201287.8</v>
      </c>
      <c r="H298" s="849">
        <v>0.9341500765696783</v>
      </c>
      <c r="I298" s="849">
        <v>329.97999999999996</v>
      </c>
      <c r="J298" s="849">
        <v>653</v>
      </c>
      <c r="K298" s="849">
        <v>215476.94</v>
      </c>
      <c r="L298" s="849">
        <v>1</v>
      </c>
      <c r="M298" s="849">
        <v>329.98</v>
      </c>
      <c r="N298" s="849">
        <v>643</v>
      </c>
      <c r="O298" s="849">
        <v>212177.13999999998</v>
      </c>
      <c r="P298" s="837">
        <v>0.98468606431852979</v>
      </c>
      <c r="Q298" s="850">
        <v>329.97999999999996</v>
      </c>
    </row>
    <row r="299" spans="1:17" ht="14.4" customHeight="1" x14ac:dyDescent="0.3">
      <c r="A299" s="831" t="s">
        <v>579</v>
      </c>
      <c r="B299" s="832" t="s">
        <v>5208</v>
      </c>
      <c r="C299" s="832" t="s">
        <v>5423</v>
      </c>
      <c r="D299" s="832" t="s">
        <v>5426</v>
      </c>
      <c r="E299" s="832" t="s">
        <v>5425</v>
      </c>
      <c r="F299" s="849">
        <v>30</v>
      </c>
      <c r="G299" s="849">
        <v>13002.3</v>
      </c>
      <c r="H299" s="849">
        <v>0.7317073170731706</v>
      </c>
      <c r="I299" s="849">
        <v>433.40999999999997</v>
      </c>
      <c r="J299" s="849">
        <v>41</v>
      </c>
      <c r="K299" s="849">
        <v>17769.810000000001</v>
      </c>
      <c r="L299" s="849">
        <v>1</v>
      </c>
      <c r="M299" s="849">
        <v>433.41</v>
      </c>
      <c r="N299" s="849">
        <v>37</v>
      </c>
      <c r="O299" s="849">
        <v>16036.170000000002</v>
      </c>
      <c r="P299" s="837">
        <v>0.90243902439024393</v>
      </c>
      <c r="Q299" s="850">
        <v>433.41</v>
      </c>
    </row>
    <row r="300" spans="1:17" ht="14.4" customHeight="1" x14ac:dyDescent="0.3">
      <c r="A300" s="831" t="s">
        <v>579</v>
      </c>
      <c r="B300" s="832" t="s">
        <v>5208</v>
      </c>
      <c r="C300" s="832" t="s">
        <v>5423</v>
      </c>
      <c r="D300" s="832" t="s">
        <v>5657</v>
      </c>
      <c r="E300" s="832" t="s">
        <v>5658</v>
      </c>
      <c r="F300" s="849">
        <v>37</v>
      </c>
      <c r="G300" s="849">
        <v>53108.320000000007</v>
      </c>
      <c r="H300" s="849">
        <v>1.1212121212121213</v>
      </c>
      <c r="I300" s="849">
        <v>1435.3600000000001</v>
      </c>
      <c r="J300" s="849">
        <v>33</v>
      </c>
      <c r="K300" s="849">
        <v>47366.880000000005</v>
      </c>
      <c r="L300" s="849">
        <v>1</v>
      </c>
      <c r="M300" s="849">
        <v>1435.3600000000001</v>
      </c>
      <c r="N300" s="849">
        <v>38</v>
      </c>
      <c r="O300" s="849">
        <v>54543.679999999993</v>
      </c>
      <c r="P300" s="837">
        <v>1.1515151515151512</v>
      </c>
      <c r="Q300" s="850">
        <v>1435.36</v>
      </c>
    </row>
    <row r="301" spans="1:17" ht="14.4" customHeight="1" x14ac:dyDescent="0.3">
      <c r="A301" s="831" t="s">
        <v>579</v>
      </c>
      <c r="B301" s="832" t="s">
        <v>5208</v>
      </c>
      <c r="C301" s="832" t="s">
        <v>5423</v>
      </c>
      <c r="D301" s="832" t="s">
        <v>5659</v>
      </c>
      <c r="E301" s="832" t="s">
        <v>5658</v>
      </c>
      <c r="F301" s="849">
        <v>2</v>
      </c>
      <c r="G301" s="849">
        <v>3395.54</v>
      </c>
      <c r="H301" s="849">
        <v>0.5</v>
      </c>
      <c r="I301" s="849">
        <v>1697.77</v>
      </c>
      <c r="J301" s="849">
        <v>4</v>
      </c>
      <c r="K301" s="849">
        <v>6791.08</v>
      </c>
      <c r="L301" s="849">
        <v>1</v>
      </c>
      <c r="M301" s="849">
        <v>1697.77</v>
      </c>
      <c r="N301" s="849">
        <v>5</v>
      </c>
      <c r="O301" s="849">
        <v>8488.85</v>
      </c>
      <c r="P301" s="837">
        <v>1.25</v>
      </c>
      <c r="Q301" s="850">
        <v>1697.77</v>
      </c>
    </row>
    <row r="302" spans="1:17" ht="14.4" customHeight="1" x14ac:dyDescent="0.3">
      <c r="A302" s="831" t="s">
        <v>579</v>
      </c>
      <c r="B302" s="832" t="s">
        <v>5208</v>
      </c>
      <c r="C302" s="832" t="s">
        <v>5423</v>
      </c>
      <c r="D302" s="832" t="s">
        <v>5660</v>
      </c>
      <c r="E302" s="832" t="s">
        <v>5661</v>
      </c>
      <c r="F302" s="849">
        <v>58</v>
      </c>
      <c r="G302" s="849">
        <v>41932.26</v>
      </c>
      <c r="H302" s="849">
        <v>3.625</v>
      </c>
      <c r="I302" s="849">
        <v>722.97</v>
      </c>
      <c r="J302" s="849">
        <v>16</v>
      </c>
      <c r="K302" s="849">
        <v>11567.52</v>
      </c>
      <c r="L302" s="849">
        <v>1</v>
      </c>
      <c r="M302" s="849">
        <v>722.97</v>
      </c>
      <c r="N302" s="849">
        <v>10</v>
      </c>
      <c r="O302" s="849">
        <v>7229.7000000000007</v>
      </c>
      <c r="P302" s="837">
        <v>0.625</v>
      </c>
      <c r="Q302" s="850">
        <v>722.97</v>
      </c>
    </row>
    <row r="303" spans="1:17" ht="14.4" customHeight="1" x14ac:dyDescent="0.3">
      <c r="A303" s="831" t="s">
        <v>579</v>
      </c>
      <c r="B303" s="832" t="s">
        <v>5208</v>
      </c>
      <c r="C303" s="832" t="s">
        <v>5423</v>
      </c>
      <c r="D303" s="832" t="s">
        <v>5662</v>
      </c>
      <c r="E303" s="832" t="s">
        <v>5661</v>
      </c>
      <c r="F303" s="849">
        <v>130</v>
      </c>
      <c r="G303" s="849">
        <v>61422.399999999994</v>
      </c>
      <c r="H303" s="849">
        <v>1.1504424778761062</v>
      </c>
      <c r="I303" s="849">
        <v>472.47999999999996</v>
      </c>
      <c r="J303" s="849">
        <v>113</v>
      </c>
      <c r="K303" s="849">
        <v>53390.239999999998</v>
      </c>
      <c r="L303" s="849">
        <v>1</v>
      </c>
      <c r="M303" s="849">
        <v>472.47999999999996</v>
      </c>
      <c r="N303" s="849">
        <v>153</v>
      </c>
      <c r="O303" s="849">
        <v>72289.440000000002</v>
      </c>
      <c r="P303" s="837">
        <v>1.3539823008849559</v>
      </c>
      <c r="Q303" s="850">
        <v>472.48</v>
      </c>
    </row>
    <row r="304" spans="1:17" ht="14.4" customHeight="1" x14ac:dyDescent="0.3">
      <c r="A304" s="831" t="s">
        <v>579</v>
      </c>
      <c r="B304" s="832" t="s">
        <v>5208</v>
      </c>
      <c r="C304" s="832" t="s">
        <v>5423</v>
      </c>
      <c r="D304" s="832" t="s">
        <v>5663</v>
      </c>
      <c r="E304" s="832" t="s">
        <v>5661</v>
      </c>
      <c r="F304" s="849">
        <v>10</v>
      </c>
      <c r="G304" s="849">
        <v>4664.7</v>
      </c>
      <c r="H304" s="849">
        <v>1.6666666666666665</v>
      </c>
      <c r="I304" s="849">
        <v>466.46999999999997</v>
      </c>
      <c r="J304" s="849">
        <v>6</v>
      </c>
      <c r="K304" s="849">
        <v>2798.82</v>
      </c>
      <c r="L304" s="849">
        <v>1</v>
      </c>
      <c r="M304" s="849">
        <v>466.47</v>
      </c>
      <c r="N304" s="849">
        <v>12</v>
      </c>
      <c r="O304" s="849">
        <v>5597.64</v>
      </c>
      <c r="P304" s="837">
        <v>2</v>
      </c>
      <c r="Q304" s="850">
        <v>466.47</v>
      </c>
    </row>
    <row r="305" spans="1:17" ht="14.4" customHeight="1" x14ac:dyDescent="0.3">
      <c r="A305" s="831" t="s">
        <v>579</v>
      </c>
      <c r="B305" s="832" t="s">
        <v>5208</v>
      </c>
      <c r="C305" s="832" t="s">
        <v>5423</v>
      </c>
      <c r="D305" s="832" t="s">
        <v>5664</v>
      </c>
      <c r="E305" s="832" t="s">
        <v>5665</v>
      </c>
      <c r="F305" s="849">
        <v>4</v>
      </c>
      <c r="G305" s="849">
        <v>17248</v>
      </c>
      <c r="H305" s="849">
        <v>0.66666666666666663</v>
      </c>
      <c r="I305" s="849">
        <v>4312</v>
      </c>
      <c r="J305" s="849">
        <v>6</v>
      </c>
      <c r="K305" s="849">
        <v>25872</v>
      </c>
      <c r="L305" s="849">
        <v>1</v>
      </c>
      <c r="M305" s="849">
        <v>4312</v>
      </c>
      <c r="N305" s="849">
        <v>5</v>
      </c>
      <c r="O305" s="849">
        <v>21560</v>
      </c>
      <c r="P305" s="837">
        <v>0.83333333333333337</v>
      </c>
      <c r="Q305" s="850">
        <v>4312</v>
      </c>
    </row>
    <row r="306" spans="1:17" ht="14.4" customHeight="1" x14ac:dyDescent="0.3">
      <c r="A306" s="831" t="s">
        <v>579</v>
      </c>
      <c r="B306" s="832" t="s">
        <v>5208</v>
      </c>
      <c r="C306" s="832" t="s">
        <v>5423</v>
      </c>
      <c r="D306" s="832" t="s">
        <v>5666</v>
      </c>
      <c r="E306" s="832" t="s">
        <v>5667</v>
      </c>
      <c r="F306" s="849">
        <v>1</v>
      </c>
      <c r="G306" s="849">
        <v>4436.47</v>
      </c>
      <c r="H306" s="849"/>
      <c r="I306" s="849">
        <v>4436.47</v>
      </c>
      <c r="J306" s="849"/>
      <c r="K306" s="849"/>
      <c r="L306" s="849"/>
      <c r="M306" s="849"/>
      <c r="N306" s="849">
        <v>1</v>
      </c>
      <c r="O306" s="849">
        <v>4436.47</v>
      </c>
      <c r="P306" s="837"/>
      <c r="Q306" s="850">
        <v>4436.47</v>
      </c>
    </row>
    <row r="307" spans="1:17" ht="14.4" customHeight="1" x14ac:dyDescent="0.3">
      <c r="A307" s="831" t="s">
        <v>579</v>
      </c>
      <c r="B307" s="832" t="s">
        <v>5208</v>
      </c>
      <c r="C307" s="832" t="s">
        <v>5423</v>
      </c>
      <c r="D307" s="832" t="s">
        <v>5668</v>
      </c>
      <c r="E307" s="832" t="s">
        <v>5669</v>
      </c>
      <c r="F307" s="849">
        <v>9</v>
      </c>
      <c r="G307" s="849">
        <v>37120.680000000008</v>
      </c>
      <c r="H307" s="849">
        <v>1.5000000000000002</v>
      </c>
      <c r="I307" s="849">
        <v>4124.5200000000004</v>
      </c>
      <c r="J307" s="849">
        <v>6</v>
      </c>
      <c r="K307" s="849">
        <v>24747.120000000003</v>
      </c>
      <c r="L307" s="849">
        <v>1</v>
      </c>
      <c r="M307" s="849">
        <v>4124.5200000000004</v>
      </c>
      <c r="N307" s="849">
        <v>8</v>
      </c>
      <c r="O307" s="849">
        <v>32996.160000000003</v>
      </c>
      <c r="P307" s="837">
        <v>1.3333333333333333</v>
      </c>
      <c r="Q307" s="850">
        <v>4124.5200000000004</v>
      </c>
    </row>
    <row r="308" spans="1:17" ht="14.4" customHeight="1" x14ac:dyDescent="0.3">
      <c r="A308" s="831" t="s">
        <v>579</v>
      </c>
      <c r="B308" s="832" t="s">
        <v>5208</v>
      </c>
      <c r="C308" s="832" t="s">
        <v>5423</v>
      </c>
      <c r="D308" s="832" t="s">
        <v>5670</v>
      </c>
      <c r="E308" s="832" t="s">
        <v>5671</v>
      </c>
      <c r="F308" s="849">
        <v>2</v>
      </c>
      <c r="G308" s="849">
        <v>1214.82</v>
      </c>
      <c r="H308" s="849">
        <v>0.25</v>
      </c>
      <c r="I308" s="849">
        <v>607.41</v>
      </c>
      <c r="J308" s="849">
        <v>8</v>
      </c>
      <c r="K308" s="849">
        <v>4859.28</v>
      </c>
      <c r="L308" s="849">
        <v>1</v>
      </c>
      <c r="M308" s="849">
        <v>607.41</v>
      </c>
      <c r="N308" s="849">
        <v>5</v>
      </c>
      <c r="O308" s="849">
        <v>3037.0499999999997</v>
      </c>
      <c r="P308" s="837">
        <v>0.625</v>
      </c>
      <c r="Q308" s="850">
        <v>607.41</v>
      </c>
    </row>
    <row r="309" spans="1:17" ht="14.4" customHeight="1" x14ac:dyDescent="0.3">
      <c r="A309" s="831" t="s">
        <v>579</v>
      </c>
      <c r="B309" s="832" t="s">
        <v>5208</v>
      </c>
      <c r="C309" s="832" t="s">
        <v>5423</v>
      </c>
      <c r="D309" s="832" t="s">
        <v>5672</v>
      </c>
      <c r="E309" s="832" t="s">
        <v>5673</v>
      </c>
      <c r="F309" s="849">
        <v>0.30000000000000004</v>
      </c>
      <c r="G309" s="849">
        <v>55.019999999999996</v>
      </c>
      <c r="H309" s="849"/>
      <c r="I309" s="849">
        <v>183.39999999999995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579</v>
      </c>
      <c r="B310" s="832" t="s">
        <v>5208</v>
      </c>
      <c r="C310" s="832" t="s">
        <v>5423</v>
      </c>
      <c r="D310" s="832" t="s">
        <v>5674</v>
      </c>
      <c r="E310" s="832" t="s">
        <v>5673</v>
      </c>
      <c r="F310" s="849">
        <v>3.7</v>
      </c>
      <c r="G310" s="849">
        <v>4683.4699999999993</v>
      </c>
      <c r="H310" s="849">
        <v>3.0833399167851683</v>
      </c>
      <c r="I310" s="849">
        <v>1265.8027027027024</v>
      </c>
      <c r="J310" s="849">
        <v>1.2</v>
      </c>
      <c r="K310" s="849">
        <v>1518.96</v>
      </c>
      <c r="L310" s="849">
        <v>1</v>
      </c>
      <c r="M310" s="849">
        <v>1265.8000000000002</v>
      </c>
      <c r="N310" s="849">
        <v>2.6000000000000005</v>
      </c>
      <c r="O310" s="849">
        <v>2808.43</v>
      </c>
      <c r="P310" s="837">
        <v>1.848916363827882</v>
      </c>
      <c r="Q310" s="850">
        <v>1080.1653846153843</v>
      </c>
    </row>
    <row r="311" spans="1:17" ht="14.4" customHeight="1" x14ac:dyDescent="0.3">
      <c r="A311" s="831" t="s">
        <v>579</v>
      </c>
      <c r="B311" s="832" t="s">
        <v>5208</v>
      </c>
      <c r="C311" s="832" t="s">
        <v>5423</v>
      </c>
      <c r="D311" s="832" t="s">
        <v>5675</v>
      </c>
      <c r="E311" s="832" t="s">
        <v>5432</v>
      </c>
      <c r="F311" s="849">
        <v>100</v>
      </c>
      <c r="G311" s="849">
        <v>8705</v>
      </c>
      <c r="H311" s="849">
        <v>2</v>
      </c>
      <c r="I311" s="849">
        <v>87.05</v>
      </c>
      <c r="J311" s="849">
        <v>50</v>
      </c>
      <c r="K311" s="849">
        <v>4352.5</v>
      </c>
      <c r="L311" s="849">
        <v>1</v>
      </c>
      <c r="M311" s="849">
        <v>87.05</v>
      </c>
      <c r="N311" s="849">
        <v>57</v>
      </c>
      <c r="O311" s="849">
        <v>4961.8500000000004</v>
      </c>
      <c r="P311" s="837">
        <v>1.1400000000000001</v>
      </c>
      <c r="Q311" s="850">
        <v>87.050000000000011</v>
      </c>
    </row>
    <row r="312" spans="1:17" ht="14.4" customHeight="1" x14ac:dyDescent="0.3">
      <c r="A312" s="831" t="s">
        <v>579</v>
      </c>
      <c r="B312" s="832" t="s">
        <v>5208</v>
      </c>
      <c r="C312" s="832" t="s">
        <v>5423</v>
      </c>
      <c r="D312" s="832" t="s">
        <v>5676</v>
      </c>
      <c r="E312" s="832" t="s">
        <v>5432</v>
      </c>
      <c r="F312" s="849">
        <v>23</v>
      </c>
      <c r="G312" s="849">
        <v>2967.69</v>
      </c>
      <c r="H312" s="849">
        <v>2.0909090909090913</v>
      </c>
      <c r="I312" s="849">
        <v>129.03</v>
      </c>
      <c r="J312" s="849">
        <v>11</v>
      </c>
      <c r="K312" s="849">
        <v>1419.33</v>
      </c>
      <c r="L312" s="849">
        <v>1</v>
      </c>
      <c r="M312" s="849">
        <v>129.03</v>
      </c>
      <c r="N312" s="849">
        <v>25</v>
      </c>
      <c r="O312" s="849">
        <v>3225.75</v>
      </c>
      <c r="P312" s="837">
        <v>2.2727272727272729</v>
      </c>
      <c r="Q312" s="850">
        <v>129.03</v>
      </c>
    </row>
    <row r="313" spans="1:17" ht="14.4" customHeight="1" x14ac:dyDescent="0.3">
      <c r="A313" s="831" t="s">
        <v>579</v>
      </c>
      <c r="B313" s="832" t="s">
        <v>5208</v>
      </c>
      <c r="C313" s="832" t="s">
        <v>5423</v>
      </c>
      <c r="D313" s="832" t="s">
        <v>5677</v>
      </c>
      <c r="E313" s="832" t="s">
        <v>5678</v>
      </c>
      <c r="F313" s="849">
        <v>6</v>
      </c>
      <c r="G313" s="849">
        <v>5255.58</v>
      </c>
      <c r="H313" s="849">
        <v>0.8571428571428571</v>
      </c>
      <c r="I313" s="849">
        <v>875.93</v>
      </c>
      <c r="J313" s="849">
        <v>7</v>
      </c>
      <c r="K313" s="849">
        <v>6131.51</v>
      </c>
      <c r="L313" s="849">
        <v>1</v>
      </c>
      <c r="M313" s="849">
        <v>875.93000000000006</v>
      </c>
      <c r="N313" s="849">
        <v>8</v>
      </c>
      <c r="O313" s="849">
        <v>7007.4400000000005</v>
      </c>
      <c r="P313" s="837">
        <v>1.1428571428571428</v>
      </c>
      <c r="Q313" s="850">
        <v>875.93000000000006</v>
      </c>
    </row>
    <row r="314" spans="1:17" ht="14.4" customHeight="1" x14ac:dyDescent="0.3">
      <c r="A314" s="831" t="s">
        <v>579</v>
      </c>
      <c r="B314" s="832" t="s">
        <v>5208</v>
      </c>
      <c r="C314" s="832" t="s">
        <v>5423</v>
      </c>
      <c r="D314" s="832" t="s">
        <v>5679</v>
      </c>
      <c r="E314" s="832" t="s">
        <v>5680</v>
      </c>
      <c r="F314" s="849"/>
      <c r="G314" s="849"/>
      <c r="H314" s="849"/>
      <c r="I314" s="849"/>
      <c r="J314" s="849">
        <v>1</v>
      </c>
      <c r="K314" s="849">
        <v>511.45</v>
      </c>
      <c r="L314" s="849">
        <v>1</v>
      </c>
      <c r="M314" s="849">
        <v>511.45</v>
      </c>
      <c r="N314" s="849"/>
      <c r="O314" s="849"/>
      <c r="P314" s="837"/>
      <c r="Q314" s="850"/>
    </row>
    <row r="315" spans="1:17" ht="14.4" customHeight="1" x14ac:dyDescent="0.3">
      <c r="A315" s="831" t="s">
        <v>579</v>
      </c>
      <c r="B315" s="832" t="s">
        <v>5208</v>
      </c>
      <c r="C315" s="832" t="s">
        <v>5423</v>
      </c>
      <c r="D315" s="832" t="s">
        <v>5681</v>
      </c>
      <c r="E315" s="832" t="s">
        <v>5428</v>
      </c>
      <c r="F315" s="849">
        <v>0.4</v>
      </c>
      <c r="G315" s="849">
        <v>45.84</v>
      </c>
      <c r="H315" s="849">
        <v>0.21051664753157293</v>
      </c>
      <c r="I315" s="849">
        <v>114.60000000000001</v>
      </c>
      <c r="J315" s="849">
        <v>1.9</v>
      </c>
      <c r="K315" s="849">
        <v>217.75</v>
      </c>
      <c r="L315" s="849">
        <v>1</v>
      </c>
      <c r="M315" s="849">
        <v>114.60526315789474</v>
      </c>
      <c r="N315" s="849">
        <v>1.7999999999999998</v>
      </c>
      <c r="O315" s="849">
        <v>206.28</v>
      </c>
      <c r="P315" s="837">
        <v>0.94732491389207807</v>
      </c>
      <c r="Q315" s="850">
        <v>114.60000000000001</v>
      </c>
    </row>
    <row r="316" spans="1:17" ht="14.4" customHeight="1" x14ac:dyDescent="0.3">
      <c r="A316" s="831" t="s">
        <v>579</v>
      </c>
      <c r="B316" s="832" t="s">
        <v>5208</v>
      </c>
      <c r="C316" s="832" t="s">
        <v>5423</v>
      </c>
      <c r="D316" s="832" t="s">
        <v>5682</v>
      </c>
      <c r="E316" s="832" t="s">
        <v>5428</v>
      </c>
      <c r="F316" s="849"/>
      <c r="G316" s="849"/>
      <c r="H316" s="849"/>
      <c r="I316" s="849"/>
      <c r="J316" s="849">
        <v>0.9</v>
      </c>
      <c r="K316" s="849">
        <v>124.13999999999999</v>
      </c>
      <c r="L316" s="849">
        <v>1</v>
      </c>
      <c r="M316" s="849">
        <v>137.93333333333331</v>
      </c>
      <c r="N316" s="849">
        <v>0.5</v>
      </c>
      <c r="O316" s="849">
        <v>68.949999999999989</v>
      </c>
      <c r="P316" s="837">
        <v>0.55542129853391331</v>
      </c>
      <c r="Q316" s="850">
        <v>137.89999999999998</v>
      </c>
    </row>
    <row r="317" spans="1:17" ht="14.4" customHeight="1" x14ac:dyDescent="0.3">
      <c r="A317" s="831" t="s">
        <v>579</v>
      </c>
      <c r="B317" s="832" t="s">
        <v>5208</v>
      </c>
      <c r="C317" s="832" t="s">
        <v>5423</v>
      </c>
      <c r="D317" s="832" t="s">
        <v>5427</v>
      </c>
      <c r="E317" s="832" t="s">
        <v>5428</v>
      </c>
      <c r="F317" s="849">
        <v>15.8</v>
      </c>
      <c r="G317" s="849">
        <v>9947.36</v>
      </c>
      <c r="H317" s="849">
        <v>0.78999842752560845</v>
      </c>
      <c r="I317" s="849">
        <v>629.57974683544307</v>
      </c>
      <c r="J317" s="849">
        <v>20</v>
      </c>
      <c r="K317" s="849">
        <v>12591.619999999999</v>
      </c>
      <c r="L317" s="849">
        <v>1</v>
      </c>
      <c r="M317" s="849">
        <v>629.5809999999999</v>
      </c>
      <c r="N317" s="849">
        <v>17.100000000000001</v>
      </c>
      <c r="O317" s="849">
        <v>10765.779999999999</v>
      </c>
      <c r="P317" s="837">
        <v>0.85499562407378871</v>
      </c>
      <c r="Q317" s="850">
        <v>629.57777777777767</v>
      </c>
    </row>
    <row r="318" spans="1:17" ht="14.4" customHeight="1" x14ac:dyDescent="0.3">
      <c r="A318" s="831" t="s">
        <v>579</v>
      </c>
      <c r="B318" s="832" t="s">
        <v>5208</v>
      </c>
      <c r="C318" s="832" t="s">
        <v>5423</v>
      </c>
      <c r="D318" s="832" t="s">
        <v>5683</v>
      </c>
      <c r="E318" s="832" t="s">
        <v>5684</v>
      </c>
      <c r="F318" s="849">
        <v>2</v>
      </c>
      <c r="G318" s="849">
        <v>2339.6999999999998</v>
      </c>
      <c r="H318" s="849"/>
      <c r="I318" s="849">
        <v>1169.8499999999999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579</v>
      </c>
      <c r="B319" s="832" t="s">
        <v>5208</v>
      </c>
      <c r="C319" s="832" t="s">
        <v>5423</v>
      </c>
      <c r="D319" s="832" t="s">
        <v>5429</v>
      </c>
      <c r="E319" s="832" t="s">
        <v>5430</v>
      </c>
      <c r="F319" s="849">
        <v>7</v>
      </c>
      <c r="G319" s="849">
        <v>14782.6</v>
      </c>
      <c r="H319" s="849">
        <v>0.875</v>
      </c>
      <c r="I319" s="849">
        <v>2111.8000000000002</v>
      </c>
      <c r="J319" s="849">
        <v>8</v>
      </c>
      <c r="K319" s="849">
        <v>16894.400000000001</v>
      </c>
      <c r="L319" s="849">
        <v>1</v>
      </c>
      <c r="M319" s="849">
        <v>2111.8000000000002</v>
      </c>
      <c r="N319" s="849">
        <v>3</v>
      </c>
      <c r="O319" s="849">
        <v>6335.4000000000005</v>
      </c>
      <c r="P319" s="837">
        <v>0.375</v>
      </c>
      <c r="Q319" s="850">
        <v>2111.8000000000002</v>
      </c>
    </row>
    <row r="320" spans="1:17" ht="14.4" customHeight="1" x14ac:dyDescent="0.3">
      <c r="A320" s="831" t="s">
        <v>579</v>
      </c>
      <c r="B320" s="832" t="s">
        <v>5208</v>
      </c>
      <c r="C320" s="832" t="s">
        <v>5423</v>
      </c>
      <c r="D320" s="832" t="s">
        <v>5685</v>
      </c>
      <c r="E320" s="832" t="s">
        <v>5686</v>
      </c>
      <c r="F320" s="849">
        <v>30</v>
      </c>
      <c r="G320" s="849">
        <v>31028.699999999997</v>
      </c>
      <c r="H320" s="849">
        <v>0.625</v>
      </c>
      <c r="I320" s="849">
        <v>1034.29</v>
      </c>
      <c r="J320" s="849">
        <v>48</v>
      </c>
      <c r="K320" s="849">
        <v>49645.919999999998</v>
      </c>
      <c r="L320" s="849">
        <v>1</v>
      </c>
      <c r="M320" s="849">
        <v>1034.29</v>
      </c>
      <c r="N320" s="849">
        <v>72</v>
      </c>
      <c r="O320" s="849">
        <v>74468.88</v>
      </c>
      <c r="P320" s="837">
        <v>1.5000000000000002</v>
      </c>
      <c r="Q320" s="850">
        <v>1034.29</v>
      </c>
    </row>
    <row r="321" spans="1:17" ht="14.4" customHeight="1" x14ac:dyDescent="0.3">
      <c r="A321" s="831" t="s">
        <v>579</v>
      </c>
      <c r="B321" s="832" t="s">
        <v>5208</v>
      </c>
      <c r="C321" s="832" t="s">
        <v>5423</v>
      </c>
      <c r="D321" s="832" t="s">
        <v>5687</v>
      </c>
      <c r="E321" s="832" t="s">
        <v>5686</v>
      </c>
      <c r="F321" s="849">
        <v>64</v>
      </c>
      <c r="G321" s="849">
        <v>70373.119999999995</v>
      </c>
      <c r="H321" s="849">
        <v>0.94117647058823517</v>
      </c>
      <c r="I321" s="849">
        <v>1099.58</v>
      </c>
      <c r="J321" s="849">
        <v>68</v>
      </c>
      <c r="K321" s="849">
        <v>74771.44</v>
      </c>
      <c r="L321" s="849">
        <v>1</v>
      </c>
      <c r="M321" s="849">
        <v>1099.58</v>
      </c>
      <c r="N321" s="849">
        <v>73</v>
      </c>
      <c r="O321" s="849">
        <v>80269.34</v>
      </c>
      <c r="P321" s="837">
        <v>1.0735294117647058</v>
      </c>
      <c r="Q321" s="850">
        <v>1099.58</v>
      </c>
    </row>
    <row r="322" spans="1:17" ht="14.4" customHeight="1" x14ac:dyDescent="0.3">
      <c r="A322" s="831" t="s">
        <v>579</v>
      </c>
      <c r="B322" s="832" t="s">
        <v>5208</v>
      </c>
      <c r="C322" s="832" t="s">
        <v>5423</v>
      </c>
      <c r="D322" s="832" t="s">
        <v>5688</v>
      </c>
      <c r="E322" s="832" t="s">
        <v>5686</v>
      </c>
      <c r="F322" s="849">
        <v>103</v>
      </c>
      <c r="G322" s="849">
        <v>121583.26000000001</v>
      </c>
      <c r="H322" s="849">
        <v>1</v>
      </c>
      <c r="I322" s="849">
        <v>1180.42</v>
      </c>
      <c r="J322" s="849">
        <v>103</v>
      </c>
      <c r="K322" s="849">
        <v>121583.26000000001</v>
      </c>
      <c r="L322" s="849">
        <v>1</v>
      </c>
      <c r="M322" s="849">
        <v>1180.42</v>
      </c>
      <c r="N322" s="849">
        <v>150</v>
      </c>
      <c r="O322" s="849">
        <v>177063</v>
      </c>
      <c r="P322" s="837">
        <v>1.4563106796116503</v>
      </c>
      <c r="Q322" s="850">
        <v>1180.42</v>
      </c>
    </row>
    <row r="323" spans="1:17" ht="14.4" customHeight="1" x14ac:dyDescent="0.3">
      <c r="A323" s="831" t="s">
        <v>579</v>
      </c>
      <c r="B323" s="832" t="s">
        <v>5208</v>
      </c>
      <c r="C323" s="832" t="s">
        <v>5423</v>
      </c>
      <c r="D323" s="832" t="s">
        <v>5689</v>
      </c>
      <c r="E323" s="832" t="s">
        <v>5686</v>
      </c>
      <c r="F323" s="849">
        <v>50</v>
      </c>
      <c r="G323" s="849">
        <v>62389</v>
      </c>
      <c r="H323" s="849">
        <v>1.1627906976744187</v>
      </c>
      <c r="I323" s="849">
        <v>1247.78</v>
      </c>
      <c r="J323" s="849">
        <v>43</v>
      </c>
      <c r="K323" s="849">
        <v>53654.539999999994</v>
      </c>
      <c r="L323" s="849">
        <v>1</v>
      </c>
      <c r="M323" s="849">
        <v>1247.7799999999997</v>
      </c>
      <c r="N323" s="849">
        <v>95</v>
      </c>
      <c r="O323" s="849">
        <v>118539.1</v>
      </c>
      <c r="P323" s="837">
        <v>2.2093023255813957</v>
      </c>
      <c r="Q323" s="850">
        <v>1247.78</v>
      </c>
    </row>
    <row r="324" spans="1:17" ht="14.4" customHeight="1" x14ac:dyDescent="0.3">
      <c r="A324" s="831" t="s">
        <v>579</v>
      </c>
      <c r="B324" s="832" t="s">
        <v>5208</v>
      </c>
      <c r="C324" s="832" t="s">
        <v>5423</v>
      </c>
      <c r="D324" s="832" t="s">
        <v>5690</v>
      </c>
      <c r="E324" s="832" t="s">
        <v>5686</v>
      </c>
      <c r="F324" s="849">
        <v>11</v>
      </c>
      <c r="G324" s="849">
        <v>15139.189999999999</v>
      </c>
      <c r="H324" s="849">
        <v>1.0999999999999999</v>
      </c>
      <c r="I324" s="849">
        <v>1376.29</v>
      </c>
      <c r="J324" s="849">
        <v>10</v>
      </c>
      <c r="K324" s="849">
        <v>13762.900000000001</v>
      </c>
      <c r="L324" s="849">
        <v>1</v>
      </c>
      <c r="M324" s="849">
        <v>1376.2900000000002</v>
      </c>
      <c r="N324" s="849">
        <v>21</v>
      </c>
      <c r="O324" s="849">
        <v>28902.09</v>
      </c>
      <c r="P324" s="837">
        <v>2.0999999999999996</v>
      </c>
      <c r="Q324" s="850">
        <v>1376.29</v>
      </c>
    </row>
    <row r="325" spans="1:17" ht="14.4" customHeight="1" x14ac:dyDescent="0.3">
      <c r="A325" s="831" t="s">
        <v>579</v>
      </c>
      <c r="B325" s="832" t="s">
        <v>5208</v>
      </c>
      <c r="C325" s="832" t="s">
        <v>5423</v>
      </c>
      <c r="D325" s="832" t="s">
        <v>5691</v>
      </c>
      <c r="E325" s="832" t="s">
        <v>5692</v>
      </c>
      <c r="F325" s="849">
        <v>4</v>
      </c>
      <c r="G325" s="849">
        <v>42503.360000000001</v>
      </c>
      <c r="H325" s="849">
        <v>1</v>
      </c>
      <c r="I325" s="849">
        <v>10625.84</v>
      </c>
      <c r="J325" s="849">
        <v>4</v>
      </c>
      <c r="K325" s="849">
        <v>42503.360000000001</v>
      </c>
      <c r="L325" s="849">
        <v>1</v>
      </c>
      <c r="M325" s="849">
        <v>10625.84</v>
      </c>
      <c r="N325" s="849">
        <v>9</v>
      </c>
      <c r="O325" s="849">
        <v>95632.56</v>
      </c>
      <c r="P325" s="837">
        <v>2.25</v>
      </c>
      <c r="Q325" s="850">
        <v>10625.84</v>
      </c>
    </row>
    <row r="326" spans="1:17" ht="14.4" customHeight="1" x14ac:dyDescent="0.3">
      <c r="A326" s="831" t="s">
        <v>579</v>
      </c>
      <c r="B326" s="832" t="s">
        <v>5208</v>
      </c>
      <c r="C326" s="832" t="s">
        <v>5423</v>
      </c>
      <c r="D326" s="832" t="s">
        <v>5693</v>
      </c>
      <c r="E326" s="832" t="s">
        <v>5694</v>
      </c>
      <c r="F326" s="849">
        <v>1</v>
      </c>
      <c r="G326" s="849">
        <v>687</v>
      </c>
      <c r="H326" s="849"/>
      <c r="I326" s="849">
        <v>687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579</v>
      </c>
      <c r="B327" s="832" t="s">
        <v>5208</v>
      </c>
      <c r="C327" s="832" t="s">
        <v>5423</v>
      </c>
      <c r="D327" s="832" t="s">
        <v>5695</v>
      </c>
      <c r="E327" s="832" t="s">
        <v>5696</v>
      </c>
      <c r="F327" s="849">
        <v>4</v>
      </c>
      <c r="G327" s="849">
        <v>7775.6</v>
      </c>
      <c r="H327" s="849"/>
      <c r="I327" s="849">
        <v>1943.9</v>
      </c>
      <c r="J327" s="849"/>
      <c r="K327" s="849"/>
      <c r="L327" s="849"/>
      <c r="M327" s="849"/>
      <c r="N327" s="849">
        <v>2</v>
      </c>
      <c r="O327" s="849">
        <v>3887.8</v>
      </c>
      <c r="P327" s="837"/>
      <c r="Q327" s="850">
        <v>1943.9</v>
      </c>
    </row>
    <row r="328" spans="1:17" ht="14.4" customHeight="1" x14ac:dyDescent="0.3">
      <c r="A328" s="831" t="s">
        <v>579</v>
      </c>
      <c r="B328" s="832" t="s">
        <v>5208</v>
      </c>
      <c r="C328" s="832" t="s">
        <v>5423</v>
      </c>
      <c r="D328" s="832" t="s">
        <v>5697</v>
      </c>
      <c r="E328" s="832" t="s">
        <v>5696</v>
      </c>
      <c r="F328" s="849">
        <v>4</v>
      </c>
      <c r="G328" s="849">
        <v>7775.6</v>
      </c>
      <c r="H328" s="849"/>
      <c r="I328" s="849">
        <v>1943.9</v>
      </c>
      <c r="J328" s="849"/>
      <c r="K328" s="849"/>
      <c r="L328" s="849"/>
      <c r="M328" s="849"/>
      <c r="N328" s="849">
        <v>2</v>
      </c>
      <c r="O328" s="849">
        <v>3887.8</v>
      </c>
      <c r="P328" s="837"/>
      <c r="Q328" s="850">
        <v>1943.9</v>
      </c>
    </row>
    <row r="329" spans="1:17" ht="14.4" customHeight="1" x14ac:dyDescent="0.3">
      <c r="A329" s="831" t="s">
        <v>579</v>
      </c>
      <c r="B329" s="832" t="s">
        <v>5208</v>
      </c>
      <c r="C329" s="832" t="s">
        <v>5423</v>
      </c>
      <c r="D329" s="832" t="s">
        <v>5698</v>
      </c>
      <c r="E329" s="832" t="s">
        <v>5699</v>
      </c>
      <c r="F329" s="849">
        <v>10</v>
      </c>
      <c r="G329" s="849">
        <v>38880</v>
      </c>
      <c r="H329" s="849">
        <v>0.66666666666666663</v>
      </c>
      <c r="I329" s="849">
        <v>3888</v>
      </c>
      <c r="J329" s="849">
        <v>15</v>
      </c>
      <c r="K329" s="849">
        <v>58320</v>
      </c>
      <c r="L329" s="849">
        <v>1</v>
      </c>
      <c r="M329" s="849">
        <v>3888</v>
      </c>
      <c r="N329" s="849">
        <v>6</v>
      </c>
      <c r="O329" s="849">
        <v>21078</v>
      </c>
      <c r="P329" s="837">
        <v>0.36141975308641977</v>
      </c>
      <c r="Q329" s="850">
        <v>3513</v>
      </c>
    </row>
    <row r="330" spans="1:17" ht="14.4" customHeight="1" x14ac:dyDescent="0.3">
      <c r="A330" s="831" t="s">
        <v>579</v>
      </c>
      <c r="B330" s="832" t="s">
        <v>5208</v>
      </c>
      <c r="C330" s="832" t="s">
        <v>5423</v>
      </c>
      <c r="D330" s="832" t="s">
        <v>5700</v>
      </c>
      <c r="E330" s="832" t="s">
        <v>5701</v>
      </c>
      <c r="F330" s="849">
        <v>30</v>
      </c>
      <c r="G330" s="849">
        <v>14985.9</v>
      </c>
      <c r="H330" s="849">
        <v>0.83333333333333326</v>
      </c>
      <c r="I330" s="849">
        <v>499.53</v>
      </c>
      <c r="J330" s="849">
        <v>36</v>
      </c>
      <c r="K330" s="849">
        <v>17983.080000000002</v>
      </c>
      <c r="L330" s="849">
        <v>1</v>
      </c>
      <c r="M330" s="849">
        <v>499.53000000000003</v>
      </c>
      <c r="N330" s="849">
        <v>4</v>
      </c>
      <c r="O330" s="849">
        <v>1998.12</v>
      </c>
      <c r="P330" s="837">
        <v>0.11111111111111109</v>
      </c>
      <c r="Q330" s="850">
        <v>499.53</v>
      </c>
    </row>
    <row r="331" spans="1:17" ht="14.4" customHeight="1" x14ac:dyDescent="0.3">
      <c r="A331" s="831" t="s">
        <v>579</v>
      </c>
      <c r="B331" s="832" t="s">
        <v>5208</v>
      </c>
      <c r="C331" s="832" t="s">
        <v>5423</v>
      </c>
      <c r="D331" s="832" t="s">
        <v>5702</v>
      </c>
      <c r="E331" s="832" t="s">
        <v>5703</v>
      </c>
      <c r="F331" s="849">
        <v>7</v>
      </c>
      <c r="G331" s="849">
        <v>67605.09</v>
      </c>
      <c r="H331" s="849">
        <v>0.77777777777777757</v>
      </c>
      <c r="I331" s="849">
        <v>9657.869999999999</v>
      </c>
      <c r="J331" s="849">
        <v>9</v>
      </c>
      <c r="K331" s="849">
        <v>86920.830000000016</v>
      </c>
      <c r="L331" s="849">
        <v>1</v>
      </c>
      <c r="M331" s="849">
        <v>9657.8700000000026</v>
      </c>
      <c r="N331" s="849">
        <v>1</v>
      </c>
      <c r="O331" s="849">
        <v>9657.8700000000008</v>
      </c>
      <c r="P331" s="837">
        <v>0.1111111111111111</v>
      </c>
      <c r="Q331" s="850">
        <v>9657.8700000000008</v>
      </c>
    </row>
    <row r="332" spans="1:17" ht="14.4" customHeight="1" x14ac:dyDescent="0.3">
      <c r="A332" s="831" t="s">
        <v>579</v>
      </c>
      <c r="B332" s="832" t="s">
        <v>5208</v>
      </c>
      <c r="C332" s="832" t="s">
        <v>5423</v>
      </c>
      <c r="D332" s="832" t="s">
        <v>5704</v>
      </c>
      <c r="E332" s="832" t="s">
        <v>5432</v>
      </c>
      <c r="F332" s="849">
        <v>232</v>
      </c>
      <c r="G332" s="849">
        <v>16012.640000000001</v>
      </c>
      <c r="H332" s="849">
        <v>1.0265486725663717</v>
      </c>
      <c r="I332" s="849">
        <v>69.02000000000001</v>
      </c>
      <c r="J332" s="849">
        <v>226</v>
      </c>
      <c r="K332" s="849">
        <v>15598.52</v>
      </c>
      <c r="L332" s="849">
        <v>1</v>
      </c>
      <c r="M332" s="849">
        <v>69.02</v>
      </c>
      <c r="N332" s="849">
        <v>229</v>
      </c>
      <c r="O332" s="849">
        <v>15805.580000000002</v>
      </c>
      <c r="P332" s="837">
        <v>1.013274336283186</v>
      </c>
      <c r="Q332" s="850">
        <v>69.02000000000001</v>
      </c>
    </row>
    <row r="333" spans="1:17" ht="14.4" customHeight="1" x14ac:dyDescent="0.3">
      <c r="A333" s="831" t="s">
        <v>579</v>
      </c>
      <c r="B333" s="832" t="s">
        <v>5208</v>
      </c>
      <c r="C333" s="832" t="s">
        <v>5423</v>
      </c>
      <c r="D333" s="832" t="s">
        <v>5705</v>
      </c>
      <c r="E333" s="832" t="s">
        <v>5432</v>
      </c>
      <c r="F333" s="849">
        <v>101</v>
      </c>
      <c r="G333" s="849">
        <v>8582.98</v>
      </c>
      <c r="H333" s="849">
        <v>3.3666666666666663</v>
      </c>
      <c r="I333" s="849">
        <v>84.97999999999999</v>
      </c>
      <c r="J333" s="849">
        <v>30</v>
      </c>
      <c r="K333" s="849">
        <v>2549.4</v>
      </c>
      <c r="L333" s="849">
        <v>1</v>
      </c>
      <c r="M333" s="849">
        <v>84.98</v>
      </c>
      <c r="N333" s="849">
        <v>30</v>
      </c>
      <c r="O333" s="849">
        <v>2549.4</v>
      </c>
      <c r="P333" s="837">
        <v>1</v>
      </c>
      <c r="Q333" s="850">
        <v>84.98</v>
      </c>
    </row>
    <row r="334" spans="1:17" ht="14.4" customHeight="1" x14ac:dyDescent="0.3">
      <c r="A334" s="831" t="s">
        <v>579</v>
      </c>
      <c r="B334" s="832" t="s">
        <v>5208</v>
      </c>
      <c r="C334" s="832" t="s">
        <v>5423</v>
      </c>
      <c r="D334" s="832" t="s">
        <v>5706</v>
      </c>
      <c r="E334" s="832" t="s">
        <v>5707</v>
      </c>
      <c r="F334" s="849">
        <v>8</v>
      </c>
      <c r="G334" s="849">
        <v>5704.16</v>
      </c>
      <c r="H334" s="849">
        <v>8</v>
      </c>
      <c r="I334" s="849">
        <v>713.02</v>
      </c>
      <c r="J334" s="849">
        <v>1</v>
      </c>
      <c r="K334" s="849">
        <v>713.02</v>
      </c>
      <c r="L334" s="849">
        <v>1</v>
      </c>
      <c r="M334" s="849">
        <v>713.02</v>
      </c>
      <c r="N334" s="849"/>
      <c r="O334" s="849"/>
      <c r="P334" s="837"/>
      <c r="Q334" s="850"/>
    </row>
    <row r="335" spans="1:17" ht="14.4" customHeight="1" x14ac:dyDescent="0.3">
      <c r="A335" s="831" t="s">
        <v>579</v>
      </c>
      <c r="B335" s="832" t="s">
        <v>5208</v>
      </c>
      <c r="C335" s="832" t="s">
        <v>5423</v>
      </c>
      <c r="D335" s="832" t="s">
        <v>5708</v>
      </c>
      <c r="E335" s="832" t="s">
        <v>5709</v>
      </c>
      <c r="F335" s="849">
        <v>84</v>
      </c>
      <c r="G335" s="849">
        <v>19325.88</v>
      </c>
      <c r="H335" s="849">
        <v>0.89361702127659592</v>
      </c>
      <c r="I335" s="849">
        <v>230.07000000000002</v>
      </c>
      <c r="J335" s="849">
        <v>94</v>
      </c>
      <c r="K335" s="849">
        <v>21626.579999999998</v>
      </c>
      <c r="L335" s="849">
        <v>1</v>
      </c>
      <c r="M335" s="849">
        <v>230.07</v>
      </c>
      <c r="N335" s="849">
        <v>56</v>
      </c>
      <c r="O335" s="849">
        <v>12883.92</v>
      </c>
      <c r="P335" s="837">
        <v>0.59574468085106391</v>
      </c>
      <c r="Q335" s="850">
        <v>230.07</v>
      </c>
    </row>
    <row r="336" spans="1:17" ht="14.4" customHeight="1" x14ac:dyDescent="0.3">
      <c r="A336" s="831" t="s">
        <v>579</v>
      </c>
      <c r="B336" s="832" t="s">
        <v>5208</v>
      </c>
      <c r="C336" s="832" t="s">
        <v>5423</v>
      </c>
      <c r="D336" s="832" t="s">
        <v>5710</v>
      </c>
      <c r="E336" s="832" t="s">
        <v>5711</v>
      </c>
      <c r="F336" s="849">
        <v>5</v>
      </c>
      <c r="G336" s="849">
        <v>616.65</v>
      </c>
      <c r="H336" s="849">
        <v>1.6666666666666665</v>
      </c>
      <c r="I336" s="849">
        <v>123.33</v>
      </c>
      <c r="J336" s="849">
        <v>3</v>
      </c>
      <c r="K336" s="849">
        <v>369.99</v>
      </c>
      <c r="L336" s="849">
        <v>1</v>
      </c>
      <c r="M336" s="849">
        <v>123.33</v>
      </c>
      <c r="N336" s="849">
        <v>4</v>
      </c>
      <c r="O336" s="849">
        <v>493.32</v>
      </c>
      <c r="P336" s="837">
        <v>1.3333333333333333</v>
      </c>
      <c r="Q336" s="850">
        <v>123.33</v>
      </c>
    </row>
    <row r="337" spans="1:17" ht="14.4" customHeight="1" x14ac:dyDescent="0.3">
      <c r="A337" s="831" t="s">
        <v>579</v>
      </c>
      <c r="B337" s="832" t="s">
        <v>5208</v>
      </c>
      <c r="C337" s="832" t="s">
        <v>5423</v>
      </c>
      <c r="D337" s="832" t="s">
        <v>5712</v>
      </c>
      <c r="E337" s="832" t="s">
        <v>5711</v>
      </c>
      <c r="F337" s="849">
        <v>2</v>
      </c>
      <c r="G337" s="849">
        <v>182.4</v>
      </c>
      <c r="H337" s="849">
        <v>1</v>
      </c>
      <c r="I337" s="849">
        <v>91.2</v>
      </c>
      <c r="J337" s="849">
        <v>2</v>
      </c>
      <c r="K337" s="849">
        <v>182.4</v>
      </c>
      <c r="L337" s="849">
        <v>1</v>
      </c>
      <c r="M337" s="849">
        <v>91.2</v>
      </c>
      <c r="N337" s="849">
        <v>1</v>
      </c>
      <c r="O337" s="849">
        <v>91.2</v>
      </c>
      <c r="P337" s="837">
        <v>0.5</v>
      </c>
      <c r="Q337" s="850">
        <v>91.2</v>
      </c>
    </row>
    <row r="338" spans="1:17" ht="14.4" customHeight="1" x14ac:dyDescent="0.3">
      <c r="A338" s="831" t="s">
        <v>579</v>
      </c>
      <c r="B338" s="832" t="s">
        <v>5208</v>
      </c>
      <c r="C338" s="832" t="s">
        <v>5423</v>
      </c>
      <c r="D338" s="832" t="s">
        <v>5713</v>
      </c>
      <c r="E338" s="832" t="s">
        <v>5714</v>
      </c>
      <c r="F338" s="849">
        <v>1</v>
      </c>
      <c r="G338" s="849">
        <v>217.64</v>
      </c>
      <c r="H338" s="849">
        <v>0.1</v>
      </c>
      <c r="I338" s="849">
        <v>217.64</v>
      </c>
      <c r="J338" s="849">
        <v>10</v>
      </c>
      <c r="K338" s="849">
        <v>2176.3999999999996</v>
      </c>
      <c r="L338" s="849">
        <v>1</v>
      </c>
      <c r="M338" s="849">
        <v>217.63999999999996</v>
      </c>
      <c r="N338" s="849">
        <v>7</v>
      </c>
      <c r="O338" s="849">
        <v>1523.48</v>
      </c>
      <c r="P338" s="837">
        <v>0.70000000000000018</v>
      </c>
      <c r="Q338" s="850">
        <v>217.64000000000001</v>
      </c>
    </row>
    <row r="339" spans="1:17" ht="14.4" customHeight="1" x14ac:dyDescent="0.3">
      <c r="A339" s="831" t="s">
        <v>579</v>
      </c>
      <c r="B339" s="832" t="s">
        <v>5208</v>
      </c>
      <c r="C339" s="832" t="s">
        <v>5423</v>
      </c>
      <c r="D339" s="832" t="s">
        <v>5715</v>
      </c>
      <c r="E339" s="832" t="s">
        <v>5714</v>
      </c>
      <c r="F339" s="849">
        <v>8</v>
      </c>
      <c r="G339" s="849">
        <v>2122.48</v>
      </c>
      <c r="H339" s="849">
        <v>0.88888888888888895</v>
      </c>
      <c r="I339" s="849">
        <v>265.31</v>
      </c>
      <c r="J339" s="849">
        <v>9</v>
      </c>
      <c r="K339" s="849">
        <v>2387.79</v>
      </c>
      <c r="L339" s="849">
        <v>1</v>
      </c>
      <c r="M339" s="849">
        <v>265.31</v>
      </c>
      <c r="N339" s="849">
        <v>15</v>
      </c>
      <c r="O339" s="849">
        <v>3979.6499999999996</v>
      </c>
      <c r="P339" s="837">
        <v>1.6666666666666665</v>
      </c>
      <c r="Q339" s="850">
        <v>265.31</v>
      </c>
    </row>
    <row r="340" spans="1:17" ht="14.4" customHeight="1" x14ac:dyDescent="0.3">
      <c r="A340" s="831" t="s">
        <v>579</v>
      </c>
      <c r="B340" s="832" t="s">
        <v>5208</v>
      </c>
      <c r="C340" s="832" t="s">
        <v>5423</v>
      </c>
      <c r="D340" s="832" t="s">
        <v>5716</v>
      </c>
      <c r="E340" s="832" t="s">
        <v>5717</v>
      </c>
      <c r="F340" s="849">
        <v>25</v>
      </c>
      <c r="G340" s="849">
        <v>12954.500000000004</v>
      </c>
      <c r="H340" s="849">
        <v>1.4705882352941182</v>
      </c>
      <c r="I340" s="849">
        <v>518.18000000000018</v>
      </c>
      <c r="J340" s="849">
        <v>17</v>
      </c>
      <c r="K340" s="849">
        <v>8809.06</v>
      </c>
      <c r="L340" s="849">
        <v>1</v>
      </c>
      <c r="M340" s="849">
        <v>518.17999999999995</v>
      </c>
      <c r="N340" s="849">
        <v>2</v>
      </c>
      <c r="O340" s="849">
        <v>1036.3599999999999</v>
      </c>
      <c r="P340" s="837">
        <v>0.11764705882352941</v>
      </c>
      <c r="Q340" s="850">
        <v>518.17999999999995</v>
      </c>
    </row>
    <row r="341" spans="1:17" ht="14.4" customHeight="1" x14ac:dyDescent="0.3">
      <c r="A341" s="831" t="s">
        <v>579</v>
      </c>
      <c r="B341" s="832" t="s">
        <v>5208</v>
      </c>
      <c r="C341" s="832" t="s">
        <v>5423</v>
      </c>
      <c r="D341" s="832" t="s">
        <v>5718</v>
      </c>
      <c r="E341" s="832" t="s">
        <v>5719</v>
      </c>
      <c r="F341" s="849">
        <v>7</v>
      </c>
      <c r="G341" s="849">
        <v>7240.03</v>
      </c>
      <c r="H341" s="849">
        <v>0.77777777777777768</v>
      </c>
      <c r="I341" s="849">
        <v>1034.29</v>
      </c>
      <c r="J341" s="849">
        <v>9</v>
      </c>
      <c r="K341" s="849">
        <v>9308.61</v>
      </c>
      <c r="L341" s="849">
        <v>1</v>
      </c>
      <c r="M341" s="849">
        <v>1034.29</v>
      </c>
      <c r="N341" s="849">
        <v>6</v>
      </c>
      <c r="O341" s="849">
        <v>6205.74</v>
      </c>
      <c r="P341" s="837">
        <v>0.66666666666666663</v>
      </c>
      <c r="Q341" s="850">
        <v>1034.29</v>
      </c>
    </row>
    <row r="342" spans="1:17" ht="14.4" customHeight="1" x14ac:dyDescent="0.3">
      <c r="A342" s="831" t="s">
        <v>579</v>
      </c>
      <c r="B342" s="832" t="s">
        <v>5208</v>
      </c>
      <c r="C342" s="832" t="s">
        <v>5423</v>
      </c>
      <c r="D342" s="832" t="s">
        <v>5720</v>
      </c>
      <c r="E342" s="832" t="s">
        <v>5673</v>
      </c>
      <c r="F342" s="849"/>
      <c r="G342" s="849"/>
      <c r="H342" s="849"/>
      <c r="I342" s="849"/>
      <c r="J342" s="849">
        <v>0.3</v>
      </c>
      <c r="K342" s="849">
        <v>27.36</v>
      </c>
      <c r="L342" s="849">
        <v>1</v>
      </c>
      <c r="M342" s="849">
        <v>91.2</v>
      </c>
      <c r="N342" s="849">
        <v>1</v>
      </c>
      <c r="O342" s="849">
        <v>91.2</v>
      </c>
      <c r="P342" s="837">
        <v>3.3333333333333335</v>
      </c>
      <c r="Q342" s="850">
        <v>91.2</v>
      </c>
    </row>
    <row r="343" spans="1:17" ht="14.4" customHeight="1" x14ac:dyDescent="0.3">
      <c r="A343" s="831" t="s">
        <v>579</v>
      </c>
      <c r="B343" s="832" t="s">
        <v>5208</v>
      </c>
      <c r="C343" s="832" t="s">
        <v>5423</v>
      </c>
      <c r="D343" s="832" t="s">
        <v>5721</v>
      </c>
      <c r="E343" s="832" t="s">
        <v>5432</v>
      </c>
      <c r="F343" s="849">
        <v>27</v>
      </c>
      <c r="G343" s="849">
        <v>2602.2599999999998</v>
      </c>
      <c r="H343" s="849">
        <v>1.173913043478261</v>
      </c>
      <c r="I343" s="849">
        <v>96.38</v>
      </c>
      <c r="J343" s="849">
        <v>23</v>
      </c>
      <c r="K343" s="849">
        <v>2216.7399999999998</v>
      </c>
      <c r="L343" s="849">
        <v>1</v>
      </c>
      <c r="M343" s="849">
        <v>96.38</v>
      </c>
      <c r="N343" s="849">
        <v>7</v>
      </c>
      <c r="O343" s="849">
        <v>674.66</v>
      </c>
      <c r="P343" s="837">
        <v>0.30434782608695654</v>
      </c>
      <c r="Q343" s="850">
        <v>96.38</v>
      </c>
    </row>
    <row r="344" spans="1:17" ht="14.4" customHeight="1" x14ac:dyDescent="0.3">
      <c r="A344" s="831" t="s">
        <v>579</v>
      </c>
      <c r="B344" s="832" t="s">
        <v>5208</v>
      </c>
      <c r="C344" s="832" t="s">
        <v>5423</v>
      </c>
      <c r="D344" s="832" t="s">
        <v>5431</v>
      </c>
      <c r="E344" s="832" t="s">
        <v>5432</v>
      </c>
      <c r="F344" s="849">
        <v>33</v>
      </c>
      <c r="G344" s="849">
        <v>4001.25</v>
      </c>
      <c r="H344" s="849">
        <v>1.8333333333333333</v>
      </c>
      <c r="I344" s="849">
        <v>121.25</v>
      </c>
      <c r="J344" s="849">
        <v>18</v>
      </c>
      <c r="K344" s="849">
        <v>2182.5</v>
      </c>
      <c r="L344" s="849">
        <v>1</v>
      </c>
      <c r="M344" s="849">
        <v>121.25</v>
      </c>
      <c r="N344" s="849">
        <v>22</v>
      </c>
      <c r="O344" s="849">
        <v>2667.5</v>
      </c>
      <c r="P344" s="837">
        <v>1.2222222222222223</v>
      </c>
      <c r="Q344" s="850">
        <v>121.25</v>
      </c>
    </row>
    <row r="345" spans="1:17" ht="14.4" customHeight="1" x14ac:dyDescent="0.3">
      <c r="A345" s="831" t="s">
        <v>579</v>
      </c>
      <c r="B345" s="832" t="s">
        <v>5208</v>
      </c>
      <c r="C345" s="832" t="s">
        <v>5423</v>
      </c>
      <c r="D345" s="832" t="s">
        <v>5722</v>
      </c>
      <c r="E345" s="832" t="s">
        <v>5432</v>
      </c>
      <c r="F345" s="849">
        <v>1</v>
      </c>
      <c r="G345" s="849">
        <v>103.64</v>
      </c>
      <c r="H345" s="849">
        <v>1</v>
      </c>
      <c r="I345" s="849">
        <v>103.64</v>
      </c>
      <c r="J345" s="849">
        <v>1</v>
      </c>
      <c r="K345" s="849">
        <v>103.64</v>
      </c>
      <c r="L345" s="849">
        <v>1</v>
      </c>
      <c r="M345" s="849">
        <v>103.64</v>
      </c>
      <c r="N345" s="849">
        <v>10</v>
      </c>
      <c r="O345" s="849">
        <v>1036.4000000000001</v>
      </c>
      <c r="P345" s="837">
        <v>10</v>
      </c>
      <c r="Q345" s="850">
        <v>103.64000000000001</v>
      </c>
    </row>
    <row r="346" spans="1:17" ht="14.4" customHeight="1" x14ac:dyDescent="0.3">
      <c r="A346" s="831" t="s">
        <v>579</v>
      </c>
      <c r="B346" s="832" t="s">
        <v>5208</v>
      </c>
      <c r="C346" s="832" t="s">
        <v>5423</v>
      </c>
      <c r="D346" s="832" t="s">
        <v>5723</v>
      </c>
      <c r="E346" s="832" t="s">
        <v>5432</v>
      </c>
      <c r="F346" s="849">
        <v>5</v>
      </c>
      <c r="G346" s="849">
        <v>570</v>
      </c>
      <c r="H346" s="849"/>
      <c r="I346" s="849">
        <v>114</v>
      </c>
      <c r="J346" s="849"/>
      <c r="K346" s="849"/>
      <c r="L346" s="849"/>
      <c r="M346" s="849"/>
      <c r="N346" s="849">
        <v>9</v>
      </c>
      <c r="O346" s="849">
        <v>1026</v>
      </c>
      <c r="P346" s="837"/>
      <c r="Q346" s="850">
        <v>114</v>
      </c>
    </row>
    <row r="347" spans="1:17" ht="14.4" customHeight="1" x14ac:dyDescent="0.3">
      <c r="A347" s="831" t="s">
        <v>579</v>
      </c>
      <c r="B347" s="832" t="s">
        <v>5208</v>
      </c>
      <c r="C347" s="832" t="s">
        <v>5423</v>
      </c>
      <c r="D347" s="832" t="s">
        <v>5724</v>
      </c>
      <c r="E347" s="832" t="s">
        <v>5432</v>
      </c>
      <c r="F347" s="849"/>
      <c r="G347" s="849"/>
      <c r="H347" s="849"/>
      <c r="I347" s="849"/>
      <c r="J347" s="849"/>
      <c r="K347" s="849"/>
      <c r="L347" s="849"/>
      <c r="M347" s="849"/>
      <c r="N347" s="849">
        <v>2</v>
      </c>
      <c r="O347" s="849">
        <v>344.08</v>
      </c>
      <c r="P347" s="837"/>
      <c r="Q347" s="850">
        <v>172.04</v>
      </c>
    </row>
    <row r="348" spans="1:17" ht="14.4" customHeight="1" x14ac:dyDescent="0.3">
      <c r="A348" s="831" t="s">
        <v>579</v>
      </c>
      <c r="B348" s="832" t="s">
        <v>5208</v>
      </c>
      <c r="C348" s="832" t="s">
        <v>5423</v>
      </c>
      <c r="D348" s="832" t="s">
        <v>5725</v>
      </c>
      <c r="E348" s="832" t="s">
        <v>5432</v>
      </c>
      <c r="F348" s="849">
        <v>135</v>
      </c>
      <c r="G348" s="849">
        <v>12171.599999999999</v>
      </c>
      <c r="H348" s="849">
        <v>0.78947368421052611</v>
      </c>
      <c r="I348" s="849">
        <v>90.159999999999982</v>
      </c>
      <c r="J348" s="849">
        <v>171</v>
      </c>
      <c r="K348" s="849">
        <v>15417.360000000002</v>
      </c>
      <c r="L348" s="849">
        <v>1</v>
      </c>
      <c r="M348" s="849">
        <v>90.160000000000011</v>
      </c>
      <c r="N348" s="849">
        <v>164</v>
      </c>
      <c r="O348" s="849">
        <v>14786.24</v>
      </c>
      <c r="P348" s="837">
        <v>0.95906432748537995</v>
      </c>
      <c r="Q348" s="850">
        <v>90.16</v>
      </c>
    </row>
    <row r="349" spans="1:17" ht="14.4" customHeight="1" x14ac:dyDescent="0.3">
      <c r="A349" s="831" t="s">
        <v>579</v>
      </c>
      <c r="B349" s="832" t="s">
        <v>5208</v>
      </c>
      <c r="C349" s="832" t="s">
        <v>5423</v>
      </c>
      <c r="D349" s="832" t="s">
        <v>5726</v>
      </c>
      <c r="E349" s="832" t="s">
        <v>5727</v>
      </c>
      <c r="F349" s="849">
        <v>2</v>
      </c>
      <c r="G349" s="849">
        <v>8904.1200000000008</v>
      </c>
      <c r="H349" s="849">
        <v>2</v>
      </c>
      <c r="I349" s="849">
        <v>4452.0600000000004</v>
      </c>
      <c r="J349" s="849">
        <v>1</v>
      </c>
      <c r="K349" s="849">
        <v>4452.0600000000004</v>
      </c>
      <c r="L349" s="849">
        <v>1</v>
      </c>
      <c r="M349" s="849">
        <v>4452.0600000000004</v>
      </c>
      <c r="N349" s="849">
        <v>6</v>
      </c>
      <c r="O349" s="849">
        <v>25237.710000000003</v>
      </c>
      <c r="P349" s="837">
        <v>5.6687713103596984</v>
      </c>
      <c r="Q349" s="850">
        <v>4206.2850000000008</v>
      </c>
    </row>
    <row r="350" spans="1:17" ht="14.4" customHeight="1" x14ac:dyDescent="0.3">
      <c r="A350" s="831" t="s">
        <v>579</v>
      </c>
      <c r="B350" s="832" t="s">
        <v>5208</v>
      </c>
      <c r="C350" s="832" t="s">
        <v>5423</v>
      </c>
      <c r="D350" s="832" t="s">
        <v>5728</v>
      </c>
      <c r="E350" s="832" t="s">
        <v>5729</v>
      </c>
      <c r="F350" s="849">
        <v>1</v>
      </c>
      <c r="G350" s="849">
        <v>1831.25</v>
      </c>
      <c r="H350" s="849">
        <v>0.5</v>
      </c>
      <c r="I350" s="849">
        <v>1831.25</v>
      </c>
      <c r="J350" s="849">
        <v>2</v>
      </c>
      <c r="K350" s="849">
        <v>3662.5</v>
      </c>
      <c r="L350" s="849">
        <v>1</v>
      </c>
      <c r="M350" s="849">
        <v>1831.25</v>
      </c>
      <c r="N350" s="849"/>
      <c r="O350" s="849"/>
      <c r="P350" s="837"/>
      <c r="Q350" s="850"/>
    </row>
    <row r="351" spans="1:17" ht="14.4" customHeight="1" x14ac:dyDescent="0.3">
      <c r="A351" s="831" t="s">
        <v>579</v>
      </c>
      <c r="B351" s="832" t="s">
        <v>5208</v>
      </c>
      <c r="C351" s="832" t="s">
        <v>5423</v>
      </c>
      <c r="D351" s="832" t="s">
        <v>5433</v>
      </c>
      <c r="E351" s="832" t="s">
        <v>5434</v>
      </c>
      <c r="F351" s="849">
        <v>2</v>
      </c>
      <c r="G351" s="849">
        <v>25363.96</v>
      </c>
      <c r="H351" s="849">
        <v>1</v>
      </c>
      <c r="I351" s="849">
        <v>12681.98</v>
      </c>
      <c r="J351" s="849">
        <v>2</v>
      </c>
      <c r="K351" s="849">
        <v>25363.96</v>
      </c>
      <c r="L351" s="849">
        <v>1</v>
      </c>
      <c r="M351" s="849">
        <v>12681.98</v>
      </c>
      <c r="N351" s="849"/>
      <c r="O351" s="849"/>
      <c r="P351" s="837"/>
      <c r="Q351" s="850"/>
    </row>
    <row r="352" spans="1:17" ht="14.4" customHeight="1" x14ac:dyDescent="0.3">
      <c r="A352" s="831" t="s">
        <v>579</v>
      </c>
      <c r="B352" s="832" t="s">
        <v>5208</v>
      </c>
      <c r="C352" s="832" t="s">
        <v>5423</v>
      </c>
      <c r="D352" s="832" t="s">
        <v>5730</v>
      </c>
      <c r="E352" s="832" t="s">
        <v>5731</v>
      </c>
      <c r="F352" s="849">
        <v>7</v>
      </c>
      <c r="G352" s="849">
        <v>34314</v>
      </c>
      <c r="H352" s="849">
        <v>0.875</v>
      </c>
      <c r="I352" s="849">
        <v>4902</v>
      </c>
      <c r="J352" s="849">
        <v>8</v>
      </c>
      <c r="K352" s="849">
        <v>39216</v>
      </c>
      <c r="L352" s="849">
        <v>1</v>
      </c>
      <c r="M352" s="849">
        <v>4902</v>
      </c>
      <c r="N352" s="849">
        <v>5</v>
      </c>
      <c r="O352" s="849">
        <v>24510</v>
      </c>
      <c r="P352" s="837">
        <v>0.625</v>
      </c>
      <c r="Q352" s="850">
        <v>4902</v>
      </c>
    </row>
    <row r="353" spans="1:17" ht="14.4" customHeight="1" x14ac:dyDescent="0.3">
      <c r="A353" s="831" t="s">
        <v>579</v>
      </c>
      <c r="B353" s="832" t="s">
        <v>5208</v>
      </c>
      <c r="C353" s="832" t="s">
        <v>5423</v>
      </c>
      <c r="D353" s="832" t="s">
        <v>5732</v>
      </c>
      <c r="E353" s="832" t="s">
        <v>5733</v>
      </c>
      <c r="F353" s="849">
        <v>1</v>
      </c>
      <c r="G353" s="849">
        <v>4819</v>
      </c>
      <c r="H353" s="849">
        <v>1</v>
      </c>
      <c r="I353" s="849">
        <v>4819</v>
      </c>
      <c r="J353" s="849">
        <v>1</v>
      </c>
      <c r="K353" s="849">
        <v>4819</v>
      </c>
      <c r="L353" s="849">
        <v>1</v>
      </c>
      <c r="M353" s="849">
        <v>4819</v>
      </c>
      <c r="N353" s="849">
        <v>1</v>
      </c>
      <c r="O353" s="849">
        <v>4415.0200000000004</v>
      </c>
      <c r="P353" s="837">
        <v>0.91616932973645993</v>
      </c>
      <c r="Q353" s="850">
        <v>4415.0200000000004</v>
      </c>
    </row>
    <row r="354" spans="1:17" ht="14.4" customHeight="1" x14ac:dyDescent="0.3">
      <c r="A354" s="831" t="s">
        <v>579</v>
      </c>
      <c r="B354" s="832" t="s">
        <v>5208</v>
      </c>
      <c r="C354" s="832" t="s">
        <v>5423</v>
      </c>
      <c r="D354" s="832" t="s">
        <v>5734</v>
      </c>
      <c r="E354" s="832" t="s">
        <v>5735</v>
      </c>
      <c r="F354" s="849">
        <v>20</v>
      </c>
      <c r="G354" s="849">
        <v>99800</v>
      </c>
      <c r="H354" s="849">
        <v>1.1764705882352942</v>
      </c>
      <c r="I354" s="849">
        <v>4990</v>
      </c>
      <c r="J354" s="849">
        <v>17</v>
      </c>
      <c r="K354" s="849">
        <v>84830</v>
      </c>
      <c r="L354" s="849">
        <v>1</v>
      </c>
      <c r="M354" s="849">
        <v>4990</v>
      </c>
      <c r="N354" s="849">
        <v>10</v>
      </c>
      <c r="O354" s="849">
        <v>49900</v>
      </c>
      <c r="P354" s="837">
        <v>0.58823529411764708</v>
      </c>
      <c r="Q354" s="850">
        <v>4990</v>
      </c>
    </row>
    <row r="355" spans="1:17" ht="14.4" customHeight="1" x14ac:dyDescent="0.3">
      <c r="A355" s="831" t="s">
        <v>579</v>
      </c>
      <c r="B355" s="832" t="s">
        <v>5208</v>
      </c>
      <c r="C355" s="832" t="s">
        <v>5423</v>
      </c>
      <c r="D355" s="832" t="s">
        <v>5736</v>
      </c>
      <c r="E355" s="832" t="s">
        <v>5737</v>
      </c>
      <c r="F355" s="849">
        <v>3</v>
      </c>
      <c r="G355" s="849">
        <v>4458.4500000000007</v>
      </c>
      <c r="H355" s="849">
        <v>1</v>
      </c>
      <c r="I355" s="849">
        <v>1486.1500000000003</v>
      </c>
      <c r="J355" s="849">
        <v>3</v>
      </c>
      <c r="K355" s="849">
        <v>4458.4500000000007</v>
      </c>
      <c r="L355" s="849">
        <v>1</v>
      </c>
      <c r="M355" s="849">
        <v>1486.1500000000003</v>
      </c>
      <c r="N355" s="849">
        <v>5</v>
      </c>
      <c r="O355" s="849">
        <v>7430.7500000000009</v>
      </c>
      <c r="P355" s="837">
        <v>1.6666666666666665</v>
      </c>
      <c r="Q355" s="850">
        <v>1486.15</v>
      </c>
    </row>
    <row r="356" spans="1:17" ht="14.4" customHeight="1" x14ac:dyDescent="0.3">
      <c r="A356" s="831" t="s">
        <v>579</v>
      </c>
      <c r="B356" s="832" t="s">
        <v>5208</v>
      </c>
      <c r="C356" s="832" t="s">
        <v>5423</v>
      </c>
      <c r="D356" s="832" t="s">
        <v>5738</v>
      </c>
      <c r="E356" s="832" t="s">
        <v>5739</v>
      </c>
      <c r="F356" s="849"/>
      <c r="G356" s="849"/>
      <c r="H356" s="849"/>
      <c r="I356" s="849"/>
      <c r="J356" s="849">
        <v>4</v>
      </c>
      <c r="K356" s="849">
        <v>11665.32</v>
      </c>
      <c r="L356" s="849">
        <v>1</v>
      </c>
      <c r="M356" s="849">
        <v>2916.33</v>
      </c>
      <c r="N356" s="849"/>
      <c r="O356" s="849"/>
      <c r="P356" s="837"/>
      <c r="Q356" s="850"/>
    </row>
    <row r="357" spans="1:17" ht="14.4" customHeight="1" x14ac:dyDescent="0.3">
      <c r="A357" s="831" t="s">
        <v>579</v>
      </c>
      <c r="B357" s="832" t="s">
        <v>5208</v>
      </c>
      <c r="C357" s="832" t="s">
        <v>5423</v>
      </c>
      <c r="D357" s="832" t="s">
        <v>5740</v>
      </c>
      <c r="E357" s="832" t="s">
        <v>5741</v>
      </c>
      <c r="F357" s="849">
        <v>1</v>
      </c>
      <c r="G357" s="849">
        <v>1631</v>
      </c>
      <c r="H357" s="849">
        <v>0.5</v>
      </c>
      <c r="I357" s="849">
        <v>1631</v>
      </c>
      <c r="J357" s="849">
        <v>2</v>
      </c>
      <c r="K357" s="849">
        <v>3262</v>
      </c>
      <c r="L357" s="849">
        <v>1</v>
      </c>
      <c r="M357" s="849">
        <v>1631</v>
      </c>
      <c r="N357" s="849">
        <v>3</v>
      </c>
      <c r="O357" s="849">
        <v>4893</v>
      </c>
      <c r="P357" s="837">
        <v>1.5</v>
      </c>
      <c r="Q357" s="850">
        <v>1631</v>
      </c>
    </row>
    <row r="358" spans="1:17" ht="14.4" customHeight="1" x14ac:dyDescent="0.3">
      <c r="A358" s="831" t="s">
        <v>579</v>
      </c>
      <c r="B358" s="832" t="s">
        <v>5208</v>
      </c>
      <c r="C358" s="832" t="s">
        <v>5423</v>
      </c>
      <c r="D358" s="832" t="s">
        <v>5742</v>
      </c>
      <c r="E358" s="832" t="s">
        <v>5743</v>
      </c>
      <c r="F358" s="849">
        <v>2</v>
      </c>
      <c r="G358" s="849">
        <v>5668.9</v>
      </c>
      <c r="H358" s="849">
        <v>2</v>
      </c>
      <c r="I358" s="849">
        <v>2834.45</v>
      </c>
      <c r="J358" s="849">
        <v>1</v>
      </c>
      <c r="K358" s="849">
        <v>2834.45</v>
      </c>
      <c r="L358" s="849">
        <v>1</v>
      </c>
      <c r="M358" s="849">
        <v>2834.45</v>
      </c>
      <c r="N358" s="849">
        <v>5</v>
      </c>
      <c r="O358" s="849">
        <v>14172.25</v>
      </c>
      <c r="P358" s="837">
        <v>5</v>
      </c>
      <c r="Q358" s="850">
        <v>2834.45</v>
      </c>
    </row>
    <row r="359" spans="1:17" ht="14.4" customHeight="1" x14ac:dyDescent="0.3">
      <c r="A359" s="831" t="s">
        <v>579</v>
      </c>
      <c r="B359" s="832" t="s">
        <v>5208</v>
      </c>
      <c r="C359" s="832" t="s">
        <v>5423</v>
      </c>
      <c r="D359" s="832" t="s">
        <v>5744</v>
      </c>
      <c r="E359" s="832" t="s">
        <v>5743</v>
      </c>
      <c r="F359" s="849"/>
      <c r="G359" s="849"/>
      <c r="H359" s="849"/>
      <c r="I359" s="849"/>
      <c r="J359" s="849">
        <v>2</v>
      </c>
      <c r="K359" s="849">
        <v>8603.9</v>
      </c>
      <c r="L359" s="849">
        <v>1</v>
      </c>
      <c r="M359" s="849">
        <v>4301.95</v>
      </c>
      <c r="N359" s="849">
        <v>1</v>
      </c>
      <c r="O359" s="849">
        <v>4301.95</v>
      </c>
      <c r="P359" s="837">
        <v>0.5</v>
      </c>
      <c r="Q359" s="850">
        <v>4301.95</v>
      </c>
    </row>
    <row r="360" spans="1:17" ht="14.4" customHeight="1" x14ac:dyDescent="0.3">
      <c r="A360" s="831" t="s">
        <v>579</v>
      </c>
      <c r="B360" s="832" t="s">
        <v>5208</v>
      </c>
      <c r="C360" s="832" t="s">
        <v>5423</v>
      </c>
      <c r="D360" s="832" t="s">
        <v>5745</v>
      </c>
      <c r="E360" s="832" t="s">
        <v>5746</v>
      </c>
      <c r="F360" s="849">
        <v>2</v>
      </c>
      <c r="G360" s="849">
        <v>2495.56</v>
      </c>
      <c r="H360" s="849">
        <v>0.11111111111111112</v>
      </c>
      <c r="I360" s="849">
        <v>1247.78</v>
      </c>
      <c r="J360" s="849">
        <v>18</v>
      </c>
      <c r="K360" s="849">
        <v>22460.039999999997</v>
      </c>
      <c r="L360" s="849">
        <v>1</v>
      </c>
      <c r="M360" s="849">
        <v>1247.7799999999997</v>
      </c>
      <c r="N360" s="849">
        <v>21</v>
      </c>
      <c r="O360" s="849">
        <v>26203.379999999997</v>
      </c>
      <c r="P360" s="837">
        <v>1.1666666666666667</v>
      </c>
      <c r="Q360" s="850">
        <v>1247.78</v>
      </c>
    </row>
    <row r="361" spans="1:17" ht="14.4" customHeight="1" x14ac:dyDescent="0.3">
      <c r="A361" s="831" t="s">
        <v>579</v>
      </c>
      <c r="B361" s="832" t="s">
        <v>5208</v>
      </c>
      <c r="C361" s="832" t="s">
        <v>5423</v>
      </c>
      <c r="D361" s="832" t="s">
        <v>5747</v>
      </c>
      <c r="E361" s="832" t="s">
        <v>5746</v>
      </c>
      <c r="F361" s="849">
        <v>52</v>
      </c>
      <c r="G361" s="849">
        <v>73938.279999999984</v>
      </c>
      <c r="H361" s="849">
        <v>1.6774193548387095</v>
      </c>
      <c r="I361" s="849">
        <v>1421.8899999999996</v>
      </c>
      <c r="J361" s="849">
        <v>31</v>
      </c>
      <c r="K361" s="849">
        <v>44078.59</v>
      </c>
      <c r="L361" s="849">
        <v>1</v>
      </c>
      <c r="M361" s="849">
        <v>1421.8899999999999</v>
      </c>
      <c r="N361" s="849">
        <v>46</v>
      </c>
      <c r="O361" s="849">
        <v>65406.939999999995</v>
      </c>
      <c r="P361" s="837">
        <v>1.4838709677419355</v>
      </c>
      <c r="Q361" s="850">
        <v>1421.8899999999999</v>
      </c>
    </row>
    <row r="362" spans="1:17" ht="14.4" customHeight="1" x14ac:dyDescent="0.3">
      <c r="A362" s="831" t="s">
        <v>579</v>
      </c>
      <c r="B362" s="832" t="s">
        <v>5208</v>
      </c>
      <c r="C362" s="832" t="s">
        <v>5423</v>
      </c>
      <c r="D362" s="832" t="s">
        <v>5748</v>
      </c>
      <c r="E362" s="832" t="s">
        <v>5746</v>
      </c>
      <c r="F362" s="849">
        <v>19</v>
      </c>
      <c r="G362" s="849">
        <v>31466.089999999997</v>
      </c>
      <c r="H362" s="849">
        <v>1.1875</v>
      </c>
      <c r="I362" s="849">
        <v>1656.11</v>
      </c>
      <c r="J362" s="849">
        <v>16</v>
      </c>
      <c r="K362" s="849">
        <v>26497.759999999998</v>
      </c>
      <c r="L362" s="849">
        <v>1</v>
      </c>
      <c r="M362" s="849">
        <v>1656.11</v>
      </c>
      <c r="N362" s="849">
        <v>15</v>
      </c>
      <c r="O362" s="849">
        <v>24841.649999999998</v>
      </c>
      <c r="P362" s="837">
        <v>0.9375</v>
      </c>
      <c r="Q362" s="850">
        <v>1656.11</v>
      </c>
    </row>
    <row r="363" spans="1:17" ht="14.4" customHeight="1" x14ac:dyDescent="0.3">
      <c r="A363" s="831" t="s">
        <v>579</v>
      </c>
      <c r="B363" s="832" t="s">
        <v>5208</v>
      </c>
      <c r="C363" s="832" t="s">
        <v>5423</v>
      </c>
      <c r="D363" s="832" t="s">
        <v>5749</v>
      </c>
      <c r="E363" s="832" t="s">
        <v>5746</v>
      </c>
      <c r="F363" s="849">
        <v>6</v>
      </c>
      <c r="G363" s="849">
        <v>10676.640000000001</v>
      </c>
      <c r="H363" s="849">
        <v>3.0000000000000004</v>
      </c>
      <c r="I363" s="849">
        <v>1779.4400000000003</v>
      </c>
      <c r="J363" s="849">
        <v>2</v>
      </c>
      <c r="K363" s="849">
        <v>3558.88</v>
      </c>
      <c r="L363" s="849">
        <v>1</v>
      </c>
      <c r="M363" s="849">
        <v>1779.44</v>
      </c>
      <c r="N363" s="849">
        <v>4</v>
      </c>
      <c r="O363" s="849">
        <v>7117.76</v>
      </c>
      <c r="P363" s="837">
        <v>2</v>
      </c>
      <c r="Q363" s="850">
        <v>1779.44</v>
      </c>
    </row>
    <row r="364" spans="1:17" ht="14.4" customHeight="1" x14ac:dyDescent="0.3">
      <c r="A364" s="831" t="s">
        <v>579</v>
      </c>
      <c r="B364" s="832" t="s">
        <v>5208</v>
      </c>
      <c r="C364" s="832" t="s">
        <v>5423</v>
      </c>
      <c r="D364" s="832" t="s">
        <v>5435</v>
      </c>
      <c r="E364" s="832" t="s">
        <v>5436</v>
      </c>
      <c r="F364" s="849">
        <v>63</v>
      </c>
      <c r="G364" s="849">
        <v>89448.66</v>
      </c>
      <c r="H364" s="849">
        <v>1.6578947368421055</v>
      </c>
      <c r="I364" s="849">
        <v>1419.8200000000002</v>
      </c>
      <c r="J364" s="849">
        <v>38</v>
      </c>
      <c r="K364" s="849">
        <v>53953.159999999996</v>
      </c>
      <c r="L364" s="849">
        <v>1</v>
      </c>
      <c r="M364" s="849">
        <v>1419.82</v>
      </c>
      <c r="N364" s="849">
        <v>24</v>
      </c>
      <c r="O364" s="849">
        <v>34075.68</v>
      </c>
      <c r="P364" s="837">
        <v>0.63157894736842113</v>
      </c>
      <c r="Q364" s="850">
        <v>1419.82</v>
      </c>
    </row>
    <row r="365" spans="1:17" ht="14.4" customHeight="1" x14ac:dyDescent="0.3">
      <c r="A365" s="831" t="s">
        <v>579</v>
      </c>
      <c r="B365" s="832" t="s">
        <v>5208</v>
      </c>
      <c r="C365" s="832" t="s">
        <v>5423</v>
      </c>
      <c r="D365" s="832" t="s">
        <v>5750</v>
      </c>
      <c r="E365" s="832" t="s">
        <v>5436</v>
      </c>
      <c r="F365" s="849">
        <v>42</v>
      </c>
      <c r="G365" s="849">
        <v>64986.180000000008</v>
      </c>
      <c r="H365" s="849">
        <v>1.4482758620689657</v>
      </c>
      <c r="I365" s="849">
        <v>1547.2900000000002</v>
      </c>
      <c r="J365" s="849">
        <v>29</v>
      </c>
      <c r="K365" s="849">
        <v>44871.409999999996</v>
      </c>
      <c r="L365" s="849">
        <v>1</v>
      </c>
      <c r="M365" s="849">
        <v>1547.29</v>
      </c>
      <c r="N365" s="849">
        <v>51</v>
      </c>
      <c r="O365" s="849">
        <v>78911.790000000008</v>
      </c>
      <c r="P365" s="837">
        <v>1.7586206896551728</v>
      </c>
      <c r="Q365" s="850">
        <v>1547.2900000000002</v>
      </c>
    </row>
    <row r="366" spans="1:17" ht="14.4" customHeight="1" x14ac:dyDescent="0.3">
      <c r="A366" s="831" t="s">
        <v>579</v>
      </c>
      <c r="B366" s="832" t="s">
        <v>5208</v>
      </c>
      <c r="C366" s="832" t="s">
        <v>5423</v>
      </c>
      <c r="D366" s="832" t="s">
        <v>5751</v>
      </c>
      <c r="E366" s="832" t="s">
        <v>5436</v>
      </c>
      <c r="F366" s="849">
        <v>7</v>
      </c>
      <c r="G366" s="849">
        <v>11512.970000000001</v>
      </c>
      <c r="H366" s="849">
        <v>1.7500000000000002</v>
      </c>
      <c r="I366" s="849">
        <v>1644.7100000000003</v>
      </c>
      <c r="J366" s="849">
        <v>4</v>
      </c>
      <c r="K366" s="849">
        <v>6578.84</v>
      </c>
      <c r="L366" s="849">
        <v>1</v>
      </c>
      <c r="M366" s="849">
        <v>1644.71</v>
      </c>
      <c r="N366" s="849">
        <v>3</v>
      </c>
      <c r="O366" s="849">
        <v>4934.13</v>
      </c>
      <c r="P366" s="837">
        <v>0.75</v>
      </c>
      <c r="Q366" s="850">
        <v>1644.71</v>
      </c>
    </row>
    <row r="367" spans="1:17" ht="14.4" customHeight="1" x14ac:dyDescent="0.3">
      <c r="A367" s="831" t="s">
        <v>579</v>
      </c>
      <c r="B367" s="832" t="s">
        <v>5208</v>
      </c>
      <c r="C367" s="832" t="s">
        <v>5423</v>
      </c>
      <c r="D367" s="832" t="s">
        <v>5752</v>
      </c>
      <c r="E367" s="832" t="s">
        <v>5753</v>
      </c>
      <c r="F367" s="849">
        <v>119</v>
      </c>
      <c r="G367" s="849">
        <v>93925.510000000009</v>
      </c>
      <c r="H367" s="849">
        <v>1.0438596491228072</v>
      </c>
      <c r="I367" s="849">
        <v>789.29000000000008</v>
      </c>
      <c r="J367" s="849">
        <v>114</v>
      </c>
      <c r="K367" s="849">
        <v>89979.06</v>
      </c>
      <c r="L367" s="849">
        <v>1</v>
      </c>
      <c r="M367" s="849">
        <v>789.29</v>
      </c>
      <c r="N367" s="849">
        <v>166</v>
      </c>
      <c r="O367" s="849">
        <v>131022.14</v>
      </c>
      <c r="P367" s="837">
        <v>1.4561403508771931</v>
      </c>
      <c r="Q367" s="850">
        <v>789.29</v>
      </c>
    </row>
    <row r="368" spans="1:17" ht="14.4" customHeight="1" x14ac:dyDescent="0.3">
      <c r="A368" s="831" t="s">
        <v>579</v>
      </c>
      <c r="B368" s="832" t="s">
        <v>5208</v>
      </c>
      <c r="C368" s="832" t="s">
        <v>5423</v>
      </c>
      <c r="D368" s="832" t="s">
        <v>5754</v>
      </c>
      <c r="E368" s="832" t="s">
        <v>5755</v>
      </c>
      <c r="F368" s="849">
        <v>1</v>
      </c>
      <c r="G368" s="849">
        <v>2603.5500000000002</v>
      </c>
      <c r="H368" s="849">
        <v>1</v>
      </c>
      <c r="I368" s="849">
        <v>2603.5500000000002</v>
      </c>
      <c r="J368" s="849">
        <v>1</v>
      </c>
      <c r="K368" s="849">
        <v>2603.5500000000002</v>
      </c>
      <c r="L368" s="849">
        <v>1</v>
      </c>
      <c r="M368" s="849">
        <v>2603.5500000000002</v>
      </c>
      <c r="N368" s="849">
        <v>1</v>
      </c>
      <c r="O368" s="849">
        <v>1854.11</v>
      </c>
      <c r="P368" s="837">
        <v>0.71214687638032681</v>
      </c>
      <c r="Q368" s="850">
        <v>1854.11</v>
      </c>
    </row>
    <row r="369" spans="1:17" ht="14.4" customHeight="1" x14ac:dyDescent="0.3">
      <c r="A369" s="831" t="s">
        <v>579</v>
      </c>
      <c r="B369" s="832" t="s">
        <v>5208</v>
      </c>
      <c r="C369" s="832" t="s">
        <v>5423</v>
      </c>
      <c r="D369" s="832" t="s">
        <v>5756</v>
      </c>
      <c r="E369" s="832" t="s">
        <v>5757</v>
      </c>
      <c r="F369" s="849">
        <v>13</v>
      </c>
      <c r="G369" s="849">
        <v>106892.62999999999</v>
      </c>
      <c r="H369" s="849">
        <v>1.4444444444444444</v>
      </c>
      <c r="I369" s="849">
        <v>8222.5099999999984</v>
      </c>
      <c r="J369" s="849">
        <v>9</v>
      </c>
      <c r="K369" s="849">
        <v>74002.59</v>
      </c>
      <c r="L369" s="849">
        <v>1</v>
      </c>
      <c r="M369" s="849">
        <v>8222.51</v>
      </c>
      <c r="N369" s="849">
        <v>7</v>
      </c>
      <c r="O369" s="849">
        <v>57557.570000000007</v>
      </c>
      <c r="P369" s="837">
        <v>0.7777777777777779</v>
      </c>
      <c r="Q369" s="850">
        <v>8222.51</v>
      </c>
    </row>
    <row r="370" spans="1:17" ht="14.4" customHeight="1" x14ac:dyDescent="0.3">
      <c r="A370" s="831" t="s">
        <v>579</v>
      </c>
      <c r="B370" s="832" t="s">
        <v>5208</v>
      </c>
      <c r="C370" s="832" t="s">
        <v>5423</v>
      </c>
      <c r="D370" s="832" t="s">
        <v>5758</v>
      </c>
      <c r="E370" s="832" t="s">
        <v>5759</v>
      </c>
      <c r="F370" s="849"/>
      <c r="G370" s="849"/>
      <c r="H370" s="849"/>
      <c r="I370" s="849"/>
      <c r="J370" s="849">
        <v>1</v>
      </c>
      <c r="K370" s="849">
        <v>322.20999999999998</v>
      </c>
      <c r="L370" s="849">
        <v>1</v>
      </c>
      <c r="M370" s="849">
        <v>322.20999999999998</v>
      </c>
      <c r="N370" s="849"/>
      <c r="O370" s="849"/>
      <c r="P370" s="837"/>
      <c r="Q370" s="850"/>
    </row>
    <row r="371" spans="1:17" ht="14.4" customHeight="1" x14ac:dyDescent="0.3">
      <c r="A371" s="831" t="s">
        <v>579</v>
      </c>
      <c r="B371" s="832" t="s">
        <v>5208</v>
      </c>
      <c r="C371" s="832" t="s">
        <v>5423</v>
      </c>
      <c r="D371" s="832" t="s">
        <v>5760</v>
      </c>
      <c r="E371" s="832" t="s">
        <v>5436</v>
      </c>
      <c r="F371" s="849">
        <v>62</v>
      </c>
      <c r="G371" s="849">
        <v>79033.260000000009</v>
      </c>
      <c r="H371" s="849">
        <v>2.1379310344827589</v>
      </c>
      <c r="I371" s="849">
        <v>1274.7300000000002</v>
      </c>
      <c r="J371" s="849">
        <v>29</v>
      </c>
      <c r="K371" s="849">
        <v>36967.17</v>
      </c>
      <c r="L371" s="849">
        <v>1</v>
      </c>
      <c r="M371" s="849">
        <v>1274.73</v>
      </c>
      <c r="N371" s="849">
        <v>45</v>
      </c>
      <c r="O371" s="849">
        <v>57362.85</v>
      </c>
      <c r="P371" s="837">
        <v>1.5517241379310345</v>
      </c>
      <c r="Q371" s="850">
        <v>1274.73</v>
      </c>
    </row>
    <row r="372" spans="1:17" ht="14.4" customHeight="1" x14ac:dyDescent="0.3">
      <c r="A372" s="831" t="s">
        <v>579</v>
      </c>
      <c r="B372" s="832" t="s">
        <v>5208</v>
      </c>
      <c r="C372" s="832" t="s">
        <v>5423</v>
      </c>
      <c r="D372" s="832" t="s">
        <v>5761</v>
      </c>
      <c r="E372" s="832" t="s">
        <v>5762</v>
      </c>
      <c r="F372" s="849">
        <v>8</v>
      </c>
      <c r="G372" s="849">
        <v>101124.24</v>
      </c>
      <c r="H372" s="849">
        <v>4</v>
      </c>
      <c r="I372" s="849">
        <v>12640.53</v>
      </c>
      <c r="J372" s="849">
        <v>2</v>
      </c>
      <c r="K372" s="849">
        <v>25281.06</v>
      </c>
      <c r="L372" s="849">
        <v>1</v>
      </c>
      <c r="M372" s="849">
        <v>12640.53</v>
      </c>
      <c r="N372" s="849">
        <v>7</v>
      </c>
      <c r="O372" s="849">
        <v>88483.709999999992</v>
      </c>
      <c r="P372" s="837">
        <v>3.4999999999999996</v>
      </c>
      <c r="Q372" s="850">
        <v>12640.529999999999</v>
      </c>
    </row>
    <row r="373" spans="1:17" ht="14.4" customHeight="1" x14ac:dyDescent="0.3">
      <c r="A373" s="831" t="s">
        <v>579</v>
      </c>
      <c r="B373" s="832" t="s">
        <v>5208</v>
      </c>
      <c r="C373" s="832" t="s">
        <v>5423</v>
      </c>
      <c r="D373" s="832" t="s">
        <v>5763</v>
      </c>
      <c r="E373" s="832" t="s">
        <v>5764</v>
      </c>
      <c r="F373" s="849"/>
      <c r="G373" s="849"/>
      <c r="H373" s="849"/>
      <c r="I373" s="849"/>
      <c r="J373" s="849"/>
      <c r="K373" s="849"/>
      <c r="L373" s="849"/>
      <c r="M373" s="849"/>
      <c r="N373" s="849">
        <v>2</v>
      </c>
      <c r="O373" s="849">
        <v>2097.6</v>
      </c>
      <c r="P373" s="837"/>
      <c r="Q373" s="850">
        <v>1048.8</v>
      </c>
    </row>
    <row r="374" spans="1:17" ht="14.4" customHeight="1" x14ac:dyDescent="0.3">
      <c r="A374" s="831" t="s">
        <v>579</v>
      </c>
      <c r="B374" s="832" t="s">
        <v>5208</v>
      </c>
      <c r="C374" s="832" t="s">
        <v>5423</v>
      </c>
      <c r="D374" s="832" t="s">
        <v>5765</v>
      </c>
      <c r="E374" s="832" t="s">
        <v>5766</v>
      </c>
      <c r="F374" s="849">
        <v>2</v>
      </c>
      <c r="G374" s="849">
        <v>24903.82</v>
      </c>
      <c r="H374" s="849">
        <v>2</v>
      </c>
      <c r="I374" s="849">
        <v>12451.91</v>
      </c>
      <c r="J374" s="849">
        <v>1</v>
      </c>
      <c r="K374" s="849">
        <v>12451.91</v>
      </c>
      <c r="L374" s="849">
        <v>1</v>
      </c>
      <c r="M374" s="849">
        <v>12451.91</v>
      </c>
      <c r="N374" s="849">
        <v>4</v>
      </c>
      <c r="O374" s="849">
        <v>49807.64</v>
      </c>
      <c r="P374" s="837">
        <v>4</v>
      </c>
      <c r="Q374" s="850">
        <v>12451.91</v>
      </c>
    </row>
    <row r="375" spans="1:17" ht="14.4" customHeight="1" x14ac:dyDescent="0.3">
      <c r="A375" s="831" t="s">
        <v>579</v>
      </c>
      <c r="B375" s="832" t="s">
        <v>5208</v>
      </c>
      <c r="C375" s="832" t="s">
        <v>5423</v>
      </c>
      <c r="D375" s="832" t="s">
        <v>5767</v>
      </c>
      <c r="E375" s="832" t="s">
        <v>5766</v>
      </c>
      <c r="F375" s="849">
        <v>3</v>
      </c>
      <c r="G375" s="849">
        <v>39846.120000000003</v>
      </c>
      <c r="H375" s="849">
        <v>3</v>
      </c>
      <c r="I375" s="849">
        <v>13282.04</v>
      </c>
      <c r="J375" s="849">
        <v>1</v>
      </c>
      <c r="K375" s="849">
        <v>13282.04</v>
      </c>
      <c r="L375" s="849">
        <v>1</v>
      </c>
      <c r="M375" s="849">
        <v>13282.04</v>
      </c>
      <c r="N375" s="849">
        <v>2</v>
      </c>
      <c r="O375" s="849">
        <v>26564.080000000002</v>
      </c>
      <c r="P375" s="837">
        <v>2</v>
      </c>
      <c r="Q375" s="850">
        <v>13282.04</v>
      </c>
    </row>
    <row r="376" spans="1:17" ht="14.4" customHeight="1" x14ac:dyDescent="0.3">
      <c r="A376" s="831" t="s">
        <v>579</v>
      </c>
      <c r="B376" s="832" t="s">
        <v>5208</v>
      </c>
      <c r="C376" s="832" t="s">
        <v>5423</v>
      </c>
      <c r="D376" s="832" t="s">
        <v>5768</v>
      </c>
      <c r="E376" s="832" t="s">
        <v>5764</v>
      </c>
      <c r="F376" s="849">
        <v>5</v>
      </c>
      <c r="G376" s="849">
        <v>6360</v>
      </c>
      <c r="H376" s="849">
        <v>0.83333333333333337</v>
      </c>
      <c r="I376" s="849">
        <v>1272</v>
      </c>
      <c r="J376" s="849">
        <v>6</v>
      </c>
      <c r="K376" s="849">
        <v>7632</v>
      </c>
      <c r="L376" s="849">
        <v>1</v>
      </c>
      <c r="M376" s="849">
        <v>1272</v>
      </c>
      <c r="N376" s="849"/>
      <c r="O376" s="849"/>
      <c r="P376" s="837"/>
      <c r="Q376" s="850"/>
    </row>
    <row r="377" spans="1:17" ht="14.4" customHeight="1" x14ac:dyDescent="0.3">
      <c r="A377" s="831" t="s">
        <v>579</v>
      </c>
      <c r="B377" s="832" t="s">
        <v>5208</v>
      </c>
      <c r="C377" s="832" t="s">
        <v>5423</v>
      </c>
      <c r="D377" s="832" t="s">
        <v>5769</v>
      </c>
      <c r="E377" s="832" t="s">
        <v>5770</v>
      </c>
      <c r="F377" s="849">
        <v>1</v>
      </c>
      <c r="G377" s="849">
        <v>10628.95</v>
      </c>
      <c r="H377" s="849"/>
      <c r="I377" s="849">
        <v>10628.95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579</v>
      </c>
      <c r="B378" s="832" t="s">
        <v>5208</v>
      </c>
      <c r="C378" s="832" t="s">
        <v>5423</v>
      </c>
      <c r="D378" s="832" t="s">
        <v>5771</v>
      </c>
      <c r="E378" s="832" t="s">
        <v>5772</v>
      </c>
      <c r="F378" s="849">
        <v>1</v>
      </c>
      <c r="G378" s="849">
        <v>37159</v>
      </c>
      <c r="H378" s="849">
        <v>1</v>
      </c>
      <c r="I378" s="849">
        <v>37159</v>
      </c>
      <c r="J378" s="849">
        <v>1</v>
      </c>
      <c r="K378" s="849">
        <v>37159</v>
      </c>
      <c r="L378" s="849">
        <v>1</v>
      </c>
      <c r="M378" s="849">
        <v>37159</v>
      </c>
      <c r="N378" s="849">
        <v>6</v>
      </c>
      <c r="O378" s="849">
        <v>222954</v>
      </c>
      <c r="P378" s="837">
        <v>6</v>
      </c>
      <c r="Q378" s="850">
        <v>37159</v>
      </c>
    </row>
    <row r="379" spans="1:17" ht="14.4" customHeight="1" x14ac:dyDescent="0.3">
      <c r="A379" s="831" t="s">
        <v>579</v>
      </c>
      <c r="B379" s="832" t="s">
        <v>5208</v>
      </c>
      <c r="C379" s="832" t="s">
        <v>5423</v>
      </c>
      <c r="D379" s="832" t="s">
        <v>5773</v>
      </c>
      <c r="E379" s="832" t="s">
        <v>5774</v>
      </c>
      <c r="F379" s="849">
        <v>1</v>
      </c>
      <c r="G379" s="849">
        <v>9986</v>
      </c>
      <c r="H379" s="849">
        <v>1</v>
      </c>
      <c r="I379" s="849">
        <v>9986</v>
      </c>
      <c r="J379" s="849">
        <v>1</v>
      </c>
      <c r="K379" s="849">
        <v>9986</v>
      </c>
      <c r="L379" s="849">
        <v>1</v>
      </c>
      <c r="M379" s="849">
        <v>9986</v>
      </c>
      <c r="N379" s="849">
        <v>6</v>
      </c>
      <c r="O379" s="849">
        <v>59916</v>
      </c>
      <c r="P379" s="837">
        <v>6</v>
      </c>
      <c r="Q379" s="850">
        <v>9986</v>
      </c>
    </row>
    <row r="380" spans="1:17" ht="14.4" customHeight="1" x14ac:dyDescent="0.3">
      <c r="A380" s="831" t="s">
        <v>579</v>
      </c>
      <c r="B380" s="832" t="s">
        <v>5208</v>
      </c>
      <c r="C380" s="832" t="s">
        <v>5423</v>
      </c>
      <c r="D380" s="832" t="s">
        <v>5775</v>
      </c>
      <c r="E380" s="832" t="s">
        <v>5776</v>
      </c>
      <c r="F380" s="849">
        <v>1</v>
      </c>
      <c r="G380" s="849">
        <v>2347</v>
      </c>
      <c r="H380" s="849">
        <v>1</v>
      </c>
      <c r="I380" s="849">
        <v>2347</v>
      </c>
      <c r="J380" s="849">
        <v>1</v>
      </c>
      <c r="K380" s="849">
        <v>2347</v>
      </c>
      <c r="L380" s="849">
        <v>1</v>
      </c>
      <c r="M380" s="849">
        <v>2347</v>
      </c>
      <c r="N380" s="849">
        <v>5</v>
      </c>
      <c r="O380" s="849">
        <v>11735</v>
      </c>
      <c r="P380" s="837">
        <v>5</v>
      </c>
      <c r="Q380" s="850">
        <v>2347</v>
      </c>
    </row>
    <row r="381" spans="1:17" ht="14.4" customHeight="1" x14ac:dyDescent="0.3">
      <c r="A381" s="831" t="s">
        <v>579</v>
      </c>
      <c r="B381" s="832" t="s">
        <v>5208</v>
      </c>
      <c r="C381" s="832" t="s">
        <v>5423</v>
      </c>
      <c r="D381" s="832" t="s">
        <v>5777</v>
      </c>
      <c r="E381" s="832" t="s">
        <v>5778</v>
      </c>
      <c r="F381" s="849">
        <v>5</v>
      </c>
      <c r="G381" s="849">
        <v>5476.15</v>
      </c>
      <c r="H381" s="849">
        <v>0.5</v>
      </c>
      <c r="I381" s="849">
        <v>1095.23</v>
      </c>
      <c r="J381" s="849">
        <v>10</v>
      </c>
      <c r="K381" s="849">
        <v>10952.3</v>
      </c>
      <c r="L381" s="849">
        <v>1</v>
      </c>
      <c r="M381" s="849">
        <v>1095.23</v>
      </c>
      <c r="N381" s="849">
        <v>11</v>
      </c>
      <c r="O381" s="849">
        <v>12047.53</v>
      </c>
      <c r="P381" s="837">
        <v>1.1000000000000001</v>
      </c>
      <c r="Q381" s="850">
        <v>1095.23</v>
      </c>
    </row>
    <row r="382" spans="1:17" ht="14.4" customHeight="1" x14ac:dyDescent="0.3">
      <c r="A382" s="831" t="s">
        <v>579</v>
      </c>
      <c r="B382" s="832" t="s">
        <v>5208</v>
      </c>
      <c r="C382" s="832" t="s">
        <v>5423</v>
      </c>
      <c r="D382" s="832" t="s">
        <v>5779</v>
      </c>
      <c r="E382" s="832" t="s">
        <v>5780</v>
      </c>
      <c r="F382" s="849"/>
      <c r="G382" s="849"/>
      <c r="H382" s="849"/>
      <c r="I382" s="849"/>
      <c r="J382" s="849">
        <v>2</v>
      </c>
      <c r="K382" s="849">
        <v>23348</v>
      </c>
      <c r="L382" s="849">
        <v>1</v>
      </c>
      <c r="M382" s="849">
        <v>11674</v>
      </c>
      <c r="N382" s="849">
        <v>3</v>
      </c>
      <c r="O382" s="849">
        <v>35022</v>
      </c>
      <c r="P382" s="837">
        <v>1.5</v>
      </c>
      <c r="Q382" s="850">
        <v>11674</v>
      </c>
    </row>
    <row r="383" spans="1:17" ht="14.4" customHeight="1" x14ac:dyDescent="0.3">
      <c r="A383" s="831" t="s">
        <v>579</v>
      </c>
      <c r="B383" s="832" t="s">
        <v>5208</v>
      </c>
      <c r="C383" s="832" t="s">
        <v>5423</v>
      </c>
      <c r="D383" s="832" t="s">
        <v>5781</v>
      </c>
      <c r="E383" s="832" t="s">
        <v>5782</v>
      </c>
      <c r="F383" s="849">
        <v>14</v>
      </c>
      <c r="G383" s="849">
        <v>12637.380000000001</v>
      </c>
      <c r="H383" s="849">
        <v>0.56000000000000005</v>
      </c>
      <c r="I383" s="849">
        <v>902.67000000000007</v>
      </c>
      <c r="J383" s="849">
        <v>25</v>
      </c>
      <c r="K383" s="849">
        <v>22566.75</v>
      </c>
      <c r="L383" s="849">
        <v>1</v>
      </c>
      <c r="M383" s="849">
        <v>902.67</v>
      </c>
      <c r="N383" s="849">
        <v>30</v>
      </c>
      <c r="O383" s="849">
        <v>27080.1</v>
      </c>
      <c r="P383" s="837">
        <v>1.2</v>
      </c>
      <c r="Q383" s="850">
        <v>902.67</v>
      </c>
    </row>
    <row r="384" spans="1:17" ht="14.4" customHeight="1" x14ac:dyDescent="0.3">
      <c r="A384" s="831" t="s">
        <v>579</v>
      </c>
      <c r="B384" s="832" t="s">
        <v>5208</v>
      </c>
      <c r="C384" s="832" t="s">
        <v>5423</v>
      </c>
      <c r="D384" s="832" t="s">
        <v>5783</v>
      </c>
      <c r="E384" s="832" t="s">
        <v>5782</v>
      </c>
      <c r="F384" s="849">
        <v>7</v>
      </c>
      <c r="G384" s="849">
        <v>7205.9400000000005</v>
      </c>
      <c r="H384" s="849">
        <v>0.5</v>
      </c>
      <c r="I384" s="849">
        <v>1029.42</v>
      </c>
      <c r="J384" s="849">
        <v>14</v>
      </c>
      <c r="K384" s="849">
        <v>14411.880000000001</v>
      </c>
      <c r="L384" s="849">
        <v>1</v>
      </c>
      <c r="M384" s="849">
        <v>1029.42</v>
      </c>
      <c r="N384" s="849">
        <v>23</v>
      </c>
      <c r="O384" s="849">
        <v>23676.66</v>
      </c>
      <c r="P384" s="837">
        <v>1.6428571428571428</v>
      </c>
      <c r="Q384" s="850">
        <v>1029.42</v>
      </c>
    </row>
    <row r="385" spans="1:17" ht="14.4" customHeight="1" x14ac:dyDescent="0.3">
      <c r="A385" s="831" t="s">
        <v>579</v>
      </c>
      <c r="B385" s="832" t="s">
        <v>5208</v>
      </c>
      <c r="C385" s="832" t="s">
        <v>5423</v>
      </c>
      <c r="D385" s="832" t="s">
        <v>5784</v>
      </c>
      <c r="E385" s="832" t="s">
        <v>5785</v>
      </c>
      <c r="F385" s="849"/>
      <c r="G385" s="849"/>
      <c r="H385" s="849"/>
      <c r="I385" s="849"/>
      <c r="J385" s="849">
        <v>1</v>
      </c>
      <c r="K385" s="849">
        <v>1037.19</v>
      </c>
      <c r="L385" s="849">
        <v>1</v>
      </c>
      <c r="M385" s="849">
        <v>1037.19</v>
      </c>
      <c r="N385" s="849"/>
      <c r="O385" s="849"/>
      <c r="P385" s="837"/>
      <c r="Q385" s="850"/>
    </row>
    <row r="386" spans="1:17" ht="14.4" customHeight="1" x14ac:dyDescent="0.3">
      <c r="A386" s="831" t="s">
        <v>579</v>
      </c>
      <c r="B386" s="832" t="s">
        <v>5208</v>
      </c>
      <c r="C386" s="832" t="s">
        <v>5423</v>
      </c>
      <c r="D386" s="832" t="s">
        <v>5786</v>
      </c>
      <c r="E386" s="832" t="s">
        <v>5787</v>
      </c>
      <c r="F386" s="849">
        <v>5</v>
      </c>
      <c r="G386" s="849">
        <v>47522.45</v>
      </c>
      <c r="H386" s="849">
        <v>0.625</v>
      </c>
      <c r="I386" s="849">
        <v>9504.49</v>
      </c>
      <c r="J386" s="849">
        <v>8</v>
      </c>
      <c r="K386" s="849">
        <v>76035.92</v>
      </c>
      <c r="L386" s="849">
        <v>1</v>
      </c>
      <c r="M386" s="849">
        <v>9504.49</v>
      </c>
      <c r="N386" s="849">
        <v>8</v>
      </c>
      <c r="O386" s="849">
        <v>76035.92</v>
      </c>
      <c r="P386" s="837">
        <v>1</v>
      </c>
      <c r="Q386" s="850">
        <v>9504.49</v>
      </c>
    </row>
    <row r="387" spans="1:17" ht="14.4" customHeight="1" x14ac:dyDescent="0.3">
      <c r="A387" s="831" t="s">
        <v>579</v>
      </c>
      <c r="B387" s="832" t="s">
        <v>5208</v>
      </c>
      <c r="C387" s="832" t="s">
        <v>5423</v>
      </c>
      <c r="D387" s="832" t="s">
        <v>5788</v>
      </c>
      <c r="E387" s="832" t="s">
        <v>5789</v>
      </c>
      <c r="F387" s="849"/>
      <c r="G387" s="849"/>
      <c r="H387" s="849"/>
      <c r="I387" s="849"/>
      <c r="J387" s="849">
        <v>1</v>
      </c>
      <c r="K387" s="849">
        <v>28950</v>
      </c>
      <c r="L387" s="849">
        <v>1</v>
      </c>
      <c r="M387" s="849">
        <v>28950</v>
      </c>
      <c r="N387" s="849"/>
      <c r="O387" s="849"/>
      <c r="P387" s="837"/>
      <c r="Q387" s="850"/>
    </row>
    <row r="388" spans="1:17" ht="14.4" customHeight="1" x14ac:dyDescent="0.3">
      <c r="A388" s="831" t="s">
        <v>579</v>
      </c>
      <c r="B388" s="832" t="s">
        <v>5208</v>
      </c>
      <c r="C388" s="832" t="s">
        <v>5423</v>
      </c>
      <c r="D388" s="832" t="s">
        <v>5790</v>
      </c>
      <c r="E388" s="832" t="s">
        <v>5791</v>
      </c>
      <c r="F388" s="849">
        <v>2</v>
      </c>
      <c r="G388" s="849">
        <v>18938.5</v>
      </c>
      <c r="H388" s="849"/>
      <c r="I388" s="849">
        <v>9469.25</v>
      </c>
      <c r="J388" s="849"/>
      <c r="K388" s="849"/>
      <c r="L388" s="849"/>
      <c r="M388" s="849"/>
      <c r="N388" s="849">
        <v>2</v>
      </c>
      <c r="O388" s="849">
        <v>18938.5</v>
      </c>
      <c r="P388" s="837"/>
      <c r="Q388" s="850">
        <v>9469.25</v>
      </c>
    </row>
    <row r="389" spans="1:17" ht="14.4" customHeight="1" x14ac:dyDescent="0.3">
      <c r="A389" s="831" t="s">
        <v>579</v>
      </c>
      <c r="B389" s="832" t="s">
        <v>5208</v>
      </c>
      <c r="C389" s="832" t="s">
        <v>5423</v>
      </c>
      <c r="D389" s="832" t="s">
        <v>5792</v>
      </c>
      <c r="E389" s="832" t="s">
        <v>5793</v>
      </c>
      <c r="F389" s="849"/>
      <c r="G389" s="849"/>
      <c r="H389" s="849"/>
      <c r="I389" s="849"/>
      <c r="J389" s="849">
        <v>1</v>
      </c>
      <c r="K389" s="849">
        <v>9750.11</v>
      </c>
      <c r="L389" s="849">
        <v>1</v>
      </c>
      <c r="M389" s="849">
        <v>9750.11</v>
      </c>
      <c r="N389" s="849">
        <v>2</v>
      </c>
      <c r="O389" s="849">
        <v>19500.22</v>
      </c>
      <c r="P389" s="837">
        <v>2</v>
      </c>
      <c r="Q389" s="850">
        <v>9750.11</v>
      </c>
    </row>
    <row r="390" spans="1:17" ht="14.4" customHeight="1" x14ac:dyDescent="0.3">
      <c r="A390" s="831" t="s">
        <v>579</v>
      </c>
      <c r="B390" s="832" t="s">
        <v>5208</v>
      </c>
      <c r="C390" s="832" t="s">
        <v>5423</v>
      </c>
      <c r="D390" s="832" t="s">
        <v>5794</v>
      </c>
      <c r="E390" s="832" t="s">
        <v>5795</v>
      </c>
      <c r="F390" s="849">
        <v>3</v>
      </c>
      <c r="G390" s="849">
        <v>27555.870000000003</v>
      </c>
      <c r="H390" s="849">
        <v>0.30000000000000004</v>
      </c>
      <c r="I390" s="849">
        <v>9185.2900000000009</v>
      </c>
      <c r="J390" s="849">
        <v>10</v>
      </c>
      <c r="K390" s="849">
        <v>91852.9</v>
      </c>
      <c r="L390" s="849">
        <v>1</v>
      </c>
      <c r="M390" s="849">
        <v>9185.2899999999991</v>
      </c>
      <c r="N390" s="849">
        <v>2</v>
      </c>
      <c r="O390" s="849">
        <v>18370.580000000002</v>
      </c>
      <c r="P390" s="837">
        <v>0.20000000000000004</v>
      </c>
      <c r="Q390" s="850">
        <v>9185.2900000000009</v>
      </c>
    </row>
    <row r="391" spans="1:17" ht="14.4" customHeight="1" x14ac:dyDescent="0.3">
      <c r="A391" s="831" t="s">
        <v>579</v>
      </c>
      <c r="B391" s="832" t="s">
        <v>5208</v>
      </c>
      <c r="C391" s="832" t="s">
        <v>5423</v>
      </c>
      <c r="D391" s="832" t="s">
        <v>5796</v>
      </c>
      <c r="E391" s="832" t="s">
        <v>5797</v>
      </c>
      <c r="F391" s="849">
        <v>2</v>
      </c>
      <c r="G391" s="849">
        <v>1224.98</v>
      </c>
      <c r="H391" s="849"/>
      <c r="I391" s="849">
        <v>612.49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579</v>
      </c>
      <c r="B392" s="832" t="s">
        <v>5208</v>
      </c>
      <c r="C392" s="832" t="s">
        <v>5423</v>
      </c>
      <c r="D392" s="832" t="s">
        <v>5798</v>
      </c>
      <c r="E392" s="832" t="s">
        <v>5797</v>
      </c>
      <c r="F392" s="849">
        <v>1</v>
      </c>
      <c r="G392" s="849">
        <v>633.22</v>
      </c>
      <c r="H392" s="849"/>
      <c r="I392" s="849">
        <v>633.22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579</v>
      </c>
      <c r="B393" s="832" t="s">
        <v>5208</v>
      </c>
      <c r="C393" s="832" t="s">
        <v>5423</v>
      </c>
      <c r="D393" s="832" t="s">
        <v>5799</v>
      </c>
      <c r="E393" s="832" t="s">
        <v>5797</v>
      </c>
      <c r="F393" s="849"/>
      <c r="G393" s="849"/>
      <c r="H393" s="849"/>
      <c r="I393" s="849"/>
      <c r="J393" s="849">
        <v>2</v>
      </c>
      <c r="K393" s="849">
        <v>1378.36</v>
      </c>
      <c r="L393" s="849">
        <v>1</v>
      </c>
      <c r="M393" s="849">
        <v>689.18</v>
      </c>
      <c r="N393" s="849"/>
      <c r="O393" s="849"/>
      <c r="P393" s="837"/>
      <c r="Q393" s="850"/>
    </row>
    <row r="394" spans="1:17" ht="14.4" customHeight="1" x14ac:dyDescent="0.3">
      <c r="A394" s="831" t="s">
        <v>579</v>
      </c>
      <c r="B394" s="832" t="s">
        <v>5208</v>
      </c>
      <c r="C394" s="832" t="s">
        <v>5423</v>
      </c>
      <c r="D394" s="832" t="s">
        <v>5800</v>
      </c>
      <c r="E394" s="832" t="s">
        <v>5801</v>
      </c>
      <c r="F394" s="849">
        <v>7</v>
      </c>
      <c r="G394" s="849">
        <v>6253.4500000000007</v>
      </c>
      <c r="H394" s="849">
        <v>7.0000000000000009</v>
      </c>
      <c r="I394" s="849">
        <v>893.35000000000014</v>
      </c>
      <c r="J394" s="849">
        <v>1</v>
      </c>
      <c r="K394" s="849">
        <v>893.35</v>
      </c>
      <c r="L394" s="849">
        <v>1</v>
      </c>
      <c r="M394" s="849">
        <v>893.35</v>
      </c>
      <c r="N394" s="849"/>
      <c r="O394" s="849"/>
      <c r="P394" s="837"/>
      <c r="Q394" s="850"/>
    </row>
    <row r="395" spans="1:17" ht="14.4" customHeight="1" x14ac:dyDescent="0.3">
      <c r="A395" s="831" t="s">
        <v>579</v>
      </c>
      <c r="B395" s="832" t="s">
        <v>5208</v>
      </c>
      <c r="C395" s="832" t="s">
        <v>5423</v>
      </c>
      <c r="D395" s="832" t="s">
        <v>5802</v>
      </c>
      <c r="E395" s="832" t="s">
        <v>5801</v>
      </c>
      <c r="F395" s="849"/>
      <c r="G395" s="849"/>
      <c r="H395" s="849"/>
      <c r="I395" s="849"/>
      <c r="J395" s="849">
        <v>4</v>
      </c>
      <c r="K395" s="849">
        <v>3992.08</v>
      </c>
      <c r="L395" s="849">
        <v>1</v>
      </c>
      <c r="M395" s="849">
        <v>998.02</v>
      </c>
      <c r="N395" s="849"/>
      <c r="O395" s="849"/>
      <c r="P395" s="837"/>
      <c r="Q395" s="850"/>
    </row>
    <row r="396" spans="1:17" ht="14.4" customHeight="1" x14ac:dyDescent="0.3">
      <c r="A396" s="831" t="s">
        <v>579</v>
      </c>
      <c r="B396" s="832" t="s">
        <v>5208</v>
      </c>
      <c r="C396" s="832" t="s">
        <v>5423</v>
      </c>
      <c r="D396" s="832" t="s">
        <v>5803</v>
      </c>
      <c r="E396" s="832" t="s">
        <v>5804</v>
      </c>
      <c r="F396" s="849">
        <v>9</v>
      </c>
      <c r="G396" s="849">
        <v>5587.0199999999995</v>
      </c>
      <c r="H396" s="849">
        <v>0.5625</v>
      </c>
      <c r="I396" s="849">
        <v>620.78</v>
      </c>
      <c r="J396" s="849">
        <v>16</v>
      </c>
      <c r="K396" s="849">
        <v>9932.48</v>
      </c>
      <c r="L396" s="849">
        <v>1</v>
      </c>
      <c r="M396" s="849">
        <v>620.78</v>
      </c>
      <c r="N396" s="849">
        <v>8</v>
      </c>
      <c r="O396" s="849">
        <v>4966.24</v>
      </c>
      <c r="P396" s="837">
        <v>0.5</v>
      </c>
      <c r="Q396" s="850">
        <v>620.78</v>
      </c>
    </row>
    <row r="397" spans="1:17" ht="14.4" customHeight="1" x14ac:dyDescent="0.3">
      <c r="A397" s="831" t="s">
        <v>579</v>
      </c>
      <c r="B397" s="832" t="s">
        <v>5208</v>
      </c>
      <c r="C397" s="832" t="s">
        <v>5423</v>
      </c>
      <c r="D397" s="832" t="s">
        <v>5805</v>
      </c>
      <c r="E397" s="832" t="s">
        <v>5804</v>
      </c>
      <c r="F397" s="849">
        <v>20</v>
      </c>
      <c r="G397" s="849">
        <v>12747.2</v>
      </c>
      <c r="H397" s="849">
        <v>1</v>
      </c>
      <c r="I397" s="849">
        <v>637.36</v>
      </c>
      <c r="J397" s="849">
        <v>20</v>
      </c>
      <c r="K397" s="849">
        <v>12747.2</v>
      </c>
      <c r="L397" s="849">
        <v>1</v>
      </c>
      <c r="M397" s="849">
        <v>637.36</v>
      </c>
      <c r="N397" s="849">
        <v>26</v>
      </c>
      <c r="O397" s="849">
        <v>16571.36</v>
      </c>
      <c r="P397" s="837">
        <v>1.3</v>
      </c>
      <c r="Q397" s="850">
        <v>637.36</v>
      </c>
    </row>
    <row r="398" spans="1:17" ht="14.4" customHeight="1" x14ac:dyDescent="0.3">
      <c r="A398" s="831" t="s">
        <v>579</v>
      </c>
      <c r="B398" s="832" t="s">
        <v>5208</v>
      </c>
      <c r="C398" s="832" t="s">
        <v>5423</v>
      </c>
      <c r="D398" s="832" t="s">
        <v>5806</v>
      </c>
      <c r="E398" s="832" t="s">
        <v>5807</v>
      </c>
      <c r="F398" s="849"/>
      <c r="G398" s="849"/>
      <c r="H398" s="849"/>
      <c r="I398" s="849"/>
      <c r="J398" s="849"/>
      <c r="K398" s="849"/>
      <c r="L398" s="849"/>
      <c r="M398" s="849"/>
      <c r="N398" s="849">
        <v>3</v>
      </c>
      <c r="O398" s="849">
        <v>2008.47</v>
      </c>
      <c r="P398" s="837"/>
      <c r="Q398" s="850">
        <v>669.49</v>
      </c>
    </row>
    <row r="399" spans="1:17" ht="14.4" customHeight="1" x14ac:dyDescent="0.3">
      <c r="A399" s="831" t="s">
        <v>579</v>
      </c>
      <c r="B399" s="832" t="s">
        <v>5208</v>
      </c>
      <c r="C399" s="832" t="s">
        <v>5423</v>
      </c>
      <c r="D399" s="832" t="s">
        <v>5808</v>
      </c>
      <c r="E399" s="832" t="s">
        <v>5809</v>
      </c>
      <c r="F399" s="849"/>
      <c r="G399" s="849"/>
      <c r="H399" s="849"/>
      <c r="I399" s="849"/>
      <c r="J399" s="849">
        <v>237</v>
      </c>
      <c r="K399" s="849">
        <v>19434</v>
      </c>
      <c r="L399" s="849">
        <v>1</v>
      </c>
      <c r="M399" s="849">
        <v>82</v>
      </c>
      <c r="N399" s="849"/>
      <c r="O399" s="849"/>
      <c r="P399" s="837"/>
      <c r="Q399" s="850"/>
    </row>
    <row r="400" spans="1:17" ht="14.4" customHeight="1" x14ac:dyDescent="0.3">
      <c r="A400" s="831" t="s">
        <v>579</v>
      </c>
      <c r="B400" s="832" t="s">
        <v>5208</v>
      </c>
      <c r="C400" s="832" t="s">
        <v>5423</v>
      </c>
      <c r="D400" s="832" t="s">
        <v>5810</v>
      </c>
      <c r="E400" s="832" t="s">
        <v>5811</v>
      </c>
      <c r="F400" s="849">
        <v>2</v>
      </c>
      <c r="G400" s="849">
        <v>12230</v>
      </c>
      <c r="H400" s="849"/>
      <c r="I400" s="849">
        <v>6115</v>
      </c>
      <c r="J400" s="849"/>
      <c r="K400" s="849"/>
      <c r="L400" s="849"/>
      <c r="M400" s="849"/>
      <c r="N400" s="849">
        <v>1</v>
      </c>
      <c r="O400" s="849">
        <v>6115</v>
      </c>
      <c r="P400" s="837"/>
      <c r="Q400" s="850">
        <v>6115</v>
      </c>
    </row>
    <row r="401" spans="1:17" ht="14.4" customHeight="1" x14ac:dyDescent="0.3">
      <c r="A401" s="831" t="s">
        <v>579</v>
      </c>
      <c r="B401" s="832" t="s">
        <v>5208</v>
      </c>
      <c r="C401" s="832" t="s">
        <v>5423</v>
      </c>
      <c r="D401" s="832" t="s">
        <v>5812</v>
      </c>
      <c r="E401" s="832" t="s">
        <v>5813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223.85</v>
      </c>
      <c r="P401" s="837"/>
      <c r="Q401" s="850">
        <v>223.85</v>
      </c>
    </row>
    <row r="402" spans="1:17" ht="14.4" customHeight="1" x14ac:dyDescent="0.3">
      <c r="A402" s="831" t="s">
        <v>579</v>
      </c>
      <c r="B402" s="832" t="s">
        <v>5208</v>
      </c>
      <c r="C402" s="832" t="s">
        <v>5423</v>
      </c>
      <c r="D402" s="832" t="s">
        <v>5814</v>
      </c>
      <c r="E402" s="832" t="s">
        <v>5815</v>
      </c>
      <c r="F402" s="849"/>
      <c r="G402" s="849"/>
      <c r="H402" s="849"/>
      <c r="I402" s="849"/>
      <c r="J402" s="849">
        <v>1</v>
      </c>
      <c r="K402" s="849">
        <v>1796</v>
      </c>
      <c r="L402" s="849">
        <v>1</v>
      </c>
      <c r="M402" s="849">
        <v>1796</v>
      </c>
      <c r="N402" s="849"/>
      <c r="O402" s="849"/>
      <c r="P402" s="837"/>
      <c r="Q402" s="850"/>
    </row>
    <row r="403" spans="1:17" ht="14.4" customHeight="1" x14ac:dyDescent="0.3">
      <c r="A403" s="831" t="s">
        <v>579</v>
      </c>
      <c r="B403" s="832" t="s">
        <v>5208</v>
      </c>
      <c r="C403" s="832" t="s">
        <v>5423</v>
      </c>
      <c r="D403" s="832" t="s">
        <v>5816</v>
      </c>
      <c r="E403" s="832" t="s">
        <v>5817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1657.27</v>
      </c>
      <c r="P403" s="837"/>
      <c r="Q403" s="850">
        <v>1657.27</v>
      </c>
    </row>
    <row r="404" spans="1:17" ht="14.4" customHeight="1" x14ac:dyDescent="0.3">
      <c r="A404" s="831" t="s">
        <v>579</v>
      </c>
      <c r="B404" s="832" t="s">
        <v>5208</v>
      </c>
      <c r="C404" s="832" t="s">
        <v>5423</v>
      </c>
      <c r="D404" s="832" t="s">
        <v>5818</v>
      </c>
      <c r="E404" s="832" t="s">
        <v>5819</v>
      </c>
      <c r="F404" s="849"/>
      <c r="G404" s="849"/>
      <c r="H404" s="849"/>
      <c r="I404" s="849"/>
      <c r="J404" s="849">
        <v>1</v>
      </c>
      <c r="K404" s="849">
        <v>1796</v>
      </c>
      <c r="L404" s="849">
        <v>1</v>
      </c>
      <c r="M404" s="849">
        <v>1796</v>
      </c>
      <c r="N404" s="849"/>
      <c r="O404" s="849"/>
      <c r="P404" s="837"/>
      <c r="Q404" s="850"/>
    </row>
    <row r="405" spans="1:17" ht="14.4" customHeight="1" x14ac:dyDescent="0.3">
      <c r="A405" s="831" t="s">
        <v>579</v>
      </c>
      <c r="B405" s="832" t="s">
        <v>5208</v>
      </c>
      <c r="C405" s="832" t="s">
        <v>5423</v>
      </c>
      <c r="D405" s="832" t="s">
        <v>5820</v>
      </c>
      <c r="E405" s="832" t="s">
        <v>5821</v>
      </c>
      <c r="F405" s="849">
        <v>10</v>
      </c>
      <c r="G405" s="849">
        <v>4850.2</v>
      </c>
      <c r="H405" s="849"/>
      <c r="I405" s="849">
        <v>485.02</v>
      </c>
      <c r="J405" s="849"/>
      <c r="K405" s="849"/>
      <c r="L405" s="849"/>
      <c r="M405" s="849"/>
      <c r="N405" s="849">
        <v>2</v>
      </c>
      <c r="O405" s="849">
        <v>970.04</v>
      </c>
      <c r="P405" s="837"/>
      <c r="Q405" s="850">
        <v>485.02</v>
      </c>
    </row>
    <row r="406" spans="1:17" ht="14.4" customHeight="1" x14ac:dyDescent="0.3">
      <c r="A406" s="831" t="s">
        <v>579</v>
      </c>
      <c r="B406" s="832" t="s">
        <v>5208</v>
      </c>
      <c r="C406" s="832" t="s">
        <v>5423</v>
      </c>
      <c r="D406" s="832" t="s">
        <v>5822</v>
      </c>
      <c r="E406" s="832" t="s">
        <v>5821</v>
      </c>
      <c r="F406" s="849">
        <v>45</v>
      </c>
      <c r="G406" s="849">
        <v>16276.050000000001</v>
      </c>
      <c r="H406" s="849">
        <v>0.91836734693877564</v>
      </c>
      <c r="I406" s="849">
        <v>361.69</v>
      </c>
      <c r="J406" s="849">
        <v>49</v>
      </c>
      <c r="K406" s="849">
        <v>17722.809999999998</v>
      </c>
      <c r="L406" s="849">
        <v>1</v>
      </c>
      <c r="M406" s="849">
        <v>361.68999999999994</v>
      </c>
      <c r="N406" s="849">
        <v>55</v>
      </c>
      <c r="O406" s="849">
        <v>19892.95</v>
      </c>
      <c r="P406" s="837">
        <v>1.1224489795918369</v>
      </c>
      <c r="Q406" s="850">
        <v>361.69</v>
      </c>
    </row>
    <row r="407" spans="1:17" ht="14.4" customHeight="1" x14ac:dyDescent="0.3">
      <c r="A407" s="831" t="s">
        <v>579</v>
      </c>
      <c r="B407" s="832" t="s">
        <v>5208</v>
      </c>
      <c r="C407" s="832" t="s">
        <v>5423</v>
      </c>
      <c r="D407" s="832" t="s">
        <v>5823</v>
      </c>
      <c r="E407" s="832" t="s">
        <v>5824</v>
      </c>
      <c r="F407" s="849">
        <v>1</v>
      </c>
      <c r="G407" s="849">
        <v>4618</v>
      </c>
      <c r="H407" s="849"/>
      <c r="I407" s="849">
        <v>4618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579</v>
      </c>
      <c r="B408" s="832" t="s">
        <v>5208</v>
      </c>
      <c r="C408" s="832" t="s">
        <v>5423</v>
      </c>
      <c r="D408" s="832" t="s">
        <v>5825</v>
      </c>
      <c r="E408" s="832" t="s">
        <v>5826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5409.6</v>
      </c>
      <c r="P408" s="837"/>
      <c r="Q408" s="850">
        <v>5409.6</v>
      </c>
    </row>
    <row r="409" spans="1:17" ht="14.4" customHeight="1" x14ac:dyDescent="0.3">
      <c r="A409" s="831" t="s">
        <v>579</v>
      </c>
      <c r="B409" s="832" t="s">
        <v>5208</v>
      </c>
      <c r="C409" s="832" t="s">
        <v>5423</v>
      </c>
      <c r="D409" s="832" t="s">
        <v>5827</v>
      </c>
      <c r="E409" s="832" t="s">
        <v>5828</v>
      </c>
      <c r="F409" s="849"/>
      <c r="G409" s="849"/>
      <c r="H409" s="849"/>
      <c r="I409" s="849"/>
      <c r="J409" s="849">
        <v>1</v>
      </c>
      <c r="K409" s="849">
        <v>6850.36</v>
      </c>
      <c r="L409" s="849">
        <v>1</v>
      </c>
      <c r="M409" s="849">
        <v>6850.36</v>
      </c>
      <c r="N409" s="849"/>
      <c r="O409" s="849"/>
      <c r="P409" s="837"/>
      <c r="Q409" s="850"/>
    </row>
    <row r="410" spans="1:17" ht="14.4" customHeight="1" x14ac:dyDescent="0.3">
      <c r="A410" s="831" t="s">
        <v>579</v>
      </c>
      <c r="B410" s="832" t="s">
        <v>5208</v>
      </c>
      <c r="C410" s="832" t="s">
        <v>5423</v>
      </c>
      <c r="D410" s="832" t="s">
        <v>5829</v>
      </c>
      <c r="E410" s="832" t="s">
        <v>5830</v>
      </c>
      <c r="F410" s="849">
        <v>4</v>
      </c>
      <c r="G410" s="849">
        <v>11205.16</v>
      </c>
      <c r="H410" s="849"/>
      <c r="I410" s="849">
        <v>2801.29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579</v>
      </c>
      <c r="B411" s="832" t="s">
        <v>5208</v>
      </c>
      <c r="C411" s="832" t="s">
        <v>5423</v>
      </c>
      <c r="D411" s="832" t="s">
        <v>5831</v>
      </c>
      <c r="E411" s="832" t="s">
        <v>5832</v>
      </c>
      <c r="F411" s="849">
        <v>13</v>
      </c>
      <c r="G411" s="849">
        <v>88842</v>
      </c>
      <c r="H411" s="849">
        <v>1.8571428571428572</v>
      </c>
      <c r="I411" s="849">
        <v>6834</v>
      </c>
      <c r="J411" s="849">
        <v>7</v>
      </c>
      <c r="K411" s="849">
        <v>47838</v>
      </c>
      <c r="L411" s="849">
        <v>1</v>
      </c>
      <c r="M411" s="849">
        <v>6834</v>
      </c>
      <c r="N411" s="849">
        <v>10</v>
      </c>
      <c r="O411" s="849">
        <v>68340</v>
      </c>
      <c r="P411" s="837">
        <v>1.4285714285714286</v>
      </c>
      <c r="Q411" s="850">
        <v>6834</v>
      </c>
    </row>
    <row r="412" spans="1:17" ht="14.4" customHeight="1" x14ac:dyDescent="0.3">
      <c r="A412" s="831" t="s">
        <v>579</v>
      </c>
      <c r="B412" s="832" t="s">
        <v>5208</v>
      </c>
      <c r="C412" s="832" t="s">
        <v>5423</v>
      </c>
      <c r="D412" s="832" t="s">
        <v>5437</v>
      </c>
      <c r="E412" s="832" t="s">
        <v>5438</v>
      </c>
      <c r="F412" s="849">
        <v>14</v>
      </c>
      <c r="G412" s="849">
        <v>11932.34</v>
      </c>
      <c r="H412" s="849">
        <v>1.5555555555555558</v>
      </c>
      <c r="I412" s="849">
        <v>852.31000000000006</v>
      </c>
      <c r="J412" s="849">
        <v>9</v>
      </c>
      <c r="K412" s="849">
        <v>7670.7899999999991</v>
      </c>
      <c r="L412" s="849">
        <v>1</v>
      </c>
      <c r="M412" s="849">
        <v>852.31</v>
      </c>
      <c r="N412" s="849">
        <v>10</v>
      </c>
      <c r="O412" s="849">
        <v>8523.0999999999985</v>
      </c>
      <c r="P412" s="837">
        <v>1.1111111111111112</v>
      </c>
      <c r="Q412" s="850">
        <v>852.30999999999983</v>
      </c>
    </row>
    <row r="413" spans="1:17" ht="14.4" customHeight="1" x14ac:dyDescent="0.3">
      <c r="A413" s="831" t="s">
        <v>579</v>
      </c>
      <c r="B413" s="832" t="s">
        <v>5208</v>
      </c>
      <c r="C413" s="832" t="s">
        <v>5423</v>
      </c>
      <c r="D413" s="832" t="s">
        <v>5833</v>
      </c>
      <c r="E413" s="832" t="s">
        <v>5834</v>
      </c>
      <c r="F413" s="849">
        <v>1</v>
      </c>
      <c r="G413" s="849">
        <v>12873.29</v>
      </c>
      <c r="H413" s="849"/>
      <c r="I413" s="849">
        <v>12873.29</v>
      </c>
      <c r="J413" s="849"/>
      <c r="K413" s="849"/>
      <c r="L413" s="849"/>
      <c r="M413" s="849"/>
      <c r="N413" s="849">
        <v>1</v>
      </c>
      <c r="O413" s="849">
        <v>12873.29</v>
      </c>
      <c r="P413" s="837"/>
      <c r="Q413" s="850">
        <v>12873.29</v>
      </c>
    </row>
    <row r="414" spans="1:17" ht="14.4" customHeight="1" x14ac:dyDescent="0.3">
      <c r="A414" s="831" t="s">
        <v>579</v>
      </c>
      <c r="B414" s="832" t="s">
        <v>5208</v>
      </c>
      <c r="C414" s="832" t="s">
        <v>5423</v>
      </c>
      <c r="D414" s="832" t="s">
        <v>5835</v>
      </c>
      <c r="E414" s="832" t="s">
        <v>5836</v>
      </c>
      <c r="F414" s="849">
        <v>1</v>
      </c>
      <c r="G414" s="849">
        <v>750.33</v>
      </c>
      <c r="H414" s="849"/>
      <c r="I414" s="849">
        <v>750.33</v>
      </c>
      <c r="J414" s="849"/>
      <c r="K414" s="849"/>
      <c r="L414" s="849"/>
      <c r="M414" s="849"/>
      <c r="N414" s="849">
        <v>1</v>
      </c>
      <c r="O414" s="849">
        <v>750.33</v>
      </c>
      <c r="P414" s="837"/>
      <c r="Q414" s="850">
        <v>750.33</v>
      </c>
    </row>
    <row r="415" spans="1:17" ht="14.4" customHeight="1" x14ac:dyDescent="0.3">
      <c r="A415" s="831" t="s">
        <v>579</v>
      </c>
      <c r="B415" s="832" t="s">
        <v>5208</v>
      </c>
      <c r="C415" s="832" t="s">
        <v>5423</v>
      </c>
      <c r="D415" s="832" t="s">
        <v>5837</v>
      </c>
      <c r="E415" s="832" t="s">
        <v>5838</v>
      </c>
      <c r="F415" s="849">
        <v>6</v>
      </c>
      <c r="G415" s="849">
        <v>14722.800000000001</v>
      </c>
      <c r="H415" s="849">
        <v>1</v>
      </c>
      <c r="I415" s="849">
        <v>2453.8000000000002</v>
      </c>
      <c r="J415" s="849">
        <v>6</v>
      </c>
      <c r="K415" s="849">
        <v>14722.800000000001</v>
      </c>
      <c r="L415" s="849">
        <v>1</v>
      </c>
      <c r="M415" s="849">
        <v>2453.8000000000002</v>
      </c>
      <c r="N415" s="849">
        <v>4</v>
      </c>
      <c r="O415" s="849">
        <v>9815.2000000000007</v>
      </c>
      <c r="P415" s="837">
        <v>0.66666666666666663</v>
      </c>
      <c r="Q415" s="850">
        <v>2453.8000000000002</v>
      </c>
    </row>
    <row r="416" spans="1:17" ht="14.4" customHeight="1" x14ac:dyDescent="0.3">
      <c r="A416" s="831" t="s">
        <v>579</v>
      </c>
      <c r="B416" s="832" t="s">
        <v>5208</v>
      </c>
      <c r="C416" s="832" t="s">
        <v>5423</v>
      </c>
      <c r="D416" s="832" t="s">
        <v>5839</v>
      </c>
      <c r="E416" s="832" t="s">
        <v>5838</v>
      </c>
      <c r="F416" s="849">
        <v>0.2</v>
      </c>
      <c r="G416" s="849">
        <v>140.72</v>
      </c>
      <c r="H416" s="849">
        <v>0.66666666666666674</v>
      </c>
      <c r="I416" s="849">
        <v>703.59999999999991</v>
      </c>
      <c r="J416" s="849">
        <v>0.30000000000000004</v>
      </c>
      <c r="K416" s="849">
        <v>211.07999999999998</v>
      </c>
      <c r="L416" s="849">
        <v>1</v>
      </c>
      <c r="M416" s="849">
        <v>703.5999999999998</v>
      </c>
      <c r="N416" s="849">
        <v>0.2</v>
      </c>
      <c r="O416" s="849">
        <v>140.72</v>
      </c>
      <c r="P416" s="837">
        <v>0.66666666666666674</v>
      </c>
      <c r="Q416" s="850">
        <v>703.59999999999991</v>
      </c>
    </row>
    <row r="417" spans="1:17" ht="14.4" customHeight="1" x14ac:dyDescent="0.3">
      <c r="A417" s="831" t="s">
        <v>579</v>
      </c>
      <c r="B417" s="832" t="s">
        <v>5208</v>
      </c>
      <c r="C417" s="832" t="s">
        <v>5423</v>
      </c>
      <c r="D417" s="832" t="s">
        <v>5840</v>
      </c>
      <c r="E417" s="832" t="s">
        <v>5838</v>
      </c>
      <c r="F417" s="849">
        <v>1.3</v>
      </c>
      <c r="G417" s="849">
        <v>2000.6999999999998</v>
      </c>
      <c r="H417" s="849">
        <v>0.72222222222222221</v>
      </c>
      <c r="I417" s="849">
        <v>1538.9999999999998</v>
      </c>
      <c r="J417" s="849">
        <v>1.7999999999999998</v>
      </c>
      <c r="K417" s="849">
        <v>2770.2</v>
      </c>
      <c r="L417" s="849">
        <v>1</v>
      </c>
      <c r="M417" s="849">
        <v>1539</v>
      </c>
      <c r="N417" s="849">
        <v>1.2</v>
      </c>
      <c r="O417" s="849">
        <v>1846.8</v>
      </c>
      <c r="P417" s="837">
        <v>0.66666666666666674</v>
      </c>
      <c r="Q417" s="850">
        <v>1539</v>
      </c>
    </row>
    <row r="418" spans="1:17" ht="14.4" customHeight="1" x14ac:dyDescent="0.3">
      <c r="A418" s="831" t="s">
        <v>579</v>
      </c>
      <c r="B418" s="832" t="s">
        <v>5208</v>
      </c>
      <c r="C418" s="832" t="s">
        <v>5423</v>
      </c>
      <c r="D418" s="832" t="s">
        <v>5841</v>
      </c>
      <c r="E418" s="832" t="s">
        <v>5838</v>
      </c>
      <c r="F418" s="849">
        <v>0.60000000000000009</v>
      </c>
      <c r="G418" s="849">
        <v>1063.8600000000001</v>
      </c>
      <c r="H418" s="849">
        <v>0.54545454545454553</v>
      </c>
      <c r="I418" s="849">
        <v>1773.1</v>
      </c>
      <c r="J418" s="849">
        <v>1.1000000000000001</v>
      </c>
      <c r="K418" s="849">
        <v>1950.4099999999999</v>
      </c>
      <c r="L418" s="849">
        <v>1</v>
      </c>
      <c r="M418" s="849">
        <v>1773.0999999999997</v>
      </c>
      <c r="N418" s="849">
        <v>0.8</v>
      </c>
      <c r="O418" s="849">
        <v>1418.48</v>
      </c>
      <c r="P418" s="837">
        <v>0.72727272727272729</v>
      </c>
      <c r="Q418" s="850">
        <v>1773.1</v>
      </c>
    </row>
    <row r="419" spans="1:17" ht="14.4" customHeight="1" x14ac:dyDescent="0.3">
      <c r="A419" s="831" t="s">
        <v>579</v>
      </c>
      <c r="B419" s="832" t="s">
        <v>5208</v>
      </c>
      <c r="C419" s="832" t="s">
        <v>5423</v>
      </c>
      <c r="D419" s="832" t="s">
        <v>5439</v>
      </c>
      <c r="E419" s="832" t="s">
        <v>5440</v>
      </c>
      <c r="F419" s="849">
        <v>11.2</v>
      </c>
      <c r="G419" s="849">
        <v>2822.67</v>
      </c>
      <c r="H419" s="849">
        <v>1.0370486033293778</v>
      </c>
      <c r="I419" s="849">
        <v>252.02410714285716</v>
      </c>
      <c r="J419" s="849">
        <v>10.799999999999999</v>
      </c>
      <c r="K419" s="849">
        <v>2721.83</v>
      </c>
      <c r="L419" s="849">
        <v>1</v>
      </c>
      <c r="M419" s="849">
        <v>252.02129629629633</v>
      </c>
      <c r="N419" s="849">
        <v>11.299999999999999</v>
      </c>
      <c r="O419" s="849">
        <v>2847.84</v>
      </c>
      <c r="P419" s="837">
        <v>1.0462960581667482</v>
      </c>
      <c r="Q419" s="850">
        <v>252.02123893805313</v>
      </c>
    </row>
    <row r="420" spans="1:17" ht="14.4" customHeight="1" x14ac:dyDescent="0.3">
      <c r="A420" s="831" t="s">
        <v>579</v>
      </c>
      <c r="B420" s="832" t="s">
        <v>5208</v>
      </c>
      <c r="C420" s="832" t="s">
        <v>5423</v>
      </c>
      <c r="D420" s="832" t="s">
        <v>5842</v>
      </c>
      <c r="E420" s="832" t="s">
        <v>5843</v>
      </c>
      <c r="F420" s="849">
        <v>3</v>
      </c>
      <c r="G420" s="849">
        <v>1685.13</v>
      </c>
      <c r="H420" s="849">
        <v>3</v>
      </c>
      <c r="I420" s="849">
        <v>561.71</v>
      </c>
      <c r="J420" s="849">
        <v>1</v>
      </c>
      <c r="K420" s="849">
        <v>561.71</v>
      </c>
      <c r="L420" s="849">
        <v>1</v>
      </c>
      <c r="M420" s="849">
        <v>561.71</v>
      </c>
      <c r="N420" s="849">
        <v>2</v>
      </c>
      <c r="O420" s="849">
        <v>1123.42</v>
      </c>
      <c r="P420" s="837">
        <v>2</v>
      </c>
      <c r="Q420" s="850">
        <v>561.71</v>
      </c>
    </row>
    <row r="421" spans="1:17" ht="14.4" customHeight="1" x14ac:dyDescent="0.3">
      <c r="A421" s="831" t="s">
        <v>579</v>
      </c>
      <c r="B421" s="832" t="s">
        <v>5208</v>
      </c>
      <c r="C421" s="832" t="s">
        <v>5423</v>
      </c>
      <c r="D421" s="832" t="s">
        <v>5844</v>
      </c>
      <c r="E421" s="832" t="s">
        <v>5843</v>
      </c>
      <c r="F421" s="849"/>
      <c r="G421" s="849"/>
      <c r="H421" s="849"/>
      <c r="I421" s="849"/>
      <c r="J421" s="849"/>
      <c r="K421" s="849"/>
      <c r="L421" s="849"/>
      <c r="M421" s="849"/>
      <c r="N421" s="849">
        <v>2</v>
      </c>
      <c r="O421" s="849">
        <v>801.32</v>
      </c>
      <c r="P421" s="837"/>
      <c r="Q421" s="850">
        <v>400.66</v>
      </c>
    </row>
    <row r="422" spans="1:17" ht="14.4" customHeight="1" x14ac:dyDescent="0.3">
      <c r="A422" s="831" t="s">
        <v>579</v>
      </c>
      <c r="B422" s="832" t="s">
        <v>5208</v>
      </c>
      <c r="C422" s="832" t="s">
        <v>5423</v>
      </c>
      <c r="D422" s="832" t="s">
        <v>5845</v>
      </c>
      <c r="E422" s="832" t="s">
        <v>5846</v>
      </c>
      <c r="F422" s="849">
        <v>3</v>
      </c>
      <c r="G422" s="849">
        <v>11450.789999999999</v>
      </c>
      <c r="H422" s="849">
        <v>1.5</v>
      </c>
      <c r="I422" s="849">
        <v>3816.93</v>
      </c>
      <c r="J422" s="849">
        <v>2</v>
      </c>
      <c r="K422" s="849">
        <v>7633.86</v>
      </c>
      <c r="L422" s="849">
        <v>1</v>
      </c>
      <c r="M422" s="849">
        <v>3816.93</v>
      </c>
      <c r="N422" s="849">
        <v>4</v>
      </c>
      <c r="O422" s="849">
        <v>15267.72</v>
      </c>
      <c r="P422" s="837">
        <v>2</v>
      </c>
      <c r="Q422" s="850">
        <v>3816.93</v>
      </c>
    </row>
    <row r="423" spans="1:17" ht="14.4" customHeight="1" x14ac:dyDescent="0.3">
      <c r="A423" s="831" t="s">
        <v>579</v>
      </c>
      <c r="B423" s="832" t="s">
        <v>5208</v>
      </c>
      <c r="C423" s="832" t="s">
        <v>5423</v>
      </c>
      <c r="D423" s="832" t="s">
        <v>5847</v>
      </c>
      <c r="E423" s="832" t="s">
        <v>5440</v>
      </c>
      <c r="F423" s="849"/>
      <c r="G423" s="849"/>
      <c r="H423" s="849"/>
      <c r="I423" s="849"/>
      <c r="J423" s="849">
        <v>13</v>
      </c>
      <c r="K423" s="849">
        <v>7113.6</v>
      </c>
      <c r="L423" s="849">
        <v>1</v>
      </c>
      <c r="M423" s="849">
        <v>547.20000000000005</v>
      </c>
      <c r="N423" s="849">
        <v>11</v>
      </c>
      <c r="O423" s="849">
        <v>6019.2000000000007</v>
      </c>
      <c r="P423" s="837">
        <v>0.84615384615384626</v>
      </c>
      <c r="Q423" s="850">
        <v>547.20000000000005</v>
      </c>
    </row>
    <row r="424" spans="1:17" ht="14.4" customHeight="1" x14ac:dyDescent="0.3">
      <c r="A424" s="831" t="s">
        <v>579</v>
      </c>
      <c r="B424" s="832" t="s">
        <v>5208</v>
      </c>
      <c r="C424" s="832" t="s">
        <v>5423</v>
      </c>
      <c r="D424" s="832" t="s">
        <v>5441</v>
      </c>
      <c r="E424" s="832" t="s">
        <v>5440</v>
      </c>
      <c r="F424" s="849">
        <v>111</v>
      </c>
      <c r="G424" s="849">
        <v>205224.57</v>
      </c>
      <c r="H424" s="849">
        <v>0.88800000000000001</v>
      </c>
      <c r="I424" s="849">
        <v>1848.8700000000001</v>
      </c>
      <c r="J424" s="849">
        <v>125</v>
      </c>
      <c r="K424" s="849">
        <v>231108.75</v>
      </c>
      <c r="L424" s="849">
        <v>1</v>
      </c>
      <c r="M424" s="849">
        <v>1848.87</v>
      </c>
      <c r="N424" s="849">
        <v>115</v>
      </c>
      <c r="O424" s="849">
        <v>212620.05000000002</v>
      </c>
      <c r="P424" s="837">
        <v>0.92</v>
      </c>
      <c r="Q424" s="850">
        <v>1848.8700000000001</v>
      </c>
    </row>
    <row r="425" spans="1:17" ht="14.4" customHeight="1" x14ac:dyDescent="0.3">
      <c r="A425" s="831" t="s">
        <v>579</v>
      </c>
      <c r="B425" s="832" t="s">
        <v>5208</v>
      </c>
      <c r="C425" s="832" t="s">
        <v>5423</v>
      </c>
      <c r="D425" s="832" t="s">
        <v>5848</v>
      </c>
      <c r="E425" s="832" t="s">
        <v>5849</v>
      </c>
      <c r="F425" s="849">
        <v>1</v>
      </c>
      <c r="G425" s="849">
        <v>2383.64</v>
      </c>
      <c r="H425" s="849">
        <v>0.5</v>
      </c>
      <c r="I425" s="849">
        <v>2383.64</v>
      </c>
      <c r="J425" s="849">
        <v>2</v>
      </c>
      <c r="K425" s="849">
        <v>4767.28</v>
      </c>
      <c r="L425" s="849">
        <v>1</v>
      </c>
      <c r="M425" s="849">
        <v>2383.64</v>
      </c>
      <c r="N425" s="849">
        <v>7</v>
      </c>
      <c r="O425" s="849">
        <v>13643.839999999997</v>
      </c>
      <c r="P425" s="837">
        <v>2.8619758017150234</v>
      </c>
      <c r="Q425" s="850">
        <v>1949.1199999999994</v>
      </c>
    </row>
    <row r="426" spans="1:17" ht="14.4" customHeight="1" x14ac:dyDescent="0.3">
      <c r="A426" s="831" t="s">
        <v>579</v>
      </c>
      <c r="B426" s="832" t="s">
        <v>5208</v>
      </c>
      <c r="C426" s="832" t="s">
        <v>5423</v>
      </c>
      <c r="D426" s="832" t="s">
        <v>5850</v>
      </c>
      <c r="E426" s="832" t="s">
        <v>5851</v>
      </c>
      <c r="F426" s="849">
        <v>5</v>
      </c>
      <c r="G426" s="849">
        <v>7563.4</v>
      </c>
      <c r="H426" s="849">
        <v>1.6666666666666665</v>
      </c>
      <c r="I426" s="849">
        <v>1512.6799999999998</v>
      </c>
      <c r="J426" s="849">
        <v>3</v>
      </c>
      <c r="K426" s="849">
        <v>4538.04</v>
      </c>
      <c r="L426" s="849">
        <v>1</v>
      </c>
      <c r="M426" s="849">
        <v>1512.68</v>
      </c>
      <c r="N426" s="849">
        <v>10</v>
      </c>
      <c r="O426" s="849">
        <v>13631.1</v>
      </c>
      <c r="P426" s="837">
        <v>3.0037417034666949</v>
      </c>
      <c r="Q426" s="850">
        <v>1363.1100000000001</v>
      </c>
    </row>
    <row r="427" spans="1:17" ht="14.4" customHeight="1" x14ac:dyDescent="0.3">
      <c r="A427" s="831" t="s">
        <v>579</v>
      </c>
      <c r="B427" s="832" t="s">
        <v>5208</v>
      </c>
      <c r="C427" s="832" t="s">
        <v>5423</v>
      </c>
      <c r="D427" s="832" t="s">
        <v>5852</v>
      </c>
      <c r="E427" s="832" t="s">
        <v>5853</v>
      </c>
      <c r="F427" s="849">
        <v>1</v>
      </c>
      <c r="G427" s="849">
        <v>22843.53</v>
      </c>
      <c r="H427" s="849"/>
      <c r="I427" s="849">
        <v>22843.53</v>
      </c>
      <c r="J427" s="849"/>
      <c r="K427" s="849"/>
      <c r="L427" s="849"/>
      <c r="M427" s="849"/>
      <c r="N427" s="849">
        <v>1</v>
      </c>
      <c r="O427" s="849">
        <v>19782.2</v>
      </c>
      <c r="P427" s="837"/>
      <c r="Q427" s="850">
        <v>19782.2</v>
      </c>
    </row>
    <row r="428" spans="1:17" ht="14.4" customHeight="1" x14ac:dyDescent="0.3">
      <c r="A428" s="831" t="s">
        <v>579</v>
      </c>
      <c r="B428" s="832" t="s">
        <v>5208</v>
      </c>
      <c r="C428" s="832" t="s">
        <v>5423</v>
      </c>
      <c r="D428" s="832" t="s">
        <v>5854</v>
      </c>
      <c r="E428" s="832" t="s">
        <v>5855</v>
      </c>
      <c r="F428" s="849">
        <v>2</v>
      </c>
      <c r="G428" s="849">
        <v>16982.919999999998</v>
      </c>
      <c r="H428" s="849">
        <v>0.66666666666666663</v>
      </c>
      <c r="I428" s="849">
        <v>8491.4599999999991</v>
      </c>
      <c r="J428" s="849">
        <v>3</v>
      </c>
      <c r="K428" s="849">
        <v>25474.379999999997</v>
      </c>
      <c r="L428" s="849">
        <v>1</v>
      </c>
      <c r="M428" s="849">
        <v>8491.4599999999991</v>
      </c>
      <c r="N428" s="849">
        <v>3</v>
      </c>
      <c r="O428" s="849">
        <v>25474.379999999997</v>
      </c>
      <c r="P428" s="837">
        <v>1</v>
      </c>
      <c r="Q428" s="850">
        <v>8491.4599999999991</v>
      </c>
    </row>
    <row r="429" spans="1:17" ht="14.4" customHeight="1" x14ac:dyDescent="0.3">
      <c r="A429" s="831" t="s">
        <v>579</v>
      </c>
      <c r="B429" s="832" t="s">
        <v>5208</v>
      </c>
      <c r="C429" s="832" t="s">
        <v>5423</v>
      </c>
      <c r="D429" s="832" t="s">
        <v>5856</v>
      </c>
      <c r="E429" s="832" t="s">
        <v>5857</v>
      </c>
      <c r="F429" s="849">
        <v>10</v>
      </c>
      <c r="G429" s="849">
        <v>29992.400000000001</v>
      </c>
      <c r="H429" s="849">
        <v>1.1111111111111114</v>
      </c>
      <c r="I429" s="849">
        <v>2999.2400000000002</v>
      </c>
      <c r="J429" s="849">
        <v>9</v>
      </c>
      <c r="K429" s="849">
        <v>26993.159999999996</v>
      </c>
      <c r="L429" s="849">
        <v>1</v>
      </c>
      <c r="M429" s="849">
        <v>2999.24</v>
      </c>
      <c r="N429" s="849">
        <v>10</v>
      </c>
      <c r="O429" s="849">
        <v>29992.400000000001</v>
      </c>
      <c r="P429" s="837">
        <v>1.1111111111111114</v>
      </c>
      <c r="Q429" s="850">
        <v>2999.2400000000002</v>
      </c>
    </row>
    <row r="430" spans="1:17" ht="14.4" customHeight="1" x14ac:dyDescent="0.3">
      <c r="A430" s="831" t="s">
        <v>579</v>
      </c>
      <c r="B430" s="832" t="s">
        <v>5208</v>
      </c>
      <c r="C430" s="832" t="s">
        <v>5423</v>
      </c>
      <c r="D430" s="832" t="s">
        <v>5858</v>
      </c>
      <c r="E430" s="832" t="s">
        <v>5859</v>
      </c>
      <c r="F430" s="849"/>
      <c r="G430" s="849"/>
      <c r="H430" s="849"/>
      <c r="I430" s="849"/>
      <c r="J430" s="849">
        <v>1</v>
      </c>
      <c r="K430" s="849">
        <v>8076.38</v>
      </c>
      <c r="L430" s="849">
        <v>1</v>
      </c>
      <c r="M430" s="849">
        <v>8076.38</v>
      </c>
      <c r="N430" s="849"/>
      <c r="O430" s="849"/>
      <c r="P430" s="837"/>
      <c r="Q430" s="850"/>
    </row>
    <row r="431" spans="1:17" ht="14.4" customHeight="1" x14ac:dyDescent="0.3">
      <c r="A431" s="831" t="s">
        <v>579</v>
      </c>
      <c r="B431" s="832" t="s">
        <v>5208</v>
      </c>
      <c r="C431" s="832" t="s">
        <v>5423</v>
      </c>
      <c r="D431" s="832" t="s">
        <v>5860</v>
      </c>
      <c r="E431" s="832" t="s">
        <v>5861</v>
      </c>
      <c r="F431" s="849">
        <v>2</v>
      </c>
      <c r="G431" s="849">
        <v>1499.82</v>
      </c>
      <c r="H431" s="849">
        <v>0.22222222222222224</v>
      </c>
      <c r="I431" s="849">
        <v>749.91</v>
      </c>
      <c r="J431" s="849">
        <v>9</v>
      </c>
      <c r="K431" s="849">
        <v>6749.19</v>
      </c>
      <c r="L431" s="849">
        <v>1</v>
      </c>
      <c r="M431" s="849">
        <v>749.91</v>
      </c>
      <c r="N431" s="849">
        <v>0.4</v>
      </c>
      <c r="O431" s="849">
        <v>299.95999999999998</v>
      </c>
      <c r="P431" s="837">
        <v>4.4443851780732208E-2</v>
      </c>
      <c r="Q431" s="850">
        <v>749.89999999999986</v>
      </c>
    </row>
    <row r="432" spans="1:17" ht="14.4" customHeight="1" x14ac:dyDescent="0.3">
      <c r="A432" s="831" t="s">
        <v>579</v>
      </c>
      <c r="B432" s="832" t="s">
        <v>5208</v>
      </c>
      <c r="C432" s="832" t="s">
        <v>5423</v>
      </c>
      <c r="D432" s="832" t="s">
        <v>5862</v>
      </c>
      <c r="E432" s="832" t="s">
        <v>5863</v>
      </c>
      <c r="F432" s="849">
        <v>0.6</v>
      </c>
      <c r="G432" s="849">
        <v>45.01</v>
      </c>
      <c r="H432" s="849">
        <v>0.31574886004910552</v>
      </c>
      <c r="I432" s="849">
        <v>75.016666666666666</v>
      </c>
      <c r="J432" s="849">
        <v>1.9</v>
      </c>
      <c r="K432" s="849">
        <v>142.55000000000001</v>
      </c>
      <c r="L432" s="849">
        <v>1</v>
      </c>
      <c r="M432" s="849">
        <v>75.026315789473699</v>
      </c>
      <c r="N432" s="849">
        <v>1.8</v>
      </c>
      <c r="O432" s="849">
        <v>135.05000000000001</v>
      </c>
      <c r="P432" s="837">
        <v>0.94738688179586106</v>
      </c>
      <c r="Q432" s="850">
        <v>75.027777777777786</v>
      </c>
    </row>
    <row r="433" spans="1:17" ht="14.4" customHeight="1" x14ac:dyDescent="0.3">
      <c r="A433" s="831" t="s">
        <v>579</v>
      </c>
      <c r="B433" s="832" t="s">
        <v>5208</v>
      </c>
      <c r="C433" s="832" t="s">
        <v>5423</v>
      </c>
      <c r="D433" s="832" t="s">
        <v>5864</v>
      </c>
      <c r="E433" s="832" t="s">
        <v>5865</v>
      </c>
      <c r="F433" s="849">
        <v>5</v>
      </c>
      <c r="G433" s="849">
        <v>6166.35</v>
      </c>
      <c r="H433" s="849">
        <v>1.25</v>
      </c>
      <c r="I433" s="849">
        <v>1233.27</v>
      </c>
      <c r="J433" s="849">
        <v>4</v>
      </c>
      <c r="K433" s="849">
        <v>4933.08</v>
      </c>
      <c r="L433" s="849">
        <v>1</v>
      </c>
      <c r="M433" s="849">
        <v>1233.27</v>
      </c>
      <c r="N433" s="849">
        <v>4</v>
      </c>
      <c r="O433" s="849">
        <v>4933.08</v>
      </c>
      <c r="P433" s="837">
        <v>1</v>
      </c>
      <c r="Q433" s="850">
        <v>1233.27</v>
      </c>
    </row>
    <row r="434" spans="1:17" ht="14.4" customHeight="1" x14ac:dyDescent="0.3">
      <c r="A434" s="831" t="s">
        <v>579</v>
      </c>
      <c r="B434" s="832" t="s">
        <v>5208</v>
      </c>
      <c r="C434" s="832" t="s">
        <v>5423</v>
      </c>
      <c r="D434" s="832" t="s">
        <v>5866</v>
      </c>
      <c r="E434" s="832" t="s">
        <v>5867</v>
      </c>
      <c r="F434" s="849">
        <v>3</v>
      </c>
      <c r="G434" s="849">
        <v>17323.86</v>
      </c>
      <c r="H434" s="849">
        <v>0.75</v>
      </c>
      <c r="I434" s="849">
        <v>5774.62</v>
      </c>
      <c r="J434" s="849">
        <v>4</v>
      </c>
      <c r="K434" s="849">
        <v>23098.48</v>
      </c>
      <c r="L434" s="849">
        <v>1</v>
      </c>
      <c r="M434" s="849">
        <v>5774.62</v>
      </c>
      <c r="N434" s="849"/>
      <c r="O434" s="849"/>
      <c r="P434" s="837"/>
      <c r="Q434" s="850"/>
    </row>
    <row r="435" spans="1:17" ht="14.4" customHeight="1" x14ac:dyDescent="0.3">
      <c r="A435" s="831" t="s">
        <v>579</v>
      </c>
      <c r="B435" s="832" t="s">
        <v>5208</v>
      </c>
      <c r="C435" s="832" t="s">
        <v>5423</v>
      </c>
      <c r="D435" s="832" t="s">
        <v>5868</v>
      </c>
      <c r="E435" s="832" t="s">
        <v>5869</v>
      </c>
      <c r="F435" s="849">
        <v>1</v>
      </c>
      <c r="G435" s="849">
        <v>8704.42</v>
      </c>
      <c r="H435" s="849">
        <v>1</v>
      </c>
      <c r="I435" s="849">
        <v>8704.42</v>
      </c>
      <c r="J435" s="849">
        <v>1</v>
      </c>
      <c r="K435" s="849">
        <v>8704.42</v>
      </c>
      <c r="L435" s="849">
        <v>1</v>
      </c>
      <c r="M435" s="849">
        <v>8704.42</v>
      </c>
      <c r="N435" s="849">
        <v>1</v>
      </c>
      <c r="O435" s="849">
        <v>8704.42</v>
      </c>
      <c r="P435" s="837">
        <v>1</v>
      </c>
      <c r="Q435" s="850">
        <v>8704.42</v>
      </c>
    </row>
    <row r="436" spans="1:17" ht="14.4" customHeight="1" x14ac:dyDescent="0.3">
      <c r="A436" s="831" t="s">
        <v>579</v>
      </c>
      <c r="B436" s="832" t="s">
        <v>5208</v>
      </c>
      <c r="C436" s="832" t="s">
        <v>5423</v>
      </c>
      <c r="D436" s="832" t="s">
        <v>5870</v>
      </c>
      <c r="E436" s="832" t="s">
        <v>5869</v>
      </c>
      <c r="F436" s="849">
        <v>3</v>
      </c>
      <c r="G436" s="849">
        <v>28193.25</v>
      </c>
      <c r="H436" s="849">
        <v>1</v>
      </c>
      <c r="I436" s="849">
        <v>9397.75</v>
      </c>
      <c r="J436" s="849">
        <v>3</v>
      </c>
      <c r="K436" s="849">
        <v>28193.25</v>
      </c>
      <c r="L436" s="849">
        <v>1</v>
      </c>
      <c r="M436" s="849">
        <v>9397.75</v>
      </c>
      <c r="N436" s="849">
        <v>5</v>
      </c>
      <c r="O436" s="849">
        <v>46988.75</v>
      </c>
      <c r="P436" s="837">
        <v>1.6666666666666667</v>
      </c>
      <c r="Q436" s="850">
        <v>9397.75</v>
      </c>
    </row>
    <row r="437" spans="1:17" ht="14.4" customHeight="1" x14ac:dyDescent="0.3">
      <c r="A437" s="831" t="s">
        <v>579</v>
      </c>
      <c r="B437" s="832" t="s">
        <v>5208</v>
      </c>
      <c r="C437" s="832" t="s">
        <v>5423</v>
      </c>
      <c r="D437" s="832" t="s">
        <v>5871</v>
      </c>
      <c r="E437" s="832" t="s">
        <v>5872</v>
      </c>
      <c r="F437" s="849">
        <v>4</v>
      </c>
      <c r="G437" s="849">
        <v>6657.6</v>
      </c>
      <c r="H437" s="849">
        <v>1</v>
      </c>
      <c r="I437" s="849">
        <v>1664.4</v>
      </c>
      <c r="J437" s="849">
        <v>4</v>
      </c>
      <c r="K437" s="849">
        <v>6657.6</v>
      </c>
      <c r="L437" s="849">
        <v>1</v>
      </c>
      <c r="M437" s="849">
        <v>1664.4</v>
      </c>
      <c r="N437" s="849">
        <v>1</v>
      </c>
      <c r="O437" s="849">
        <v>1664.4</v>
      </c>
      <c r="P437" s="837">
        <v>0.25</v>
      </c>
      <c r="Q437" s="850">
        <v>1664.4</v>
      </c>
    </row>
    <row r="438" spans="1:17" ht="14.4" customHeight="1" x14ac:dyDescent="0.3">
      <c r="A438" s="831" t="s">
        <v>579</v>
      </c>
      <c r="B438" s="832" t="s">
        <v>5208</v>
      </c>
      <c r="C438" s="832" t="s">
        <v>5423</v>
      </c>
      <c r="D438" s="832" t="s">
        <v>5873</v>
      </c>
      <c r="E438" s="832" t="s">
        <v>5874</v>
      </c>
      <c r="F438" s="849"/>
      <c r="G438" s="849"/>
      <c r="H438" s="849"/>
      <c r="I438" s="849"/>
      <c r="J438" s="849">
        <v>13</v>
      </c>
      <c r="K438" s="849">
        <v>64496.9</v>
      </c>
      <c r="L438" s="849">
        <v>1</v>
      </c>
      <c r="M438" s="849">
        <v>4961.3</v>
      </c>
      <c r="N438" s="849">
        <v>3</v>
      </c>
      <c r="O438" s="849">
        <v>14883.900000000001</v>
      </c>
      <c r="P438" s="837">
        <v>0.23076923076923078</v>
      </c>
      <c r="Q438" s="850">
        <v>4961.3</v>
      </c>
    </row>
    <row r="439" spans="1:17" ht="14.4" customHeight="1" x14ac:dyDescent="0.3">
      <c r="A439" s="831" t="s">
        <v>579</v>
      </c>
      <c r="B439" s="832" t="s">
        <v>5208</v>
      </c>
      <c r="C439" s="832" t="s">
        <v>5423</v>
      </c>
      <c r="D439" s="832" t="s">
        <v>5875</v>
      </c>
      <c r="E439" s="832" t="s">
        <v>5876</v>
      </c>
      <c r="F439" s="849">
        <v>1</v>
      </c>
      <c r="G439" s="849">
        <v>2915.55</v>
      </c>
      <c r="H439" s="849">
        <v>0.25</v>
      </c>
      <c r="I439" s="849">
        <v>2915.55</v>
      </c>
      <c r="J439" s="849">
        <v>4</v>
      </c>
      <c r="K439" s="849">
        <v>11662.2</v>
      </c>
      <c r="L439" s="849">
        <v>1</v>
      </c>
      <c r="M439" s="849">
        <v>2915.55</v>
      </c>
      <c r="N439" s="849">
        <v>1</v>
      </c>
      <c r="O439" s="849">
        <v>2915.55</v>
      </c>
      <c r="P439" s="837">
        <v>0.25</v>
      </c>
      <c r="Q439" s="850">
        <v>2915.55</v>
      </c>
    </row>
    <row r="440" spans="1:17" ht="14.4" customHeight="1" x14ac:dyDescent="0.3">
      <c r="A440" s="831" t="s">
        <v>579</v>
      </c>
      <c r="B440" s="832" t="s">
        <v>5208</v>
      </c>
      <c r="C440" s="832" t="s">
        <v>5423</v>
      </c>
      <c r="D440" s="832" t="s">
        <v>5877</v>
      </c>
      <c r="E440" s="832" t="s">
        <v>5878</v>
      </c>
      <c r="F440" s="849">
        <v>3</v>
      </c>
      <c r="G440" s="849">
        <v>20181</v>
      </c>
      <c r="H440" s="849">
        <v>0.5</v>
      </c>
      <c r="I440" s="849">
        <v>6727</v>
      </c>
      <c r="J440" s="849">
        <v>6</v>
      </c>
      <c r="K440" s="849">
        <v>40362</v>
      </c>
      <c r="L440" s="849">
        <v>1</v>
      </c>
      <c r="M440" s="849">
        <v>6727</v>
      </c>
      <c r="N440" s="849">
        <v>5</v>
      </c>
      <c r="O440" s="849">
        <v>33635</v>
      </c>
      <c r="P440" s="837">
        <v>0.83333333333333337</v>
      </c>
      <c r="Q440" s="850">
        <v>6727</v>
      </c>
    </row>
    <row r="441" spans="1:17" ht="14.4" customHeight="1" x14ac:dyDescent="0.3">
      <c r="A441" s="831" t="s">
        <v>579</v>
      </c>
      <c r="B441" s="832" t="s">
        <v>5208</v>
      </c>
      <c r="C441" s="832" t="s">
        <v>5423</v>
      </c>
      <c r="D441" s="832" t="s">
        <v>5879</v>
      </c>
      <c r="E441" s="832" t="s">
        <v>5880</v>
      </c>
      <c r="F441" s="849">
        <v>8</v>
      </c>
      <c r="G441" s="849">
        <v>86233.76</v>
      </c>
      <c r="H441" s="849">
        <v>1.3333333333333335</v>
      </c>
      <c r="I441" s="849">
        <v>10779.22</v>
      </c>
      <c r="J441" s="849">
        <v>6</v>
      </c>
      <c r="K441" s="849">
        <v>64675.319999999992</v>
      </c>
      <c r="L441" s="849">
        <v>1</v>
      </c>
      <c r="M441" s="849">
        <v>10779.22</v>
      </c>
      <c r="N441" s="849">
        <v>11</v>
      </c>
      <c r="O441" s="849">
        <v>118571.42</v>
      </c>
      <c r="P441" s="837">
        <v>1.8333333333333335</v>
      </c>
      <c r="Q441" s="850">
        <v>10779.22</v>
      </c>
    </row>
    <row r="442" spans="1:17" ht="14.4" customHeight="1" x14ac:dyDescent="0.3">
      <c r="A442" s="831" t="s">
        <v>579</v>
      </c>
      <c r="B442" s="832" t="s">
        <v>5208</v>
      </c>
      <c r="C442" s="832" t="s">
        <v>5423</v>
      </c>
      <c r="D442" s="832" t="s">
        <v>5881</v>
      </c>
      <c r="E442" s="832" t="s">
        <v>5882</v>
      </c>
      <c r="F442" s="849">
        <v>1</v>
      </c>
      <c r="G442" s="849">
        <v>9112.75</v>
      </c>
      <c r="H442" s="849">
        <v>1</v>
      </c>
      <c r="I442" s="849">
        <v>9112.75</v>
      </c>
      <c r="J442" s="849">
        <v>1</v>
      </c>
      <c r="K442" s="849">
        <v>9112.75</v>
      </c>
      <c r="L442" s="849">
        <v>1</v>
      </c>
      <c r="M442" s="849">
        <v>9112.75</v>
      </c>
      <c r="N442" s="849">
        <v>4</v>
      </c>
      <c r="O442" s="849">
        <v>36451</v>
      </c>
      <c r="P442" s="837">
        <v>4</v>
      </c>
      <c r="Q442" s="850">
        <v>9112.75</v>
      </c>
    </row>
    <row r="443" spans="1:17" ht="14.4" customHeight="1" x14ac:dyDescent="0.3">
      <c r="A443" s="831" t="s">
        <v>579</v>
      </c>
      <c r="B443" s="832" t="s">
        <v>5208</v>
      </c>
      <c r="C443" s="832" t="s">
        <v>5423</v>
      </c>
      <c r="D443" s="832" t="s">
        <v>5883</v>
      </c>
      <c r="E443" s="832" t="s">
        <v>5884</v>
      </c>
      <c r="F443" s="849">
        <v>23</v>
      </c>
      <c r="G443" s="849">
        <v>28174.54</v>
      </c>
      <c r="H443" s="849">
        <v>1.5333333333333332</v>
      </c>
      <c r="I443" s="849">
        <v>1224.98</v>
      </c>
      <c r="J443" s="849">
        <v>15</v>
      </c>
      <c r="K443" s="849">
        <v>18374.7</v>
      </c>
      <c r="L443" s="849">
        <v>1</v>
      </c>
      <c r="M443" s="849">
        <v>1224.98</v>
      </c>
      <c r="N443" s="849">
        <v>36</v>
      </c>
      <c r="O443" s="849">
        <v>41382</v>
      </c>
      <c r="P443" s="837">
        <v>2.2521184019330929</v>
      </c>
      <c r="Q443" s="850">
        <v>1149.5</v>
      </c>
    </row>
    <row r="444" spans="1:17" ht="14.4" customHeight="1" x14ac:dyDescent="0.3">
      <c r="A444" s="831" t="s">
        <v>579</v>
      </c>
      <c r="B444" s="832" t="s">
        <v>5208</v>
      </c>
      <c r="C444" s="832" t="s">
        <v>5423</v>
      </c>
      <c r="D444" s="832" t="s">
        <v>5885</v>
      </c>
      <c r="E444" s="832" t="s">
        <v>5884</v>
      </c>
      <c r="F444" s="849">
        <v>23</v>
      </c>
      <c r="G444" s="849">
        <v>43739.79</v>
      </c>
      <c r="H444" s="849">
        <v>1.0952380952380951</v>
      </c>
      <c r="I444" s="849">
        <v>1901.73</v>
      </c>
      <c r="J444" s="849">
        <v>21</v>
      </c>
      <c r="K444" s="849">
        <v>39936.33</v>
      </c>
      <c r="L444" s="849">
        <v>1</v>
      </c>
      <c r="M444" s="849">
        <v>1901.73</v>
      </c>
      <c r="N444" s="849">
        <v>31</v>
      </c>
      <c r="O444" s="849">
        <v>58953.63</v>
      </c>
      <c r="P444" s="837">
        <v>1.4761904761904761</v>
      </c>
      <c r="Q444" s="850">
        <v>1901.73</v>
      </c>
    </row>
    <row r="445" spans="1:17" ht="14.4" customHeight="1" x14ac:dyDescent="0.3">
      <c r="A445" s="831" t="s">
        <v>579</v>
      </c>
      <c r="B445" s="832" t="s">
        <v>5208</v>
      </c>
      <c r="C445" s="832" t="s">
        <v>5423</v>
      </c>
      <c r="D445" s="832" t="s">
        <v>5886</v>
      </c>
      <c r="E445" s="832" t="s">
        <v>5887</v>
      </c>
      <c r="F445" s="849"/>
      <c r="G445" s="849"/>
      <c r="H445" s="849"/>
      <c r="I445" s="849"/>
      <c r="J445" s="849">
        <v>1</v>
      </c>
      <c r="K445" s="849">
        <v>58.6</v>
      </c>
      <c r="L445" s="849">
        <v>1</v>
      </c>
      <c r="M445" s="849">
        <v>58.6</v>
      </c>
      <c r="N445" s="849"/>
      <c r="O445" s="849"/>
      <c r="P445" s="837"/>
      <c r="Q445" s="850"/>
    </row>
    <row r="446" spans="1:17" ht="14.4" customHeight="1" x14ac:dyDescent="0.3">
      <c r="A446" s="831" t="s">
        <v>579</v>
      </c>
      <c r="B446" s="832" t="s">
        <v>5208</v>
      </c>
      <c r="C446" s="832" t="s">
        <v>5423</v>
      </c>
      <c r="D446" s="832" t="s">
        <v>5888</v>
      </c>
      <c r="E446" s="832" t="s">
        <v>5887</v>
      </c>
      <c r="F446" s="849">
        <v>1</v>
      </c>
      <c r="G446" s="849">
        <v>96.6</v>
      </c>
      <c r="H446" s="849"/>
      <c r="I446" s="849">
        <v>96.6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579</v>
      </c>
      <c r="B447" s="832" t="s">
        <v>5208</v>
      </c>
      <c r="C447" s="832" t="s">
        <v>5423</v>
      </c>
      <c r="D447" s="832" t="s">
        <v>5889</v>
      </c>
      <c r="E447" s="832" t="s">
        <v>5890</v>
      </c>
      <c r="F447" s="849"/>
      <c r="G447" s="849"/>
      <c r="H447" s="849"/>
      <c r="I447" s="849"/>
      <c r="J447" s="849"/>
      <c r="K447" s="849"/>
      <c r="L447" s="849"/>
      <c r="M447" s="849"/>
      <c r="N447" s="849">
        <v>2</v>
      </c>
      <c r="O447" s="849">
        <v>5594.3</v>
      </c>
      <c r="P447" s="837"/>
      <c r="Q447" s="850">
        <v>2797.15</v>
      </c>
    </row>
    <row r="448" spans="1:17" ht="14.4" customHeight="1" x14ac:dyDescent="0.3">
      <c r="A448" s="831" t="s">
        <v>579</v>
      </c>
      <c r="B448" s="832" t="s">
        <v>5208</v>
      </c>
      <c r="C448" s="832" t="s">
        <v>5423</v>
      </c>
      <c r="D448" s="832" t="s">
        <v>5891</v>
      </c>
      <c r="E448" s="832" t="s">
        <v>5892</v>
      </c>
      <c r="F448" s="849"/>
      <c r="G448" s="849"/>
      <c r="H448" s="849"/>
      <c r="I448" s="849"/>
      <c r="J448" s="849"/>
      <c r="K448" s="849"/>
      <c r="L448" s="849"/>
      <c r="M448" s="849"/>
      <c r="N448" s="849">
        <v>2</v>
      </c>
      <c r="O448" s="849">
        <v>6556.04</v>
      </c>
      <c r="P448" s="837"/>
      <c r="Q448" s="850">
        <v>3278.02</v>
      </c>
    </row>
    <row r="449" spans="1:17" ht="14.4" customHeight="1" x14ac:dyDescent="0.3">
      <c r="A449" s="831" t="s">
        <v>579</v>
      </c>
      <c r="B449" s="832" t="s">
        <v>5208</v>
      </c>
      <c r="C449" s="832" t="s">
        <v>5423</v>
      </c>
      <c r="D449" s="832" t="s">
        <v>5893</v>
      </c>
      <c r="E449" s="832" t="s">
        <v>5894</v>
      </c>
      <c r="F449" s="849">
        <v>1</v>
      </c>
      <c r="G449" s="849">
        <v>6968.51</v>
      </c>
      <c r="H449" s="849"/>
      <c r="I449" s="849">
        <v>6968.51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579</v>
      </c>
      <c r="B450" s="832" t="s">
        <v>5208</v>
      </c>
      <c r="C450" s="832" t="s">
        <v>5423</v>
      </c>
      <c r="D450" s="832" t="s">
        <v>5895</v>
      </c>
      <c r="E450" s="832" t="s">
        <v>5894</v>
      </c>
      <c r="F450" s="849">
        <v>1</v>
      </c>
      <c r="G450" s="849">
        <v>8342.73</v>
      </c>
      <c r="H450" s="849"/>
      <c r="I450" s="849">
        <v>8342.73</v>
      </c>
      <c r="J450" s="849"/>
      <c r="K450" s="849"/>
      <c r="L450" s="849"/>
      <c r="M450" s="849"/>
      <c r="N450" s="849">
        <v>3</v>
      </c>
      <c r="O450" s="849">
        <v>25028.19</v>
      </c>
      <c r="P450" s="837"/>
      <c r="Q450" s="850">
        <v>8342.73</v>
      </c>
    </row>
    <row r="451" spans="1:17" ht="14.4" customHeight="1" x14ac:dyDescent="0.3">
      <c r="A451" s="831" t="s">
        <v>579</v>
      </c>
      <c r="B451" s="832" t="s">
        <v>5208</v>
      </c>
      <c r="C451" s="832" t="s">
        <v>5423</v>
      </c>
      <c r="D451" s="832" t="s">
        <v>5896</v>
      </c>
      <c r="E451" s="832" t="s">
        <v>5897</v>
      </c>
      <c r="F451" s="849">
        <v>1</v>
      </c>
      <c r="G451" s="849">
        <v>10084.85</v>
      </c>
      <c r="H451" s="849">
        <v>1</v>
      </c>
      <c r="I451" s="849">
        <v>10084.85</v>
      </c>
      <c r="J451" s="849">
        <v>1</v>
      </c>
      <c r="K451" s="849">
        <v>10084.85</v>
      </c>
      <c r="L451" s="849">
        <v>1</v>
      </c>
      <c r="M451" s="849">
        <v>10084.85</v>
      </c>
      <c r="N451" s="849">
        <v>2</v>
      </c>
      <c r="O451" s="849">
        <v>20169.7</v>
      </c>
      <c r="P451" s="837">
        <v>2</v>
      </c>
      <c r="Q451" s="850">
        <v>10084.85</v>
      </c>
    </row>
    <row r="452" spans="1:17" ht="14.4" customHeight="1" x14ac:dyDescent="0.3">
      <c r="A452" s="831" t="s">
        <v>579</v>
      </c>
      <c r="B452" s="832" t="s">
        <v>5208</v>
      </c>
      <c r="C452" s="832" t="s">
        <v>5423</v>
      </c>
      <c r="D452" s="832" t="s">
        <v>5898</v>
      </c>
      <c r="E452" s="832" t="s">
        <v>5899</v>
      </c>
      <c r="F452" s="849">
        <v>8</v>
      </c>
      <c r="G452" s="849">
        <v>91075.599999999991</v>
      </c>
      <c r="H452" s="849">
        <v>1.5999999999999999</v>
      </c>
      <c r="I452" s="849">
        <v>11384.449999999999</v>
      </c>
      <c r="J452" s="849">
        <v>5</v>
      </c>
      <c r="K452" s="849">
        <v>56922.25</v>
      </c>
      <c r="L452" s="849">
        <v>1</v>
      </c>
      <c r="M452" s="849">
        <v>11384.45</v>
      </c>
      <c r="N452" s="849">
        <v>6</v>
      </c>
      <c r="O452" s="849">
        <v>68306.700000000012</v>
      </c>
      <c r="P452" s="837">
        <v>1.2000000000000002</v>
      </c>
      <c r="Q452" s="850">
        <v>11384.450000000003</v>
      </c>
    </row>
    <row r="453" spans="1:17" ht="14.4" customHeight="1" x14ac:dyDescent="0.3">
      <c r="A453" s="831" t="s">
        <v>579</v>
      </c>
      <c r="B453" s="832" t="s">
        <v>5208</v>
      </c>
      <c r="C453" s="832" t="s">
        <v>5423</v>
      </c>
      <c r="D453" s="832" t="s">
        <v>5900</v>
      </c>
      <c r="E453" s="832" t="s">
        <v>5899</v>
      </c>
      <c r="F453" s="849">
        <v>2</v>
      </c>
      <c r="G453" s="849">
        <v>20640.22</v>
      </c>
      <c r="H453" s="849">
        <v>0.5</v>
      </c>
      <c r="I453" s="849">
        <v>10320.11</v>
      </c>
      <c r="J453" s="849">
        <v>4</v>
      </c>
      <c r="K453" s="849">
        <v>41280.44</v>
      </c>
      <c r="L453" s="849">
        <v>1</v>
      </c>
      <c r="M453" s="849">
        <v>10320.11</v>
      </c>
      <c r="N453" s="849">
        <v>4</v>
      </c>
      <c r="O453" s="849">
        <v>41280.44</v>
      </c>
      <c r="P453" s="837">
        <v>1</v>
      </c>
      <c r="Q453" s="850">
        <v>10320.11</v>
      </c>
    </row>
    <row r="454" spans="1:17" ht="14.4" customHeight="1" x14ac:dyDescent="0.3">
      <c r="A454" s="831" t="s">
        <v>579</v>
      </c>
      <c r="B454" s="832" t="s">
        <v>5208</v>
      </c>
      <c r="C454" s="832" t="s">
        <v>5423</v>
      </c>
      <c r="D454" s="832" t="s">
        <v>5442</v>
      </c>
      <c r="E454" s="832" t="s">
        <v>5443</v>
      </c>
      <c r="F454" s="849">
        <v>2</v>
      </c>
      <c r="G454" s="849">
        <v>19473.28</v>
      </c>
      <c r="H454" s="849">
        <v>0.5</v>
      </c>
      <c r="I454" s="849">
        <v>9736.64</v>
      </c>
      <c r="J454" s="849">
        <v>4</v>
      </c>
      <c r="K454" s="849">
        <v>38946.559999999998</v>
      </c>
      <c r="L454" s="849">
        <v>1</v>
      </c>
      <c r="M454" s="849">
        <v>9736.64</v>
      </c>
      <c r="N454" s="849">
        <v>1</v>
      </c>
      <c r="O454" s="849">
        <v>9736.64</v>
      </c>
      <c r="P454" s="837">
        <v>0.25</v>
      </c>
      <c r="Q454" s="850">
        <v>9736.64</v>
      </c>
    </row>
    <row r="455" spans="1:17" ht="14.4" customHeight="1" x14ac:dyDescent="0.3">
      <c r="A455" s="831" t="s">
        <v>579</v>
      </c>
      <c r="B455" s="832" t="s">
        <v>5208</v>
      </c>
      <c r="C455" s="832" t="s">
        <v>5423</v>
      </c>
      <c r="D455" s="832" t="s">
        <v>5901</v>
      </c>
      <c r="E455" s="832" t="s">
        <v>5902</v>
      </c>
      <c r="F455" s="849">
        <v>2</v>
      </c>
      <c r="G455" s="849">
        <v>20515.86</v>
      </c>
      <c r="H455" s="849">
        <v>2</v>
      </c>
      <c r="I455" s="849">
        <v>10257.93</v>
      </c>
      <c r="J455" s="849">
        <v>1</v>
      </c>
      <c r="K455" s="849">
        <v>10257.93</v>
      </c>
      <c r="L455" s="849">
        <v>1</v>
      </c>
      <c r="M455" s="849">
        <v>10257.93</v>
      </c>
      <c r="N455" s="849">
        <v>1</v>
      </c>
      <c r="O455" s="849">
        <v>10257.93</v>
      </c>
      <c r="P455" s="837">
        <v>1</v>
      </c>
      <c r="Q455" s="850">
        <v>10257.93</v>
      </c>
    </row>
    <row r="456" spans="1:17" ht="14.4" customHeight="1" x14ac:dyDescent="0.3">
      <c r="A456" s="831" t="s">
        <v>579</v>
      </c>
      <c r="B456" s="832" t="s">
        <v>5208</v>
      </c>
      <c r="C456" s="832" t="s">
        <v>5423</v>
      </c>
      <c r="D456" s="832" t="s">
        <v>5903</v>
      </c>
      <c r="E456" s="832" t="s">
        <v>5904</v>
      </c>
      <c r="F456" s="849">
        <v>4</v>
      </c>
      <c r="G456" s="849">
        <v>4968</v>
      </c>
      <c r="H456" s="849">
        <v>1.3333333333333333</v>
      </c>
      <c r="I456" s="849">
        <v>1242</v>
      </c>
      <c r="J456" s="849">
        <v>3</v>
      </c>
      <c r="K456" s="849">
        <v>3726</v>
      </c>
      <c r="L456" s="849">
        <v>1</v>
      </c>
      <c r="M456" s="849">
        <v>1242</v>
      </c>
      <c r="N456" s="849">
        <v>1</v>
      </c>
      <c r="O456" s="849">
        <v>1242</v>
      </c>
      <c r="P456" s="837">
        <v>0.33333333333333331</v>
      </c>
      <c r="Q456" s="850">
        <v>1242</v>
      </c>
    </row>
    <row r="457" spans="1:17" ht="14.4" customHeight="1" x14ac:dyDescent="0.3">
      <c r="A457" s="831" t="s">
        <v>579</v>
      </c>
      <c r="B457" s="832" t="s">
        <v>5208</v>
      </c>
      <c r="C457" s="832" t="s">
        <v>5423</v>
      </c>
      <c r="D457" s="832" t="s">
        <v>5905</v>
      </c>
      <c r="E457" s="832" t="s">
        <v>5906</v>
      </c>
      <c r="F457" s="849">
        <v>1</v>
      </c>
      <c r="G457" s="849">
        <v>1355</v>
      </c>
      <c r="H457" s="849"/>
      <c r="I457" s="849">
        <v>1355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579</v>
      </c>
      <c r="B458" s="832" t="s">
        <v>5208</v>
      </c>
      <c r="C458" s="832" t="s">
        <v>5423</v>
      </c>
      <c r="D458" s="832" t="s">
        <v>5907</v>
      </c>
      <c r="E458" s="832" t="s">
        <v>5908</v>
      </c>
      <c r="F458" s="849">
        <v>34</v>
      </c>
      <c r="G458" s="849">
        <v>40486.519999999997</v>
      </c>
      <c r="H458" s="849">
        <v>1.0303030303030303</v>
      </c>
      <c r="I458" s="849">
        <v>1190.78</v>
      </c>
      <c r="J458" s="849">
        <v>33</v>
      </c>
      <c r="K458" s="849">
        <v>39295.74</v>
      </c>
      <c r="L458" s="849">
        <v>1</v>
      </c>
      <c r="M458" s="849">
        <v>1190.78</v>
      </c>
      <c r="N458" s="849">
        <v>26</v>
      </c>
      <c r="O458" s="849">
        <v>30960.28</v>
      </c>
      <c r="P458" s="837">
        <v>0.78787878787878785</v>
      </c>
      <c r="Q458" s="850">
        <v>1190.78</v>
      </c>
    </row>
    <row r="459" spans="1:17" ht="14.4" customHeight="1" x14ac:dyDescent="0.3">
      <c r="A459" s="831" t="s">
        <v>579</v>
      </c>
      <c r="B459" s="832" t="s">
        <v>5208</v>
      </c>
      <c r="C459" s="832" t="s">
        <v>5423</v>
      </c>
      <c r="D459" s="832" t="s">
        <v>5909</v>
      </c>
      <c r="E459" s="832" t="s">
        <v>5908</v>
      </c>
      <c r="F459" s="849">
        <v>49</v>
      </c>
      <c r="G459" s="849">
        <v>60074.979999999996</v>
      </c>
      <c r="H459" s="849">
        <v>0.59756097560975607</v>
      </c>
      <c r="I459" s="849">
        <v>1226.02</v>
      </c>
      <c r="J459" s="849">
        <v>82</v>
      </c>
      <c r="K459" s="849">
        <v>100533.64</v>
      </c>
      <c r="L459" s="849">
        <v>1</v>
      </c>
      <c r="M459" s="849">
        <v>1226.02</v>
      </c>
      <c r="N459" s="849">
        <v>73</v>
      </c>
      <c r="O459" s="849">
        <v>89499.46</v>
      </c>
      <c r="P459" s="837">
        <v>0.8902439024390244</v>
      </c>
      <c r="Q459" s="850">
        <v>1226.02</v>
      </c>
    </row>
    <row r="460" spans="1:17" ht="14.4" customHeight="1" x14ac:dyDescent="0.3">
      <c r="A460" s="831" t="s">
        <v>579</v>
      </c>
      <c r="B460" s="832" t="s">
        <v>5208</v>
      </c>
      <c r="C460" s="832" t="s">
        <v>5423</v>
      </c>
      <c r="D460" s="832" t="s">
        <v>5910</v>
      </c>
      <c r="E460" s="832" t="s">
        <v>5908</v>
      </c>
      <c r="F460" s="849">
        <v>13</v>
      </c>
      <c r="G460" s="849">
        <v>16342.43</v>
      </c>
      <c r="H460" s="849">
        <v>1</v>
      </c>
      <c r="I460" s="849">
        <v>1257.1100000000001</v>
      </c>
      <c r="J460" s="849">
        <v>13</v>
      </c>
      <c r="K460" s="849">
        <v>16342.43</v>
      </c>
      <c r="L460" s="849">
        <v>1</v>
      </c>
      <c r="M460" s="849">
        <v>1257.1100000000001</v>
      </c>
      <c r="N460" s="849">
        <v>14</v>
      </c>
      <c r="O460" s="849">
        <v>17599.54</v>
      </c>
      <c r="P460" s="837">
        <v>1.0769230769230769</v>
      </c>
      <c r="Q460" s="850">
        <v>1257.1100000000001</v>
      </c>
    </row>
    <row r="461" spans="1:17" ht="14.4" customHeight="1" x14ac:dyDescent="0.3">
      <c r="A461" s="831" t="s">
        <v>579</v>
      </c>
      <c r="B461" s="832" t="s">
        <v>5208</v>
      </c>
      <c r="C461" s="832" t="s">
        <v>5423</v>
      </c>
      <c r="D461" s="832" t="s">
        <v>5911</v>
      </c>
      <c r="E461" s="832" t="s">
        <v>5912</v>
      </c>
      <c r="F461" s="849"/>
      <c r="G461" s="849"/>
      <c r="H461" s="849"/>
      <c r="I461" s="849"/>
      <c r="J461" s="849"/>
      <c r="K461" s="849"/>
      <c r="L461" s="849"/>
      <c r="M461" s="849"/>
      <c r="N461" s="849">
        <v>2</v>
      </c>
      <c r="O461" s="849">
        <v>1662.12</v>
      </c>
      <c r="P461" s="837"/>
      <c r="Q461" s="850">
        <v>831.06</v>
      </c>
    </row>
    <row r="462" spans="1:17" ht="14.4" customHeight="1" x14ac:dyDescent="0.3">
      <c r="A462" s="831" t="s">
        <v>579</v>
      </c>
      <c r="B462" s="832" t="s">
        <v>5208</v>
      </c>
      <c r="C462" s="832" t="s">
        <v>5423</v>
      </c>
      <c r="D462" s="832" t="s">
        <v>5913</v>
      </c>
      <c r="E462" s="832" t="s">
        <v>5914</v>
      </c>
      <c r="F462" s="849">
        <v>9</v>
      </c>
      <c r="G462" s="849">
        <v>101126.25</v>
      </c>
      <c r="H462" s="849">
        <v>1.5</v>
      </c>
      <c r="I462" s="849">
        <v>11236.25</v>
      </c>
      <c r="J462" s="849">
        <v>6</v>
      </c>
      <c r="K462" s="849">
        <v>67417.5</v>
      </c>
      <c r="L462" s="849">
        <v>1</v>
      </c>
      <c r="M462" s="849">
        <v>11236.25</v>
      </c>
      <c r="N462" s="849">
        <v>7</v>
      </c>
      <c r="O462" s="849">
        <v>78653.75</v>
      </c>
      <c r="P462" s="837">
        <v>1.1666666666666667</v>
      </c>
      <c r="Q462" s="850">
        <v>11236.25</v>
      </c>
    </row>
    <row r="463" spans="1:17" ht="14.4" customHeight="1" x14ac:dyDescent="0.3">
      <c r="A463" s="831" t="s">
        <v>579</v>
      </c>
      <c r="B463" s="832" t="s">
        <v>5208</v>
      </c>
      <c r="C463" s="832" t="s">
        <v>5423</v>
      </c>
      <c r="D463" s="832" t="s">
        <v>5915</v>
      </c>
      <c r="E463" s="832" t="s">
        <v>5916</v>
      </c>
      <c r="F463" s="849">
        <v>2</v>
      </c>
      <c r="G463" s="849">
        <v>41433.82</v>
      </c>
      <c r="H463" s="849">
        <v>0.4</v>
      </c>
      <c r="I463" s="849">
        <v>20716.91</v>
      </c>
      <c r="J463" s="849">
        <v>5</v>
      </c>
      <c r="K463" s="849">
        <v>103584.54999999999</v>
      </c>
      <c r="L463" s="849">
        <v>1</v>
      </c>
      <c r="M463" s="849">
        <v>20716.909999999996</v>
      </c>
      <c r="N463" s="849">
        <v>1</v>
      </c>
      <c r="O463" s="849">
        <v>16008.69</v>
      </c>
      <c r="P463" s="837">
        <v>0.15454708255236907</v>
      </c>
      <c r="Q463" s="850">
        <v>16008.69</v>
      </c>
    </row>
    <row r="464" spans="1:17" ht="14.4" customHeight="1" x14ac:dyDescent="0.3">
      <c r="A464" s="831" t="s">
        <v>579</v>
      </c>
      <c r="B464" s="832" t="s">
        <v>5208</v>
      </c>
      <c r="C464" s="832" t="s">
        <v>5423</v>
      </c>
      <c r="D464" s="832" t="s">
        <v>5607</v>
      </c>
      <c r="E464" s="832" t="s">
        <v>5917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7051.42</v>
      </c>
      <c r="P464" s="837"/>
      <c r="Q464" s="850">
        <v>7051.42</v>
      </c>
    </row>
    <row r="465" spans="1:17" ht="14.4" customHeight="1" x14ac:dyDescent="0.3">
      <c r="A465" s="831" t="s">
        <v>579</v>
      </c>
      <c r="B465" s="832" t="s">
        <v>5208</v>
      </c>
      <c r="C465" s="832" t="s">
        <v>5423</v>
      </c>
      <c r="D465" s="832" t="s">
        <v>5918</v>
      </c>
      <c r="E465" s="832" t="s">
        <v>5919</v>
      </c>
      <c r="F465" s="849"/>
      <c r="G465" s="849"/>
      <c r="H465" s="849"/>
      <c r="I465" s="849"/>
      <c r="J465" s="849">
        <v>1</v>
      </c>
      <c r="K465" s="849">
        <v>9701.4</v>
      </c>
      <c r="L465" s="849">
        <v>1</v>
      </c>
      <c r="M465" s="849">
        <v>9701.4</v>
      </c>
      <c r="N465" s="849">
        <v>4</v>
      </c>
      <c r="O465" s="849">
        <v>38805.599999999999</v>
      </c>
      <c r="P465" s="837">
        <v>4</v>
      </c>
      <c r="Q465" s="850">
        <v>9701.4</v>
      </c>
    </row>
    <row r="466" spans="1:17" ht="14.4" customHeight="1" x14ac:dyDescent="0.3">
      <c r="A466" s="831" t="s">
        <v>579</v>
      </c>
      <c r="B466" s="832" t="s">
        <v>5208</v>
      </c>
      <c r="C466" s="832" t="s">
        <v>5423</v>
      </c>
      <c r="D466" s="832" t="s">
        <v>5920</v>
      </c>
      <c r="E466" s="832" t="s">
        <v>5919</v>
      </c>
      <c r="F466" s="849">
        <v>2</v>
      </c>
      <c r="G466" s="849">
        <v>22265.24</v>
      </c>
      <c r="H466" s="849">
        <v>1</v>
      </c>
      <c r="I466" s="849">
        <v>11132.62</v>
      </c>
      <c r="J466" s="849">
        <v>2</v>
      </c>
      <c r="K466" s="849">
        <v>22265.24</v>
      </c>
      <c r="L466" s="849">
        <v>1</v>
      </c>
      <c r="M466" s="849">
        <v>11132.62</v>
      </c>
      <c r="N466" s="849">
        <v>4</v>
      </c>
      <c r="O466" s="849">
        <v>44530.48</v>
      </c>
      <c r="P466" s="837">
        <v>2</v>
      </c>
      <c r="Q466" s="850">
        <v>11132.62</v>
      </c>
    </row>
    <row r="467" spans="1:17" ht="14.4" customHeight="1" x14ac:dyDescent="0.3">
      <c r="A467" s="831" t="s">
        <v>579</v>
      </c>
      <c r="B467" s="832" t="s">
        <v>5208</v>
      </c>
      <c r="C467" s="832" t="s">
        <v>5423</v>
      </c>
      <c r="D467" s="832" t="s">
        <v>5921</v>
      </c>
      <c r="E467" s="832" t="s">
        <v>5922</v>
      </c>
      <c r="F467" s="849">
        <v>1</v>
      </c>
      <c r="G467" s="849">
        <v>5147</v>
      </c>
      <c r="H467" s="849">
        <v>0.25</v>
      </c>
      <c r="I467" s="849">
        <v>5147</v>
      </c>
      <c r="J467" s="849">
        <v>4</v>
      </c>
      <c r="K467" s="849">
        <v>20588</v>
      </c>
      <c r="L467" s="849">
        <v>1</v>
      </c>
      <c r="M467" s="849">
        <v>5147</v>
      </c>
      <c r="N467" s="849">
        <v>4</v>
      </c>
      <c r="O467" s="849">
        <v>20588</v>
      </c>
      <c r="P467" s="837">
        <v>1</v>
      </c>
      <c r="Q467" s="850">
        <v>5147</v>
      </c>
    </row>
    <row r="468" spans="1:17" ht="14.4" customHeight="1" x14ac:dyDescent="0.3">
      <c r="A468" s="831" t="s">
        <v>579</v>
      </c>
      <c r="B468" s="832" t="s">
        <v>5208</v>
      </c>
      <c r="C468" s="832" t="s">
        <v>5423</v>
      </c>
      <c r="D468" s="832" t="s">
        <v>5923</v>
      </c>
      <c r="E468" s="832" t="s">
        <v>5924</v>
      </c>
      <c r="F468" s="849">
        <v>11</v>
      </c>
      <c r="G468" s="849">
        <v>127281</v>
      </c>
      <c r="H468" s="849">
        <v>2.75</v>
      </c>
      <c r="I468" s="849">
        <v>11571</v>
      </c>
      <c r="J468" s="849">
        <v>4</v>
      </c>
      <c r="K468" s="849">
        <v>46284</v>
      </c>
      <c r="L468" s="849">
        <v>1</v>
      </c>
      <c r="M468" s="849">
        <v>11571</v>
      </c>
      <c r="N468" s="849">
        <v>7</v>
      </c>
      <c r="O468" s="849">
        <v>80997</v>
      </c>
      <c r="P468" s="837">
        <v>1.75</v>
      </c>
      <c r="Q468" s="850">
        <v>11571</v>
      </c>
    </row>
    <row r="469" spans="1:17" ht="14.4" customHeight="1" x14ac:dyDescent="0.3">
      <c r="A469" s="831" t="s">
        <v>579</v>
      </c>
      <c r="B469" s="832" t="s">
        <v>5208</v>
      </c>
      <c r="C469" s="832" t="s">
        <v>5423</v>
      </c>
      <c r="D469" s="832" t="s">
        <v>5925</v>
      </c>
      <c r="E469" s="832" t="s">
        <v>5436</v>
      </c>
      <c r="F469" s="849">
        <v>25</v>
      </c>
      <c r="G469" s="849">
        <v>33992.75</v>
      </c>
      <c r="H469" s="849">
        <v>2.0833333333333335</v>
      </c>
      <c r="I469" s="849">
        <v>1359.71</v>
      </c>
      <c r="J469" s="849">
        <v>12</v>
      </c>
      <c r="K469" s="849">
        <v>16316.52</v>
      </c>
      <c r="L469" s="849">
        <v>1</v>
      </c>
      <c r="M469" s="849">
        <v>1359.71</v>
      </c>
      <c r="N469" s="849">
        <v>26</v>
      </c>
      <c r="O469" s="849">
        <v>35352.46</v>
      </c>
      <c r="P469" s="837">
        <v>2.1666666666666665</v>
      </c>
      <c r="Q469" s="850">
        <v>1359.71</v>
      </c>
    </row>
    <row r="470" spans="1:17" ht="14.4" customHeight="1" x14ac:dyDescent="0.3">
      <c r="A470" s="831" t="s">
        <v>579</v>
      </c>
      <c r="B470" s="832" t="s">
        <v>5208</v>
      </c>
      <c r="C470" s="832" t="s">
        <v>5423</v>
      </c>
      <c r="D470" s="832" t="s">
        <v>5926</v>
      </c>
      <c r="E470" s="832" t="s">
        <v>5927</v>
      </c>
      <c r="F470" s="849">
        <v>5</v>
      </c>
      <c r="G470" s="849">
        <v>7119.8</v>
      </c>
      <c r="H470" s="849">
        <v>2.5</v>
      </c>
      <c r="I470" s="849">
        <v>1423.96</v>
      </c>
      <c r="J470" s="849">
        <v>2</v>
      </c>
      <c r="K470" s="849">
        <v>2847.92</v>
      </c>
      <c r="L470" s="849">
        <v>1</v>
      </c>
      <c r="M470" s="849">
        <v>1423.96</v>
      </c>
      <c r="N470" s="849">
        <v>2</v>
      </c>
      <c r="O470" s="849">
        <v>2847.92</v>
      </c>
      <c r="P470" s="837">
        <v>1</v>
      </c>
      <c r="Q470" s="850">
        <v>1423.96</v>
      </c>
    </row>
    <row r="471" spans="1:17" ht="14.4" customHeight="1" x14ac:dyDescent="0.3">
      <c r="A471" s="831" t="s">
        <v>579</v>
      </c>
      <c r="B471" s="832" t="s">
        <v>5208</v>
      </c>
      <c r="C471" s="832" t="s">
        <v>5423</v>
      </c>
      <c r="D471" s="832" t="s">
        <v>5928</v>
      </c>
      <c r="E471" s="832" t="s">
        <v>5929</v>
      </c>
      <c r="F471" s="849">
        <v>4</v>
      </c>
      <c r="G471" s="849">
        <v>874.68</v>
      </c>
      <c r="H471" s="849">
        <v>0.4</v>
      </c>
      <c r="I471" s="849">
        <v>218.67</v>
      </c>
      <c r="J471" s="849">
        <v>10</v>
      </c>
      <c r="K471" s="849">
        <v>2186.6999999999998</v>
      </c>
      <c r="L471" s="849">
        <v>1</v>
      </c>
      <c r="M471" s="849">
        <v>218.67</v>
      </c>
      <c r="N471" s="849">
        <v>11</v>
      </c>
      <c r="O471" s="849">
        <v>2405.37</v>
      </c>
      <c r="P471" s="837">
        <v>1.1000000000000001</v>
      </c>
      <c r="Q471" s="850">
        <v>218.67</v>
      </c>
    </row>
    <row r="472" spans="1:17" ht="14.4" customHeight="1" x14ac:dyDescent="0.3">
      <c r="A472" s="831" t="s">
        <v>579</v>
      </c>
      <c r="B472" s="832" t="s">
        <v>5208</v>
      </c>
      <c r="C472" s="832" t="s">
        <v>5423</v>
      </c>
      <c r="D472" s="832" t="s">
        <v>5930</v>
      </c>
      <c r="E472" s="832" t="s">
        <v>5931</v>
      </c>
      <c r="F472" s="849">
        <v>4</v>
      </c>
      <c r="G472" s="849">
        <v>3934.04</v>
      </c>
      <c r="H472" s="849"/>
      <c r="I472" s="849">
        <v>983.51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579</v>
      </c>
      <c r="B473" s="832" t="s">
        <v>5208</v>
      </c>
      <c r="C473" s="832" t="s">
        <v>5423</v>
      </c>
      <c r="D473" s="832" t="s">
        <v>5932</v>
      </c>
      <c r="E473" s="832" t="s">
        <v>5933</v>
      </c>
      <c r="F473" s="849">
        <v>8</v>
      </c>
      <c r="G473" s="849">
        <v>1918.48</v>
      </c>
      <c r="H473" s="849">
        <v>0.88888888888888895</v>
      </c>
      <c r="I473" s="849">
        <v>239.81</v>
      </c>
      <c r="J473" s="849">
        <v>9</v>
      </c>
      <c r="K473" s="849">
        <v>2158.29</v>
      </c>
      <c r="L473" s="849">
        <v>1</v>
      </c>
      <c r="M473" s="849">
        <v>239.81</v>
      </c>
      <c r="N473" s="849">
        <v>6</v>
      </c>
      <c r="O473" s="849">
        <v>1438.8600000000001</v>
      </c>
      <c r="P473" s="837">
        <v>0.66666666666666674</v>
      </c>
      <c r="Q473" s="850">
        <v>239.81000000000003</v>
      </c>
    </row>
    <row r="474" spans="1:17" ht="14.4" customHeight="1" x14ac:dyDescent="0.3">
      <c r="A474" s="831" t="s">
        <v>579</v>
      </c>
      <c r="B474" s="832" t="s">
        <v>5208</v>
      </c>
      <c r="C474" s="832" t="s">
        <v>5423</v>
      </c>
      <c r="D474" s="832" t="s">
        <v>5934</v>
      </c>
      <c r="E474" s="832" t="s">
        <v>5935</v>
      </c>
      <c r="F474" s="849">
        <v>6</v>
      </c>
      <c r="G474" s="849">
        <v>10589.58</v>
      </c>
      <c r="H474" s="849">
        <v>0.75</v>
      </c>
      <c r="I474" s="849">
        <v>1764.93</v>
      </c>
      <c r="J474" s="849">
        <v>8</v>
      </c>
      <c r="K474" s="849">
        <v>14119.44</v>
      </c>
      <c r="L474" s="849">
        <v>1</v>
      </c>
      <c r="M474" s="849">
        <v>1764.93</v>
      </c>
      <c r="N474" s="849">
        <v>28</v>
      </c>
      <c r="O474" s="849">
        <v>49418.04</v>
      </c>
      <c r="P474" s="837">
        <v>3.5</v>
      </c>
      <c r="Q474" s="850">
        <v>1764.93</v>
      </c>
    </row>
    <row r="475" spans="1:17" ht="14.4" customHeight="1" x14ac:dyDescent="0.3">
      <c r="A475" s="831" t="s">
        <v>579</v>
      </c>
      <c r="B475" s="832" t="s">
        <v>5208</v>
      </c>
      <c r="C475" s="832" t="s">
        <v>5423</v>
      </c>
      <c r="D475" s="832" t="s">
        <v>5936</v>
      </c>
      <c r="E475" s="832" t="s">
        <v>5935</v>
      </c>
      <c r="F475" s="849">
        <v>46</v>
      </c>
      <c r="G475" s="849">
        <v>82040.08</v>
      </c>
      <c r="H475" s="849">
        <v>1.3142857142857143</v>
      </c>
      <c r="I475" s="849">
        <v>1783.48</v>
      </c>
      <c r="J475" s="849">
        <v>35</v>
      </c>
      <c r="K475" s="849">
        <v>62421.8</v>
      </c>
      <c r="L475" s="849">
        <v>1</v>
      </c>
      <c r="M475" s="849">
        <v>1783.48</v>
      </c>
      <c r="N475" s="849">
        <v>59</v>
      </c>
      <c r="O475" s="849">
        <v>105225.32</v>
      </c>
      <c r="P475" s="837">
        <v>1.6857142857142857</v>
      </c>
      <c r="Q475" s="850">
        <v>1783.48</v>
      </c>
    </row>
    <row r="476" spans="1:17" ht="14.4" customHeight="1" x14ac:dyDescent="0.3">
      <c r="A476" s="831" t="s">
        <v>579</v>
      </c>
      <c r="B476" s="832" t="s">
        <v>5208</v>
      </c>
      <c r="C476" s="832" t="s">
        <v>5423</v>
      </c>
      <c r="D476" s="832" t="s">
        <v>5937</v>
      </c>
      <c r="E476" s="832" t="s">
        <v>5933</v>
      </c>
      <c r="F476" s="849">
        <v>3</v>
      </c>
      <c r="G476" s="849">
        <v>718.2</v>
      </c>
      <c r="H476" s="849">
        <v>0.75</v>
      </c>
      <c r="I476" s="849">
        <v>239.4</v>
      </c>
      <c r="J476" s="849">
        <v>4</v>
      </c>
      <c r="K476" s="849">
        <v>957.6</v>
      </c>
      <c r="L476" s="849">
        <v>1</v>
      </c>
      <c r="M476" s="849">
        <v>239.4</v>
      </c>
      <c r="N476" s="849">
        <v>14</v>
      </c>
      <c r="O476" s="849">
        <v>3351.6000000000004</v>
      </c>
      <c r="P476" s="837">
        <v>3.5000000000000004</v>
      </c>
      <c r="Q476" s="850">
        <v>239.40000000000003</v>
      </c>
    </row>
    <row r="477" spans="1:17" ht="14.4" customHeight="1" x14ac:dyDescent="0.3">
      <c r="A477" s="831" t="s">
        <v>579</v>
      </c>
      <c r="B477" s="832" t="s">
        <v>5208</v>
      </c>
      <c r="C477" s="832" t="s">
        <v>5423</v>
      </c>
      <c r="D477" s="832" t="s">
        <v>5938</v>
      </c>
      <c r="E477" s="832" t="s">
        <v>5759</v>
      </c>
      <c r="F477" s="849">
        <v>4</v>
      </c>
      <c r="G477" s="849">
        <v>1305.8</v>
      </c>
      <c r="H477" s="849">
        <v>4</v>
      </c>
      <c r="I477" s="849">
        <v>326.45</v>
      </c>
      <c r="J477" s="849">
        <v>1</v>
      </c>
      <c r="K477" s="849">
        <v>326.45</v>
      </c>
      <c r="L477" s="849">
        <v>1</v>
      </c>
      <c r="M477" s="849">
        <v>326.45</v>
      </c>
      <c r="N477" s="849">
        <v>5</v>
      </c>
      <c r="O477" s="849">
        <v>1632.25</v>
      </c>
      <c r="P477" s="837">
        <v>5</v>
      </c>
      <c r="Q477" s="850">
        <v>326.45</v>
      </c>
    </row>
    <row r="478" spans="1:17" ht="14.4" customHeight="1" x14ac:dyDescent="0.3">
      <c r="A478" s="831" t="s">
        <v>579</v>
      </c>
      <c r="B478" s="832" t="s">
        <v>5208</v>
      </c>
      <c r="C478" s="832" t="s">
        <v>5423</v>
      </c>
      <c r="D478" s="832" t="s">
        <v>5939</v>
      </c>
      <c r="E478" s="832" t="s">
        <v>5940</v>
      </c>
      <c r="F478" s="849">
        <v>1</v>
      </c>
      <c r="G478" s="849">
        <v>11338</v>
      </c>
      <c r="H478" s="849">
        <v>1</v>
      </c>
      <c r="I478" s="849">
        <v>11338</v>
      </c>
      <c r="J478" s="849">
        <v>1</v>
      </c>
      <c r="K478" s="849">
        <v>11338</v>
      </c>
      <c r="L478" s="849">
        <v>1</v>
      </c>
      <c r="M478" s="849">
        <v>11338</v>
      </c>
      <c r="N478" s="849"/>
      <c r="O478" s="849"/>
      <c r="P478" s="837"/>
      <c r="Q478" s="850"/>
    </row>
    <row r="479" spans="1:17" ht="14.4" customHeight="1" x14ac:dyDescent="0.3">
      <c r="A479" s="831" t="s">
        <v>579</v>
      </c>
      <c r="B479" s="832" t="s">
        <v>5208</v>
      </c>
      <c r="C479" s="832" t="s">
        <v>5423</v>
      </c>
      <c r="D479" s="832" t="s">
        <v>5941</v>
      </c>
      <c r="E479" s="832" t="s">
        <v>5942</v>
      </c>
      <c r="F479" s="849">
        <v>1</v>
      </c>
      <c r="G479" s="849">
        <v>2707</v>
      </c>
      <c r="H479" s="849"/>
      <c r="I479" s="849">
        <v>2707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579</v>
      </c>
      <c r="B480" s="832" t="s">
        <v>5208</v>
      </c>
      <c r="C480" s="832" t="s">
        <v>5423</v>
      </c>
      <c r="D480" s="832" t="s">
        <v>5943</v>
      </c>
      <c r="E480" s="832" t="s">
        <v>5944</v>
      </c>
      <c r="F480" s="849">
        <v>2</v>
      </c>
      <c r="G480" s="849">
        <v>9216</v>
      </c>
      <c r="H480" s="849">
        <v>2</v>
      </c>
      <c r="I480" s="849">
        <v>4608</v>
      </c>
      <c r="J480" s="849">
        <v>1</v>
      </c>
      <c r="K480" s="849">
        <v>4608</v>
      </c>
      <c r="L480" s="849">
        <v>1</v>
      </c>
      <c r="M480" s="849">
        <v>4608</v>
      </c>
      <c r="N480" s="849"/>
      <c r="O480" s="849"/>
      <c r="P480" s="837"/>
      <c r="Q480" s="850"/>
    </row>
    <row r="481" spans="1:17" ht="14.4" customHeight="1" x14ac:dyDescent="0.3">
      <c r="A481" s="831" t="s">
        <v>579</v>
      </c>
      <c r="B481" s="832" t="s">
        <v>5208</v>
      </c>
      <c r="C481" s="832" t="s">
        <v>5423</v>
      </c>
      <c r="D481" s="832" t="s">
        <v>5945</v>
      </c>
      <c r="E481" s="832" t="s">
        <v>5946</v>
      </c>
      <c r="F481" s="849">
        <v>1</v>
      </c>
      <c r="G481" s="849">
        <v>2707</v>
      </c>
      <c r="H481" s="849">
        <v>1</v>
      </c>
      <c r="I481" s="849">
        <v>2707</v>
      </c>
      <c r="J481" s="849">
        <v>1</v>
      </c>
      <c r="K481" s="849">
        <v>2707</v>
      </c>
      <c r="L481" s="849">
        <v>1</v>
      </c>
      <c r="M481" s="849">
        <v>2707</v>
      </c>
      <c r="N481" s="849"/>
      <c r="O481" s="849"/>
      <c r="P481" s="837"/>
      <c r="Q481" s="850"/>
    </row>
    <row r="482" spans="1:17" ht="14.4" customHeight="1" x14ac:dyDescent="0.3">
      <c r="A482" s="831" t="s">
        <v>579</v>
      </c>
      <c r="B482" s="832" t="s">
        <v>5208</v>
      </c>
      <c r="C482" s="832" t="s">
        <v>5423</v>
      </c>
      <c r="D482" s="832" t="s">
        <v>5947</v>
      </c>
      <c r="E482" s="832" t="s">
        <v>5778</v>
      </c>
      <c r="F482" s="849">
        <v>3</v>
      </c>
      <c r="G482" s="849">
        <v>4159.9500000000007</v>
      </c>
      <c r="H482" s="849">
        <v>3.0000000000000004</v>
      </c>
      <c r="I482" s="849">
        <v>1386.6500000000003</v>
      </c>
      <c r="J482" s="849">
        <v>1</v>
      </c>
      <c r="K482" s="849">
        <v>1386.65</v>
      </c>
      <c r="L482" s="849">
        <v>1</v>
      </c>
      <c r="M482" s="849">
        <v>1386.65</v>
      </c>
      <c r="N482" s="849">
        <v>1</v>
      </c>
      <c r="O482" s="849">
        <v>1386.65</v>
      </c>
      <c r="P482" s="837">
        <v>1</v>
      </c>
      <c r="Q482" s="850">
        <v>1386.65</v>
      </c>
    </row>
    <row r="483" spans="1:17" ht="14.4" customHeight="1" x14ac:dyDescent="0.3">
      <c r="A483" s="831" t="s">
        <v>579</v>
      </c>
      <c r="B483" s="832" t="s">
        <v>5208</v>
      </c>
      <c r="C483" s="832" t="s">
        <v>5423</v>
      </c>
      <c r="D483" s="832" t="s">
        <v>5948</v>
      </c>
      <c r="E483" s="832" t="s">
        <v>5949</v>
      </c>
      <c r="F483" s="849">
        <v>3</v>
      </c>
      <c r="G483" s="849">
        <v>27419.07</v>
      </c>
      <c r="H483" s="849">
        <v>3</v>
      </c>
      <c r="I483" s="849">
        <v>9139.69</v>
      </c>
      <c r="J483" s="849">
        <v>1</v>
      </c>
      <c r="K483" s="849">
        <v>9139.69</v>
      </c>
      <c r="L483" s="849">
        <v>1</v>
      </c>
      <c r="M483" s="849">
        <v>9139.69</v>
      </c>
      <c r="N483" s="849">
        <v>2</v>
      </c>
      <c r="O483" s="849">
        <v>18279.38</v>
      </c>
      <c r="P483" s="837">
        <v>2</v>
      </c>
      <c r="Q483" s="850">
        <v>9139.69</v>
      </c>
    </row>
    <row r="484" spans="1:17" ht="14.4" customHeight="1" x14ac:dyDescent="0.3">
      <c r="A484" s="831" t="s">
        <v>579</v>
      </c>
      <c r="B484" s="832" t="s">
        <v>5208</v>
      </c>
      <c r="C484" s="832" t="s">
        <v>5423</v>
      </c>
      <c r="D484" s="832" t="s">
        <v>5950</v>
      </c>
      <c r="E484" s="832" t="s">
        <v>5951</v>
      </c>
      <c r="F484" s="849">
        <v>24</v>
      </c>
      <c r="G484" s="849">
        <v>51113.52</v>
      </c>
      <c r="H484" s="849">
        <v>2</v>
      </c>
      <c r="I484" s="849">
        <v>2129.73</v>
      </c>
      <c r="J484" s="849">
        <v>12</v>
      </c>
      <c r="K484" s="849">
        <v>25556.76</v>
      </c>
      <c r="L484" s="849">
        <v>1</v>
      </c>
      <c r="M484" s="849">
        <v>2129.73</v>
      </c>
      <c r="N484" s="849">
        <v>15</v>
      </c>
      <c r="O484" s="849">
        <v>31945.949999999997</v>
      </c>
      <c r="P484" s="837">
        <v>1.25</v>
      </c>
      <c r="Q484" s="850">
        <v>2129.73</v>
      </c>
    </row>
    <row r="485" spans="1:17" ht="14.4" customHeight="1" x14ac:dyDescent="0.3">
      <c r="A485" s="831" t="s">
        <v>579</v>
      </c>
      <c r="B485" s="832" t="s">
        <v>5208</v>
      </c>
      <c r="C485" s="832" t="s">
        <v>5423</v>
      </c>
      <c r="D485" s="832" t="s">
        <v>5952</v>
      </c>
      <c r="E485" s="832" t="s">
        <v>5951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2342.1799999999998</v>
      </c>
      <c r="P485" s="837"/>
      <c r="Q485" s="850">
        <v>2342.1799999999998</v>
      </c>
    </row>
    <row r="486" spans="1:17" ht="14.4" customHeight="1" x14ac:dyDescent="0.3">
      <c r="A486" s="831" t="s">
        <v>579</v>
      </c>
      <c r="B486" s="832" t="s">
        <v>5208</v>
      </c>
      <c r="C486" s="832" t="s">
        <v>5423</v>
      </c>
      <c r="D486" s="832" t="s">
        <v>5953</v>
      </c>
      <c r="E486" s="832" t="s">
        <v>5954</v>
      </c>
      <c r="F486" s="849">
        <v>1</v>
      </c>
      <c r="G486" s="849">
        <v>3639.5</v>
      </c>
      <c r="H486" s="849"/>
      <c r="I486" s="849">
        <v>3639.5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579</v>
      </c>
      <c r="B487" s="832" t="s">
        <v>5208</v>
      </c>
      <c r="C487" s="832" t="s">
        <v>5423</v>
      </c>
      <c r="D487" s="832" t="s">
        <v>5955</v>
      </c>
      <c r="E487" s="832" t="s">
        <v>5956</v>
      </c>
      <c r="F487" s="849"/>
      <c r="G487" s="849"/>
      <c r="H487" s="849"/>
      <c r="I487" s="849"/>
      <c r="J487" s="849">
        <v>1</v>
      </c>
      <c r="K487" s="849">
        <v>6187.2</v>
      </c>
      <c r="L487" s="849">
        <v>1</v>
      </c>
      <c r="M487" s="849">
        <v>6187.2</v>
      </c>
      <c r="N487" s="849"/>
      <c r="O487" s="849"/>
      <c r="P487" s="837"/>
      <c r="Q487" s="850"/>
    </row>
    <row r="488" spans="1:17" ht="14.4" customHeight="1" x14ac:dyDescent="0.3">
      <c r="A488" s="831" t="s">
        <v>579</v>
      </c>
      <c r="B488" s="832" t="s">
        <v>5208</v>
      </c>
      <c r="C488" s="832" t="s">
        <v>5423</v>
      </c>
      <c r="D488" s="832" t="s">
        <v>5957</v>
      </c>
      <c r="E488" s="832" t="s">
        <v>5956</v>
      </c>
      <c r="F488" s="849">
        <v>3</v>
      </c>
      <c r="G488" s="849">
        <v>18561.599999999999</v>
      </c>
      <c r="H488" s="849"/>
      <c r="I488" s="849">
        <v>6187.2</v>
      </c>
      <c r="J488" s="849"/>
      <c r="K488" s="849"/>
      <c r="L488" s="849"/>
      <c r="M488" s="849"/>
      <c r="N488" s="849">
        <v>1</v>
      </c>
      <c r="O488" s="849">
        <v>6187.2</v>
      </c>
      <c r="P488" s="837"/>
      <c r="Q488" s="850">
        <v>6187.2</v>
      </c>
    </row>
    <row r="489" spans="1:17" ht="14.4" customHeight="1" x14ac:dyDescent="0.3">
      <c r="A489" s="831" t="s">
        <v>579</v>
      </c>
      <c r="B489" s="832" t="s">
        <v>5208</v>
      </c>
      <c r="C489" s="832" t="s">
        <v>5423</v>
      </c>
      <c r="D489" s="832" t="s">
        <v>5958</v>
      </c>
      <c r="E489" s="832" t="s">
        <v>5956</v>
      </c>
      <c r="F489" s="849">
        <v>3</v>
      </c>
      <c r="G489" s="849">
        <v>19355.400000000001</v>
      </c>
      <c r="H489" s="849">
        <v>1.5</v>
      </c>
      <c r="I489" s="849">
        <v>6451.8</v>
      </c>
      <c r="J489" s="849">
        <v>2</v>
      </c>
      <c r="K489" s="849">
        <v>12903.6</v>
      </c>
      <c r="L489" s="849">
        <v>1</v>
      </c>
      <c r="M489" s="849">
        <v>6451.8</v>
      </c>
      <c r="N489" s="849">
        <v>1</v>
      </c>
      <c r="O489" s="849">
        <v>6451.8</v>
      </c>
      <c r="P489" s="837">
        <v>0.5</v>
      </c>
      <c r="Q489" s="850">
        <v>6451.8</v>
      </c>
    </row>
    <row r="490" spans="1:17" ht="14.4" customHeight="1" x14ac:dyDescent="0.3">
      <c r="A490" s="831" t="s">
        <v>579</v>
      </c>
      <c r="B490" s="832" t="s">
        <v>5208</v>
      </c>
      <c r="C490" s="832" t="s">
        <v>5423</v>
      </c>
      <c r="D490" s="832" t="s">
        <v>5959</v>
      </c>
      <c r="E490" s="832" t="s">
        <v>5960</v>
      </c>
      <c r="F490" s="849">
        <v>3</v>
      </c>
      <c r="G490" s="849">
        <v>1770.6</v>
      </c>
      <c r="H490" s="849">
        <v>0.33333333333333337</v>
      </c>
      <c r="I490" s="849">
        <v>590.19999999999993</v>
      </c>
      <c r="J490" s="849">
        <v>9</v>
      </c>
      <c r="K490" s="849">
        <v>5311.7999999999993</v>
      </c>
      <c r="L490" s="849">
        <v>1</v>
      </c>
      <c r="M490" s="849">
        <v>590.19999999999993</v>
      </c>
      <c r="N490" s="849">
        <v>7</v>
      </c>
      <c r="O490" s="849">
        <v>4131.3999999999996</v>
      </c>
      <c r="P490" s="837">
        <v>0.77777777777777779</v>
      </c>
      <c r="Q490" s="850">
        <v>590.19999999999993</v>
      </c>
    </row>
    <row r="491" spans="1:17" ht="14.4" customHeight="1" x14ac:dyDescent="0.3">
      <c r="A491" s="831" t="s">
        <v>579</v>
      </c>
      <c r="B491" s="832" t="s">
        <v>5208</v>
      </c>
      <c r="C491" s="832" t="s">
        <v>5423</v>
      </c>
      <c r="D491" s="832" t="s">
        <v>5961</v>
      </c>
      <c r="E491" s="832" t="s">
        <v>5962</v>
      </c>
      <c r="F491" s="849">
        <v>35</v>
      </c>
      <c r="G491" s="849">
        <v>20657</v>
      </c>
      <c r="H491" s="849">
        <v>2.3333333333333335</v>
      </c>
      <c r="I491" s="849">
        <v>590.20000000000005</v>
      </c>
      <c r="J491" s="849">
        <v>15</v>
      </c>
      <c r="K491" s="849">
        <v>8853</v>
      </c>
      <c r="L491" s="849">
        <v>1</v>
      </c>
      <c r="M491" s="849">
        <v>590.20000000000005</v>
      </c>
      <c r="N491" s="849">
        <v>5</v>
      </c>
      <c r="O491" s="849">
        <v>2951</v>
      </c>
      <c r="P491" s="837">
        <v>0.33333333333333331</v>
      </c>
      <c r="Q491" s="850">
        <v>590.20000000000005</v>
      </c>
    </row>
    <row r="492" spans="1:17" ht="14.4" customHeight="1" x14ac:dyDescent="0.3">
      <c r="A492" s="831" t="s">
        <v>579</v>
      </c>
      <c r="B492" s="832" t="s">
        <v>5208</v>
      </c>
      <c r="C492" s="832" t="s">
        <v>5423</v>
      </c>
      <c r="D492" s="832" t="s">
        <v>5963</v>
      </c>
      <c r="E492" s="832" t="s">
        <v>5964</v>
      </c>
      <c r="F492" s="849">
        <v>1</v>
      </c>
      <c r="G492" s="849">
        <v>18395</v>
      </c>
      <c r="H492" s="849">
        <v>1</v>
      </c>
      <c r="I492" s="849">
        <v>18395</v>
      </c>
      <c r="J492" s="849">
        <v>1</v>
      </c>
      <c r="K492" s="849">
        <v>18395</v>
      </c>
      <c r="L492" s="849">
        <v>1</v>
      </c>
      <c r="M492" s="849">
        <v>18395</v>
      </c>
      <c r="N492" s="849">
        <v>6</v>
      </c>
      <c r="O492" s="849">
        <v>110370</v>
      </c>
      <c r="P492" s="837">
        <v>6</v>
      </c>
      <c r="Q492" s="850">
        <v>18395</v>
      </c>
    </row>
    <row r="493" spans="1:17" ht="14.4" customHeight="1" x14ac:dyDescent="0.3">
      <c r="A493" s="831" t="s">
        <v>579</v>
      </c>
      <c r="B493" s="832" t="s">
        <v>5208</v>
      </c>
      <c r="C493" s="832" t="s">
        <v>5423</v>
      </c>
      <c r="D493" s="832" t="s">
        <v>5965</v>
      </c>
      <c r="E493" s="832" t="s">
        <v>5966</v>
      </c>
      <c r="F493" s="849">
        <v>16</v>
      </c>
      <c r="G493" s="849">
        <v>63360</v>
      </c>
      <c r="H493" s="849">
        <v>1.0666666666666667</v>
      </c>
      <c r="I493" s="849">
        <v>3960</v>
      </c>
      <c r="J493" s="849">
        <v>15</v>
      </c>
      <c r="K493" s="849">
        <v>59400</v>
      </c>
      <c r="L493" s="849">
        <v>1</v>
      </c>
      <c r="M493" s="849">
        <v>3960</v>
      </c>
      <c r="N493" s="849">
        <v>16</v>
      </c>
      <c r="O493" s="849">
        <v>63360</v>
      </c>
      <c r="P493" s="837">
        <v>1.0666666666666667</v>
      </c>
      <c r="Q493" s="850">
        <v>3960</v>
      </c>
    </row>
    <row r="494" spans="1:17" ht="14.4" customHeight="1" x14ac:dyDescent="0.3">
      <c r="A494" s="831" t="s">
        <v>579</v>
      </c>
      <c r="B494" s="832" t="s">
        <v>5208</v>
      </c>
      <c r="C494" s="832" t="s">
        <v>5423</v>
      </c>
      <c r="D494" s="832" t="s">
        <v>5967</v>
      </c>
      <c r="E494" s="832" t="s">
        <v>5966</v>
      </c>
      <c r="F494" s="849">
        <v>6</v>
      </c>
      <c r="G494" s="849">
        <v>32400</v>
      </c>
      <c r="H494" s="849">
        <v>0.75</v>
      </c>
      <c r="I494" s="849">
        <v>5400</v>
      </c>
      <c r="J494" s="849">
        <v>8</v>
      </c>
      <c r="K494" s="849">
        <v>43200</v>
      </c>
      <c r="L494" s="849">
        <v>1</v>
      </c>
      <c r="M494" s="849">
        <v>5400</v>
      </c>
      <c r="N494" s="849">
        <v>9</v>
      </c>
      <c r="O494" s="849">
        <v>48600</v>
      </c>
      <c r="P494" s="837">
        <v>1.125</v>
      </c>
      <c r="Q494" s="850">
        <v>5400</v>
      </c>
    </row>
    <row r="495" spans="1:17" ht="14.4" customHeight="1" x14ac:dyDescent="0.3">
      <c r="A495" s="831" t="s">
        <v>579</v>
      </c>
      <c r="B495" s="832" t="s">
        <v>5208</v>
      </c>
      <c r="C495" s="832" t="s">
        <v>5423</v>
      </c>
      <c r="D495" s="832" t="s">
        <v>5968</v>
      </c>
      <c r="E495" s="832" t="s">
        <v>5969</v>
      </c>
      <c r="F495" s="849">
        <v>193</v>
      </c>
      <c r="G495" s="849">
        <v>106207.9</v>
      </c>
      <c r="H495" s="849">
        <v>1.0265957446808509</v>
      </c>
      <c r="I495" s="849">
        <v>550.29999999999995</v>
      </c>
      <c r="J495" s="849">
        <v>188</v>
      </c>
      <c r="K495" s="849">
        <v>103456.40000000001</v>
      </c>
      <c r="L495" s="849">
        <v>1</v>
      </c>
      <c r="M495" s="849">
        <v>550.30000000000007</v>
      </c>
      <c r="N495" s="849">
        <v>200</v>
      </c>
      <c r="O495" s="849">
        <v>110059.99999999999</v>
      </c>
      <c r="P495" s="837">
        <v>1.0638297872340423</v>
      </c>
      <c r="Q495" s="850">
        <v>550.29999999999995</v>
      </c>
    </row>
    <row r="496" spans="1:17" ht="14.4" customHeight="1" x14ac:dyDescent="0.3">
      <c r="A496" s="831" t="s">
        <v>579</v>
      </c>
      <c r="B496" s="832" t="s">
        <v>5208</v>
      </c>
      <c r="C496" s="832" t="s">
        <v>5423</v>
      </c>
      <c r="D496" s="832" t="s">
        <v>5970</v>
      </c>
      <c r="E496" s="832" t="s">
        <v>5971</v>
      </c>
      <c r="F496" s="849">
        <v>21</v>
      </c>
      <c r="G496" s="849">
        <v>12684</v>
      </c>
      <c r="H496" s="849">
        <v>1.1666666666666667</v>
      </c>
      <c r="I496" s="849">
        <v>604</v>
      </c>
      <c r="J496" s="849">
        <v>18</v>
      </c>
      <c r="K496" s="849">
        <v>10872</v>
      </c>
      <c r="L496" s="849">
        <v>1</v>
      </c>
      <c r="M496" s="849">
        <v>604</v>
      </c>
      <c r="N496" s="849">
        <v>8</v>
      </c>
      <c r="O496" s="849">
        <v>4832</v>
      </c>
      <c r="P496" s="837">
        <v>0.44444444444444442</v>
      </c>
      <c r="Q496" s="850">
        <v>604</v>
      </c>
    </row>
    <row r="497" spans="1:17" ht="14.4" customHeight="1" x14ac:dyDescent="0.3">
      <c r="A497" s="831" t="s">
        <v>579</v>
      </c>
      <c r="B497" s="832" t="s">
        <v>5208</v>
      </c>
      <c r="C497" s="832" t="s">
        <v>5423</v>
      </c>
      <c r="D497" s="832" t="s">
        <v>5972</v>
      </c>
      <c r="E497" s="832" t="s">
        <v>5973</v>
      </c>
      <c r="F497" s="849">
        <v>1</v>
      </c>
      <c r="G497" s="849">
        <v>7835</v>
      </c>
      <c r="H497" s="849">
        <v>1</v>
      </c>
      <c r="I497" s="849">
        <v>7835</v>
      </c>
      <c r="J497" s="849">
        <v>1</v>
      </c>
      <c r="K497" s="849">
        <v>7835</v>
      </c>
      <c r="L497" s="849">
        <v>1</v>
      </c>
      <c r="M497" s="849">
        <v>7835</v>
      </c>
      <c r="N497" s="849"/>
      <c r="O497" s="849"/>
      <c r="P497" s="837"/>
      <c r="Q497" s="850"/>
    </row>
    <row r="498" spans="1:17" ht="14.4" customHeight="1" x14ac:dyDescent="0.3">
      <c r="A498" s="831" t="s">
        <v>579</v>
      </c>
      <c r="B498" s="832" t="s">
        <v>5208</v>
      </c>
      <c r="C498" s="832" t="s">
        <v>5423</v>
      </c>
      <c r="D498" s="832" t="s">
        <v>5974</v>
      </c>
      <c r="E498" s="832" t="s">
        <v>5975</v>
      </c>
      <c r="F498" s="849">
        <v>13</v>
      </c>
      <c r="G498" s="849">
        <v>7566</v>
      </c>
      <c r="H498" s="849">
        <v>2.1666666666666665</v>
      </c>
      <c r="I498" s="849">
        <v>582</v>
      </c>
      <c r="J498" s="849">
        <v>6</v>
      </c>
      <c r="K498" s="849">
        <v>3492</v>
      </c>
      <c r="L498" s="849">
        <v>1</v>
      </c>
      <c r="M498" s="849">
        <v>582</v>
      </c>
      <c r="N498" s="849">
        <v>2</v>
      </c>
      <c r="O498" s="849">
        <v>1164</v>
      </c>
      <c r="P498" s="837">
        <v>0.33333333333333331</v>
      </c>
      <c r="Q498" s="850">
        <v>582</v>
      </c>
    </row>
    <row r="499" spans="1:17" ht="14.4" customHeight="1" x14ac:dyDescent="0.3">
      <c r="A499" s="831" t="s">
        <v>579</v>
      </c>
      <c r="B499" s="832" t="s">
        <v>5208</v>
      </c>
      <c r="C499" s="832" t="s">
        <v>5423</v>
      </c>
      <c r="D499" s="832" t="s">
        <v>5976</v>
      </c>
      <c r="E499" s="832" t="s">
        <v>5975</v>
      </c>
      <c r="F499" s="849">
        <v>1</v>
      </c>
      <c r="G499" s="849">
        <v>633.29999999999995</v>
      </c>
      <c r="H499" s="849">
        <v>0.5</v>
      </c>
      <c r="I499" s="849">
        <v>633.29999999999995</v>
      </c>
      <c r="J499" s="849">
        <v>2</v>
      </c>
      <c r="K499" s="849">
        <v>1266.5999999999999</v>
      </c>
      <c r="L499" s="849">
        <v>1</v>
      </c>
      <c r="M499" s="849">
        <v>633.29999999999995</v>
      </c>
      <c r="N499" s="849">
        <v>2</v>
      </c>
      <c r="O499" s="849">
        <v>1266.5999999999999</v>
      </c>
      <c r="P499" s="837">
        <v>1</v>
      </c>
      <c r="Q499" s="850">
        <v>633.29999999999995</v>
      </c>
    </row>
    <row r="500" spans="1:17" ht="14.4" customHeight="1" x14ac:dyDescent="0.3">
      <c r="A500" s="831" t="s">
        <v>579</v>
      </c>
      <c r="B500" s="832" t="s">
        <v>5208</v>
      </c>
      <c r="C500" s="832" t="s">
        <v>5423</v>
      </c>
      <c r="D500" s="832" t="s">
        <v>5977</v>
      </c>
      <c r="E500" s="832" t="s">
        <v>5975</v>
      </c>
      <c r="F500" s="849">
        <v>3</v>
      </c>
      <c r="G500" s="849">
        <v>2053.8000000000002</v>
      </c>
      <c r="H500" s="849"/>
      <c r="I500" s="849">
        <v>684.6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579</v>
      </c>
      <c r="B501" s="832" t="s">
        <v>5208</v>
      </c>
      <c r="C501" s="832" t="s">
        <v>5423</v>
      </c>
      <c r="D501" s="832" t="s">
        <v>5978</v>
      </c>
      <c r="E501" s="832" t="s">
        <v>5979</v>
      </c>
      <c r="F501" s="849">
        <v>3</v>
      </c>
      <c r="G501" s="849">
        <v>25721.52</v>
      </c>
      <c r="H501" s="849">
        <v>0.60000000000000009</v>
      </c>
      <c r="I501" s="849">
        <v>8573.84</v>
      </c>
      <c r="J501" s="849">
        <v>5</v>
      </c>
      <c r="K501" s="849">
        <v>42869.2</v>
      </c>
      <c r="L501" s="849">
        <v>1</v>
      </c>
      <c r="M501" s="849">
        <v>8573.84</v>
      </c>
      <c r="N501" s="849">
        <v>4</v>
      </c>
      <c r="O501" s="849">
        <v>34295.360000000001</v>
      </c>
      <c r="P501" s="837">
        <v>0.8</v>
      </c>
      <c r="Q501" s="850">
        <v>8573.84</v>
      </c>
    </row>
    <row r="502" spans="1:17" ht="14.4" customHeight="1" x14ac:dyDescent="0.3">
      <c r="A502" s="831" t="s">
        <v>579</v>
      </c>
      <c r="B502" s="832" t="s">
        <v>5208</v>
      </c>
      <c r="C502" s="832" t="s">
        <v>5423</v>
      </c>
      <c r="D502" s="832" t="s">
        <v>5980</v>
      </c>
      <c r="E502" s="832" t="s">
        <v>5981</v>
      </c>
      <c r="F502" s="849">
        <v>1</v>
      </c>
      <c r="G502" s="849">
        <v>8115.76</v>
      </c>
      <c r="H502" s="849">
        <v>1</v>
      </c>
      <c r="I502" s="849">
        <v>8115.76</v>
      </c>
      <c r="J502" s="849">
        <v>1</v>
      </c>
      <c r="K502" s="849">
        <v>8115.76</v>
      </c>
      <c r="L502" s="849">
        <v>1</v>
      </c>
      <c r="M502" s="849">
        <v>8115.76</v>
      </c>
      <c r="N502" s="849">
        <v>3</v>
      </c>
      <c r="O502" s="849">
        <v>24347.279999999999</v>
      </c>
      <c r="P502" s="837">
        <v>2.9999999999999996</v>
      </c>
      <c r="Q502" s="850">
        <v>8115.7599999999993</v>
      </c>
    </row>
    <row r="503" spans="1:17" ht="14.4" customHeight="1" x14ac:dyDescent="0.3">
      <c r="A503" s="831" t="s">
        <v>579</v>
      </c>
      <c r="B503" s="832" t="s">
        <v>5208</v>
      </c>
      <c r="C503" s="832" t="s">
        <v>5423</v>
      </c>
      <c r="D503" s="832" t="s">
        <v>5982</v>
      </c>
      <c r="E503" s="832" t="s">
        <v>5983</v>
      </c>
      <c r="F503" s="849">
        <v>1</v>
      </c>
      <c r="G503" s="849">
        <v>18954.47</v>
      </c>
      <c r="H503" s="849"/>
      <c r="I503" s="849">
        <v>18954.47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579</v>
      </c>
      <c r="B504" s="832" t="s">
        <v>5208</v>
      </c>
      <c r="C504" s="832" t="s">
        <v>5423</v>
      </c>
      <c r="D504" s="832" t="s">
        <v>5984</v>
      </c>
      <c r="E504" s="832" t="s">
        <v>5985</v>
      </c>
      <c r="F504" s="849"/>
      <c r="G504" s="849"/>
      <c r="H504" s="849"/>
      <c r="I504" s="849"/>
      <c r="J504" s="849">
        <v>2</v>
      </c>
      <c r="K504" s="849">
        <v>14090.4</v>
      </c>
      <c r="L504" s="849">
        <v>1</v>
      </c>
      <c r="M504" s="849">
        <v>7045.2</v>
      </c>
      <c r="N504" s="849"/>
      <c r="O504" s="849"/>
      <c r="P504" s="837"/>
      <c r="Q504" s="850"/>
    </row>
    <row r="505" spans="1:17" ht="14.4" customHeight="1" x14ac:dyDescent="0.3">
      <c r="A505" s="831" t="s">
        <v>579</v>
      </c>
      <c r="B505" s="832" t="s">
        <v>5208</v>
      </c>
      <c r="C505" s="832" t="s">
        <v>5423</v>
      </c>
      <c r="D505" s="832" t="s">
        <v>5986</v>
      </c>
      <c r="E505" s="832" t="s">
        <v>5987</v>
      </c>
      <c r="F505" s="849"/>
      <c r="G505" s="849"/>
      <c r="H505" s="849"/>
      <c r="I505" s="849"/>
      <c r="J505" s="849">
        <v>2</v>
      </c>
      <c r="K505" s="849">
        <v>7325.22</v>
      </c>
      <c r="L505" s="849">
        <v>1</v>
      </c>
      <c r="M505" s="849">
        <v>3662.61</v>
      </c>
      <c r="N505" s="849"/>
      <c r="O505" s="849"/>
      <c r="P505" s="837"/>
      <c r="Q505" s="850"/>
    </row>
    <row r="506" spans="1:17" ht="14.4" customHeight="1" x14ac:dyDescent="0.3">
      <c r="A506" s="831" t="s">
        <v>579</v>
      </c>
      <c r="B506" s="832" t="s">
        <v>5208</v>
      </c>
      <c r="C506" s="832" t="s">
        <v>5423</v>
      </c>
      <c r="D506" s="832" t="s">
        <v>5988</v>
      </c>
      <c r="E506" s="832" t="s">
        <v>5989</v>
      </c>
      <c r="F506" s="849">
        <v>5</v>
      </c>
      <c r="G506" s="849">
        <v>38585</v>
      </c>
      <c r="H506" s="849">
        <v>0.41666666666666669</v>
      </c>
      <c r="I506" s="849">
        <v>7717</v>
      </c>
      <c r="J506" s="849">
        <v>12</v>
      </c>
      <c r="K506" s="849">
        <v>92604</v>
      </c>
      <c r="L506" s="849">
        <v>1</v>
      </c>
      <c r="M506" s="849">
        <v>7717</v>
      </c>
      <c r="N506" s="849">
        <v>8</v>
      </c>
      <c r="O506" s="849">
        <v>61736</v>
      </c>
      <c r="P506" s="837">
        <v>0.66666666666666663</v>
      </c>
      <c r="Q506" s="850">
        <v>7717</v>
      </c>
    </row>
    <row r="507" spans="1:17" ht="14.4" customHeight="1" x14ac:dyDescent="0.3">
      <c r="A507" s="831" t="s">
        <v>579</v>
      </c>
      <c r="B507" s="832" t="s">
        <v>5208</v>
      </c>
      <c r="C507" s="832" t="s">
        <v>5423</v>
      </c>
      <c r="D507" s="832" t="s">
        <v>5990</v>
      </c>
      <c r="E507" s="832" t="s">
        <v>5991</v>
      </c>
      <c r="F507" s="849">
        <v>2</v>
      </c>
      <c r="G507" s="849">
        <v>20497.2</v>
      </c>
      <c r="H507" s="849">
        <v>2</v>
      </c>
      <c r="I507" s="849">
        <v>10248.6</v>
      </c>
      <c r="J507" s="849">
        <v>1</v>
      </c>
      <c r="K507" s="849">
        <v>10248.6</v>
      </c>
      <c r="L507" s="849">
        <v>1</v>
      </c>
      <c r="M507" s="849">
        <v>10248.6</v>
      </c>
      <c r="N507" s="849"/>
      <c r="O507" s="849"/>
      <c r="P507" s="837"/>
      <c r="Q507" s="850"/>
    </row>
    <row r="508" spans="1:17" ht="14.4" customHeight="1" x14ac:dyDescent="0.3">
      <c r="A508" s="831" t="s">
        <v>579</v>
      </c>
      <c r="B508" s="832" t="s">
        <v>5208</v>
      </c>
      <c r="C508" s="832" t="s">
        <v>5423</v>
      </c>
      <c r="D508" s="832" t="s">
        <v>5992</v>
      </c>
      <c r="E508" s="832" t="s">
        <v>5993</v>
      </c>
      <c r="F508" s="849">
        <v>1</v>
      </c>
      <c r="G508" s="849">
        <v>6798</v>
      </c>
      <c r="H508" s="849"/>
      <c r="I508" s="849">
        <v>6798</v>
      </c>
      <c r="J508" s="849"/>
      <c r="K508" s="849"/>
      <c r="L508" s="849"/>
      <c r="M508" s="849"/>
      <c r="N508" s="849">
        <v>1</v>
      </c>
      <c r="O508" s="849">
        <v>6798</v>
      </c>
      <c r="P508" s="837"/>
      <c r="Q508" s="850">
        <v>6798</v>
      </c>
    </row>
    <row r="509" spans="1:17" ht="14.4" customHeight="1" x14ac:dyDescent="0.3">
      <c r="A509" s="831" t="s">
        <v>579</v>
      </c>
      <c r="B509" s="832" t="s">
        <v>5208</v>
      </c>
      <c r="C509" s="832" t="s">
        <v>5423</v>
      </c>
      <c r="D509" s="832" t="s">
        <v>5994</v>
      </c>
      <c r="E509" s="832" t="s">
        <v>5995</v>
      </c>
      <c r="F509" s="849">
        <v>2</v>
      </c>
      <c r="G509" s="849">
        <v>5316</v>
      </c>
      <c r="H509" s="849"/>
      <c r="I509" s="849">
        <v>2658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579</v>
      </c>
      <c r="B510" s="832" t="s">
        <v>5208</v>
      </c>
      <c r="C510" s="832" t="s">
        <v>5423</v>
      </c>
      <c r="D510" s="832" t="s">
        <v>5996</v>
      </c>
      <c r="E510" s="832" t="s">
        <v>5997</v>
      </c>
      <c r="F510" s="849">
        <v>5</v>
      </c>
      <c r="G510" s="849">
        <v>51183.4</v>
      </c>
      <c r="H510" s="849">
        <v>0.83333333333333337</v>
      </c>
      <c r="I510" s="849">
        <v>10236.68</v>
      </c>
      <c r="J510" s="849">
        <v>6</v>
      </c>
      <c r="K510" s="849">
        <v>61420.08</v>
      </c>
      <c r="L510" s="849">
        <v>1</v>
      </c>
      <c r="M510" s="849">
        <v>10236.68</v>
      </c>
      <c r="N510" s="849">
        <v>7</v>
      </c>
      <c r="O510" s="849">
        <v>71656.760000000009</v>
      </c>
      <c r="P510" s="837">
        <v>1.1666666666666667</v>
      </c>
      <c r="Q510" s="850">
        <v>10236.680000000002</v>
      </c>
    </row>
    <row r="511" spans="1:17" ht="14.4" customHeight="1" x14ac:dyDescent="0.3">
      <c r="A511" s="831" t="s">
        <v>579</v>
      </c>
      <c r="B511" s="832" t="s">
        <v>5208</v>
      </c>
      <c r="C511" s="832" t="s">
        <v>5423</v>
      </c>
      <c r="D511" s="832" t="s">
        <v>5998</v>
      </c>
      <c r="E511" s="832" t="s">
        <v>5999</v>
      </c>
      <c r="F511" s="849">
        <v>1</v>
      </c>
      <c r="G511" s="849">
        <v>10522.82</v>
      </c>
      <c r="H511" s="849"/>
      <c r="I511" s="849">
        <v>10522.82</v>
      </c>
      <c r="J511" s="849"/>
      <c r="K511" s="849"/>
      <c r="L511" s="849"/>
      <c r="M511" s="849"/>
      <c r="N511" s="849">
        <v>2</v>
      </c>
      <c r="O511" s="849">
        <v>21045.64</v>
      </c>
      <c r="P511" s="837"/>
      <c r="Q511" s="850">
        <v>10522.82</v>
      </c>
    </row>
    <row r="512" spans="1:17" ht="14.4" customHeight="1" x14ac:dyDescent="0.3">
      <c r="A512" s="831" t="s">
        <v>579</v>
      </c>
      <c r="B512" s="832" t="s">
        <v>5208</v>
      </c>
      <c r="C512" s="832" t="s">
        <v>5423</v>
      </c>
      <c r="D512" s="832" t="s">
        <v>6000</v>
      </c>
      <c r="E512" s="832" t="s">
        <v>6001</v>
      </c>
      <c r="F512" s="849"/>
      <c r="G512" s="849"/>
      <c r="H512" s="849"/>
      <c r="I512" s="849"/>
      <c r="J512" s="849">
        <v>1</v>
      </c>
      <c r="K512" s="849">
        <v>16098.56</v>
      </c>
      <c r="L512" s="849">
        <v>1</v>
      </c>
      <c r="M512" s="849">
        <v>16098.56</v>
      </c>
      <c r="N512" s="849"/>
      <c r="O512" s="849"/>
      <c r="P512" s="837"/>
      <c r="Q512" s="850"/>
    </row>
    <row r="513" spans="1:17" ht="14.4" customHeight="1" x14ac:dyDescent="0.3">
      <c r="A513" s="831" t="s">
        <v>579</v>
      </c>
      <c r="B513" s="832" t="s">
        <v>5208</v>
      </c>
      <c r="C513" s="832" t="s">
        <v>5423</v>
      </c>
      <c r="D513" s="832" t="s">
        <v>6002</v>
      </c>
      <c r="E513" s="832" t="s">
        <v>6003</v>
      </c>
      <c r="F513" s="849">
        <v>8</v>
      </c>
      <c r="G513" s="849">
        <v>69535.839999999997</v>
      </c>
      <c r="H513" s="849">
        <v>2.6666666666666665</v>
      </c>
      <c r="I513" s="849">
        <v>8691.98</v>
      </c>
      <c r="J513" s="849">
        <v>3</v>
      </c>
      <c r="K513" s="849">
        <v>26075.94</v>
      </c>
      <c r="L513" s="849">
        <v>1</v>
      </c>
      <c r="M513" s="849">
        <v>8691.98</v>
      </c>
      <c r="N513" s="849">
        <v>4</v>
      </c>
      <c r="O513" s="849">
        <v>34767.919999999998</v>
      </c>
      <c r="P513" s="837">
        <v>1.3333333333333333</v>
      </c>
      <c r="Q513" s="850">
        <v>8691.98</v>
      </c>
    </row>
    <row r="514" spans="1:17" ht="14.4" customHeight="1" x14ac:dyDescent="0.3">
      <c r="A514" s="831" t="s">
        <v>579</v>
      </c>
      <c r="B514" s="832" t="s">
        <v>5208</v>
      </c>
      <c r="C514" s="832" t="s">
        <v>5423</v>
      </c>
      <c r="D514" s="832" t="s">
        <v>6004</v>
      </c>
      <c r="E514" s="832" t="s">
        <v>6005</v>
      </c>
      <c r="F514" s="849"/>
      <c r="G514" s="849"/>
      <c r="H514" s="849"/>
      <c r="I514" s="849"/>
      <c r="J514" s="849">
        <v>10</v>
      </c>
      <c r="K514" s="849">
        <v>1459</v>
      </c>
      <c r="L514" s="849">
        <v>1</v>
      </c>
      <c r="M514" s="849">
        <v>145.9</v>
      </c>
      <c r="N514" s="849"/>
      <c r="O514" s="849"/>
      <c r="P514" s="837"/>
      <c r="Q514" s="850"/>
    </row>
    <row r="515" spans="1:17" ht="14.4" customHeight="1" x14ac:dyDescent="0.3">
      <c r="A515" s="831" t="s">
        <v>579</v>
      </c>
      <c r="B515" s="832" t="s">
        <v>5208</v>
      </c>
      <c r="C515" s="832" t="s">
        <v>5423</v>
      </c>
      <c r="D515" s="832" t="s">
        <v>6006</v>
      </c>
      <c r="E515" s="832" t="s">
        <v>6007</v>
      </c>
      <c r="F515" s="849">
        <v>18</v>
      </c>
      <c r="G515" s="849">
        <v>12364.199999999999</v>
      </c>
      <c r="H515" s="849">
        <v>0.69230769230769218</v>
      </c>
      <c r="I515" s="849">
        <v>686.9</v>
      </c>
      <c r="J515" s="849">
        <v>26</v>
      </c>
      <c r="K515" s="849">
        <v>17859.400000000001</v>
      </c>
      <c r="L515" s="849">
        <v>1</v>
      </c>
      <c r="M515" s="849">
        <v>686.90000000000009</v>
      </c>
      <c r="N515" s="849">
        <v>22</v>
      </c>
      <c r="O515" s="849">
        <v>15111.800000000001</v>
      </c>
      <c r="P515" s="837">
        <v>0.84615384615384615</v>
      </c>
      <c r="Q515" s="850">
        <v>686.90000000000009</v>
      </c>
    </row>
    <row r="516" spans="1:17" ht="14.4" customHeight="1" x14ac:dyDescent="0.3">
      <c r="A516" s="831" t="s">
        <v>579</v>
      </c>
      <c r="B516" s="832" t="s">
        <v>5208</v>
      </c>
      <c r="C516" s="832" t="s">
        <v>5423</v>
      </c>
      <c r="D516" s="832" t="s">
        <v>6008</v>
      </c>
      <c r="E516" s="832" t="s">
        <v>6009</v>
      </c>
      <c r="F516" s="849">
        <v>37</v>
      </c>
      <c r="G516" s="849">
        <v>32890.409999999996</v>
      </c>
      <c r="H516" s="849">
        <v>0.75510204081632659</v>
      </c>
      <c r="I516" s="849">
        <v>888.93</v>
      </c>
      <c r="J516" s="849">
        <v>49</v>
      </c>
      <c r="K516" s="849">
        <v>43557.569999999992</v>
      </c>
      <c r="L516" s="849">
        <v>1</v>
      </c>
      <c r="M516" s="849">
        <v>888.92999999999984</v>
      </c>
      <c r="N516" s="849">
        <v>62</v>
      </c>
      <c r="O516" s="849">
        <v>55113.659999999996</v>
      </c>
      <c r="P516" s="837">
        <v>1.2653061224489797</v>
      </c>
      <c r="Q516" s="850">
        <v>888.93</v>
      </c>
    </row>
    <row r="517" spans="1:17" ht="14.4" customHeight="1" x14ac:dyDescent="0.3">
      <c r="A517" s="831" t="s">
        <v>579</v>
      </c>
      <c r="B517" s="832" t="s">
        <v>5208</v>
      </c>
      <c r="C517" s="832" t="s">
        <v>5423</v>
      </c>
      <c r="D517" s="832" t="s">
        <v>6010</v>
      </c>
      <c r="E517" s="832" t="s">
        <v>6011</v>
      </c>
      <c r="F517" s="849">
        <v>15</v>
      </c>
      <c r="G517" s="849">
        <v>62730.6</v>
      </c>
      <c r="H517" s="849">
        <v>0.68181818181818177</v>
      </c>
      <c r="I517" s="849">
        <v>4182.04</v>
      </c>
      <c r="J517" s="849">
        <v>22</v>
      </c>
      <c r="K517" s="849">
        <v>92004.88</v>
      </c>
      <c r="L517" s="849">
        <v>1</v>
      </c>
      <c r="M517" s="849">
        <v>4182.04</v>
      </c>
      <c r="N517" s="849">
        <v>10</v>
      </c>
      <c r="O517" s="849">
        <v>41820.400000000001</v>
      </c>
      <c r="P517" s="837">
        <v>0.45454545454545453</v>
      </c>
      <c r="Q517" s="850">
        <v>4182.04</v>
      </c>
    </row>
    <row r="518" spans="1:17" ht="14.4" customHeight="1" x14ac:dyDescent="0.3">
      <c r="A518" s="831" t="s">
        <v>579</v>
      </c>
      <c r="B518" s="832" t="s">
        <v>5208</v>
      </c>
      <c r="C518" s="832" t="s">
        <v>5423</v>
      </c>
      <c r="D518" s="832" t="s">
        <v>6012</v>
      </c>
      <c r="E518" s="832" t="s">
        <v>6013</v>
      </c>
      <c r="F518" s="849">
        <v>4</v>
      </c>
      <c r="G518" s="849">
        <v>33134.6</v>
      </c>
      <c r="H518" s="849">
        <v>1.3333333333333335</v>
      </c>
      <c r="I518" s="849">
        <v>8283.65</v>
      </c>
      <c r="J518" s="849">
        <v>3</v>
      </c>
      <c r="K518" s="849">
        <v>24850.949999999997</v>
      </c>
      <c r="L518" s="849">
        <v>1</v>
      </c>
      <c r="M518" s="849">
        <v>8283.65</v>
      </c>
      <c r="N518" s="849">
        <v>3</v>
      </c>
      <c r="O518" s="849">
        <v>24850.949999999997</v>
      </c>
      <c r="P518" s="837">
        <v>1</v>
      </c>
      <c r="Q518" s="850">
        <v>8283.65</v>
      </c>
    </row>
    <row r="519" spans="1:17" ht="14.4" customHeight="1" x14ac:dyDescent="0.3">
      <c r="A519" s="831" t="s">
        <v>579</v>
      </c>
      <c r="B519" s="832" t="s">
        <v>5208</v>
      </c>
      <c r="C519" s="832" t="s">
        <v>5423</v>
      </c>
      <c r="D519" s="832" t="s">
        <v>6014</v>
      </c>
      <c r="E519" s="832" t="s">
        <v>6015</v>
      </c>
      <c r="F519" s="849"/>
      <c r="G519" s="849"/>
      <c r="H519" s="849"/>
      <c r="I519" s="849"/>
      <c r="J519" s="849">
        <v>3</v>
      </c>
      <c r="K519" s="849">
        <v>24850.949999999997</v>
      </c>
      <c r="L519" s="849">
        <v>1</v>
      </c>
      <c r="M519" s="849">
        <v>8283.65</v>
      </c>
      <c r="N519" s="849">
        <v>1</v>
      </c>
      <c r="O519" s="849">
        <v>8283.65</v>
      </c>
      <c r="P519" s="837">
        <v>0.33333333333333337</v>
      </c>
      <c r="Q519" s="850">
        <v>8283.65</v>
      </c>
    </row>
    <row r="520" spans="1:17" ht="14.4" customHeight="1" x14ac:dyDescent="0.3">
      <c r="A520" s="831" t="s">
        <v>579</v>
      </c>
      <c r="B520" s="832" t="s">
        <v>5208</v>
      </c>
      <c r="C520" s="832" t="s">
        <v>5423</v>
      </c>
      <c r="D520" s="832" t="s">
        <v>6016</v>
      </c>
      <c r="E520" s="832" t="s">
        <v>6017</v>
      </c>
      <c r="F520" s="849">
        <v>24</v>
      </c>
      <c r="G520" s="849">
        <v>107697.12</v>
      </c>
      <c r="H520" s="849">
        <v>1.8461538461538463</v>
      </c>
      <c r="I520" s="849">
        <v>4487.38</v>
      </c>
      <c r="J520" s="849">
        <v>13</v>
      </c>
      <c r="K520" s="849">
        <v>58335.939999999995</v>
      </c>
      <c r="L520" s="849">
        <v>1</v>
      </c>
      <c r="M520" s="849">
        <v>4487.3799999999992</v>
      </c>
      <c r="N520" s="849">
        <v>10</v>
      </c>
      <c r="O520" s="849">
        <v>44873.8</v>
      </c>
      <c r="P520" s="837">
        <v>0.76923076923076938</v>
      </c>
      <c r="Q520" s="850">
        <v>4487.38</v>
      </c>
    </row>
    <row r="521" spans="1:17" ht="14.4" customHeight="1" x14ac:dyDescent="0.3">
      <c r="A521" s="831" t="s">
        <v>579</v>
      </c>
      <c r="B521" s="832" t="s">
        <v>5208</v>
      </c>
      <c r="C521" s="832" t="s">
        <v>5423</v>
      </c>
      <c r="D521" s="832" t="s">
        <v>6018</v>
      </c>
      <c r="E521" s="832" t="s">
        <v>6019</v>
      </c>
      <c r="F521" s="849">
        <v>2.7</v>
      </c>
      <c r="G521" s="849">
        <v>988.2</v>
      </c>
      <c r="H521" s="849">
        <v>0.5625</v>
      </c>
      <c r="I521" s="849">
        <v>366</v>
      </c>
      <c r="J521" s="849">
        <v>4.8</v>
      </c>
      <c r="K521" s="849">
        <v>1756.8</v>
      </c>
      <c r="L521" s="849">
        <v>1</v>
      </c>
      <c r="M521" s="849">
        <v>366</v>
      </c>
      <c r="N521" s="849">
        <v>3.2</v>
      </c>
      <c r="O521" s="849">
        <v>1171.2</v>
      </c>
      <c r="P521" s="837">
        <v>0.66666666666666674</v>
      </c>
      <c r="Q521" s="850">
        <v>366</v>
      </c>
    </row>
    <row r="522" spans="1:17" ht="14.4" customHeight="1" x14ac:dyDescent="0.3">
      <c r="A522" s="831" t="s">
        <v>579</v>
      </c>
      <c r="B522" s="832" t="s">
        <v>5208</v>
      </c>
      <c r="C522" s="832" t="s">
        <v>5423</v>
      </c>
      <c r="D522" s="832" t="s">
        <v>6020</v>
      </c>
      <c r="E522" s="832" t="s">
        <v>6021</v>
      </c>
      <c r="F522" s="849">
        <v>6</v>
      </c>
      <c r="G522" s="849">
        <v>938.94</v>
      </c>
      <c r="H522" s="849"/>
      <c r="I522" s="849">
        <v>156.49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579</v>
      </c>
      <c r="B523" s="832" t="s">
        <v>5208</v>
      </c>
      <c r="C523" s="832" t="s">
        <v>5423</v>
      </c>
      <c r="D523" s="832" t="s">
        <v>6022</v>
      </c>
      <c r="E523" s="832" t="s">
        <v>6023</v>
      </c>
      <c r="F523" s="849">
        <v>7</v>
      </c>
      <c r="G523" s="849">
        <v>1095.43</v>
      </c>
      <c r="H523" s="849"/>
      <c r="I523" s="849">
        <v>156.49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579</v>
      </c>
      <c r="B524" s="832" t="s">
        <v>5208</v>
      </c>
      <c r="C524" s="832" t="s">
        <v>5423</v>
      </c>
      <c r="D524" s="832" t="s">
        <v>6024</v>
      </c>
      <c r="E524" s="832" t="s">
        <v>6023</v>
      </c>
      <c r="F524" s="849">
        <v>1</v>
      </c>
      <c r="G524" s="849">
        <v>172.04</v>
      </c>
      <c r="H524" s="849"/>
      <c r="I524" s="849">
        <v>172.04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579</v>
      </c>
      <c r="B525" s="832" t="s">
        <v>5208</v>
      </c>
      <c r="C525" s="832" t="s">
        <v>5423</v>
      </c>
      <c r="D525" s="832" t="s">
        <v>6025</v>
      </c>
      <c r="E525" s="832" t="s">
        <v>6023</v>
      </c>
      <c r="F525" s="849">
        <v>2</v>
      </c>
      <c r="G525" s="849">
        <v>750.32</v>
      </c>
      <c r="H525" s="849"/>
      <c r="I525" s="849">
        <v>375.16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579</v>
      </c>
      <c r="B526" s="832" t="s">
        <v>5208</v>
      </c>
      <c r="C526" s="832" t="s">
        <v>5423</v>
      </c>
      <c r="D526" s="832" t="s">
        <v>6026</v>
      </c>
      <c r="E526" s="832" t="s">
        <v>6027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5518.64</v>
      </c>
      <c r="P526" s="837"/>
      <c r="Q526" s="850">
        <v>5518.64</v>
      </c>
    </row>
    <row r="527" spans="1:17" ht="14.4" customHeight="1" x14ac:dyDescent="0.3">
      <c r="A527" s="831" t="s">
        <v>579</v>
      </c>
      <c r="B527" s="832" t="s">
        <v>5208</v>
      </c>
      <c r="C527" s="832" t="s">
        <v>5423</v>
      </c>
      <c r="D527" s="832" t="s">
        <v>6028</v>
      </c>
      <c r="E527" s="832" t="s">
        <v>5801</v>
      </c>
      <c r="F527" s="849"/>
      <c r="G527" s="849"/>
      <c r="H527" s="849"/>
      <c r="I527" s="849"/>
      <c r="J527" s="849">
        <v>2</v>
      </c>
      <c r="K527" s="849">
        <v>1911.06</v>
      </c>
      <c r="L527" s="849">
        <v>1</v>
      </c>
      <c r="M527" s="849">
        <v>955.53</v>
      </c>
      <c r="N527" s="849"/>
      <c r="O527" s="849"/>
      <c r="P527" s="837"/>
      <c r="Q527" s="850"/>
    </row>
    <row r="528" spans="1:17" ht="14.4" customHeight="1" x14ac:dyDescent="0.3">
      <c r="A528" s="831" t="s">
        <v>579</v>
      </c>
      <c r="B528" s="832" t="s">
        <v>5208</v>
      </c>
      <c r="C528" s="832" t="s">
        <v>5423</v>
      </c>
      <c r="D528" s="832" t="s">
        <v>6029</v>
      </c>
      <c r="E528" s="832" t="s">
        <v>6011</v>
      </c>
      <c r="F528" s="849">
        <v>15</v>
      </c>
      <c r="G528" s="849">
        <v>69094.5</v>
      </c>
      <c r="H528" s="849">
        <v>1</v>
      </c>
      <c r="I528" s="849">
        <v>4606.3</v>
      </c>
      <c r="J528" s="849">
        <v>15</v>
      </c>
      <c r="K528" s="849">
        <v>69094.5</v>
      </c>
      <c r="L528" s="849">
        <v>1</v>
      </c>
      <c r="M528" s="849">
        <v>4606.3</v>
      </c>
      <c r="N528" s="849">
        <v>15</v>
      </c>
      <c r="O528" s="849">
        <v>69094.5</v>
      </c>
      <c r="P528" s="837">
        <v>1</v>
      </c>
      <c r="Q528" s="850">
        <v>4606.3</v>
      </c>
    </row>
    <row r="529" spans="1:17" ht="14.4" customHeight="1" x14ac:dyDescent="0.3">
      <c r="A529" s="831" t="s">
        <v>579</v>
      </c>
      <c r="B529" s="832" t="s">
        <v>5208</v>
      </c>
      <c r="C529" s="832" t="s">
        <v>5423</v>
      </c>
      <c r="D529" s="832" t="s">
        <v>6030</v>
      </c>
      <c r="E529" s="832" t="s">
        <v>6031</v>
      </c>
      <c r="F529" s="849">
        <v>0.1</v>
      </c>
      <c r="G529" s="849">
        <v>252.72</v>
      </c>
      <c r="H529" s="849"/>
      <c r="I529" s="849">
        <v>2527.1999999999998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579</v>
      </c>
      <c r="B530" s="832" t="s">
        <v>5208</v>
      </c>
      <c r="C530" s="832" t="s">
        <v>5423</v>
      </c>
      <c r="D530" s="832" t="s">
        <v>6032</v>
      </c>
      <c r="E530" s="832" t="s">
        <v>6033</v>
      </c>
      <c r="F530" s="849"/>
      <c r="G530" s="849"/>
      <c r="H530" s="849"/>
      <c r="I530" s="849"/>
      <c r="J530" s="849">
        <v>1</v>
      </c>
      <c r="K530" s="849">
        <v>756</v>
      </c>
      <c r="L530" s="849">
        <v>1</v>
      </c>
      <c r="M530" s="849">
        <v>756</v>
      </c>
      <c r="N530" s="849"/>
      <c r="O530" s="849"/>
      <c r="P530" s="837"/>
      <c r="Q530" s="850"/>
    </row>
    <row r="531" spans="1:17" ht="14.4" customHeight="1" x14ac:dyDescent="0.3">
      <c r="A531" s="831" t="s">
        <v>579</v>
      </c>
      <c r="B531" s="832" t="s">
        <v>5208</v>
      </c>
      <c r="C531" s="832" t="s">
        <v>5423</v>
      </c>
      <c r="D531" s="832" t="s">
        <v>6034</v>
      </c>
      <c r="E531" s="832" t="s">
        <v>5432</v>
      </c>
      <c r="F531" s="849">
        <v>6</v>
      </c>
      <c r="G531" s="849">
        <v>531.05999999999995</v>
      </c>
      <c r="H531" s="849"/>
      <c r="I531" s="849">
        <v>88.509999999999991</v>
      </c>
      <c r="J531" s="849"/>
      <c r="K531" s="849"/>
      <c r="L531" s="849"/>
      <c r="M531" s="849"/>
      <c r="N531" s="849">
        <v>2</v>
      </c>
      <c r="O531" s="849">
        <v>177.02</v>
      </c>
      <c r="P531" s="837"/>
      <c r="Q531" s="850">
        <v>88.51</v>
      </c>
    </row>
    <row r="532" spans="1:17" ht="14.4" customHeight="1" x14ac:dyDescent="0.3">
      <c r="A532" s="831" t="s">
        <v>579</v>
      </c>
      <c r="B532" s="832" t="s">
        <v>5208</v>
      </c>
      <c r="C532" s="832" t="s">
        <v>5423</v>
      </c>
      <c r="D532" s="832" t="s">
        <v>6035</v>
      </c>
      <c r="E532" s="832" t="s">
        <v>6036</v>
      </c>
      <c r="F532" s="849"/>
      <c r="G532" s="849"/>
      <c r="H532" s="849"/>
      <c r="I532" s="849"/>
      <c r="J532" s="849">
        <v>1</v>
      </c>
      <c r="K532" s="849">
        <v>19498.46</v>
      </c>
      <c r="L532" s="849">
        <v>1</v>
      </c>
      <c r="M532" s="849">
        <v>19498.46</v>
      </c>
      <c r="N532" s="849"/>
      <c r="O532" s="849"/>
      <c r="P532" s="837"/>
      <c r="Q532" s="850"/>
    </row>
    <row r="533" spans="1:17" ht="14.4" customHeight="1" x14ac:dyDescent="0.3">
      <c r="A533" s="831" t="s">
        <v>579</v>
      </c>
      <c r="B533" s="832" t="s">
        <v>5208</v>
      </c>
      <c r="C533" s="832" t="s">
        <v>5423</v>
      </c>
      <c r="D533" s="832" t="s">
        <v>6037</v>
      </c>
      <c r="E533" s="832" t="s">
        <v>6038</v>
      </c>
      <c r="F533" s="849"/>
      <c r="G533" s="849"/>
      <c r="H533" s="849"/>
      <c r="I533" s="849"/>
      <c r="J533" s="849">
        <v>2</v>
      </c>
      <c r="K533" s="849">
        <v>7980</v>
      </c>
      <c r="L533" s="849">
        <v>1</v>
      </c>
      <c r="M533" s="849">
        <v>3990</v>
      </c>
      <c r="N533" s="849"/>
      <c r="O533" s="849"/>
      <c r="P533" s="837"/>
      <c r="Q533" s="850"/>
    </row>
    <row r="534" spans="1:17" ht="14.4" customHeight="1" x14ac:dyDescent="0.3">
      <c r="A534" s="831" t="s">
        <v>579</v>
      </c>
      <c r="B534" s="832" t="s">
        <v>5208</v>
      </c>
      <c r="C534" s="832" t="s">
        <v>5423</v>
      </c>
      <c r="D534" s="832" t="s">
        <v>6039</v>
      </c>
      <c r="E534" s="832" t="s">
        <v>6040</v>
      </c>
      <c r="F534" s="849">
        <v>1</v>
      </c>
      <c r="G534" s="849">
        <v>563</v>
      </c>
      <c r="H534" s="849"/>
      <c r="I534" s="849">
        <v>563</v>
      </c>
      <c r="J534" s="849"/>
      <c r="K534" s="849"/>
      <c r="L534" s="849"/>
      <c r="M534" s="849"/>
      <c r="N534" s="849">
        <v>1</v>
      </c>
      <c r="O534" s="849">
        <v>563</v>
      </c>
      <c r="P534" s="837"/>
      <c r="Q534" s="850">
        <v>563</v>
      </c>
    </row>
    <row r="535" spans="1:17" ht="14.4" customHeight="1" x14ac:dyDescent="0.3">
      <c r="A535" s="831" t="s">
        <v>579</v>
      </c>
      <c r="B535" s="832" t="s">
        <v>5208</v>
      </c>
      <c r="C535" s="832" t="s">
        <v>5423</v>
      </c>
      <c r="D535" s="832" t="s">
        <v>6041</v>
      </c>
      <c r="E535" s="832" t="s">
        <v>5797</v>
      </c>
      <c r="F535" s="849">
        <v>1</v>
      </c>
      <c r="G535" s="849">
        <v>591.76</v>
      </c>
      <c r="H535" s="849"/>
      <c r="I535" s="849">
        <v>591.76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579</v>
      </c>
      <c r="B536" s="832" t="s">
        <v>5208</v>
      </c>
      <c r="C536" s="832" t="s">
        <v>5423</v>
      </c>
      <c r="D536" s="832" t="s">
        <v>6042</v>
      </c>
      <c r="E536" s="832"/>
      <c r="F536" s="849">
        <v>0.1</v>
      </c>
      <c r="G536" s="849">
        <v>633.25</v>
      </c>
      <c r="H536" s="849"/>
      <c r="I536" s="849">
        <v>6332.5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579</v>
      </c>
      <c r="B537" s="832" t="s">
        <v>5208</v>
      </c>
      <c r="C537" s="832" t="s">
        <v>5423</v>
      </c>
      <c r="D537" s="832" t="s">
        <v>6043</v>
      </c>
      <c r="E537" s="832" t="s">
        <v>5741</v>
      </c>
      <c r="F537" s="849">
        <v>45</v>
      </c>
      <c r="G537" s="849">
        <v>31479.749999999996</v>
      </c>
      <c r="H537" s="849">
        <v>0.73770491803278671</v>
      </c>
      <c r="I537" s="849">
        <v>699.55</v>
      </c>
      <c r="J537" s="849">
        <v>61</v>
      </c>
      <c r="K537" s="849">
        <v>42672.55</v>
      </c>
      <c r="L537" s="849">
        <v>1</v>
      </c>
      <c r="M537" s="849">
        <v>699.55000000000007</v>
      </c>
      <c r="N537" s="849">
        <v>52</v>
      </c>
      <c r="O537" s="849">
        <v>36376.600000000006</v>
      </c>
      <c r="P537" s="837">
        <v>0.85245901639344268</v>
      </c>
      <c r="Q537" s="850">
        <v>699.55000000000007</v>
      </c>
    </row>
    <row r="538" spans="1:17" ht="14.4" customHeight="1" x14ac:dyDescent="0.3">
      <c r="A538" s="831" t="s">
        <v>579</v>
      </c>
      <c r="B538" s="832" t="s">
        <v>5208</v>
      </c>
      <c r="C538" s="832" t="s">
        <v>5423</v>
      </c>
      <c r="D538" s="832" t="s">
        <v>6044</v>
      </c>
      <c r="E538" s="832" t="s">
        <v>6045</v>
      </c>
      <c r="F538" s="849">
        <v>3</v>
      </c>
      <c r="G538" s="849">
        <v>15927</v>
      </c>
      <c r="H538" s="849"/>
      <c r="I538" s="849">
        <v>5309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579</v>
      </c>
      <c r="B539" s="832" t="s">
        <v>5208</v>
      </c>
      <c r="C539" s="832" t="s">
        <v>5423</v>
      </c>
      <c r="D539" s="832" t="s">
        <v>6046</v>
      </c>
      <c r="E539" s="832" t="s">
        <v>6047</v>
      </c>
      <c r="F539" s="849">
        <v>1</v>
      </c>
      <c r="G539" s="849">
        <v>10188.49</v>
      </c>
      <c r="H539" s="849">
        <v>0.5</v>
      </c>
      <c r="I539" s="849">
        <v>10188.49</v>
      </c>
      <c r="J539" s="849">
        <v>2</v>
      </c>
      <c r="K539" s="849">
        <v>20376.98</v>
      </c>
      <c r="L539" s="849">
        <v>1</v>
      </c>
      <c r="M539" s="849">
        <v>10188.49</v>
      </c>
      <c r="N539" s="849"/>
      <c r="O539" s="849"/>
      <c r="P539" s="837"/>
      <c r="Q539" s="850"/>
    </row>
    <row r="540" spans="1:17" ht="14.4" customHeight="1" x14ac:dyDescent="0.3">
      <c r="A540" s="831" t="s">
        <v>579</v>
      </c>
      <c r="B540" s="832" t="s">
        <v>5208</v>
      </c>
      <c r="C540" s="832" t="s">
        <v>5423</v>
      </c>
      <c r="D540" s="832" t="s">
        <v>6048</v>
      </c>
      <c r="E540" s="832" t="s">
        <v>6049</v>
      </c>
      <c r="F540" s="849">
        <v>1</v>
      </c>
      <c r="G540" s="849">
        <v>3416</v>
      </c>
      <c r="H540" s="849"/>
      <c r="I540" s="849">
        <v>3416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579</v>
      </c>
      <c r="B541" s="832" t="s">
        <v>5208</v>
      </c>
      <c r="C541" s="832" t="s">
        <v>5423</v>
      </c>
      <c r="D541" s="832" t="s">
        <v>6050</v>
      </c>
      <c r="E541" s="832" t="s">
        <v>6051</v>
      </c>
      <c r="F541" s="849"/>
      <c r="G541" s="849"/>
      <c r="H541" s="849"/>
      <c r="I541" s="849"/>
      <c r="J541" s="849">
        <v>2</v>
      </c>
      <c r="K541" s="849">
        <v>437.6</v>
      </c>
      <c r="L541" s="849">
        <v>1</v>
      </c>
      <c r="M541" s="849">
        <v>218.8</v>
      </c>
      <c r="N541" s="849"/>
      <c r="O541" s="849"/>
      <c r="P541" s="837"/>
      <c r="Q541" s="850"/>
    </row>
    <row r="542" spans="1:17" ht="14.4" customHeight="1" x14ac:dyDescent="0.3">
      <c r="A542" s="831" t="s">
        <v>579</v>
      </c>
      <c r="B542" s="832" t="s">
        <v>5208</v>
      </c>
      <c r="C542" s="832" t="s">
        <v>5423</v>
      </c>
      <c r="D542" s="832" t="s">
        <v>6052</v>
      </c>
      <c r="E542" s="832" t="s">
        <v>6011</v>
      </c>
      <c r="F542" s="849">
        <v>5</v>
      </c>
      <c r="G542" s="849">
        <v>23031.5</v>
      </c>
      <c r="H542" s="849">
        <v>1.6666666666666665</v>
      </c>
      <c r="I542" s="849">
        <v>4606.3</v>
      </c>
      <c r="J542" s="849">
        <v>3</v>
      </c>
      <c r="K542" s="849">
        <v>13818.900000000001</v>
      </c>
      <c r="L542" s="849">
        <v>1</v>
      </c>
      <c r="M542" s="849">
        <v>4606.3</v>
      </c>
      <c r="N542" s="849">
        <v>6</v>
      </c>
      <c r="O542" s="849">
        <v>27637.800000000003</v>
      </c>
      <c r="P542" s="837">
        <v>2</v>
      </c>
      <c r="Q542" s="850">
        <v>4606.3</v>
      </c>
    </row>
    <row r="543" spans="1:17" ht="14.4" customHeight="1" x14ac:dyDescent="0.3">
      <c r="A543" s="831" t="s">
        <v>579</v>
      </c>
      <c r="B543" s="832" t="s">
        <v>5208</v>
      </c>
      <c r="C543" s="832" t="s">
        <v>5423</v>
      </c>
      <c r="D543" s="832" t="s">
        <v>6053</v>
      </c>
      <c r="E543" s="832" t="s">
        <v>6054</v>
      </c>
      <c r="F543" s="849"/>
      <c r="G543" s="849"/>
      <c r="H543" s="849"/>
      <c r="I543" s="849"/>
      <c r="J543" s="849">
        <v>1</v>
      </c>
      <c r="K543" s="849">
        <v>1872.2</v>
      </c>
      <c r="L543" s="849">
        <v>1</v>
      </c>
      <c r="M543" s="849">
        <v>1872.2</v>
      </c>
      <c r="N543" s="849">
        <v>1</v>
      </c>
      <c r="O543" s="849">
        <v>1698.82</v>
      </c>
      <c r="P543" s="837">
        <v>0.90739237260976391</v>
      </c>
      <c r="Q543" s="850">
        <v>1698.82</v>
      </c>
    </row>
    <row r="544" spans="1:17" ht="14.4" customHeight="1" x14ac:dyDescent="0.3">
      <c r="A544" s="831" t="s">
        <v>579</v>
      </c>
      <c r="B544" s="832" t="s">
        <v>5208</v>
      </c>
      <c r="C544" s="832" t="s">
        <v>5423</v>
      </c>
      <c r="D544" s="832" t="s">
        <v>6055</v>
      </c>
      <c r="E544" s="832" t="s">
        <v>6056</v>
      </c>
      <c r="F544" s="849">
        <v>1</v>
      </c>
      <c r="G544" s="849">
        <v>7868.61</v>
      </c>
      <c r="H544" s="849"/>
      <c r="I544" s="849">
        <v>7868.61</v>
      </c>
      <c r="J544" s="849"/>
      <c r="K544" s="849"/>
      <c r="L544" s="849"/>
      <c r="M544" s="849"/>
      <c r="N544" s="849">
        <v>2</v>
      </c>
      <c r="O544" s="849">
        <v>15737.22</v>
      </c>
      <c r="P544" s="837"/>
      <c r="Q544" s="850">
        <v>7868.61</v>
      </c>
    </row>
    <row r="545" spans="1:17" ht="14.4" customHeight="1" x14ac:dyDescent="0.3">
      <c r="A545" s="831" t="s">
        <v>579</v>
      </c>
      <c r="B545" s="832" t="s">
        <v>5208</v>
      </c>
      <c r="C545" s="832" t="s">
        <v>5423</v>
      </c>
      <c r="D545" s="832" t="s">
        <v>6057</v>
      </c>
      <c r="E545" s="832" t="s">
        <v>6011</v>
      </c>
      <c r="F545" s="849">
        <v>4</v>
      </c>
      <c r="G545" s="849">
        <v>20122.240000000002</v>
      </c>
      <c r="H545" s="849">
        <v>0.50000000000000011</v>
      </c>
      <c r="I545" s="849">
        <v>5030.5600000000004</v>
      </c>
      <c r="J545" s="849">
        <v>8</v>
      </c>
      <c r="K545" s="849">
        <v>40244.479999999996</v>
      </c>
      <c r="L545" s="849">
        <v>1</v>
      </c>
      <c r="M545" s="849">
        <v>5030.5599999999995</v>
      </c>
      <c r="N545" s="849">
        <v>8</v>
      </c>
      <c r="O545" s="849">
        <v>40244.480000000003</v>
      </c>
      <c r="P545" s="837">
        <v>1.0000000000000002</v>
      </c>
      <c r="Q545" s="850">
        <v>5030.5600000000004</v>
      </c>
    </row>
    <row r="546" spans="1:17" ht="14.4" customHeight="1" x14ac:dyDescent="0.3">
      <c r="A546" s="831" t="s">
        <v>579</v>
      </c>
      <c r="B546" s="832" t="s">
        <v>5208</v>
      </c>
      <c r="C546" s="832" t="s">
        <v>5423</v>
      </c>
      <c r="D546" s="832" t="s">
        <v>6058</v>
      </c>
      <c r="E546" s="832" t="s">
        <v>5908</v>
      </c>
      <c r="F546" s="849">
        <v>2</v>
      </c>
      <c r="G546" s="849">
        <v>2317.3000000000002</v>
      </c>
      <c r="H546" s="849">
        <v>2</v>
      </c>
      <c r="I546" s="849">
        <v>1158.6500000000001</v>
      </c>
      <c r="J546" s="849">
        <v>1</v>
      </c>
      <c r="K546" s="849">
        <v>1158.6500000000001</v>
      </c>
      <c r="L546" s="849">
        <v>1</v>
      </c>
      <c r="M546" s="849">
        <v>1158.6500000000001</v>
      </c>
      <c r="N546" s="849">
        <v>1</v>
      </c>
      <c r="O546" s="849">
        <v>1158.6500000000001</v>
      </c>
      <c r="P546" s="837">
        <v>1</v>
      </c>
      <c r="Q546" s="850">
        <v>1158.6500000000001</v>
      </c>
    </row>
    <row r="547" spans="1:17" ht="14.4" customHeight="1" x14ac:dyDescent="0.3">
      <c r="A547" s="831" t="s">
        <v>579</v>
      </c>
      <c r="B547" s="832" t="s">
        <v>5208</v>
      </c>
      <c r="C547" s="832" t="s">
        <v>5423</v>
      </c>
      <c r="D547" s="832" t="s">
        <v>6059</v>
      </c>
      <c r="E547" s="832" t="s">
        <v>5684</v>
      </c>
      <c r="F547" s="849">
        <v>2</v>
      </c>
      <c r="G547" s="849">
        <v>1875.82</v>
      </c>
      <c r="H547" s="849"/>
      <c r="I547" s="849">
        <v>937.91</v>
      </c>
      <c r="J547" s="849"/>
      <c r="K547" s="849"/>
      <c r="L547" s="849"/>
      <c r="M547" s="849"/>
      <c r="N547" s="849">
        <v>5</v>
      </c>
      <c r="O547" s="849">
        <v>4689.55</v>
      </c>
      <c r="P547" s="837"/>
      <c r="Q547" s="850">
        <v>937.91000000000008</v>
      </c>
    </row>
    <row r="548" spans="1:17" ht="14.4" customHeight="1" x14ac:dyDescent="0.3">
      <c r="A548" s="831" t="s">
        <v>579</v>
      </c>
      <c r="B548" s="832" t="s">
        <v>5208</v>
      </c>
      <c r="C548" s="832" t="s">
        <v>5423</v>
      </c>
      <c r="D548" s="832" t="s">
        <v>6060</v>
      </c>
      <c r="E548" s="832" t="s">
        <v>6061</v>
      </c>
      <c r="F548" s="849">
        <v>5</v>
      </c>
      <c r="G548" s="849">
        <v>1132.25</v>
      </c>
      <c r="H548" s="849">
        <v>1</v>
      </c>
      <c r="I548" s="849">
        <v>226.45</v>
      </c>
      <c r="J548" s="849">
        <v>5</v>
      </c>
      <c r="K548" s="849">
        <v>1132.25</v>
      </c>
      <c r="L548" s="849">
        <v>1</v>
      </c>
      <c r="M548" s="849">
        <v>226.45</v>
      </c>
      <c r="N548" s="849">
        <v>3</v>
      </c>
      <c r="O548" s="849">
        <v>679.34999999999991</v>
      </c>
      <c r="P548" s="837">
        <v>0.59999999999999987</v>
      </c>
      <c r="Q548" s="850">
        <v>226.44999999999996</v>
      </c>
    </row>
    <row r="549" spans="1:17" ht="14.4" customHeight="1" x14ac:dyDescent="0.3">
      <c r="A549" s="831" t="s">
        <v>579</v>
      </c>
      <c r="B549" s="832" t="s">
        <v>5208</v>
      </c>
      <c r="C549" s="832" t="s">
        <v>5423</v>
      </c>
      <c r="D549" s="832" t="s">
        <v>6062</v>
      </c>
      <c r="E549" s="832" t="s">
        <v>6063</v>
      </c>
      <c r="F549" s="849">
        <v>0.2</v>
      </c>
      <c r="G549" s="849">
        <v>17.18</v>
      </c>
      <c r="H549" s="849">
        <v>2</v>
      </c>
      <c r="I549" s="849">
        <v>85.899999999999991</v>
      </c>
      <c r="J549" s="849">
        <v>0.1</v>
      </c>
      <c r="K549" s="849">
        <v>8.59</v>
      </c>
      <c r="L549" s="849">
        <v>1</v>
      </c>
      <c r="M549" s="849">
        <v>85.899999999999991</v>
      </c>
      <c r="N549" s="849"/>
      <c r="O549" s="849"/>
      <c r="P549" s="837"/>
      <c r="Q549" s="850"/>
    </row>
    <row r="550" spans="1:17" ht="14.4" customHeight="1" x14ac:dyDescent="0.3">
      <c r="A550" s="831" t="s">
        <v>579</v>
      </c>
      <c r="B550" s="832" t="s">
        <v>5208</v>
      </c>
      <c r="C550" s="832" t="s">
        <v>5423</v>
      </c>
      <c r="D550" s="832" t="s">
        <v>6064</v>
      </c>
      <c r="E550" s="832" t="s">
        <v>6063</v>
      </c>
      <c r="F550" s="849">
        <v>0.1</v>
      </c>
      <c r="G550" s="849">
        <v>50.02</v>
      </c>
      <c r="H550" s="849"/>
      <c r="I550" s="849">
        <v>500.2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579</v>
      </c>
      <c r="B551" s="832" t="s">
        <v>5208</v>
      </c>
      <c r="C551" s="832" t="s">
        <v>5423</v>
      </c>
      <c r="D551" s="832" t="s">
        <v>6065</v>
      </c>
      <c r="E551" s="832" t="s">
        <v>6063</v>
      </c>
      <c r="F551" s="849">
        <v>0.4</v>
      </c>
      <c r="G551" s="849">
        <v>394.4</v>
      </c>
      <c r="H551" s="849">
        <v>1.3333333333333333</v>
      </c>
      <c r="I551" s="849">
        <v>985.99999999999989</v>
      </c>
      <c r="J551" s="849">
        <v>0.3</v>
      </c>
      <c r="K551" s="849">
        <v>295.8</v>
      </c>
      <c r="L551" s="849">
        <v>1</v>
      </c>
      <c r="M551" s="849">
        <v>986.00000000000011</v>
      </c>
      <c r="N551" s="849"/>
      <c r="O551" s="849"/>
      <c r="P551" s="837"/>
      <c r="Q551" s="850"/>
    </row>
    <row r="552" spans="1:17" ht="14.4" customHeight="1" x14ac:dyDescent="0.3">
      <c r="A552" s="831" t="s">
        <v>579</v>
      </c>
      <c r="B552" s="832" t="s">
        <v>5208</v>
      </c>
      <c r="C552" s="832" t="s">
        <v>5423</v>
      </c>
      <c r="D552" s="832" t="s">
        <v>6066</v>
      </c>
      <c r="E552" s="832" t="s">
        <v>5432</v>
      </c>
      <c r="F552" s="849">
        <v>4</v>
      </c>
      <c r="G552" s="849">
        <v>1210.48</v>
      </c>
      <c r="H552" s="849">
        <v>0.5714285714285714</v>
      </c>
      <c r="I552" s="849">
        <v>302.62</v>
      </c>
      <c r="J552" s="849">
        <v>7</v>
      </c>
      <c r="K552" s="849">
        <v>2118.34</v>
      </c>
      <c r="L552" s="849">
        <v>1</v>
      </c>
      <c r="M552" s="849">
        <v>302.62</v>
      </c>
      <c r="N552" s="849"/>
      <c r="O552" s="849"/>
      <c r="P552" s="837"/>
      <c r="Q552" s="850"/>
    </row>
    <row r="553" spans="1:17" ht="14.4" customHeight="1" x14ac:dyDescent="0.3">
      <c r="A553" s="831" t="s">
        <v>579</v>
      </c>
      <c r="B553" s="832" t="s">
        <v>5208</v>
      </c>
      <c r="C553" s="832" t="s">
        <v>5423</v>
      </c>
      <c r="D553" s="832" t="s">
        <v>6067</v>
      </c>
      <c r="E553" s="832" t="s">
        <v>5661</v>
      </c>
      <c r="F553" s="849">
        <v>6</v>
      </c>
      <c r="G553" s="849">
        <v>2798.82</v>
      </c>
      <c r="H553" s="849">
        <v>1.5</v>
      </c>
      <c r="I553" s="849">
        <v>466.47</v>
      </c>
      <c r="J553" s="849">
        <v>4</v>
      </c>
      <c r="K553" s="849">
        <v>1865.88</v>
      </c>
      <c r="L553" s="849">
        <v>1</v>
      </c>
      <c r="M553" s="849">
        <v>466.47</v>
      </c>
      <c r="N553" s="849">
        <v>3</v>
      </c>
      <c r="O553" s="849">
        <v>1399.41</v>
      </c>
      <c r="P553" s="837">
        <v>0.75</v>
      </c>
      <c r="Q553" s="850">
        <v>466.47</v>
      </c>
    </row>
    <row r="554" spans="1:17" ht="14.4" customHeight="1" x14ac:dyDescent="0.3">
      <c r="A554" s="831" t="s">
        <v>579</v>
      </c>
      <c r="B554" s="832" t="s">
        <v>5208</v>
      </c>
      <c r="C554" s="832" t="s">
        <v>5423</v>
      </c>
      <c r="D554" s="832" t="s">
        <v>6068</v>
      </c>
      <c r="E554" s="832" t="s">
        <v>5804</v>
      </c>
      <c r="F554" s="849">
        <v>3</v>
      </c>
      <c r="G554" s="849">
        <v>2048.88</v>
      </c>
      <c r="H554" s="849"/>
      <c r="I554" s="849">
        <v>682.96</v>
      </c>
      <c r="J554" s="849"/>
      <c r="K554" s="849"/>
      <c r="L554" s="849"/>
      <c r="M554" s="849"/>
      <c r="N554" s="849">
        <v>4</v>
      </c>
      <c r="O554" s="849">
        <v>2731.84</v>
      </c>
      <c r="P554" s="837"/>
      <c r="Q554" s="850">
        <v>682.96</v>
      </c>
    </row>
    <row r="555" spans="1:17" ht="14.4" customHeight="1" x14ac:dyDescent="0.3">
      <c r="A555" s="831" t="s">
        <v>579</v>
      </c>
      <c r="B555" s="832" t="s">
        <v>5208</v>
      </c>
      <c r="C555" s="832" t="s">
        <v>5423</v>
      </c>
      <c r="D555" s="832" t="s">
        <v>6069</v>
      </c>
      <c r="E555" s="832" t="s">
        <v>5899</v>
      </c>
      <c r="F555" s="849">
        <v>1</v>
      </c>
      <c r="G555" s="849">
        <v>9224.67</v>
      </c>
      <c r="H555" s="849"/>
      <c r="I555" s="849">
        <v>9224.67</v>
      </c>
      <c r="J555" s="849"/>
      <c r="K555" s="849"/>
      <c r="L555" s="849"/>
      <c r="M555" s="849"/>
      <c r="N555" s="849">
        <v>2</v>
      </c>
      <c r="O555" s="849">
        <v>18449.34</v>
      </c>
      <c r="P555" s="837"/>
      <c r="Q555" s="850">
        <v>9224.67</v>
      </c>
    </row>
    <row r="556" spans="1:17" ht="14.4" customHeight="1" x14ac:dyDescent="0.3">
      <c r="A556" s="831" t="s">
        <v>579</v>
      </c>
      <c r="B556" s="832" t="s">
        <v>5208</v>
      </c>
      <c r="C556" s="832" t="s">
        <v>5423</v>
      </c>
      <c r="D556" s="832" t="s">
        <v>6070</v>
      </c>
      <c r="E556" s="832" t="s">
        <v>5966</v>
      </c>
      <c r="F556" s="849"/>
      <c r="G556" s="849"/>
      <c r="H556" s="849"/>
      <c r="I556" s="849"/>
      <c r="J556" s="849">
        <v>1</v>
      </c>
      <c r="K556" s="849">
        <v>9275</v>
      </c>
      <c r="L556" s="849">
        <v>1</v>
      </c>
      <c r="M556" s="849">
        <v>9275</v>
      </c>
      <c r="N556" s="849"/>
      <c r="O556" s="849"/>
      <c r="P556" s="837"/>
      <c r="Q556" s="850"/>
    </row>
    <row r="557" spans="1:17" ht="14.4" customHeight="1" x14ac:dyDescent="0.3">
      <c r="A557" s="831" t="s">
        <v>579</v>
      </c>
      <c r="B557" s="832" t="s">
        <v>5208</v>
      </c>
      <c r="C557" s="832" t="s">
        <v>5423</v>
      </c>
      <c r="D557" s="832" t="s">
        <v>6071</v>
      </c>
      <c r="E557" s="832" t="s">
        <v>6072</v>
      </c>
      <c r="F557" s="849">
        <v>0.2</v>
      </c>
      <c r="G557" s="849">
        <v>457.46</v>
      </c>
      <c r="H557" s="849"/>
      <c r="I557" s="849">
        <v>2287.2999999999997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579</v>
      </c>
      <c r="B558" s="832" t="s">
        <v>5208</v>
      </c>
      <c r="C558" s="832" t="s">
        <v>5423</v>
      </c>
      <c r="D558" s="832" t="s">
        <v>6073</v>
      </c>
      <c r="E558" s="832"/>
      <c r="F558" s="849">
        <v>0.1</v>
      </c>
      <c r="G558" s="849">
        <v>602.64</v>
      </c>
      <c r="H558" s="849"/>
      <c r="I558" s="849">
        <v>6026.4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579</v>
      </c>
      <c r="B559" s="832" t="s">
        <v>5208</v>
      </c>
      <c r="C559" s="832" t="s">
        <v>5423</v>
      </c>
      <c r="D559" s="832" t="s">
        <v>6074</v>
      </c>
      <c r="E559" s="832" t="s">
        <v>6075</v>
      </c>
      <c r="F559" s="849"/>
      <c r="G559" s="849"/>
      <c r="H559" s="849"/>
      <c r="I559" s="849"/>
      <c r="J559" s="849">
        <v>1</v>
      </c>
      <c r="K559" s="849">
        <v>2109.5</v>
      </c>
      <c r="L559" s="849">
        <v>1</v>
      </c>
      <c r="M559" s="849">
        <v>2109.5</v>
      </c>
      <c r="N559" s="849">
        <v>4</v>
      </c>
      <c r="O559" s="849">
        <v>8438</v>
      </c>
      <c r="P559" s="837">
        <v>4</v>
      </c>
      <c r="Q559" s="850">
        <v>2109.5</v>
      </c>
    </row>
    <row r="560" spans="1:17" ht="14.4" customHeight="1" x14ac:dyDescent="0.3">
      <c r="A560" s="831" t="s">
        <v>579</v>
      </c>
      <c r="B560" s="832" t="s">
        <v>5208</v>
      </c>
      <c r="C560" s="832" t="s">
        <v>5423</v>
      </c>
      <c r="D560" s="832" t="s">
        <v>6076</v>
      </c>
      <c r="E560" s="832" t="s">
        <v>5432</v>
      </c>
      <c r="F560" s="849"/>
      <c r="G560" s="849"/>
      <c r="H560" s="849"/>
      <c r="I560" s="849"/>
      <c r="J560" s="849"/>
      <c r="K560" s="849"/>
      <c r="L560" s="849"/>
      <c r="M560" s="849"/>
      <c r="N560" s="849">
        <v>2</v>
      </c>
      <c r="O560" s="849">
        <v>279.82</v>
      </c>
      <c r="P560" s="837"/>
      <c r="Q560" s="850">
        <v>139.91</v>
      </c>
    </row>
    <row r="561" spans="1:17" ht="14.4" customHeight="1" x14ac:dyDescent="0.3">
      <c r="A561" s="831" t="s">
        <v>579</v>
      </c>
      <c r="B561" s="832" t="s">
        <v>5208</v>
      </c>
      <c r="C561" s="832" t="s">
        <v>5423</v>
      </c>
      <c r="D561" s="832" t="s">
        <v>6077</v>
      </c>
      <c r="E561" s="832" t="s">
        <v>6078</v>
      </c>
      <c r="F561" s="849">
        <v>1</v>
      </c>
      <c r="G561" s="849">
        <v>5531.38</v>
      </c>
      <c r="H561" s="849"/>
      <c r="I561" s="849">
        <v>5531.38</v>
      </c>
      <c r="J561" s="849"/>
      <c r="K561" s="849"/>
      <c r="L561" s="849"/>
      <c r="M561" s="849"/>
      <c r="N561" s="849">
        <v>3</v>
      </c>
      <c r="O561" s="849">
        <v>16594.14</v>
      </c>
      <c r="P561" s="837"/>
      <c r="Q561" s="850">
        <v>5531.38</v>
      </c>
    </row>
    <row r="562" spans="1:17" ht="14.4" customHeight="1" x14ac:dyDescent="0.3">
      <c r="A562" s="831" t="s">
        <v>579</v>
      </c>
      <c r="B562" s="832" t="s">
        <v>5208</v>
      </c>
      <c r="C562" s="832" t="s">
        <v>5423</v>
      </c>
      <c r="D562" s="832" t="s">
        <v>6079</v>
      </c>
      <c r="E562" s="832" t="s">
        <v>6080</v>
      </c>
      <c r="F562" s="849">
        <v>2</v>
      </c>
      <c r="G562" s="849">
        <v>2060</v>
      </c>
      <c r="H562" s="849">
        <v>1</v>
      </c>
      <c r="I562" s="849">
        <v>1030</v>
      </c>
      <c r="J562" s="849">
        <v>2</v>
      </c>
      <c r="K562" s="849">
        <v>2060</v>
      </c>
      <c r="L562" s="849">
        <v>1</v>
      </c>
      <c r="M562" s="849">
        <v>1030</v>
      </c>
      <c r="N562" s="849">
        <v>1</v>
      </c>
      <c r="O562" s="849">
        <v>1030</v>
      </c>
      <c r="P562" s="837">
        <v>0.5</v>
      </c>
      <c r="Q562" s="850">
        <v>1030</v>
      </c>
    </row>
    <row r="563" spans="1:17" ht="14.4" customHeight="1" x14ac:dyDescent="0.3">
      <c r="A563" s="831" t="s">
        <v>579</v>
      </c>
      <c r="B563" s="832" t="s">
        <v>5208</v>
      </c>
      <c r="C563" s="832" t="s">
        <v>5423</v>
      </c>
      <c r="D563" s="832" t="s">
        <v>6081</v>
      </c>
      <c r="E563" s="832" t="s">
        <v>6082</v>
      </c>
      <c r="F563" s="849">
        <v>2</v>
      </c>
      <c r="G563" s="849">
        <v>1032</v>
      </c>
      <c r="H563" s="849">
        <v>0.66666666666666663</v>
      </c>
      <c r="I563" s="849">
        <v>516</v>
      </c>
      <c r="J563" s="849">
        <v>3</v>
      </c>
      <c r="K563" s="849">
        <v>1548</v>
      </c>
      <c r="L563" s="849">
        <v>1</v>
      </c>
      <c r="M563" s="849">
        <v>516</v>
      </c>
      <c r="N563" s="849">
        <v>1</v>
      </c>
      <c r="O563" s="849">
        <v>516</v>
      </c>
      <c r="P563" s="837">
        <v>0.33333333333333331</v>
      </c>
      <c r="Q563" s="850">
        <v>516</v>
      </c>
    </row>
    <row r="564" spans="1:17" ht="14.4" customHeight="1" x14ac:dyDescent="0.3">
      <c r="A564" s="831" t="s">
        <v>579</v>
      </c>
      <c r="B564" s="832" t="s">
        <v>5208</v>
      </c>
      <c r="C564" s="832" t="s">
        <v>5423</v>
      </c>
      <c r="D564" s="832" t="s">
        <v>6083</v>
      </c>
      <c r="E564" s="832" t="s">
        <v>6084</v>
      </c>
      <c r="F564" s="849">
        <v>2</v>
      </c>
      <c r="G564" s="849">
        <v>824</v>
      </c>
      <c r="H564" s="849">
        <v>1</v>
      </c>
      <c r="I564" s="849">
        <v>412</v>
      </c>
      <c r="J564" s="849">
        <v>2</v>
      </c>
      <c r="K564" s="849">
        <v>824</v>
      </c>
      <c r="L564" s="849">
        <v>1</v>
      </c>
      <c r="M564" s="849">
        <v>412</v>
      </c>
      <c r="N564" s="849">
        <v>1</v>
      </c>
      <c r="O564" s="849">
        <v>412</v>
      </c>
      <c r="P564" s="837">
        <v>0.5</v>
      </c>
      <c r="Q564" s="850">
        <v>412</v>
      </c>
    </row>
    <row r="565" spans="1:17" ht="14.4" customHeight="1" x14ac:dyDescent="0.3">
      <c r="A565" s="831" t="s">
        <v>579</v>
      </c>
      <c r="B565" s="832" t="s">
        <v>5208</v>
      </c>
      <c r="C565" s="832" t="s">
        <v>5423</v>
      </c>
      <c r="D565" s="832" t="s">
        <v>6085</v>
      </c>
      <c r="E565" s="832" t="s">
        <v>6086</v>
      </c>
      <c r="F565" s="849">
        <v>2</v>
      </c>
      <c r="G565" s="849">
        <v>16908</v>
      </c>
      <c r="H565" s="849">
        <v>1</v>
      </c>
      <c r="I565" s="849">
        <v>8454</v>
      </c>
      <c r="J565" s="849">
        <v>2</v>
      </c>
      <c r="K565" s="849">
        <v>16908</v>
      </c>
      <c r="L565" s="849">
        <v>1</v>
      </c>
      <c r="M565" s="849">
        <v>8454</v>
      </c>
      <c r="N565" s="849">
        <v>1</v>
      </c>
      <c r="O565" s="849">
        <v>8454</v>
      </c>
      <c r="P565" s="837">
        <v>0.5</v>
      </c>
      <c r="Q565" s="850">
        <v>8454</v>
      </c>
    </row>
    <row r="566" spans="1:17" ht="14.4" customHeight="1" x14ac:dyDescent="0.3">
      <c r="A566" s="831" t="s">
        <v>579</v>
      </c>
      <c r="B566" s="832" t="s">
        <v>5208</v>
      </c>
      <c r="C566" s="832" t="s">
        <v>5423</v>
      </c>
      <c r="D566" s="832" t="s">
        <v>6087</v>
      </c>
      <c r="E566" s="832" t="s">
        <v>6088</v>
      </c>
      <c r="F566" s="849">
        <v>37</v>
      </c>
      <c r="G566" s="849">
        <v>50309.27</v>
      </c>
      <c r="H566" s="849">
        <v>2.0555555555555554</v>
      </c>
      <c r="I566" s="849">
        <v>1359.7099999999998</v>
      </c>
      <c r="J566" s="849">
        <v>18</v>
      </c>
      <c r="K566" s="849">
        <v>24474.780000000002</v>
      </c>
      <c r="L566" s="849">
        <v>1</v>
      </c>
      <c r="M566" s="849">
        <v>1359.71</v>
      </c>
      <c r="N566" s="849">
        <v>20</v>
      </c>
      <c r="O566" s="849">
        <v>27194.199999999997</v>
      </c>
      <c r="P566" s="837">
        <v>1.1111111111111109</v>
      </c>
      <c r="Q566" s="850">
        <v>1359.7099999999998</v>
      </c>
    </row>
    <row r="567" spans="1:17" ht="14.4" customHeight="1" x14ac:dyDescent="0.3">
      <c r="A567" s="831" t="s">
        <v>579</v>
      </c>
      <c r="B567" s="832" t="s">
        <v>5208</v>
      </c>
      <c r="C567" s="832" t="s">
        <v>5423</v>
      </c>
      <c r="D567" s="832" t="s">
        <v>6089</v>
      </c>
      <c r="E567" s="832" t="s">
        <v>5669</v>
      </c>
      <c r="F567" s="849">
        <v>4</v>
      </c>
      <c r="G567" s="849">
        <v>11326.64</v>
      </c>
      <c r="H567" s="849"/>
      <c r="I567" s="849">
        <v>2831.66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579</v>
      </c>
      <c r="B568" s="832" t="s">
        <v>5208</v>
      </c>
      <c r="C568" s="832" t="s">
        <v>5423</v>
      </c>
      <c r="D568" s="832" t="s">
        <v>6090</v>
      </c>
      <c r="E568" s="832" t="s">
        <v>6091</v>
      </c>
      <c r="F568" s="849">
        <v>1</v>
      </c>
      <c r="G568" s="849">
        <v>18507</v>
      </c>
      <c r="H568" s="849"/>
      <c r="I568" s="849">
        <v>18507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579</v>
      </c>
      <c r="B569" s="832" t="s">
        <v>5208</v>
      </c>
      <c r="C569" s="832" t="s">
        <v>5423</v>
      </c>
      <c r="D569" s="832" t="s">
        <v>6092</v>
      </c>
      <c r="E569" s="832" t="s">
        <v>5935</v>
      </c>
      <c r="F569" s="849">
        <v>1</v>
      </c>
      <c r="G569" s="849">
        <v>1649.48</v>
      </c>
      <c r="H569" s="849">
        <v>1</v>
      </c>
      <c r="I569" s="849">
        <v>1649.48</v>
      </c>
      <c r="J569" s="849">
        <v>1</v>
      </c>
      <c r="K569" s="849">
        <v>1649.48</v>
      </c>
      <c r="L569" s="849">
        <v>1</v>
      </c>
      <c r="M569" s="849">
        <v>1649.48</v>
      </c>
      <c r="N569" s="849">
        <v>1</v>
      </c>
      <c r="O569" s="849">
        <v>1649.48</v>
      </c>
      <c r="P569" s="837">
        <v>1</v>
      </c>
      <c r="Q569" s="850">
        <v>1649.48</v>
      </c>
    </row>
    <row r="570" spans="1:17" ht="14.4" customHeight="1" x14ac:dyDescent="0.3">
      <c r="A570" s="831" t="s">
        <v>579</v>
      </c>
      <c r="B570" s="832" t="s">
        <v>5208</v>
      </c>
      <c r="C570" s="832" t="s">
        <v>5423</v>
      </c>
      <c r="D570" s="832" t="s">
        <v>6093</v>
      </c>
      <c r="E570" s="832" t="s">
        <v>6094</v>
      </c>
      <c r="F570" s="849"/>
      <c r="G570" s="849"/>
      <c r="H570" s="849"/>
      <c r="I570" s="849"/>
      <c r="J570" s="849"/>
      <c r="K570" s="849"/>
      <c r="L570" s="849"/>
      <c r="M570" s="849"/>
      <c r="N570" s="849">
        <v>16</v>
      </c>
      <c r="O570" s="849">
        <v>20594.560000000001</v>
      </c>
      <c r="P570" s="837"/>
      <c r="Q570" s="850">
        <v>1287.1600000000001</v>
      </c>
    </row>
    <row r="571" spans="1:17" ht="14.4" customHeight="1" x14ac:dyDescent="0.3">
      <c r="A571" s="831" t="s">
        <v>579</v>
      </c>
      <c r="B571" s="832" t="s">
        <v>5208</v>
      </c>
      <c r="C571" s="832" t="s">
        <v>5423</v>
      </c>
      <c r="D571" s="832" t="s">
        <v>6095</v>
      </c>
      <c r="E571" s="832" t="s">
        <v>5804</v>
      </c>
      <c r="F571" s="849">
        <v>2</v>
      </c>
      <c r="G571" s="849">
        <v>1324.48</v>
      </c>
      <c r="H571" s="849">
        <v>0.5</v>
      </c>
      <c r="I571" s="849">
        <v>662.24</v>
      </c>
      <c r="J571" s="849">
        <v>4</v>
      </c>
      <c r="K571" s="849">
        <v>2648.96</v>
      </c>
      <c r="L571" s="849">
        <v>1</v>
      </c>
      <c r="M571" s="849">
        <v>662.24</v>
      </c>
      <c r="N571" s="849">
        <v>6</v>
      </c>
      <c r="O571" s="849">
        <v>3973.4399999999996</v>
      </c>
      <c r="P571" s="837">
        <v>1.4999999999999998</v>
      </c>
      <c r="Q571" s="850">
        <v>662.2399999999999</v>
      </c>
    </row>
    <row r="572" spans="1:17" ht="14.4" customHeight="1" x14ac:dyDescent="0.3">
      <c r="A572" s="831" t="s">
        <v>579</v>
      </c>
      <c r="B572" s="832" t="s">
        <v>5208</v>
      </c>
      <c r="C572" s="832" t="s">
        <v>5423</v>
      </c>
      <c r="D572" s="832" t="s">
        <v>6096</v>
      </c>
      <c r="E572" s="832" t="s">
        <v>6097</v>
      </c>
      <c r="F572" s="849">
        <v>1</v>
      </c>
      <c r="G572" s="849">
        <v>17479.82</v>
      </c>
      <c r="H572" s="849"/>
      <c r="I572" s="849">
        <v>17479.82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579</v>
      </c>
      <c r="B573" s="832" t="s">
        <v>5208</v>
      </c>
      <c r="C573" s="832" t="s">
        <v>5423</v>
      </c>
      <c r="D573" s="832" t="s">
        <v>6098</v>
      </c>
      <c r="E573" s="832" t="s">
        <v>5966</v>
      </c>
      <c r="F573" s="849">
        <v>3</v>
      </c>
      <c r="G573" s="849">
        <v>11880</v>
      </c>
      <c r="H573" s="849">
        <v>1.5</v>
      </c>
      <c r="I573" s="849">
        <v>3960</v>
      </c>
      <c r="J573" s="849">
        <v>2</v>
      </c>
      <c r="K573" s="849">
        <v>7920</v>
      </c>
      <c r="L573" s="849">
        <v>1</v>
      </c>
      <c r="M573" s="849">
        <v>3960</v>
      </c>
      <c r="N573" s="849">
        <v>1</v>
      </c>
      <c r="O573" s="849">
        <v>3960</v>
      </c>
      <c r="P573" s="837">
        <v>0.5</v>
      </c>
      <c r="Q573" s="850">
        <v>3960</v>
      </c>
    </row>
    <row r="574" spans="1:17" ht="14.4" customHeight="1" x14ac:dyDescent="0.3">
      <c r="A574" s="831" t="s">
        <v>579</v>
      </c>
      <c r="B574" s="832" t="s">
        <v>5208</v>
      </c>
      <c r="C574" s="832" t="s">
        <v>5423</v>
      </c>
      <c r="D574" s="832" t="s">
        <v>6099</v>
      </c>
      <c r="E574" s="832" t="s">
        <v>5432</v>
      </c>
      <c r="F574" s="849">
        <v>1</v>
      </c>
      <c r="G574" s="849">
        <v>199.5</v>
      </c>
      <c r="H574" s="849"/>
      <c r="I574" s="849">
        <v>199.5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579</v>
      </c>
      <c r="B575" s="832" t="s">
        <v>5208</v>
      </c>
      <c r="C575" s="832" t="s">
        <v>5423</v>
      </c>
      <c r="D575" s="832" t="s">
        <v>6100</v>
      </c>
      <c r="E575" s="832" t="s">
        <v>6078</v>
      </c>
      <c r="F575" s="849">
        <v>1</v>
      </c>
      <c r="G575" s="849">
        <v>2713.2</v>
      </c>
      <c r="H575" s="849"/>
      <c r="I575" s="849">
        <v>2713.2</v>
      </c>
      <c r="J575" s="849"/>
      <c r="K575" s="849"/>
      <c r="L575" s="849"/>
      <c r="M575" s="849"/>
      <c r="N575" s="849">
        <v>2</v>
      </c>
      <c r="O575" s="849">
        <v>5426.4</v>
      </c>
      <c r="P575" s="837"/>
      <c r="Q575" s="850">
        <v>2713.2</v>
      </c>
    </row>
    <row r="576" spans="1:17" ht="14.4" customHeight="1" x14ac:dyDescent="0.3">
      <c r="A576" s="831" t="s">
        <v>579</v>
      </c>
      <c r="B576" s="832" t="s">
        <v>5208</v>
      </c>
      <c r="C576" s="832" t="s">
        <v>5423</v>
      </c>
      <c r="D576" s="832" t="s">
        <v>6101</v>
      </c>
      <c r="E576" s="832" t="s">
        <v>6102</v>
      </c>
      <c r="F576" s="849">
        <v>1</v>
      </c>
      <c r="G576" s="849">
        <v>10077.6</v>
      </c>
      <c r="H576" s="849">
        <v>0.5</v>
      </c>
      <c r="I576" s="849">
        <v>10077.6</v>
      </c>
      <c r="J576" s="849">
        <v>2</v>
      </c>
      <c r="K576" s="849">
        <v>20155.2</v>
      </c>
      <c r="L576" s="849">
        <v>1</v>
      </c>
      <c r="M576" s="849">
        <v>10077.6</v>
      </c>
      <c r="N576" s="849">
        <v>2</v>
      </c>
      <c r="O576" s="849">
        <v>20155.2</v>
      </c>
      <c r="P576" s="837">
        <v>1</v>
      </c>
      <c r="Q576" s="850">
        <v>10077.6</v>
      </c>
    </row>
    <row r="577" spans="1:17" ht="14.4" customHeight="1" x14ac:dyDescent="0.3">
      <c r="A577" s="831" t="s">
        <v>579</v>
      </c>
      <c r="B577" s="832" t="s">
        <v>5208</v>
      </c>
      <c r="C577" s="832" t="s">
        <v>5423</v>
      </c>
      <c r="D577" s="832" t="s">
        <v>6103</v>
      </c>
      <c r="E577" s="832" t="s">
        <v>6104</v>
      </c>
      <c r="F577" s="849">
        <v>1</v>
      </c>
      <c r="G577" s="849">
        <v>13645.39</v>
      </c>
      <c r="H577" s="849"/>
      <c r="I577" s="849">
        <v>13645.39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579</v>
      </c>
      <c r="B578" s="832" t="s">
        <v>5208</v>
      </c>
      <c r="C578" s="832" t="s">
        <v>5423</v>
      </c>
      <c r="D578" s="832" t="s">
        <v>6105</v>
      </c>
      <c r="E578" s="832" t="s">
        <v>6106</v>
      </c>
      <c r="F578" s="849">
        <v>1</v>
      </c>
      <c r="G578" s="849">
        <v>15694.73</v>
      </c>
      <c r="H578" s="849">
        <v>1</v>
      </c>
      <c r="I578" s="849">
        <v>15694.73</v>
      </c>
      <c r="J578" s="849">
        <v>1</v>
      </c>
      <c r="K578" s="849">
        <v>15694.73</v>
      </c>
      <c r="L578" s="849">
        <v>1</v>
      </c>
      <c r="M578" s="849">
        <v>15694.73</v>
      </c>
      <c r="N578" s="849">
        <v>1</v>
      </c>
      <c r="O578" s="849">
        <v>15694.73</v>
      </c>
      <c r="P578" s="837">
        <v>1</v>
      </c>
      <c r="Q578" s="850">
        <v>15694.73</v>
      </c>
    </row>
    <row r="579" spans="1:17" ht="14.4" customHeight="1" x14ac:dyDescent="0.3">
      <c r="A579" s="831" t="s">
        <v>579</v>
      </c>
      <c r="B579" s="832" t="s">
        <v>5208</v>
      </c>
      <c r="C579" s="832" t="s">
        <v>5423</v>
      </c>
      <c r="D579" s="832" t="s">
        <v>6107</v>
      </c>
      <c r="E579" s="832" t="s">
        <v>6108</v>
      </c>
      <c r="F579" s="849">
        <v>59</v>
      </c>
      <c r="G579" s="849">
        <v>63469.25</v>
      </c>
      <c r="H579" s="849">
        <v>1.3409090909090908</v>
      </c>
      <c r="I579" s="849">
        <v>1075.75</v>
      </c>
      <c r="J579" s="849">
        <v>44</v>
      </c>
      <c r="K579" s="849">
        <v>47333</v>
      </c>
      <c r="L579" s="849">
        <v>1</v>
      </c>
      <c r="M579" s="849">
        <v>1075.75</v>
      </c>
      <c r="N579" s="849">
        <v>51</v>
      </c>
      <c r="O579" s="849">
        <v>54863.25</v>
      </c>
      <c r="P579" s="837">
        <v>1.1590909090909092</v>
      </c>
      <c r="Q579" s="850">
        <v>1075.75</v>
      </c>
    </row>
    <row r="580" spans="1:17" ht="14.4" customHeight="1" x14ac:dyDescent="0.3">
      <c r="A580" s="831" t="s">
        <v>579</v>
      </c>
      <c r="B580" s="832" t="s">
        <v>5208</v>
      </c>
      <c r="C580" s="832" t="s">
        <v>5423</v>
      </c>
      <c r="D580" s="832" t="s">
        <v>6109</v>
      </c>
      <c r="E580" s="832" t="s">
        <v>6110</v>
      </c>
      <c r="F580" s="849"/>
      <c r="G580" s="849"/>
      <c r="H580" s="849"/>
      <c r="I580" s="849"/>
      <c r="J580" s="849">
        <v>1</v>
      </c>
      <c r="K580" s="849">
        <v>6705.46</v>
      </c>
      <c r="L580" s="849">
        <v>1</v>
      </c>
      <c r="M580" s="849">
        <v>6705.46</v>
      </c>
      <c r="N580" s="849"/>
      <c r="O580" s="849"/>
      <c r="P580" s="837"/>
      <c r="Q580" s="850"/>
    </row>
    <row r="581" spans="1:17" ht="14.4" customHeight="1" x14ac:dyDescent="0.3">
      <c r="A581" s="831" t="s">
        <v>579</v>
      </c>
      <c r="B581" s="832" t="s">
        <v>5208</v>
      </c>
      <c r="C581" s="832" t="s">
        <v>5423</v>
      </c>
      <c r="D581" s="832" t="s">
        <v>6111</v>
      </c>
      <c r="E581" s="832" t="s">
        <v>6112</v>
      </c>
      <c r="F581" s="849"/>
      <c r="G581" s="849"/>
      <c r="H581" s="849"/>
      <c r="I581" s="849"/>
      <c r="J581" s="849">
        <v>3</v>
      </c>
      <c r="K581" s="849">
        <v>2220.96</v>
      </c>
      <c r="L581" s="849">
        <v>1</v>
      </c>
      <c r="M581" s="849">
        <v>740.32</v>
      </c>
      <c r="N581" s="849"/>
      <c r="O581" s="849"/>
      <c r="P581" s="837"/>
      <c r="Q581" s="850"/>
    </row>
    <row r="582" spans="1:17" ht="14.4" customHeight="1" x14ac:dyDescent="0.3">
      <c r="A582" s="831" t="s">
        <v>579</v>
      </c>
      <c r="B582" s="832" t="s">
        <v>5208</v>
      </c>
      <c r="C582" s="832" t="s">
        <v>5423</v>
      </c>
      <c r="D582" s="832" t="s">
        <v>6113</v>
      </c>
      <c r="E582" s="832" t="s">
        <v>6114</v>
      </c>
      <c r="F582" s="849">
        <v>9</v>
      </c>
      <c r="G582" s="849">
        <v>14550.57</v>
      </c>
      <c r="H582" s="849">
        <v>1.2857142857142856</v>
      </c>
      <c r="I582" s="849">
        <v>1616.73</v>
      </c>
      <c r="J582" s="849">
        <v>7</v>
      </c>
      <c r="K582" s="849">
        <v>11317.11</v>
      </c>
      <c r="L582" s="849">
        <v>1</v>
      </c>
      <c r="M582" s="849">
        <v>1616.73</v>
      </c>
      <c r="N582" s="849">
        <v>5</v>
      </c>
      <c r="O582" s="849">
        <v>8083.6500000000005</v>
      </c>
      <c r="P582" s="837">
        <v>0.7142857142857143</v>
      </c>
      <c r="Q582" s="850">
        <v>1616.73</v>
      </c>
    </row>
    <row r="583" spans="1:17" ht="14.4" customHeight="1" x14ac:dyDescent="0.3">
      <c r="A583" s="831" t="s">
        <v>579</v>
      </c>
      <c r="B583" s="832" t="s">
        <v>5208</v>
      </c>
      <c r="C583" s="832" t="s">
        <v>5423</v>
      </c>
      <c r="D583" s="832" t="s">
        <v>6115</v>
      </c>
      <c r="E583" s="832" t="s">
        <v>6112</v>
      </c>
      <c r="F583" s="849"/>
      <c r="G583" s="849"/>
      <c r="H583" s="849"/>
      <c r="I583" s="849"/>
      <c r="J583" s="849">
        <v>4</v>
      </c>
      <c r="K583" s="849">
        <v>3186.2</v>
      </c>
      <c r="L583" s="849">
        <v>1</v>
      </c>
      <c r="M583" s="849">
        <v>796.55</v>
      </c>
      <c r="N583" s="849"/>
      <c r="O583" s="849"/>
      <c r="P583" s="837"/>
      <c r="Q583" s="850"/>
    </row>
    <row r="584" spans="1:17" ht="14.4" customHeight="1" x14ac:dyDescent="0.3">
      <c r="A584" s="831" t="s">
        <v>579</v>
      </c>
      <c r="B584" s="832" t="s">
        <v>5208</v>
      </c>
      <c r="C584" s="832" t="s">
        <v>5423</v>
      </c>
      <c r="D584" s="832" t="s">
        <v>6116</v>
      </c>
      <c r="E584" s="832" t="s">
        <v>5983</v>
      </c>
      <c r="F584" s="849">
        <v>1</v>
      </c>
      <c r="G584" s="849">
        <v>13316.13</v>
      </c>
      <c r="H584" s="849"/>
      <c r="I584" s="849">
        <v>13316.13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579</v>
      </c>
      <c r="B585" s="832" t="s">
        <v>5208</v>
      </c>
      <c r="C585" s="832" t="s">
        <v>5423</v>
      </c>
      <c r="D585" s="832" t="s">
        <v>6117</v>
      </c>
      <c r="E585" s="832" t="s">
        <v>6118</v>
      </c>
      <c r="F585" s="849">
        <v>1</v>
      </c>
      <c r="G585" s="849">
        <v>248.73</v>
      </c>
      <c r="H585" s="849"/>
      <c r="I585" s="849">
        <v>248.73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579</v>
      </c>
      <c r="B586" s="832" t="s">
        <v>5208</v>
      </c>
      <c r="C586" s="832" t="s">
        <v>5423</v>
      </c>
      <c r="D586" s="832" t="s">
        <v>6119</v>
      </c>
      <c r="E586" s="832" t="s">
        <v>6120</v>
      </c>
      <c r="F586" s="849">
        <v>2</v>
      </c>
      <c r="G586" s="849">
        <v>21415.42</v>
      </c>
      <c r="H586" s="849">
        <v>2</v>
      </c>
      <c r="I586" s="849">
        <v>10707.71</v>
      </c>
      <c r="J586" s="849">
        <v>1</v>
      </c>
      <c r="K586" s="849">
        <v>10707.71</v>
      </c>
      <c r="L586" s="849">
        <v>1</v>
      </c>
      <c r="M586" s="849">
        <v>10707.71</v>
      </c>
      <c r="N586" s="849">
        <v>2</v>
      </c>
      <c r="O586" s="849">
        <v>21415.42</v>
      </c>
      <c r="P586" s="837">
        <v>2</v>
      </c>
      <c r="Q586" s="850">
        <v>10707.71</v>
      </c>
    </row>
    <row r="587" spans="1:17" ht="14.4" customHeight="1" x14ac:dyDescent="0.3">
      <c r="A587" s="831" t="s">
        <v>579</v>
      </c>
      <c r="B587" s="832" t="s">
        <v>5208</v>
      </c>
      <c r="C587" s="832" t="s">
        <v>5423</v>
      </c>
      <c r="D587" s="832" t="s">
        <v>6121</v>
      </c>
      <c r="E587" s="832" t="s">
        <v>6122</v>
      </c>
      <c r="F587" s="849">
        <v>87</v>
      </c>
      <c r="G587" s="849">
        <v>7734.3</v>
      </c>
      <c r="H587" s="849">
        <v>1.1756756756756759</v>
      </c>
      <c r="I587" s="849">
        <v>88.9</v>
      </c>
      <c r="J587" s="849">
        <v>74</v>
      </c>
      <c r="K587" s="849">
        <v>6578.5999999999995</v>
      </c>
      <c r="L587" s="849">
        <v>1</v>
      </c>
      <c r="M587" s="849">
        <v>88.899999999999991</v>
      </c>
      <c r="N587" s="849">
        <v>123</v>
      </c>
      <c r="O587" s="849">
        <v>10934.7</v>
      </c>
      <c r="P587" s="837">
        <v>1.6621621621621625</v>
      </c>
      <c r="Q587" s="850">
        <v>88.9</v>
      </c>
    </row>
    <row r="588" spans="1:17" ht="14.4" customHeight="1" x14ac:dyDescent="0.3">
      <c r="A588" s="831" t="s">
        <v>579</v>
      </c>
      <c r="B588" s="832" t="s">
        <v>5208</v>
      </c>
      <c r="C588" s="832" t="s">
        <v>5423</v>
      </c>
      <c r="D588" s="832" t="s">
        <v>6123</v>
      </c>
      <c r="E588" s="832" t="s">
        <v>6124</v>
      </c>
      <c r="F588" s="849">
        <v>3</v>
      </c>
      <c r="G588" s="849">
        <v>1846.8</v>
      </c>
      <c r="H588" s="849">
        <v>0.5</v>
      </c>
      <c r="I588" s="849">
        <v>615.6</v>
      </c>
      <c r="J588" s="849">
        <v>6</v>
      </c>
      <c r="K588" s="849">
        <v>3693.6</v>
      </c>
      <c r="L588" s="849">
        <v>1</v>
      </c>
      <c r="M588" s="849">
        <v>615.6</v>
      </c>
      <c r="N588" s="849">
        <v>16</v>
      </c>
      <c r="O588" s="849">
        <v>9849.6</v>
      </c>
      <c r="P588" s="837">
        <v>2.666666666666667</v>
      </c>
      <c r="Q588" s="850">
        <v>615.6</v>
      </c>
    </row>
    <row r="589" spans="1:17" ht="14.4" customHeight="1" x14ac:dyDescent="0.3">
      <c r="A589" s="831" t="s">
        <v>579</v>
      </c>
      <c r="B589" s="832" t="s">
        <v>5208</v>
      </c>
      <c r="C589" s="832" t="s">
        <v>5423</v>
      </c>
      <c r="D589" s="832" t="s">
        <v>6125</v>
      </c>
      <c r="E589" s="832" t="s">
        <v>6126</v>
      </c>
      <c r="F589" s="849"/>
      <c r="G589" s="849"/>
      <c r="H589" s="849"/>
      <c r="I589" s="849"/>
      <c r="J589" s="849">
        <v>28</v>
      </c>
      <c r="K589" s="849">
        <v>16598.400000000001</v>
      </c>
      <c r="L589" s="849">
        <v>1</v>
      </c>
      <c r="M589" s="849">
        <v>592.80000000000007</v>
      </c>
      <c r="N589" s="849">
        <v>4</v>
      </c>
      <c r="O589" s="849">
        <v>2371.1999999999998</v>
      </c>
      <c r="P589" s="837">
        <v>0.14285714285714282</v>
      </c>
      <c r="Q589" s="850">
        <v>592.79999999999995</v>
      </c>
    </row>
    <row r="590" spans="1:17" ht="14.4" customHeight="1" x14ac:dyDescent="0.3">
      <c r="A590" s="831" t="s">
        <v>579</v>
      </c>
      <c r="B590" s="832" t="s">
        <v>5208</v>
      </c>
      <c r="C590" s="832" t="s">
        <v>5423</v>
      </c>
      <c r="D590" s="832" t="s">
        <v>6127</v>
      </c>
      <c r="E590" s="832" t="s">
        <v>6128</v>
      </c>
      <c r="F590" s="849">
        <v>1</v>
      </c>
      <c r="G590" s="849">
        <v>2052</v>
      </c>
      <c r="H590" s="849">
        <v>0.16666666666666666</v>
      </c>
      <c r="I590" s="849">
        <v>2052</v>
      </c>
      <c r="J590" s="849">
        <v>6</v>
      </c>
      <c r="K590" s="849">
        <v>12312</v>
      </c>
      <c r="L590" s="849">
        <v>1</v>
      </c>
      <c r="M590" s="849">
        <v>2052</v>
      </c>
      <c r="N590" s="849">
        <v>9</v>
      </c>
      <c r="O590" s="849">
        <v>18468</v>
      </c>
      <c r="P590" s="837">
        <v>1.5</v>
      </c>
      <c r="Q590" s="850">
        <v>2052</v>
      </c>
    </row>
    <row r="591" spans="1:17" ht="14.4" customHeight="1" x14ac:dyDescent="0.3">
      <c r="A591" s="831" t="s">
        <v>579</v>
      </c>
      <c r="B591" s="832" t="s">
        <v>5208</v>
      </c>
      <c r="C591" s="832" t="s">
        <v>5423</v>
      </c>
      <c r="D591" s="832" t="s">
        <v>6129</v>
      </c>
      <c r="E591" s="832" t="s">
        <v>6130</v>
      </c>
      <c r="F591" s="849"/>
      <c r="G591" s="849"/>
      <c r="H591" s="849"/>
      <c r="I591" s="849"/>
      <c r="J591" s="849"/>
      <c r="K591" s="849"/>
      <c r="L591" s="849"/>
      <c r="M591" s="849"/>
      <c r="N591" s="849">
        <v>2</v>
      </c>
      <c r="O591" s="849">
        <v>19184.34</v>
      </c>
      <c r="P591" s="837"/>
      <c r="Q591" s="850">
        <v>9592.17</v>
      </c>
    </row>
    <row r="592" spans="1:17" ht="14.4" customHeight="1" x14ac:dyDescent="0.3">
      <c r="A592" s="831" t="s">
        <v>579</v>
      </c>
      <c r="B592" s="832" t="s">
        <v>5208</v>
      </c>
      <c r="C592" s="832" t="s">
        <v>5423</v>
      </c>
      <c r="D592" s="832" t="s">
        <v>6131</v>
      </c>
      <c r="E592" s="832" t="s">
        <v>6132</v>
      </c>
      <c r="F592" s="849">
        <v>10</v>
      </c>
      <c r="G592" s="849">
        <v>6156</v>
      </c>
      <c r="H592" s="849">
        <v>1.25</v>
      </c>
      <c r="I592" s="849">
        <v>615.6</v>
      </c>
      <c r="J592" s="849">
        <v>8</v>
      </c>
      <c r="K592" s="849">
        <v>4924.8</v>
      </c>
      <c r="L592" s="849">
        <v>1</v>
      </c>
      <c r="M592" s="849">
        <v>615.6</v>
      </c>
      <c r="N592" s="849">
        <v>42</v>
      </c>
      <c r="O592" s="849">
        <v>27132</v>
      </c>
      <c r="P592" s="837">
        <v>5.5092592592592586</v>
      </c>
      <c r="Q592" s="850">
        <v>646</v>
      </c>
    </row>
    <row r="593" spans="1:17" ht="14.4" customHeight="1" x14ac:dyDescent="0.3">
      <c r="A593" s="831" t="s">
        <v>579</v>
      </c>
      <c r="B593" s="832" t="s">
        <v>5208</v>
      </c>
      <c r="C593" s="832" t="s">
        <v>5423</v>
      </c>
      <c r="D593" s="832" t="s">
        <v>6133</v>
      </c>
      <c r="E593" s="832" t="s">
        <v>6134</v>
      </c>
      <c r="F593" s="849">
        <v>1</v>
      </c>
      <c r="G593" s="849">
        <v>3186</v>
      </c>
      <c r="H593" s="849"/>
      <c r="I593" s="849">
        <v>3186</v>
      </c>
      <c r="J593" s="849"/>
      <c r="K593" s="849"/>
      <c r="L593" s="849"/>
      <c r="M593" s="849"/>
      <c r="N593" s="849">
        <v>1</v>
      </c>
      <c r="O593" s="849">
        <v>3186</v>
      </c>
      <c r="P593" s="837"/>
      <c r="Q593" s="850">
        <v>3186</v>
      </c>
    </row>
    <row r="594" spans="1:17" ht="14.4" customHeight="1" x14ac:dyDescent="0.3">
      <c r="A594" s="831" t="s">
        <v>579</v>
      </c>
      <c r="B594" s="832" t="s">
        <v>5208</v>
      </c>
      <c r="C594" s="832" t="s">
        <v>5423</v>
      </c>
      <c r="D594" s="832" t="s">
        <v>6135</v>
      </c>
      <c r="E594" s="832" t="s">
        <v>6136</v>
      </c>
      <c r="F594" s="849">
        <v>2</v>
      </c>
      <c r="G594" s="849">
        <v>45189.599999999999</v>
      </c>
      <c r="H594" s="849"/>
      <c r="I594" s="849">
        <v>22594.799999999999</v>
      </c>
      <c r="J594" s="849"/>
      <c r="K594" s="849"/>
      <c r="L594" s="849"/>
      <c r="M594" s="849"/>
      <c r="N594" s="849">
        <v>2</v>
      </c>
      <c r="O594" s="849">
        <v>45189.599999999999</v>
      </c>
      <c r="P594" s="837"/>
      <c r="Q594" s="850">
        <v>22594.799999999999</v>
      </c>
    </row>
    <row r="595" spans="1:17" ht="14.4" customHeight="1" x14ac:dyDescent="0.3">
      <c r="A595" s="831" t="s">
        <v>579</v>
      </c>
      <c r="B595" s="832" t="s">
        <v>5208</v>
      </c>
      <c r="C595" s="832" t="s">
        <v>5423</v>
      </c>
      <c r="D595" s="832" t="s">
        <v>6137</v>
      </c>
      <c r="E595" s="832" t="s">
        <v>6136</v>
      </c>
      <c r="F595" s="849">
        <v>2</v>
      </c>
      <c r="G595" s="849">
        <v>38751.699999999997</v>
      </c>
      <c r="H595" s="849"/>
      <c r="I595" s="849">
        <v>19375.849999999999</v>
      </c>
      <c r="J595" s="849"/>
      <c r="K595" s="849"/>
      <c r="L595" s="849"/>
      <c r="M595" s="849"/>
      <c r="N595" s="849">
        <v>2</v>
      </c>
      <c r="O595" s="849">
        <v>38751.699999999997</v>
      </c>
      <c r="P595" s="837"/>
      <c r="Q595" s="850">
        <v>19375.849999999999</v>
      </c>
    </row>
    <row r="596" spans="1:17" ht="14.4" customHeight="1" x14ac:dyDescent="0.3">
      <c r="A596" s="831" t="s">
        <v>579</v>
      </c>
      <c r="B596" s="832" t="s">
        <v>5208</v>
      </c>
      <c r="C596" s="832" t="s">
        <v>5423</v>
      </c>
      <c r="D596" s="832" t="s">
        <v>6138</v>
      </c>
      <c r="E596" s="832" t="s">
        <v>6139</v>
      </c>
      <c r="F596" s="849">
        <v>2</v>
      </c>
      <c r="G596" s="849">
        <v>15584.04</v>
      </c>
      <c r="H596" s="849"/>
      <c r="I596" s="849">
        <v>7792.02</v>
      </c>
      <c r="J596" s="849"/>
      <c r="K596" s="849"/>
      <c r="L596" s="849"/>
      <c r="M596" s="849"/>
      <c r="N596" s="849">
        <v>1</v>
      </c>
      <c r="O596" s="849">
        <v>7792.02</v>
      </c>
      <c r="P596" s="837"/>
      <c r="Q596" s="850">
        <v>7792.02</v>
      </c>
    </row>
    <row r="597" spans="1:17" ht="14.4" customHeight="1" x14ac:dyDescent="0.3">
      <c r="A597" s="831" t="s">
        <v>579</v>
      </c>
      <c r="B597" s="832" t="s">
        <v>5208</v>
      </c>
      <c r="C597" s="832" t="s">
        <v>5423</v>
      </c>
      <c r="D597" s="832" t="s">
        <v>6140</v>
      </c>
      <c r="E597" s="832" t="s">
        <v>6141</v>
      </c>
      <c r="F597" s="849">
        <v>1</v>
      </c>
      <c r="G597" s="849">
        <v>6977.12</v>
      </c>
      <c r="H597" s="849">
        <v>0.5</v>
      </c>
      <c r="I597" s="849">
        <v>6977.12</v>
      </c>
      <c r="J597" s="849">
        <v>2</v>
      </c>
      <c r="K597" s="849">
        <v>13954.24</v>
      </c>
      <c r="L597" s="849">
        <v>1</v>
      </c>
      <c r="M597" s="849">
        <v>6977.12</v>
      </c>
      <c r="N597" s="849">
        <v>3</v>
      </c>
      <c r="O597" s="849">
        <v>20931.36</v>
      </c>
      <c r="P597" s="837">
        <v>1.5</v>
      </c>
      <c r="Q597" s="850">
        <v>6977.12</v>
      </c>
    </row>
    <row r="598" spans="1:17" ht="14.4" customHeight="1" x14ac:dyDescent="0.3">
      <c r="A598" s="831" t="s">
        <v>579</v>
      </c>
      <c r="B598" s="832" t="s">
        <v>5208</v>
      </c>
      <c r="C598" s="832" t="s">
        <v>5423</v>
      </c>
      <c r="D598" s="832" t="s">
        <v>6142</v>
      </c>
      <c r="E598" s="832" t="s">
        <v>5804</v>
      </c>
      <c r="F598" s="849"/>
      <c r="G598" s="849"/>
      <c r="H598" s="849"/>
      <c r="I598" s="849"/>
      <c r="J598" s="849"/>
      <c r="K598" s="849"/>
      <c r="L598" s="849"/>
      <c r="M598" s="849"/>
      <c r="N598" s="849">
        <v>1</v>
      </c>
      <c r="O598" s="849">
        <v>592.79999999999995</v>
      </c>
      <c r="P598" s="837"/>
      <c r="Q598" s="850">
        <v>592.79999999999995</v>
      </c>
    </row>
    <row r="599" spans="1:17" ht="14.4" customHeight="1" x14ac:dyDescent="0.3">
      <c r="A599" s="831" t="s">
        <v>579</v>
      </c>
      <c r="B599" s="832" t="s">
        <v>5208</v>
      </c>
      <c r="C599" s="832" t="s">
        <v>5423</v>
      </c>
      <c r="D599" s="832" t="s">
        <v>6143</v>
      </c>
      <c r="E599" s="832" t="s">
        <v>6144</v>
      </c>
      <c r="F599" s="849"/>
      <c r="G599" s="849"/>
      <c r="H599" s="849"/>
      <c r="I599" s="849"/>
      <c r="J599" s="849">
        <v>4</v>
      </c>
      <c r="K599" s="849">
        <v>35400</v>
      </c>
      <c r="L599" s="849">
        <v>1</v>
      </c>
      <c r="M599" s="849">
        <v>8850</v>
      </c>
      <c r="N599" s="849"/>
      <c r="O599" s="849"/>
      <c r="P599" s="837"/>
      <c r="Q599" s="850"/>
    </row>
    <row r="600" spans="1:17" ht="14.4" customHeight="1" x14ac:dyDescent="0.3">
      <c r="A600" s="831" t="s">
        <v>579</v>
      </c>
      <c r="B600" s="832" t="s">
        <v>5208</v>
      </c>
      <c r="C600" s="832" t="s">
        <v>5423</v>
      </c>
      <c r="D600" s="832" t="s">
        <v>6145</v>
      </c>
      <c r="E600" s="832" t="s">
        <v>6144</v>
      </c>
      <c r="F600" s="849"/>
      <c r="G600" s="849"/>
      <c r="H600" s="849"/>
      <c r="I600" s="849"/>
      <c r="J600" s="849">
        <v>2</v>
      </c>
      <c r="K600" s="849">
        <v>9062</v>
      </c>
      <c r="L600" s="849">
        <v>1</v>
      </c>
      <c r="M600" s="849">
        <v>4531</v>
      </c>
      <c r="N600" s="849"/>
      <c r="O600" s="849"/>
      <c r="P600" s="837"/>
      <c r="Q600" s="850"/>
    </row>
    <row r="601" spans="1:17" ht="14.4" customHeight="1" x14ac:dyDescent="0.3">
      <c r="A601" s="831" t="s">
        <v>579</v>
      </c>
      <c r="B601" s="832" t="s">
        <v>5208</v>
      </c>
      <c r="C601" s="832" t="s">
        <v>5423</v>
      </c>
      <c r="D601" s="832" t="s">
        <v>6146</v>
      </c>
      <c r="E601" s="832" t="s">
        <v>6147</v>
      </c>
      <c r="F601" s="849"/>
      <c r="G601" s="849"/>
      <c r="H601" s="849"/>
      <c r="I601" s="849"/>
      <c r="J601" s="849">
        <v>4</v>
      </c>
      <c r="K601" s="849">
        <v>9982</v>
      </c>
      <c r="L601" s="849">
        <v>1</v>
      </c>
      <c r="M601" s="849">
        <v>2495.5</v>
      </c>
      <c r="N601" s="849"/>
      <c r="O601" s="849"/>
      <c r="P601" s="837"/>
      <c r="Q601" s="850"/>
    </row>
    <row r="602" spans="1:17" ht="14.4" customHeight="1" x14ac:dyDescent="0.3">
      <c r="A602" s="831" t="s">
        <v>579</v>
      </c>
      <c r="B602" s="832" t="s">
        <v>5208</v>
      </c>
      <c r="C602" s="832" t="s">
        <v>5423</v>
      </c>
      <c r="D602" s="832" t="s">
        <v>5444</v>
      </c>
      <c r="E602" s="832" t="s">
        <v>5445</v>
      </c>
      <c r="F602" s="849">
        <v>6.8</v>
      </c>
      <c r="G602" s="849">
        <v>455.6</v>
      </c>
      <c r="H602" s="849">
        <v>0.76404494382022481</v>
      </c>
      <c r="I602" s="849">
        <v>67</v>
      </c>
      <c r="J602" s="849">
        <v>8.8999999999999986</v>
      </c>
      <c r="K602" s="849">
        <v>596.29999999999995</v>
      </c>
      <c r="L602" s="849">
        <v>1</v>
      </c>
      <c r="M602" s="849">
        <v>67</v>
      </c>
      <c r="N602" s="849">
        <v>9.1999999999999993</v>
      </c>
      <c r="O602" s="849">
        <v>616.40000000000009</v>
      </c>
      <c r="P602" s="837">
        <v>1.0337078651685396</v>
      </c>
      <c r="Q602" s="850">
        <v>67.000000000000014</v>
      </c>
    </row>
    <row r="603" spans="1:17" ht="14.4" customHeight="1" x14ac:dyDescent="0.3">
      <c r="A603" s="831" t="s">
        <v>579</v>
      </c>
      <c r="B603" s="832" t="s">
        <v>5208</v>
      </c>
      <c r="C603" s="832" t="s">
        <v>5423</v>
      </c>
      <c r="D603" s="832" t="s">
        <v>6148</v>
      </c>
      <c r="E603" s="832" t="s">
        <v>6149</v>
      </c>
      <c r="F603" s="849"/>
      <c r="G603" s="849"/>
      <c r="H603" s="849"/>
      <c r="I603" s="849"/>
      <c r="J603" s="849"/>
      <c r="K603" s="849"/>
      <c r="L603" s="849"/>
      <c r="M603" s="849"/>
      <c r="N603" s="849">
        <v>4</v>
      </c>
      <c r="O603" s="849">
        <v>13739.28</v>
      </c>
      <c r="P603" s="837"/>
      <c r="Q603" s="850">
        <v>3434.82</v>
      </c>
    </row>
    <row r="604" spans="1:17" ht="14.4" customHeight="1" x14ac:dyDescent="0.3">
      <c r="A604" s="831" t="s">
        <v>579</v>
      </c>
      <c r="B604" s="832" t="s">
        <v>5208</v>
      </c>
      <c r="C604" s="832" t="s">
        <v>5423</v>
      </c>
      <c r="D604" s="832" t="s">
        <v>6150</v>
      </c>
      <c r="E604" s="832" t="s">
        <v>6151</v>
      </c>
      <c r="F604" s="849">
        <v>2</v>
      </c>
      <c r="G604" s="849">
        <v>18370.580000000002</v>
      </c>
      <c r="H604" s="849"/>
      <c r="I604" s="849">
        <v>9185.2900000000009</v>
      </c>
      <c r="J604" s="849"/>
      <c r="K604" s="849"/>
      <c r="L604" s="849"/>
      <c r="M604" s="849"/>
      <c r="N604" s="849">
        <v>1</v>
      </c>
      <c r="O604" s="849">
        <v>9185.2900000000009</v>
      </c>
      <c r="P604" s="837"/>
      <c r="Q604" s="850">
        <v>9185.2900000000009</v>
      </c>
    </row>
    <row r="605" spans="1:17" ht="14.4" customHeight="1" x14ac:dyDescent="0.3">
      <c r="A605" s="831" t="s">
        <v>579</v>
      </c>
      <c r="B605" s="832" t="s">
        <v>5208</v>
      </c>
      <c r="C605" s="832" t="s">
        <v>5423</v>
      </c>
      <c r="D605" s="832" t="s">
        <v>6152</v>
      </c>
      <c r="E605" s="832" t="s">
        <v>6153</v>
      </c>
      <c r="F605" s="849"/>
      <c r="G605" s="849"/>
      <c r="H605" s="849"/>
      <c r="I605" s="849"/>
      <c r="J605" s="849">
        <v>11</v>
      </c>
      <c r="K605" s="849">
        <v>60092.78</v>
      </c>
      <c r="L605" s="849">
        <v>1</v>
      </c>
      <c r="M605" s="849">
        <v>5462.98</v>
      </c>
      <c r="N605" s="849">
        <v>7</v>
      </c>
      <c r="O605" s="849">
        <v>38240.86</v>
      </c>
      <c r="P605" s="837">
        <v>0.63636363636363635</v>
      </c>
      <c r="Q605" s="850">
        <v>5462.9800000000005</v>
      </c>
    </row>
    <row r="606" spans="1:17" ht="14.4" customHeight="1" x14ac:dyDescent="0.3">
      <c r="A606" s="831" t="s">
        <v>579</v>
      </c>
      <c r="B606" s="832" t="s">
        <v>5208</v>
      </c>
      <c r="C606" s="832" t="s">
        <v>5423</v>
      </c>
      <c r="D606" s="832" t="s">
        <v>6154</v>
      </c>
      <c r="E606" s="832" t="s">
        <v>6155</v>
      </c>
      <c r="F606" s="849"/>
      <c r="G606" s="849"/>
      <c r="H606" s="849"/>
      <c r="I606" s="849"/>
      <c r="J606" s="849"/>
      <c r="K606" s="849"/>
      <c r="L606" s="849"/>
      <c r="M606" s="849"/>
      <c r="N606" s="849">
        <v>1</v>
      </c>
      <c r="O606" s="849">
        <v>15808.48</v>
      </c>
      <c r="P606" s="837"/>
      <c r="Q606" s="850">
        <v>15808.48</v>
      </c>
    </row>
    <row r="607" spans="1:17" ht="14.4" customHeight="1" x14ac:dyDescent="0.3">
      <c r="A607" s="831" t="s">
        <v>579</v>
      </c>
      <c r="B607" s="832" t="s">
        <v>5208</v>
      </c>
      <c r="C607" s="832" t="s">
        <v>5423</v>
      </c>
      <c r="D607" s="832" t="s">
        <v>6156</v>
      </c>
      <c r="E607" s="832" t="s">
        <v>6157</v>
      </c>
      <c r="F607" s="849"/>
      <c r="G607" s="849"/>
      <c r="H607" s="849"/>
      <c r="I607" s="849"/>
      <c r="J607" s="849">
        <v>1</v>
      </c>
      <c r="K607" s="849">
        <v>1830</v>
      </c>
      <c r="L607" s="849">
        <v>1</v>
      </c>
      <c r="M607" s="849">
        <v>1830</v>
      </c>
      <c r="N607" s="849"/>
      <c r="O607" s="849"/>
      <c r="P607" s="837"/>
      <c r="Q607" s="850"/>
    </row>
    <row r="608" spans="1:17" ht="14.4" customHeight="1" x14ac:dyDescent="0.3">
      <c r="A608" s="831" t="s">
        <v>579</v>
      </c>
      <c r="B608" s="832" t="s">
        <v>5208</v>
      </c>
      <c r="C608" s="832" t="s">
        <v>5423</v>
      </c>
      <c r="D608" s="832" t="s">
        <v>6158</v>
      </c>
      <c r="E608" s="832" t="s">
        <v>6159</v>
      </c>
      <c r="F608" s="849"/>
      <c r="G608" s="849"/>
      <c r="H608" s="849"/>
      <c r="I608" s="849"/>
      <c r="J608" s="849">
        <v>1</v>
      </c>
      <c r="K608" s="849">
        <v>11304</v>
      </c>
      <c r="L608" s="849">
        <v>1</v>
      </c>
      <c r="M608" s="849">
        <v>11304</v>
      </c>
      <c r="N608" s="849"/>
      <c r="O608" s="849"/>
      <c r="P608" s="837"/>
      <c r="Q608" s="850"/>
    </row>
    <row r="609" spans="1:17" ht="14.4" customHeight="1" x14ac:dyDescent="0.3">
      <c r="A609" s="831" t="s">
        <v>579</v>
      </c>
      <c r="B609" s="832" t="s">
        <v>5208</v>
      </c>
      <c r="C609" s="832" t="s">
        <v>5423</v>
      </c>
      <c r="D609" s="832" t="s">
        <v>6160</v>
      </c>
      <c r="E609" s="832" t="s">
        <v>5692</v>
      </c>
      <c r="F609" s="849">
        <v>2</v>
      </c>
      <c r="G609" s="849">
        <v>24524.5</v>
      </c>
      <c r="H609" s="849"/>
      <c r="I609" s="849">
        <v>12262.25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579</v>
      </c>
      <c r="B610" s="832" t="s">
        <v>5208</v>
      </c>
      <c r="C610" s="832" t="s">
        <v>5423</v>
      </c>
      <c r="D610" s="832" t="s">
        <v>6161</v>
      </c>
      <c r="E610" s="832" t="s">
        <v>6162</v>
      </c>
      <c r="F610" s="849">
        <v>2</v>
      </c>
      <c r="G610" s="849">
        <v>4347.1400000000003</v>
      </c>
      <c r="H610" s="849">
        <v>0.5</v>
      </c>
      <c r="I610" s="849">
        <v>2173.5700000000002</v>
      </c>
      <c r="J610" s="849">
        <v>4</v>
      </c>
      <c r="K610" s="849">
        <v>8694.2800000000007</v>
      </c>
      <c r="L610" s="849">
        <v>1</v>
      </c>
      <c r="M610" s="849">
        <v>2173.5700000000002</v>
      </c>
      <c r="N610" s="849">
        <v>6</v>
      </c>
      <c r="O610" s="849">
        <v>11894.099999999999</v>
      </c>
      <c r="P610" s="837">
        <v>1.3680373762979796</v>
      </c>
      <c r="Q610" s="850">
        <v>1982.3499999999997</v>
      </c>
    </row>
    <row r="611" spans="1:17" ht="14.4" customHeight="1" x14ac:dyDescent="0.3">
      <c r="A611" s="831" t="s">
        <v>579</v>
      </c>
      <c r="B611" s="832" t="s">
        <v>5208</v>
      </c>
      <c r="C611" s="832" t="s">
        <v>5423</v>
      </c>
      <c r="D611" s="832" t="s">
        <v>6163</v>
      </c>
      <c r="E611" s="832" t="s">
        <v>6164</v>
      </c>
      <c r="F611" s="849"/>
      <c r="G611" s="849"/>
      <c r="H611" s="849"/>
      <c r="I611" s="849"/>
      <c r="J611" s="849">
        <v>2</v>
      </c>
      <c r="K611" s="849">
        <v>26548.94</v>
      </c>
      <c r="L611" s="849">
        <v>1</v>
      </c>
      <c r="M611" s="849">
        <v>13274.47</v>
      </c>
      <c r="N611" s="849"/>
      <c r="O611" s="849"/>
      <c r="P611" s="837"/>
      <c r="Q611" s="850"/>
    </row>
    <row r="612" spans="1:17" ht="14.4" customHeight="1" x14ac:dyDescent="0.3">
      <c r="A612" s="831" t="s">
        <v>579</v>
      </c>
      <c r="B612" s="832" t="s">
        <v>5208</v>
      </c>
      <c r="C612" s="832" t="s">
        <v>5423</v>
      </c>
      <c r="D612" s="832" t="s">
        <v>6165</v>
      </c>
      <c r="E612" s="832" t="s">
        <v>6166</v>
      </c>
      <c r="F612" s="849"/>
      <c r="G612" s="849"/>
      <c r="H612" s="849"/>
      <c r="I612" s="849"/>
      <c r="J612" s="849">
        <v>17</v>
      </c>
      <c r="K612" s="849">
        <v>41409.79</v>
      </c>
      <c r="L612" s="849">
        <v>1</v>
      </c>
      <c r="M612" s="849">
        <v>2435.87</v>
      </c>
      <c r="N612" s="849"/>
      <c r="O612" s="849"/>
      <c r="P612" s="837"/>
      <c r="Q612" s="850"/>
    </row>
    <row r="613" spans="1:17" ht="14.4" customHeight="1" x14ac:dyDescent="0.3">
      <c r="A613" s="831" t="s">
        <v>579</v>
      </c>
      <c r="B613" s="832" t="s">
        <v>5208</v>
      </c>
      <c r="C613" s="832" t="s">
        <v>5423</v>
      </c>
      <c r="D613" s="832" t="s">
        <v>6167</v>
      </c>
      <c r="E613" s="832" t="s">
        <v>6097</v>
      </c>
      <c r="F613" s="849">
        <v>1</v>
      </c>
      <c r="G613" s="849">
        <v>17120.98</v>
      </c>
      <c r="H613" s="849"/>
      <c r="I613" s="849">
        <v>17120.98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579</v>
      </c>
      <c r="B614" s="832" t="s">
        <v>5208</v>
      </c>
      <c r="C614" s="832" t="s">
        <v>5423</v>
      </c>
      <c r="D614" s="832" t="s">
        <v>6168</v>
      </c>
      <c r="E614" s="832" t="s">
        <v>6169</v>
      </c>
      <c r="F614" s="849">
        <v>2</v>
      </c>
      <c r="G614" s="849">
        <v>7569.6</v>
      </c>
      <c r="H614" s="849">
        <v>0.5</v>
      </c>
      <c r="I614" s="849">
        <v>3784.8</v>
      </c>
      <c r="J614" s="849">
        <v>4</v>
      </c>
      <c r="K614" s="849">
        <v>15139.2</v>
      </c>
      <c r="L614" s="849">
        <v>1</v>
      </c>
      <c r="M614" s="849">
        <v>3784.8</v>
      </c>
      <c r="N614" s="849"/>
      <c r="O614" s="849"/>
      <c r="P614" s="837"/>
      <c r="Q614" s="850"/>
    </row>
    <row r="615" spans="1:17" ht="14.4" customHeight="1" x14ac:dyDescent="0.3">
      <c r="A615" s="831" t="s">
        <v>579</v>
      </c>
      <c r="B615" s="832" t="s">
        <v>5208</v>
      </c>
      <c r="C615" s="832" t="s">
        <v>5423</v>
      </c>
      <c r="D615" s="832" t="s">
        <v>6170</v>
      </c>
      <c r="E615" s="832" t="s">
        <v>6021</v>
      </c>
      <c r="F615" s="849">
        <v>1</v>
      </c>
      <c r="G615" s="849">
        <v>376.2</v>
      </c>
      <c r="H615" s="849"/>
      <c r="I615" s="849">
        <v>376.2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579</v>
      </c>
      <c r="B616" s="832" t="s">
        <v>5208</v>
      </c>
      <c r="C616" s="832" t="s">
        <v>5423</v>
      </c>
      <c r="D616" s="832" t="s">
        <v>6171</v>
      </c>
      <c r="E616" s="832" t="s">
        <v>6172</v>
      </c>
      <c r="F616" s="849">
        <v>2</v>
      </c>
      <c r="G616" s="849">
        <v>15504</v>
      </c>
      <c r="H616" s="849"/>
      <c r="I616" s="849">
        <v>7752</v>
      </c>
      <c r="J616" s="849"/>
      <c r="K616" s="849"/>
      <c r="L616" s="849"/>
      <c r="M616" s="849"/>
      <c r="N616" s="849">
        <v>3</v>
      </c>
      <c r="O616" s="849">
        <v>23256</v>
      </c>
      <c r="P616" s="837"/>
      <c r="Q616" s="850">
        <v>7752</v>
      </c>
    </row>
    <row r="617" spans="1:17" ht="14.4" customHeight="1" x14ac:dyDescent="0.3">
      <c r="A617" s="831" t="s">
        <v>579</v>
      </c>
      <c r="B617" s="832" t="s">
        <v>5208</v>
      </c>
      <c r="C617" s="832" t="s">
        <v>5423</v>
      </c>
      <c r="D617" s="832" t="s">
        <v>6173</v>
      </c>
      <c r="E617" s="832" t="s">
        <v>6174</v>
      </c>
      <c r="F617" s="849">
        <v>1</v>
      </c>
      <c r="G617" s="849">
        <v>2007.44</v>
      </c>
      <c r="H617" s="849"/>
      <c r="I617" s="849">
        <v>2007.44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579</v>
      </c>
      <c r="B618" s="832" t="s">
        <v>5208</v>
      </c>
      <c r="C618" s="832" t="s">
        <v>5423</v>
      </c>
      <c r="D618" s="832" t="s">
        <v>6175</v>
      </c>
      <c r="E618" s="832" t="s">
        <v>6176</v>
      </c>
      <c r="F618" s="849">
        <v>2</v>
      </c>
      <c r="G618" s="849">
        <v>24563.9</v>
      </c>
      <c r="H618" s="849"/>
      <c r="I618" s="849">
        <v>12281.95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579</v>
      </c>
      <c r="B619" s="832" t="s">
        <v>5208</v>
      </c>
      <c r="C619" s="832" t="s">
        <v>5423</v>
      </c>
      <c r="D619" s="832" t="s">
        <v>6177</v>
      </c>
      <c r="E619" s="832" t="s">
        <v>6005</v>
      </c>
      <c r="F619" s="849"/>
      <c r="G619" s="849"/>
      <c r="H619" s="849"/>
      <c r="I619" s="849"/>
      <c r="J619" s="849">
        <v>12</v>
      </c>
      <c r="K619" s="849">
        <v>1764</v>
      </c>
      <c r="L619" s="849">
        <v>1</v>
      </c>
      <c r="M619" s="849">
        <v>147</v>
      </c>
      <c r="N619" s="849">
        <v>6</v>
      </c>
      <c r="O619" s="849">
        <v>924</v>
      </c>
      <c r="P619" s="837">
        <v>0.52380952380952384</v>
      </c>
      <c r="Q619" s="850">
        <v>154</v>
      </c>
    </row>
    <row r="620" spans="1:17" ht="14.4" customHeight="1" x14ac:dyDescent="0.3">
      <c r="A620" s="831" t="s">
        <v>579</v>
      </c>
      <c r="B620" s="832" t="s">
        <v>5208</v>
      </c>
      <c r="C620" s="832" t="s">
        <v>5423</v>
      </c>
      <c r="D620" s="832" t="s">
        <v>6178</v>
      </c>
      <c r="E620" s="832" t="s">
        <v>5916</v>
      </c>
      <c r="F620" s="849">
        <v>1</v>
      </c>
      <c r="G620" s="849">
        <v>5181.82</v>
      </c>
      <c r="H620" s="849"/>
      <c r="I620" s="849">
        <v>5181.82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579</v>
      </c>
      <c r="B621" s="832" t="s">
        <v>5208</v>
      </c>
      <c r="C621" s="832" t="s">
        <v>5423</v>
      </c>
      <c r="D621" s="832" t="s">
        <v>6179</v>
      </c>
      <c r="E621" s="832" t="s">
        <v>6180</v>
      </c>
      <c r="F621" s="849">
        <v>1</v>
      </c>
      <c r="G621" s="849">
        <v>8390.4</v>
      </c>
      <c r="H621" s="849">
        <v>1</v>
      </c>
      <c r="I621" s="849">
        <v>8390.4</v>
      </c>
      <c r="J621" s="849">
        <v>1</v>
      </c>
      <c r="K621" s="849">
        <v>8390.4</v>
      </c>
      <c r="L621" s="849">
        <v>1</v>
      </c>
      <c r="M621" s="849">
        <v>8390.4</v>
      </c>
      <c r="N621" s="849"/>
      <c r="O621" s="849"/>
      <c r="P621" s="837"/>
      <c r="Q621" s="850"/>
    </row>
    <row r="622" spans="1:17" ht="14.4" customHeight="1" x14ac:dyDescent="0.3">
      <c r="A622" s="831" t="s">
        <v>579</v>
      </c>
      <c r="B622" s="832" t="s">
        <v>5208</v>
      </c>
      <c r="C622" s="832" t="s">
        <v>5423</v>
      </c>
      <c r="D622" s="832" t="s">
        <v>6181</v>
      </c>
      <c r="E622" s="832" t="s">
        <v>6182</v>
      </c>
      <c r="F622" s="849">
        <v>1</v>
      </c>
      <c r="G622" s="849">
        <v>1696.53</v>
      </c>
      <c r="H622" s="849"/>
      <c r="I622" s="849">
        <v>1696.53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579</v>
      </c>
      <c r="B623" s="832" t="s">
        <v>5208</v>
      </c>
      <c r="C623" s="832" t="s">
        <v>5423</v>
      </c>
      <c r="D623" s="832" t="s">
        <v>6183</v>
      </c>
      <c r="E623" s="832" t="s">
        <v>6184</v>
      </c>
      <c r="F623" s="849">
        <v>1</v>
      </c>
      <c r="G623" s="849">
        <v>12224.95</v>
      </c>
      <c r="H623" s="849"/>
      <c r="I623" s="849">
        <v>12224.95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579</v>
      </c>
      <c r="B624" s="832" t="s">
        <v>5208</v>
      </c>
      <c r="C624" s="832" t="s">
        <v>5423</v>
      </c>
      <c r="D624" s="832" t="s">
        <v>6185</v>
      </c>
      <c r="E624" s="832" t="s">
        <v>6186</v>
      </c>
      <c r="F624" s="849">
        <v>5</v>
      </c>
      <c r="G624" s="849">
        <v>3192</v>
      </c>
      <c r="H624" s="849"/>
      <c r="I624" s="849">
        <v>638.4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579</v>
      </c>
      <c r="B625" s="832" t="s">
        <v>5208</v>
      </c>
      <c r="C625" s="832" t="s">
        <v>5423</v>
      </c>
      <c r="D625" s="832" t="s">
        <v>6187</v>
      </c>
      <c r="E625" s="832" t="s">
        <v>6124</v>
      </c>
      <c r="F625" s="849">
        <v>1</v>
      </c>
      <c r="G625" s="849">
        <v>321.39999999999998</v>
      </c>
      <c r="H625" s="849"/>
      <c r="I625" s="849">
        <v>321.39999999999998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579</v>
      </c>
      <c r="B626" s="832" t="s">
        <v>5208</v>
      </c>
      <c r="C626" s="832" t="s">
        <v>5423</v>
      </c>
      <c r="D626" s="832" t="s">
        <v>6188</v>
      </c>
      <c r="E626" s="832" t="s">
        <v>6189</v>
      </c>
      <c r="F626" s="849">
        <v>1</v>
      </c>
      <c r="G626" s="849">
        <v>10170.870000000001</v>
      </c>
      <c r="H626" s="849">
        <v>0.33333333333333337</v>
      </c>
      <c r="I626" s="849">
        <v>10170.870000000001</v>
      </c>
      <c r="J626" s="849">
        <v>3</v>
      </c>
      <c r="K626" s="849">
        <v>30512.61</v>
      </c>
      <c r="L626" s="849">
        <v>1</v>
      </c>
      <c r="M626" s="849">
        <v>10170.870000000001</v>
      </c>
      <c r="N626" s="849">
        <v>2</v>
      </c>
      <c r="O626" s="849">
        <v>20341.740000000002</v>
      </c>
      <c r="P626" s="837">
        <v>0.66666666666666674</v>
      </c>
      <c r="Q626" s="850">
        <v>10170.870000000001</v>
      </c>
    </row>
    <row r="627" spans="1:17" ht="14.4" customHeight="1" x14ac:dyDescent="0.3">
      <c r="A627" s="831" t="s">
        <v>579</v>
      </c>
      <c r="B627" s="832" t="s">
        <v>5208</v>
      </c>
      <c r="C627" s="832" t="s">
        <v>5423</v>
      </c>
      <c r="D627" s="832" t="s">
        <v>6190</v>
      </c>
      <c r="E627" s="832" t="s">
        <v>6191</v>
      </c>
      <c r="F627" s="849">
        <v>1</v>
      </c>
      <c r="G627" s="849">
        <v>19743.759999999998</v>
      </c>
      <c r="H627" s="849"/>
      <c r="I627" s="849">
        <v>19743.759999999998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579</v>
      </c>
      <c r="B628" s="832" t="s">
        <v>5208</v>
      </c>
      <c r="C628" s="832" t="s">
        <v>5423</v>
      </c>
      <c r="D628" s="832" t="s">
        <v>6192</v>
      </c>
      <c r="E628" s="832" t="s">
        <v>6193</v>
      </c>
      <c r="F628" s="849">
        <v>1</v>
      </c>
      <c r="G628" s="849">
        <v>5470.86</v>
      </c>
      <c r="H628" s="849">
        <v>1</v>
      </c>
      <c r="I628" s="849">
        <v>5470.86</v>
      </c>
      <c r="J628" s="849">
        <v>1</v>
      </c>
      <c r="K628" s="849">
        <v>5470.86</v>
      </c>
      <c r="L628" s="849">
        <v>1</v>
      </c>
      <c r="M628" s="849">
        <v>5470.86</v>
      </c>
      <c r="N628" s="849">
        <v>1</v>
      </c>
      <c r="O628" s="849">
        <v>5470.86</v>
      </c>
      <c r="P628" s="837">
        <v>1</v>
      </c>
      <c r="Q628" s="850">
        <v>5470.86</v>
      </c>
    </row>
    <row r="629" spans="1:17" ht="14.4" customHeight="1" x14ac:dyDescent="0.3">
      <c r="A629" s="831" t="s">
        <v>579</v>
      </c>
      <c r="B629" s="832" t="s">
        <v>5208</v>
      </c>
      <c r="C629" s="832" t="s">
        <v>5423</v>
      </c>
      <c r="D629" s="832" t="s">
        <v>6194</v>
      </c>
      <c r="E629" s="832" t="s">
        <v>6195</v>
      </c>
      <c r="F629" s="849"/>
      <c r="G629" s="849"/>
      <c r="H629" s="849"/>
      <c r="I629" s="849"/>
      <c r="J629" s="849">
        <v>2</v>
      </c>
      <c r="K629" s="849">
        <v>943.92</v>
      </c>
      <c r="L629" s="849">
        <v>1</v>
      </c>
      <c r="M629" s="849">
        <v>471.96</v>
      </c>
      <c r="N629" s="849">
        <v>2</v>
      </c>
      <c r="O629" s="849">
        <v>943.92</v>
      </c>
      <c r="P629" s="837">
        <v>1</v>
      </c>
      <c r="Q629" s="850">
        <v>471.96</v>
      </c>
    </row>
    <row r="630" spans="1:17" ht="14.4" customHeight="1" x14ac:dyDescent="0.3">
      <c r="A630" s="831" t="s">
        <v>579</v>
      </c>
      <c r="B630" s="832" t="s">
        <v>5208</v>
      </c>
      <c r="C630" s="832" t="s">
        <v>5423</v>
      </c>
      <c r="D630" s="832" t="s">
        <v>6196</v>
      </c>
      <c r="E630" s="832" t="s">
        <v>6197</v>
      </c>
      <c r="F630" s="849"/>
      <c r="G630" s="849"/>
      <c r="H630" s="849"/>
      <c r="I630" s="849"/>
      <c r="J630" s="849">
        <v>4</v>
      </c>
      <c r="K630" s="849">
        <v>3059.32</v>
      </c>
      <c r="L630" s="849">
        <v>1</v>
      </c>
      <c r="M630" s="849">
        <v>764.83</v>
      </c>
      <c r="N630" s="849"/>
      <c r="O630" s="849"/>
      <c r="P630" s="837"/>
      <c r="Q630" s="850"/>
    </row>
    <row r="631" spans="1:17" ht="14.4" customHeight="1" x14ac:dyDescent="0.3">
      <c r="A631" s="831" t="s">
        <v>579</v>
      </c>
      <c r="B631" s="832" t="s">
        <v>5208</v>
      </c>
      <c r="C631" s="832" t="s">
        <v>5423</v>
      </c>
      <c r="D631" s="832" t="s">
        <v>6198</v>
      </c>
      <c r="E631" s="832" t="s">
        <v>6199</v>
      </c>
      <c r="F631" s="849"/>
      <c r="G631" s="849"/>
      <c r="H631" s="849"/>
      <c r="I631" s="849"/>
      <c r="J631" s="849">
        <v>8</v>
      </c>
      <c r="K631" s="849">
        <v>23515.679999999997</v>
      </c>
      <c r="L631" s="849">
        <v>1</v>
      </c>
      <c r="M631" s="849">
        <v>2939.4599999999996</v>
      </c>
      <c r="N631" s="849"/>
      <c r="O631" s="849"/>
      <c r="P631" s="837"/>
      <c r="Q631" s="850"/>
    </row>
    <row r="632" spans="1:17" ht="14.4" customHeight="1" x14ac:dyDescent="0.3">
      <c r="A632" s="831" t="s">
        <v>579</v>
      </c>
      <c r="B632" s="832" t="s">
        <v>5208</v>
      </c>
      <c r="C632" s="832" t="s">
        <v>5423</v>
      </c>
      <c r="D632" s="832" t="s">
        <v>6200</v>
      </c>
      <c r="E632" s="832" t="s">
        <v>6201</v>
      </c>
      <c r="F632" s="849"/>
      <c r="G632" s="849"/>
      <c r="H632" s="849"/>
      <c r="I632" s="849"/>
      <c r="J632" s="849">
        <v>1</v>
      </c>
      <c r="K632" s="849">
        <v>291.22000000000003</v>
      </c>
      <c r="L632" s="849">
        <v>1</v>
      </c>
      <c r="M632" s="849">
        <v>291.22000000000003</v>
      </c>
      <c r="N632" s="849"/>
      <c r="O632" s="849"/>
      <c r="P632" s="837"/>
      <c r="Q632" s="850"/>
    </row>
    <row r="633" spans="1:17" ht="14.4" customHeight="1" x14ac:dyDescent="0.3">
      <c r="A633" s="831" t="s">
        <v>579</v>
      </c>
      <c r="B633" s="832" t="s">
        <v>5208</v>
      </c>
      <c r="C633" s="832" t="s">
        <v>5423</v>
      </c>
      <c r="D633" s="832" t="s">
        <v>6202</v>
      </c>
      <c r="E633" s="832" t="s">
        <v>6203</v>
      </c>
      <c r="F633" s="849"/>
      <c r="G633" s="849"/>
      <c r="H633" s="849"/>
      <c r="I633" s="849"/>
      <c r="J633" s="849">
        <v>1</v>
      </c>
      <c r="K633" s="849">
        <v>1728.65</v>
      </c>
      <c r="L633" s="849">
        <v>1</v>
      </c>
      <c r="M633" s="849">
        <v>1728.65</v>
      </c>
      <c r="N633" s="849"/>
      <c r="O633" s="849"/>
      <c r="P633" s="837"/>
      <c r="Q633" s="850"/>
    </row>
    <row r="634" spans="1:17" ht="14.4" customHeight="1" x14ac:dyDescent="0.3">
      <c r="A634" s="831" t="s">
        <v>579</v>
      </c>
      <c r="B634" s="832" t="s">
        <v>5208</v>
      </c>
      <c r="C634" s="832" t="s">
        <v>5423</v>
      </c>
      <c r="D634" s="832" t="s">
        <v>6204</v>
      </c>
      <c r="E634" s="832" t="s">
        <v>6205</v>
      </c>
      <c r="F634" s="849"/>
      <c r="G634" s="849"/>
      <c r="H634" s="849"/>
      <c r="I634" s="849"/>
      <c r="J634" s="849">
        <v>6</v>
      </c>
      <c r="K634" s="849">
        <v>40448.28</v>
      </c>
      <c r="L634" s="849">
        <v>1</v>
      </c>
      <c r="M634" s="849">
        <v>6741.38</v>
      </c>
      <c r="N634" s="849">
        <v>11</v>
      </c>
      <c r="O634" s="849">
        <v>74155.179999999993</v>
      </c>
      <c r="P634" s="837">
        <v>1.8333333333333333</v>
      </c>
      <c r="Q634" s="850">
        <v>6741.3799999999992</v>
      </c>
    </row>
    <row r="635" spans="1:17" ht="14.4" customHeight="1" x14ac:dyDescent="0.3">
      <c r="A635" s="831" t="s">
        <v>579</v>
      </c>
      <c r="B635" s="832" t="s">
        <v>5208</v>
      </c>
      <c r="C635" s="832" t="s">
        <v>5423</v>
      </c>
      <c r="D635" s="832" t="s">
        <v>6206</v>
      </c>
      <c r="E635" s="832" t="s">
        <v>6207</v>
      </c>
      <c r="F635" s="849"/>
      <c r="G635" s="849"/>
      <c r="H635" s="849"/>
      <c r="I635" s="849"/>
      <c r="J635" s="849">
        <v>2</v>
      </c>
      <c r="K635" s="849">
        <v>6657.6</v>
      </c>
      <c r="L635" s="849">
        <v>1</v>
      </c>
      <c r="M635" s="849">
        <v>3328.8</v>
      </c>
      <c r="N635" s="849"/>
      <c r="O635" s="849"/>
      <c r="P635" s="837"/>
      <c r="Q635" s="850"/>
    </row>
    <row r="636" spans="1:17" ht="14.4" customHeight="1" x14ac:dyDescent="0.3">
      <c r="A636" s="831" t="s">
        <v>579</v>
      </c>
      <c r="B636" s="832" t="s">
        <v>5208</v>
      </c>
      <c r="C636" s="832" t="s">
        <v>5423</v>
      </c>
      <c r="D636" s="832" t="s">
        <v>6208</v>
      </c>
      <c r="E636" s="832" t="s">
        <v>6209</v>
      </c>
      <c r="F636" s="849"/>
      <c r="G636" s="849"/>
      <c r="H636" s="849"/>
      <c r="I636" s="849"/>
      <c r="J636" s="849">
        <v>2</v>
      </c>
      <c r="K636" s="849">
        <v>2723.56</v>
      </c>
      <c r="L636" s="849">
        <v>1</v>
      </c>
      <c r="M636" s="849">
        <v>1361.78</v>
      </c>
      <c r="N636" s="849"/>
      <c r="O636" s="849"/>
      <c r="P636" s="837"/>
      <c r="Q636" s="850"/>
    </row>
    <row r="637" spans="1:17" ht="14.4" customHeight="1" x14ac:dyDescent="0.3">
      <c r="A637" s="831" t="s">
        <v>579</v>
      </c>
      <c r="B637" s="832" t="s">
        <v>5208</v>
      </c>
      <c r="C637" s="832" t="s">
        <v>5423</v>
      </c>
      <c r="D637" s="832" t="s">
        <v>6210</v>
      </c>
      <c r="E637" s="832" t="s">
        <v>6211</v>
      </c>
      <c r="F637" s="849"/>
      <c r="G637" s="849"/>
      <c r="H637" s="849"/>
      <c r="I637" s="849"/>
      <c r="J637" s="849">
        <v>1</v>
      </c>
      <c r="K637" s="849">
        <v>2999.24</v>
      </c>
      <c r="L637" s="849">
        <v>1</v>
      </c>
      <c r="M637" s="849">
        <v>2999.24</v>
      </c>
      <c r="N637" s="849"/>
      <c r="O637" s="849"/>
      <c r="P637" s="837"/>
      <c r="Q637" s="850"/>
    </row>
    <row r="638" spans="1:17" ht="14.4" customHeight="1" x14ac:dyDescent="0.3">
      <c r="A638" s="831" t="s">
        <v>579</v>
      </c>
      <c r="B638" s="832" t="s">
        <v>5208</v>
      </c>
      <c r="C638" s="832" t="s">
        <v>5423</v>
      </c>
      <c r="D638" s="832" t="s">
        <v>6212</v>
      </c>
      <c r="E638" s="832" t="s">
        <v>6213</v>
      </c>
      <c r="F638" s="849"/>
      <c r="G638" s="849"/>
      <c r="H638" s="849"/>
      <c r="I638" s="849"/>
      <c r="J638" s="849">
        <v>1</v>
      </c>
      <c r="K638" s="849">
        <v>307.8</v>
      </c>
      <c r="L638" s="849">
        <v>1</v>
      </c>
      <c r="M638" s="849">
        <v>307.8</v>
      </c>
      <c r="N638" s="849"/>
      <c r="O638" s="849"/>
      <c r="P638" s="837"/>
      <c r="Q638" s="850"/>
    </row>
    <row r="639" spans="1:17" ht="14.4" customHeight="1" x14ac:dyDescent="0.3">
      <c r="A639" s="831" t="s">
        <v>579</v>
      </c>
      <c r="B639" s="832" t="s">
        <v>5208</v>
      </c>
      <c r="C639" s="832" t="s">
        <v>5423</v>
      </c>
      <c r="D639" s="832" t="s">
        <v>6214</v>
      </c>
      <c r="E639" s="832" t="s">
        <v>6215</v>
      </c>
      <c r="F639" s="849"/>
      <c r="G639" s="849"/>
      <c r="H639" s="849"/>
      <c r="I639" s="849"/>
      <c r="J639" s="849">
        <v>1</v>
      </c>
      <c r="K639" s="849">
        <v>45665.29</v>
      </c>
      <c r="L639" s="849">
        <v>1</v>
      </c>
      <c r="M639" s="849">
        <v>45665.29</v>
      </c>
      <c r="N639" s="849"/>
      <c r="O639" s="849"/>
      <c r="P639" s="837"/>
      <c r="Q639" s="850"/>
    </row>
    <row r="640" spans="1:17" ht="14.4" customHeight="1" x14ac:dyDescent="0.3">
      <c r="A640" s="831" t="s">
        <v>579</v>
      </c>
      <c r="B640" s="832" t="s">
        <v>5208</v>
      </c>
      <c r="C640" s="832" t="s">
        <v>5423</v>
      </c>
      <c r="D640" s="832" t="s">
        <v>6216</v>
      </c>
      <c r="E640" s="832" t="s">
        <v>6217</v>
      </c>
      <c r="F640" s="849"/>
      <c r="G640" s="849"/>
      <c r="H640" s="849"/>
      <c r="I640" s="849"/>
      <c r="J640" s="849">
        <v>5</v>
      </c>
      <c r="K640" s="849">
        <v>19491.900000000001</v>
      </c>
      <c r="L640" s="849">
        <v>1</v>
      </c>
      <c r="M640" s="849">
        <v>3898.38</v>
      </c>
      <c r="N640" s="849">
        <v>1</v>
      </c>
      <c r="O640" s="849">
        <v>3898.38</v>
      </c>
      <c r="P640" s="837">
        <v>0.19999999999999998</v>
      </c>
      <c r="Q640" s="850">
        <v>3898.38</v>
      </c>
    </row>
    <row r="641" spans="1:17" ht="14.4" customHeight="1" x14ac:dyDescent="0.3">
      <c r="A641" s="831" t="s">
        <v>579</v>
      </c>
      <c r="B641" s="832" t="s">
        <v>5208</v>
      </c>
      <c r="C641" s="832" t="s">
        <v>5423</v>
      </c>
      <c r="D641" s="832" t="s">
        <v>6218</v>
      </c>
      <c r="E641" s="832" t="s">
        <v>6215</v>
      </c>
      <c r="F641" s="849"/>
      <c r="G641" s="849"/>
      <c r="H641" s="849"/>
      <c r="I641" s="849"/>
      <c r="J641" s="849">
        <v>1</v>
      </c>
      <c r="K641" s="849">
        <v>35675.78</v>
      </c>
      <c r="L641" s="849">
        <v>1</v>
      </c>
      <c r="M641" s="849">
        <v>35675.78</v>
      </c>
      <c r="N641" s="849"/>
      <c r="O641" s="849"/>
      <c r="P641" s="837"/>
      <c r="Q641" s="850"/>
    </row>
    <row r="642" spans="1:17" ht="14.4" customHeight="1" x14ac:dyDescent="0.3">
      <c r="A642" s="831" t="s">
        <v>579</v>
      </c>
      <c r="B642" s="832" t="s">
        <v>5208</v>
      </c>
      <c r="C642" s="832" t="s">
        <v>5423</v>
      </c>
      <c r="D642" s="832" t="s">
        <v>6219</v>
      </c>
      <c r="E642" s="832" t="s">
        <v>6220</v>
      </c>
      <c r="F642" s="849"/>
      <c r="G642" s="849"/>
      <c r="H642" s="849"/>
      <c r="I642" s="849"/>
      <c r="J642" s="849">
        <v>4</v>
      </c>
      <c r="K642" s="849">
        <v>11012.4</v>
      </c>
      <c r="L642" s="849">
        <v>1</v>
      </c>
      <c r="M642" s="849">
        <v>2753.1</v>
      </c>
      <c r="N642" s="849"/>
      <c r="O642" s="849"/>
      <c r="P642" s="837"/>
      <c r="Q642" s="850"/>
    </row>
    <row r="643" spans="1:17" ht="14.4" customHeight="1" x14ac:dyDescent="0.3">
      <c r="A643" s="831" t="s">
        <v>579</v>
      </c>
      <c r="B643" s="832" t="s">
        <v>5208</v>
      </c>
      <c r="C643" s="832" t="s">
        <v>5423</v>
      </c>
      <c r="D643" s="832" t="s">
        <v>6221</v>
      </c>
      <c r="E643" s="832" t="s">
        <v>6222</v>
      </c>
      <c r="F643" s="849"/>
      <c r="G643" s="849"/>
      <c r="H643" s="849"/>
      <c r="I643" s="849"/>
      <c r="J643" s="849">
        <v>1</v>
      </c>
      <c r="K643" s="849">
        <v>6882.15</v>
      </c>
      <c r="L643" s="849">
        <v>1</v>
      </c>
      <c r="M643" s="849">
        <v>6882.15</v>
      </c>
      <c r="N643" s="849"/>
      <c r="O643" s="849"/>
      <c r="P643" s="837"/>
      <c r="Q643" s="850"/>
    </row>
    <row r="644" spans="1:17" ht="14.4" customHeight="1" x14ac:dyDescent="0.3">
      <c r="A644" s="831" t="s">
        <v>579</v>
      </c>
      <c r="B644" s="832" t="s">
        <v>5208</v>
      </c>
      <c r="C644" s="832" t="s">
        <v>5423</v>
      </c>
      <c r="D644" s="832" t="s">
        <v>6223</v>
      </c>
      <c r="E644" s="832" t="s">
        <v>6224</v>
      </c>
      <c r="F644" s="849"/>
      <c r="G644" s="849"/>
      <c r="H644" s="849"/>
      <c r="I644" s="849"/>
      <c r="J644" s="849"/>
      <c r="K644" s="849"/>
      <c r="L644" s="849"/>
      <c r="M644" s="849"/>
      <c r="N644" s="849">
        <v>2</v>
      </c>
      <c r="O644" s="849">
        <v>7797</v>
      </c>
      <c r="P644" s="837"/>
      <c r="Q644" s="850">
        <v>3898.5</v>
      </c>
    </row>
    <row r="645" spans="1:17" ht="14.4" customHeight="1" x14ac:dyDescent="0.3">
      <c r="A645" s="831" t="s">
        <v>579</v>
      </c>
      <c r="B645" s="832" t="s">
        <v>5208</v>
      </c>
      <c r="C645" s="832" t="s">
        <v>5423</v>
      </c>
      <c r="D645" s="832" t="s">
        <v>6225</v>
      </c>
      <c r="E645" s="832" t="s">
        <v>6226</v>
      </c>
      <c r="F645" s="849"/>
      <c r="G645" s="849"/>
      <c r="H645" s="849"/>
      <c r="I645" s="849"/>
      <c r="J645" s="849"/>
      <c r="K645" s="849"/>
      <c r="L645" s="849"/>
      <c r="M645" s="849"/>
      <c r="N645" s="849">
        <v>2</v>
      </c>
      <c r="O645" s="849">
        <v>3076.54</v>
      </c>
      <c r="P645" s="837"/>
      <c r="Q645" s="850">
        <v>1538.27</v>
      </c>
    </row>
    <row r="646" spans="1:17" ht="14.4" customHeight="1" x14ac:dyDescent="0.3">
      <c r="A646" s="831" t="s">
        <v>579</v>
      </c>
      <c r="B646" s="832" t="s">
        <v>5208</v>
      </c>
      <c r="C646" s="832" t="s">
        <v>5423</v>
      </c>
      <c r="D646" s="832" t="s">
        <v>6227</v>
      </c>
      <c r="E646" s="832" t="s">
        <v>6228</v>
      </c>
      <c r="F646" s="849"/>
      <c r="G646" s="849"/>
      <c r="H646" s="849"/>
      <c r="I646" s="849"/>
      <c r="J646" s="849">
        <v>14</v>
      </c>
      <c r="K646" s="849">
        <v>16633.259999999998</v>
      </c>
      <c r="L646" s="849">
        <v>1</v>
      </c>
      <c r="M646" s="849">
        <v>1188.0899999999999</v>
      </c>
      <c r="N646" s="849">
        <v>27</v>
      </c>
      <c r="O646" s="849">
        <v>32078.43</v>
      </c>
      <c r="P646" s="837">
        <v>1.9285714285714288</v>
      </c>
      <c r="Q646" s="850">
        <v>1188.0899999999999</v>
      </c>
    </row>
    <row r="647" spans="1:17" ht="14.4" customHeight="1" x14ac:dyDescent="0.3">
      <c r="A647" s="831" t="s">
        <v>579</v>
      </c>
      <c r="B647" s="832" t="s">
        <v>5208</v>
      </c>
      <c r="C647" s="832" t="s">
        <v>5423</v>
      </c>
      <c r="D647" s="832" t="s">
        <v>6229</v>
      </c>
      <c r="E647" s="832" t="s">
        <v>6230</v>
      </c>
      <c r="F647" s="849"/>
      <c r="G647" s="849"/>
      <c r="H647" s="849"/>
      <c r="I647" s="849"/>
      <c r="J647" s="849"/>
      <c r="K647" s="849"/>
      <c r="L647" s="849"/>
      <c r="M647" s="849"/>
      <c r="N647" s="849">
        <v>6</v>
      </c>
      <c r="O647" s="849">
        <v>13974</v>
      </c>
      <c r="P647" s="837"/>
      <c r="Q647" s="850">
        <v>2329</v>
      </c>
    </row>
    <row r="648" spans="1:17" ht="14.4" customHeight="1" x14ac:dyDescent="0.3">
      <c r="A648" s="831" t="s">
        <v>579</v>
      </c>
      <c r="B648" s="832" t="s">
        <v>5208</v>
      </c>
      <c r="C648" s="832" t="s">
        <v>5423</v>
      </c>
      <c r="D648" s="832" t="s">
        <v>6231</v>
      </c>
      <c r="E648" s="832" t="s">
        <v>6232</v>
      </c>
      <c r="F648" s="849"/>
      <c r="G648" s="849"/>
      <c r="H648" s="849"/>
      <c r="I648" s="849"/>
      <c r="J648" s="849">
        <v>33</v>
      </c>
      <c r="K648" s="849">
        <v>26661.69</v>
      </c>
      <c r="L648" s="849">
        <v>1</v>
      </c>
      <c r="M648" s="849">
        <v>807.93</v>
      </c>
      <c r="N648" s="849">
        <v>7</v>
      </c>
      <c r="O648" s="849">
        <v>5655.51</v>
      </c>
      <c r="P648" s="837">
        <v>0.21212121212121213</v>
      </c>
      <c r="Q648" s="850">
        <v>807.93000000000006</v>
      </c>
    </row>
    <row r="649" spans="1:17" ht="14.4" customHeight="1" x14ac:dyDescent="0.3">
      <c r="A649" s="831" t="s">
        <v>579</v>
      </c>
      <c r="B649" s="832" t="s">
        <v>5208</v>
      </c>
      <c r="C649" s="832" t="s">
        <v>5423</v>
      </c>
      <c r="D649" s="832" t="s">
        <v>6233</v>
      </c>
      <c r="E649" s="832" t="s">
        <v>6230</v>
      </c>
      <c r="F649" s="849"/>
      <c r="G649" s="849"/>
      <c r="H649" s="849"/>
      <c r="I649" s="849"/>
      <c r="J649" s="849"/>
      <c r="K649" s="849"/>
      <c r="L649" s="849"/>
      <c r="M649" s="849"/>
      <c r="N649" s="849">
        <v>6</v>
      </c>
      <c r="O649" s="849">
        <v>56106</v>
      </c>
      <c r="P649" s="837"/>
      <c r="Q649" s="850">
        <v>9351</v>
      </c>
    </row>
    <row r="650" spans="1:17" ht="14.4" customHeight="1" x14ac:dyDescent="0.3">
      <c r="A650" s="831" t="s">
        <v>579</v>
      </c>
      <c r="B650" s="832" t="s">
        <v>5208</v>
      </c>
      <c r="C650" s="832" t="s">
        <v>5423</v>
      </c>
      <c r="D650" s="832" t="s">
        <v>6234</v>
      </c>
      <c r="E650" s="832" t="s">
        <v>6235</v>
      </c>
      <c r="F650" s="849"/>
      <c r="G650" s="849"/>
      <c r="H650" s="849"/>
      <c r="I650" s="849"/>
      <c r="J650" s="849">
        <v>2</v>
      </c>
      <c r="K650" s="849">
        <v>11868</v>
      </c>
      <c r="L650" s="849">
        <v>1</v>
      </c>
      <c r="M650" s="849">
        <v>5934</v>
      </c>
      <c r="N650" s="849">
        <v>1</v>
      </c>
      <c r="O650" s="849">
        <v>5934</v>
      </c>
      <c r="P650" s="837">
        <v>0.5</v>
      </c>
      <c r="Q650" s="850">
        <v>5934</v>
      </c>
    </row>
    <row r="651" spans="1:17" ht="14.4" customHeight="1" x14ac:dyDescent="0.3">
      <c r="A651" s="831" t="s">
        <v>579</v>
      </c>
      <c r="B651" s="832" t="s">
        <v>5208</v>
      </c>
      <c r="C651" s="832" t="s">
        <v>5423</v>
      </c>
      <c r="D651" s="832" t="s">
        <v>6236</v>
      </c>
      <c r="E651" s="832" t="s">
        <v>6237</v>
      </c>
      <c r="F651" s="849"/>
      <c r="G651" s="849"/>
      <c r="H651" s="849"/>
      <c r="I651" s="849"/>
      <c r="J651" s="849">
        <v>6</v>
      </c>
      <c r="K651" s="849">
        <v>17621.699999999997</v>
      </c>
      <c r="L651" s="849">
        <v>1</v>
      </c>
      <c r="M651" s="849">
        <v>2936.9499999999994</v>
      </c>
      <c r="N651" s="849">
        <v>1</v>
      </c>
      <c r="O651" s="849">
        <v>2936.95</v>
      </c>
      <c r="P651" s="837">
        <v>0.16666666666666669</v>
      </c>
      <c r="Q651" s="850">
        <v>2936.95</v>
      </c>
    </row>
    <row r="652" spans="1:17" ht="14.4" customHeight="1" x14ac:dyDescent="0.3">
      <c r="A652" s="831" t="s">
        <v>579</v>
      </c>
      <c r="B652" s="832" t="s">
        <v>5208</v>
      </c>
      <c r="C652" s="832" t="s">
        <v>5423</v>
      </c>
      <c r="D652" s="832" t="s">
        <v>6238</v>
      </c>
      <c r="E652" s="832" t="s">
        <v>6222</v>
      </c>
      <c r="F652" s="849"/>
      <c r="G652" s="849"/>
      <c r="H652" s="849"/>
      <c r="I652" s="849"/>
      <c r="J652" s="849">
        <v>1</v>
      </c>
      <c r="K652" s="849">
        <v>5704.49</v>
      </c>
      <c r="L652" s="849">
        <v>1</v>
      </c>
      <c r="M652" s="849">
        <v>5704.49</v>
      </c>
      <c r="N652" s="849">
        <v>1</v>
      </c>
      <c r="O652" s="849">
        <v>5704.49</v>
      </c>
      <c r="P652" s="837">
        <v>1</v>
      </c>
      <c r="Q652" s="850">
        <v>5704.49</v>
      </c>
    </row>
    <row r="653" spans="1:17" ht="14.4" customHeight="1" x14ac:dyDescent="0.3">
      <c r="A653" s="831" t="s">
        <v>579</v>
      </c>
      <c r="B653" s="832" t="s">
        <v>5208</v>
      </c>
      <c r="C653" s="832" t="s">
        <v>5423</v>
      </c>
      <c r="D653" s="832" t="s">
        <v>6239</v>
      </c>
      <c r="E653" s="832" t="s">
        <v>6240</v>
      </c>
      <c r="F653" s="849"/>
      <c r="G653" s="849"/>
      <c r="H653" s="849"/>
      <c r="I653" s="849"/>
      <c r="J653" s="849">
        <v>1</v>
      </c>
      <c r="K653" s="849">
        <v>207.27</v>
      </c>
      <c r="L653" s="849">
        <v>1</v>
      </c>
      <c r="M653" s="849">
        <v>207.27</v>
      </c>
      <c r="N653" s="849"/>
      <c r="O653" s="849"/>
      <c r="P653" s="837"/>
      <c r="Q653" s="850"/>
    </row>
    <row r="654" spans="1:17" ht="14.4" customHeight="1" x14ac:dyDescent="0.3">
      <c r="A654" s="831" t="s">
        <v>579</v>
      </c>
      <c r="B654" s="832" t="s">
        <v>5208</v>
      </c>
      <c r="C654" s="832" t="s">
        <v>5423</v>
      </c>
      <c r="D654" s="832" t="s">
        <v>6241</v>
      </c>
      <c r="E654" s="832" t="s">
        <v>6242</v>
      </c>
      <c r="F654" s="849"/>
      <c r="G654" s="849"/>
      <c r="H654" s="849"/>
      <c r="I654" s="849"/>
      <c r="J654" s="849">
        <v>1</v>
      </c>
      <c r="K654" s="849">
        <v>5641.96</v>
      </c>
      <c r="L654" s="849">
        <v>1</v>
      </c>
      <c r="M654" s="849">
        <v>5641.96</v>
      </c>
      <c r="N654" s="849"/>
      <c r="O654" s="849"/>
      <c r="P654" s="837"/>
      <c r="Q654" s="850"/>
    </row>
    <row r="655" spans="1:17" ht="14.4" customHeight="1" x14ac:dyDescent="0.3">
      <c r="A655" s="831" t="s">
        <v>579</v>
      </c>
      <c r="B655" s="832" t="s">
        <v>5208</v>
      </c>
      <c r="C655" s="832" t="s">
        <v>5423</v>
      </c>
      <c r="D655" s="832" t="s">
        <v>6243</v>
      </c>
      <c r="E655" s="832" t="s">
        <v>6244</v>
      </c>
      <c r="F655" s="849"/>
      <c r="G655" s="849"/>
      <c r="H655" s="849"/>
      <c r="I655" s="849"/>
      <c r="J655" s="849"/>
      <c r="K655" s="849"/>
      <c r="L655" s="849"/>
      <c r="M655" s="849"/>
      <c r="N655" s="849">
        <v>3</v>
      </c>
      <c r="O655" s="849">
        <v>11462.58</v>
      </c>
      <c r="P655" s="837"/>
      <c r="Q655" s="850">
        <v>3820.86</v>
      </c>
    </row>
    <row r="656" spans="1:17" ht="14.4" customHeight="1" x14ac:dyDescent="0.3">
      <c r="A656" s="831" t="s">
        <v>579</v>
      </c>
      <c r="B656" s="832" t="s">
        <v>5208</v>
      </c>
      <c r="C656" s="832" t="s">
        <v>5423</v>
      </c>
      <c r="D656" s="832" t="s">
        <v>6245</v>
      </c>
      <c r="E656" s="832" t="s">
        <v>5778</v>
      </c>
      <c r="F656" s="849"/>
      <c r="G656" s="849"/>
      <c r="H656" s="849"/>
      <c r="I656" s="849"/>
      <c r="J656" s="849">
        <v>1</v>
      </c>
      <c r="K656" s="849">
        <v>1475.78</v>
      </c>
      <c r="L656" s="849">
        <v>1</v>
      </c>
      <c r="M656" s="849">
        <v>1475.78</v>
      </c>
      <c r="N656" s="849"/>
      <c r="O656" s="849"/>
      <c r="P656" s="837"/>
      <c r="Q656" s="850"/>
    </row>
    <row r="657" spans="1:17" ht="14.4" customHeight="1" x14ac:dyDescent="0.3">
      <c r="A657" s="831" t="s">
        <v>579</v>
      </c>
      <c r="B657" s="832" t="s">
        <v>5208</v>
      </c>
      <c r="C657" s="832" t="s">
        <v>5423</v>
      </c>
      <c r="D657" s="832" t="s">
        <v>6246</v>
      </c>
      <c r="E657" s="832" t="s">
        <v>6247</v>
      </c>
      <c r="F657" s="849"/>
      <c r="G657" s="849"/>
      <c r="H657" s="849"/>
      <c r="I657" s="849"/>
      <c r="J657" s="849">
        <v>1</v>
      </c>
      <c r="K657" s="849">
        <v>9259.91</v>
      </c>
      <c r="L657" s="849">
        <v>1</v>
      </c>
      <c r="M657" s="849">
        <v>9259.91</v>
      </c>
      <c r="N657" s="849"/>
      <c r="O657" s="849"/>
      <c r="P657" s="837"/>
      <c r="Q657" s="850"/>
    </row>
    <row r="658" spans="1:17" ht="14.4" customHeight="1" x14ac:dyDescent="0.3">
      <c r="A658" s="831" t="s">
        <v>579</v>
      </c>
      <c r="B658" s="832" t="s">
        <v>5208</v>
      </c>
      <c r="C658" s="832" t="s">
        <v>5423</v>
      </c>
      <c r="D658" s="832" t="s">
        <v>6248</v>
      </c>
      <c r="E658" s="832" t="s">
        <v>5782</v>
      </c>
      <c r="F658" s="849"/>
      <c r="G658" s="849"/>
      <c r="H658" s="849"/>
      <c r="I658" s="849"/>
      <c r="J658" s="849">
        <v>1</v>
      </c>
      <c r="K658" s="849">
        <v>1236.3800000000001</v>
      </c>
      <c r="L658" s="849">
        <v>1</v>
      </c>
      <c r="M658" s="849">
        <v>1236.3800000000001</v>
      </c>
      <c r="N658" s="849"/>
      <c r="O658" s="849"/>
      <c r="P658" s="837"/>
      <c r="Q658" s="850"/>
    </row>
    <row r="659" spans="1:17" ht="14.4" customHeight="1" x14ac:dyDescent="0.3">
      <c r="A659" s="831" t="s">
        <v>579</v>
      </c>
      <c r="B659" s="832" t="s">
        <v>5208</v>
      </c>
      <c r="C659" s="832" t="s">
        <v>5423</v>
      </c>
      <c r="D659" s="832" t="s">
        <v>6249</v>
      </c>
      <c r="E659" s="832" t="s">
        <v>6250</v>
      </c>
      <c r="F659" s="849"/>
      <c r="G659" s="849"/>
      <c r="H659" s="849"/>
      <c r="I659" s="849"/>
      <c r="J659" s="849">
        <v>1</v>
      </c>
      <c r="K659" s="849">
        <v>4674</v>
      </c>
      <c r="L659" s="849">
        <v>1</v>
      </c>
      <c r="M659" s="849">
        <v>4674</v>
      </c>
      <c r="N659" s="849"/>
      <c r="O659" s="849"/>
      <c r="P659" s="837"/>
      <c r="Q659" s="850"/>
    </row>
    <row r="660" spans="1:17" ht="14.4" customHeight="1" x14ac:dyDescent="0.3">
      <c r="A660" s="831" t="s">
        <v>579</v>
      </c>
      <c r="B660" s="832" t="s">
        <v>5208</v>
      </c>
      <c r="C660" s="832" t="s">
        <v>5423</v>
      </c>
      <c r="D660" s="832" t="s">
        <v>6251</v>
      </c>
      <c r="E660" s="832" t="s">
        <v>6252</v>
      </c>
      <c r="F660" s="849"/>
      <c r="G660" s="849"/>
      <c r="H660" s="849"/>
      <c r="I660" s="849"/>
      <c r="J660" s="849">
        <v>6</v>
      </c>
      <c r="K660" s="849">
        <v>58806</v>
      </c>
      <c r="L660" s="849">
        <v>1</v>
      </c>
      <c r="M660" s="849">
        <v>9801</v>
      </c>
      <c r="N660" s="849">
        <v>14</v>
      </c>
      <c r="O660" s="849">
        <v>137214</v>
      </c>
      <c r="P660" s="837">
        <v>2.3333333333333335</v>
      </c>
      <c r="Q660" s="850">
        <v>9801</v>
      </c>
    </row>
    <row r="661" spans="1:17" ht="14.4" customHeight="1" x14ac:dyDescent="0.3">
      <c r="A661" s="831" t="s">
        <v>579</v>
      </c>
      <c r="B661" s="832" t="s">
        <v>5208</v>
      </c>
      <c r="C661" s="832" t="s">
        <v>5423</v>
      </c>
      <c r="D661" s="832" t="s">
        <v>6253</v>
      </c>
      <c r="E661" s="832" t="s">
        <v>6254</v>
      </c>
      <c r="F661" s="849"/>
      <c r="G661" s="849"/>
      <c r="H661" s="849"/>
      <c r="I661" s="849"/>
      <c r="J661" s="849">
        <v>4</v>
      </c>
      <c r="K661" s="849">
        <v>36784</v>
      </c>
      <c r="L661" s="849">
        <v>1</v>
      </c>
      <c r="M661" s="849">
        <v>9196</v>
      </c>
      <c r="N661" s="849">
        <v>3</v>
      </c>
      <c r="O661" s="849">
        <v>27588</v>
      </c>
      <c r="P661" s="837">
        <v>0.75</v>
      </c>
      <c r="Q661" s="850">
        <v>9196</v>
      </c>
    </row>
    <row r="662" spans="1:17" ht="14.4" customHeight="1" x14ac:dyDescent="0.3">
      <c r="A662" s="831" t="s">
        <v>579</v>
      </c>
      <c r="B662" s="832" t="s">
        <v>5208</v>
      </c>
      <c r="C662" s="832" t="s">
        <v>5423</v>
      </c>
      <c r="D662" s="832" t="s">
        <v>6255</v>
      </c>
      <c r="E662" s="832" t="s">
        <v>6222</v>
      </c>
      <c r="F662" s="849"/>
      <c r="G662" s="849"/>
      <c r="H662" s="849"/>
      <c r="I662" s="849"/>
      <c r="J662" s="849">
        <v>2</v>
      </c>
      <c r="K662" s="849">
        <v>6823.42</v>
      </c>
      <c r="L662" s="849">
        <v>1</v>
      </c>
      <c r="M662" s="849">
        <v>3411.71</v>
      </c>
      <c r="N662" s="849"/>
      <c r="O662" s="849"/>
      <c r="P662" s="837"/>
      <c r="Q662" s="850"/>
    </row>
    <row r="663" spans="1:17" ht="14.4" customHeight="1" x14ac:dyDescent="0.3">
      <c r="A663" s="831" t="s">
        <v>579</v>
      </c>
      <c r="B663" s="832" t="s">
        <v>5208</v>
      </c>
      <c r="C663" s="832" t="s">
        <v>5423</v>
      </c>
      <c r="D663" s="832" t="s">
        <v>6256</v>
      </c>
      <c r="E663" s="832" t="s">
        <v>6257</v>
      </c>
      <c r="F663" s="849"/>
      <c r="G663" s="849"/>
      <c r="H663" s="849"/>
      <c r="I663" s="849"/>
      <c r="J663" s="849"/>
      <c r="K663" s="849"/>
      <c r="L663" s="849"/>
      <c r="M663" s="849"/>
      <c r="N663" s="849">
        <v>0.1</v>
      </c>
      <c r="O663" s="849">
        <v>607.85</v>
      </c>
      <c r="P663" s="837"/>
      <c r="Q663" s="850">
        <v>6078.5</v>
      </c>
    </row>
    <row r="664" spans="1:17" ht="14.4" customHeight="1" x14ac:dyDescent="0.3">
      <c r="A664" s="831" t="s">
        <v>579</v>
      </c>
      <c r="B664" s="832" t="s">
        <v>5208</v>
      </c>
      <c r="C664" s="832" t="s">
        <v>5423</v>
      </c>
      <c r="D664" s="832" t="s">
        <v>6258</v>
      </c>
      <c r="E664" s="832" t="s">
        <v>6230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5520</v>
      </c>
      <c r="P664" s="837"/>
      <c r="Q664" s="850">
        <v>5520</v>
      </c>
    </row>
    <row r="665" spans="1:17" ht="14.4" customHeight="1" x14ac:dyDescent="0.3">
      <c r="A665" s="831" t="s">
        <v>579</v>
      </c>
      <c r="B665" s="832" t="s">
        <v>5208</v>
      </c>
      <c r="C665" s="832" t="s">
        <v>5423</v>
      </c>
      <c r="D665" s="832" t="s">
        <v>6259</v>
      </c>
      <c r="E665" s="832" t="s">
        <v>6230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1920.5</v>
      </c>
      <c r="P665" s="837"/>
      <c r="Q665" s="850">
        <v>1920.5</v>
      </c>
    </row>
    <row r="666" spans="1:17" ht="14.4" customHeight="1" x14ac:dyDescent="0.3">
      <c r="A666" s="831" t="s">
        <v>579</v>
      </c>
      <c r="B666" s="832" t="s">
        <v>5208</v>
      </c>
      <c r="C666" s="832" t="s">
        <v>5423</v>
      </c>
      <c r="D666" s="832" t="s">
        <v>6260</v>
      </c>
      <c r="E666" s="832" t="s">
        <v>6261</v>
      </c>
      <c r="F666" s="849"/>
      <c r="G666" s="849"/>
      <c r="H666" s="849"/>
      <c r="I666" s="849"/>
      <c r="J666" s="849">
        <v>1</v>
      </c>
      <c r="K666" s="849">
        <v>2525.38</v>
      </c>
      <c r="L666" s="849">
        <v>1</v>
      </c>
      <c r="M666" s="849">
        <v>2525.38</v>
      </c>
      <c r="N666" s="849"/>
      <c r="O666" s="849"/>
      <c r="P666" s="837"/>
      <c r="Q666" s="850"/>
    </row>
    <row r="667" spans="1:17" ht="14.4" customHeight="1" x14ac:dyDescent="0.3">
      <c r="A667" s="831" t="s">
        <v>579</v>
      </c>
      <c r="B667" s="832" t="s">
        <v>5208</v>
      </c>
      <c r="C667" s="832" t="s">
        <v>5423</v>
      </c>
      <c r="D667" s="832" t="s">
        <v>6262</v>
      </c>
      <c r="E667" s="832" t="s">
        <v>6222</v>
      </c>
      <c r="F667" s="849"/>
      <c r="G667" s="849"/>
      <c r="H667" s="849"/>
      <c r="I667" s="849"/>
      <c r="J667" s="849">
        <v>2</v>
      </c>
      <c r="K667" s="849">
        <v>11408.98</v>
      </c>
      <c r="L667" s="849">
        <v>1</v>
      </c>
      <c r="M667" s="849">
        <v>5704.49</v>
      </c>
      <c r="N667" s="849">
        <v>1</v>
      </c>
      <c r="O667" s="849">
        <v>5704.49</v>
      </c>
      <c r="P667" s="837">
        <v>0.5</v>
      </c>
      <c r="Q667" s="850">
        <v>5704.49</v>
      </c>
    </row>
    <row r="668" spans="1:17" ht="14.4" customHeight="1" x14ac:dyDescent="0.3">
      <c r="A668" s="831" t="s">
        <v>579</v>
      </c>
      <c r="B668" s="832" t="s">
        <v>5208</v>
      </c>
      <c r="C668" s="832" t="s">
        <v>5423</v>
      </c>
      <c r="D668" s="832" t="s">
        <v>6263</v>
      </c>
      <c r="E668" s="832" t="s">
        <v>6264</v>
      </c>
      <c r="F668" s="849"/>
      <c r="G668" s="849"/>
      <c r="H668" s="849"/>
      <c r="I668" s="849"/>
      <c r="J668" s="849">
        <v>3</v>
      </c>
      <c r="K668" s="849">
        <v>1786.17</v>
      </c>
      <c r="L668" s="849">
        <v>1</v>
      </c>
      <c r="M668" s="849">
        <v>595.39</v>
      </c>
      <c r="N668" s="849">
        <v>9</v>
      </c>
      <c r="O668" s="849">
        <v>5358.51</v>
      </c>
      <c r="P668" s="837">
        <v>3</v>
      </c>
      <c r="Q668" s="850">
        <v>595.39</v>
      </c>
    </row>
    <row r="669" spans="1:17" ht="14.4" customHeight="1" x14ac:dyDescent="0.3">
      <c r="A669" s="831" t="s">
        <v>579</v>
      </c>
      <c r="B669" s="832" t="s">
        <v>5208</v>
      </c>
      <c r="C669" s="832" t="s">
        <v>5423</v>
      </c>
      <c r="D669" s="832" t="s">
        <v>6265</v>
      </c>
      <c r="E669" s="832" t="s">
        <v>6266</v>
      </c>
      <c r="F669" s="849"/>
      <c r="G669" s="849"/>
      <c r="H669" s="849"/>
      <c r="I669" s="849"/>
      <c r="J669" s="849">
        <v>3</v>
      </c>
      <c r="K669" s="849">
        <v>6167.82</v>
      </c>
      <c r="L669" s="849">
        <v>1</v>
      </c>
      <c r="M669" s="849">
        <v>2055.94</v>
      </c>
      <c r="N669" s="849"/>
      <c r="O669" s="849"/>
      <c r="P669" s="837"/>
      <c r="Q669" s="850"/>
    </row>
    <row r="670" spans="1:17" ht="14.4" customHeight="1" x14ac:dyDescent="0.3">
      <c r="A670" s="831" t="s">
        <v>579</v>
      </c>
      <c r="B670" s="832" t="s">
        <v>5208</v>
      </c>
      <c r="C670" s="832" t="s">
        <v>5423</v>
      </c>
      <c r="D670" s="832" t="s">
        <v>6267</v>
      </c>
      <c r="E670" s="832" t="s">
        <v>6268</v>
      </c>
      <c r="F670" s="849"/>
      <c r="G670" s="849"/>
      <c r="H670" s="849"/>
      <c r="I670" s="849"/>
      <c r="J670" s="849">
        <v>0.2</v>
      </c>
      <c r="K670" s="849">
        <v>2851.72</v>
      </c>
      <c r="L670" s="849">
        <v>1</v>
      </c>
      <c r="M670" s="849">
        <v>14258.599999999999</v>
      </c>
      <c r="N670" s="849">
        <v>0.1</v>
      </c>
      <c r="O670" s="849">
        <v>1425.86</v>
      </c>
      <c r="P670" s="837">
        <v>0.5</v>
      </c>
      <c r="Q670" s="850">
        <v>14258.599999999999</v>
      </c>
    </row>
    <row r="671" spans="1:17" ht="14.4" customHeight="1" x14ac:dyDescent="0.3">
      <c r="A671" s="831" t="s">
        <v>579</v>
      </c>
      <c r="B671" s="832" t="s">
        <v>5208</v>
      </c>
      <c r="C671" s="832" t="s">
        <v>5423</v>
      </c>
      <c r="D671" s="832" t="s">
        <v>6269</v>
      </c>
      <c r="E671" s="832" t="s">
        <v>6270</v>
      </c>
      <c r="F671" s="849"/>
      <c r="G671" s="849"/>
      <c r="H671" s="849"/>
      <c r="I671" s="849"/>
      <c r="J671" s="849">
        <v>2</v>
      </c>
      <c r="K671" s="849">
        <v>9997.7999999999993</v>
      </c>
      <c r="L671" s="849">
        <v>1</v>
      </c>
      <c r="M671" s="849">
        <v>4998.8999999999996</v>
      </c>
      <c r="N671" s="849"/>
      <c r="O671" s="849"/>
      <c r="P671" s="837"/>
      <c r="Q671" s="850"/>
    </row>
    <row r="672" spans="1:17" ht="14.4" customHeight="1" x14ac:dyDescent="0.3">
      <c r="A672" s="831" t="s">
        <v>579</v>
      </c>
      <c r="B672" s="832" t="s">
        <v>5208</v>
      </c>
      <c r="C672" s="832" t="s">
        <v>5423</v>
      </c>
      <c r="D672" s="832" t="s">
        <v>6271</v>
      </c>
      <c r="E672" s="832" t="s">
        <v>6272</v>
      </c>
      <c r="F672" s="849"/>
      <c r="G672" s="849"/>
      <c r="H672" s="849"/>
      <c r="I672" s="849"/>
      <c r="J672" s="849">
        <v>1</v>
      </c>
      <c r="K672" s="849">
        <v>4114.3599999999997</v>
      </c>
      <c r="L672" s="849">
        <v>1</v>
      </c>
      <c r="M672" s="849">
        <v>4114.3599999999997</v>
      </c>
      <c r="N672" s="849"/>
      <c r="O672" s="849"/>
      <c r="P672" s="837"/>
      <c r="Q672" s="850"/>
    </row>
    <row r="673" spans="1:17" ht="14.4" customHeight="1" x14ac:dyDescent="0.3">
      <c r="A673" s="831" t="s">
        <v>579</v>
      </c>
      <c r="B673" s="832" t="s">
        <v>5208</v>
      </c>
      <c r="C673" s="832" t="s">
        <v>5423</v>
      </c>
      <c r="D673" s="832" t="s">
        <v>6273</v>
      </c>
      <c r="E673" s="832" t="s">
        <v>5861</v>
      </c>
      <c r="F673" s="849"/>
      <c r="G673" s="849"/>
      <c r="H673" s="849"/>
      <c r="I673" s="849"/>
      <c r="J673" s="849">
        <v>1</v>
      </c>
      <c r="K673" s="849">
        <v>266.45</v>
      </c>
      <c r="L673" s="849">
        <v>1</v>
      </c>
      <c r="M673" s="849">
        <v>266.45</v>
      </c>
      <c r="N673" s="849">
        <v>0.3</v>
      </c>
      <c r="O673" s="849">
        <v>79.930000000000007</v>
      </c>
      <c r="P673" s="837">
        <v>0.29998123475323707</v>
      </c>
      <c r="Q673" s="850">
        <v>266.43333333333339</v>
      </c>
    </row>
    <row r="674" spans="1:17" ht="14.4" customHeight="1" x14ac:dyDescent="0.3">
      <c r="A674" s="831" t="s">
        <v>579</v>
      </c>
      <c r="B674" s="832" t="s">
        <v>5208</v>
      </c>
      <c r="C674" s="832" t="s">
        <v>5423</v>
      </c>
      <c r="D674" s="832" t="s">
        <v>6274</v>
      </c>
      <c r="E674" s="832" t="s">
        <v>6275</v>
      </c>
      <c r="F674" s="849"/>
      <c r="G674" s="849"/>
      <c r="H674" s="849"/>
      <c r="I674" s="849"/>
      <c r="J674" s="849">
        <v>1</v>
      </c>
      <c r="K674" s="849">
        <v>6382.96</v>
      </c>
      <c r="L674" s="849">
        <v>1</v>
      </c>
      <c r="M674" s="849">
        <v>6382.96</v>
      </c>
      <c r="N674" s="849"/>
      <c r="O674" s="849"/>
      <c r="P674" s="837"/>
      <c r="Q674" s="850"/>
    </row>
    <row r="675" spans="1:17" ht="14.4" customHeight="1" x14ac:dyDescent="0.3">
      <c r="A675" s="831" t="s">
        <v>579</v>
      </c>
      <c r="B675" s="832" t="s">
        <v>5208</v>
      </c>
      <c r="C675" s="832" t="s">
        <v>5423</v>
      </c>
      <c r="D675" s="832" t="s">
        <v>6276</v>
      </c>
      <c r="E675" s="832" t="s">
        <v>6277</v>
      </c>
      <c r="F675" s="849"/>
      <c r="G675" s="849"/>
      <c r="H675" s="849"/>
      <c r="I675" s="849"/>
      <c r="J675" s="849">
        <v>1</v>
      </c>
      <c r="K675" s="849">
        <v>6525</v>
      </c>
      <c r="L675" s="849">
        <v>1</v>
      </c>
      <c r="M675" s="849">
        <v>6525</v>
      </c>
      <c r="N675" s="849"/>
      <c r="O675" s="849"/>
      <c r="P675" s="837"/>
      <c r="Q675" s="850"/>
    </row>
    <row r="676" spans="1:17" ht="14.4" customHeight="1" x14ac:dyDescent="0.3">
      <c r="A676" s="831" t="s">
        <v>579</v>
      </c>
      <c r="B676" s="832" t="s">
        <v>5208</v>
      </c>
      <c r="C676" s="832" t="s">
        <v>5423</v>
      </c>
      <c r="D676" s="832" t="s">
        <v>6278</v>
      </c>
      <c r="E676" s="832" t="s">
        <v>6279</v>
      </c>
      <c r="F676" s="849"/>
      <c r="G676" s="849"/>
      <c r="H676" s="849"/>
      <c r="I676" s="849"/>
      <c r="J676" s="849">
        <v>1</v>
      </c>
      <c r="K676" s="849">
        <v>567</v>
      </c>
      <c r="L676" s="849">
        <v>1</v>
      </c>
      <c r="M676" s="849">
        <v>567</v>
      </c>
      <c r="N676" s="849"/>
      <c r="O676" s="849"/>
      <c r="P676" s="837"/>
      <c r="Q676" s="850"/>
    </row>
    <row r="677" spans="1:17" ht="14.4" customHeight="1" x14ac:dyDescent="0.3">
      <c r="A677" s="831" t="s">
        <v>579</v>
      </c>
      <c r="B677" s="832" t="s">
        <v>5208</v>
      </c>
      <c r="C677" s="832" t="s">
        <v>5423</v>
      </c>
      <c r="D677" s="832" t="s">
        <v>6280</v>
      </c>
      <c r="E677" s="832" t="s">
        <v>6281</v>
      </c>
      <c r="F677" s="849"/>
      <c r="G677" s="849"/>
      <c r="H677" s="849"/>
      <c r="I677" s="849"/>
      <c r="J677" s="849">
        <v>6</v>
      </c>
      <c r="K677" s="849">
        <v>1530</v>
      </c>
      <c r="L677" s="849">
        <v>1</v>
      </c>
      <c r="M677" s="849">
        <v>255</v>
      </c>
      <c r="N677" s="849"/>
      <c r="O677" s="849"/>
      <c r="P677" s="837"/>
      <c r="Q677" s="850"/>
    </row>
    <row r="678" spans="1:17" ht="14.4" customHeight="1" x14ac:dyDescent="0.3">
      <c r="A678" s="831" t="s">
        <v>579</v>
      </c>
      <c r="B678" s="832" t="s">
        <v>5208</v>
      </c>
      <c r="C678" s="832" t="s">
        <v>5423</v>
      </c>
      <c r="D678" s="832" t="s">
        <v>6282</v>
      </c>
      <c r="E678" s="832" t="s">
        <v>6283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2811.65</v>
      </c>
      <c r="P678" s="837"/>
      <c r="Q678" s="850">
        <v>2811.65</v>
      </c>
    </row>
    <row r="679" spans="1:17" ht="14.4" customHeight="1" x14ac:dyDescent="0.3">
      <c r="A679" s="831" t="s">
        <v>579</v>
      </c>
      <c r="B679" s="832" t="s">
        <v>5208</v>
      </c>
      <c r="C679" s="832" t="s">
        <v>5423</v>
      </c>
      <c r="D679" s="832" t="s">
        <v>6284</v>
      </c>
      <c r="E679" s="832" t="s">
        <v>6285</v>
      </c>
      <c r="F679" s="849"/>
      <c r="G679" s="849"/>
      <c r="H679" s="849"/>
      <c r="I679" s="849"/>
      <c r="J679" s="849">
        <v>1</v>
      </c>
      <c r="K679" s="849">
        <v>1288</v>
      </c>
      <c r="L679" s="849">
        <v>1</v>
      </c>
      <c r="M679" s="849">
        <v>1288</v>
      </c>
      <c r="N679" s="849"/>
      <c r="O679" s="849"/>
      <c r="P679" s="837"/>
      <c r="Q679" s="850"/>
    </row>
    <row r="680" spans="1:17" ht="14.4" customHeight="1" x14ac:dyDescent="0.3">
      <c r="A680" s="831" t="s">
        <v>579</v>
      </c>
      <c r="B680" s="832" t="s">
        <v>5208</v>
      </c>
      <c r="C680" s="832" t="s">
        <v>5423</v>
      </c>
      <c r="D680" s="832" t="s">
        <v>6286</v>
      </c>
      <c r="E680" s="832" t="s">
        <v>6287</v>
      </c>
      <c r="F680" s="849"/>
      <c r="G680" s="849"/>
      <c r="H680" s="849"/>
      <c r="I680" s="849"/>
      <c r="J680" s="849">
        <v>3</v>
      </c>
      <c r="K680" s="849">
        <v>20080.170000000002</v>
      </c>
      <c r="L680" s="849">
        <v>1</v>
      </c>
      <c r="M680" s="849">
        <v>6693.39</v>
      </c>
      <c r="N680" s="849">
        <v>1</v>
      </c>
      <c r="O680" s="849">
        <v>6693.39</v>
      </c>
      <c r="P680" s="837">
        <v>0.33333333333333331</v>
      </c>
      <c r="Q680" s="850">
        <v>6693.39</v>
      </c>
    </row>
    <row r="681" spans="1:17" ht="14.4" customHeight="1" x14ac:dyDescent="0.3">
      <c r="A681" s="831" t="s">
        <v>579</v>
      </c>
      <c r="B681" s="832" t="s">
        <v>5208</v>
      </c>
      <c r="C681" s="832" t="s">
        <v>5423</v>
      </c>
      <c r="D681" s="832" t="s">
        <v>6288</v>
      </c>
      <c r="E681" s="832" t="s">
        <v>6289</v>
      </c>
      <c r="F681" s="849">
        <v>1</v>
      </c>
      <c r="G681" s="849">
        <v>5252.8</v>
      </c>
      <c r="H681" s="849"/>
      <c r="I681" s="849">
        <v>5252.8</v>
      </c>
      <c r="J681" s="849"/>
      <c r="K681" s="849"/>
      <c r="L681" s="849"/>
      <c r="M681" s="849"/>
      <c r="N681" s="849">
        <v>1</v>
      </c>
      <c r="O681" s="849">
        <v>5252.8</v>
      </c>
      <c r="P681" s="837"/>
      <c r="Q681" s="850">
        <v>5252.8</v>
      </c>
    </row>
    <row r="682" spans="1:17" ht="14.4" customHeight="1" x14ac:dyDescent="0.3">
      <c r="A682" s="831" t="s">
        <v>579</v>
      </c>
      <c r="B682" s="832" t="s">
        <v>5208</v>
      </c>
      <c r="C682" s="832" t="s">
        <v>5423</v>
      </c>
      <c r="D682" s="832" t="s">
        <v>6290</v>
      </c>
      <c r="E682" s="832" t="s">
        <v>6291</v>
      </c>
      <c r="F682" s="849"/>
      <c r="G682" s="849"/>
      <c r="H682" s="849"/>
      <c r="I682" s="849"/>
      <c r="J682" s="849">
        <v>13</v>
      </c>
      <c r="K682" s="849">
        <v>12430.599999999999</v>
      </c>
      <c r="L682" s="849">
        <v>1</v>
      </c>
      <c r="M682" s="849">
        <v>956.19999999999993</v>
      </c>
      <c r="N682" s="849">
        <v>5</v>
      </c>
      <c r="O682" s="849">
        <v>4781</v>
      </c>
      <c r="P682" s="837">
        <v>0.38461538461538464</v>
      </c>
      <c r="Q682" s="850">
        <v>956.2</v>
      </c>
    </row>
    <row r="683" spans="1:17" ht="14.4" customHeight="1" x14ac:dyDescent="0.3">
      <c r="A683" s="831" t="s">
        <v>579</v>
      </c>
      <c r="B683" s="832" t="s">
        <v>5208</v>
      </c>
      <c r="C683" s="832" t="s">
        <v>5423</v>
      </c>
      <c r="D683" s="832" t="s">
        <v>6292</v>
      </c>
      <c r="E683" s="832" t="s">
        <v>6293</v>
      </c>
      <c r="F683" s="849"/>
      <c r="G683" s="849"/>
      <c r="H683" s="849"/>
      <c r="I683" s="849"/>
      <c r="J683" s="849">
        <v>1</v>
      </c>
      <c r="K683" s="849">
        <v>7829.73</v>
      </c>
      <c r="L683" s="849">
        <v>1</v>
      </c>
      <c r="M683" s="849">
        <v>7829.73</v>
      </c>
      <c r="N683" s="849"/>
      <c r="O683" s="849"/>
      <c r="P683" s="837"/>
      <c r="Q683" s="850"/>
    </row>
    <row r="684" spans="1:17" ht="14.4" customHeight="1" x14ac:dyDescent="0.3">
      <c r="A684" s="831" t="s">
        <v>579</v>
      </c>
      <c r="B684" s="832" t="s">
        <v>5208</v>
      </c>
      <c r="C684" s="832" t="s">
        <v>5423</v>
      </c>
      <c r="D684" s="832" t="s">
        <v>6294</v>
      </c>
      <c r="E684" s="832" t="s">
        <v>6295</v>
      </c>
      <c r="F684" s="849"/>
      <c r="G684" s="849"/>
      <c r="H684" s="849"/>
      <c r="I684" s="849"/>
      <c r="J684" s="849">
        <v>4</v>
      </c>
      <c r="K684" s="849">
        <v>4752.3599999999997</v>
      </c>
      <c r="L684" s="849">
        <v>1</v>
      </c>
      <c r="M684" s="849">
        <v>1188.0899999999999</v>
      </c>
      <c r="N684" s="849"/>
      <c r="O684" s="849"/>
      <c r="P684" s="837"/>
      <c r="Q684" s="850"/>
    </row>
    <row r="685" spans="1:17" ht="14.4" customHeight="1" x14ac:dyDescent="0.3">
      <c r="A685" s="831" t="s">
        <v>579</v>
      </c>
      <c r="B685" s="832" t="s">
        <v>5208</v>
      </c>
      <c r="C685" s="832" t="s">
        <v>5423</v>
      </c>
      <c r="D685" s="832" t="s">
        <v>6296</v>
      </c>
      <c r="E685" s="832" t="s">
        <v>6297</v>
      </c>
      <c r="F685" s="849"/>
      <c r="G685" s="849"/>
      <c r="H685" s="849"/>
      <c r="I685" s="849"/>
      <c r="J685" s="849">
        <v>1</v>
      </c>
      <c r="K685" s="849">
        <v>5352</v>
      </c>
      <c r="L685" s="849">
        <v>1</v>
      </c>
      <c r="M685" s="849">
        <v>5352</v>
      </c>
      <c r="N685" s="849"/>
      <c r="O685" s="849"/>
      <c r="P685" s="837"/>
      <c r="Q685" s="850"/>
    </row>
    <row r="686" spans="1:17" ht="14.4" customHeight="1" x14ac:dyDescent="0.3">
      <c r="A686" s="831" t="s">
        <v>579</v>
      </c>
      <c r="B686" s="832" t="s">
        <v>5208</v>
      </c>
      <c r="C686" s="832" t="s">
        <v>5423</v>
      </c>
      <c r="D686" s="832" t="s">
        <v>6298</v>
      </c>
      <c r="E686" s="832" t="s">
        <v>6299</v>
      </c>
      <c r="F686" s="849"/>
      <c r="G686" s="849"/>
      <c r="H686" s="849"/>
      <c r="I686" s="849"/>
      <c r="J686" s="849">
        <v>5</v>
      </c>
      <c r="K686" s="849">
        <v>3374.8</v>
      </c>
      <c r="L686" s="849">
        <v>1</v>
      </c>
      <c r="M686" s="849">
        <v>674.96</v>
      </c>
      <c r="N686" s="849">
        <v>1</v>
      </c>
      <c r="O686" s="849">
        <v>674.96</v>
      </c>
      <c r="P686" s="837">
        <v>0.2</v>
      </c>
      <c r="Q686" s="850">
        <v>674.96</v>
      </c>
    </row>
    <row r="687" spans="1:17" ht="14.4" customHeight="1" x14ac:dyDescent="0.3">
      <c r="A687" s="831" t="s">
        <v>579</v>
      </c>
      <c r="B687" s="832" t="s">
        <v>5208</v>
      </c>
      <c r="C687" s="832" t="s">
        <v>5423</v>
      </c>
      <c r="D687" s="832" t="s">
        <v>6300</v>
      </c>
      <c r="E687" s="832" t="s">
        <v>6301</v>
      </c>
      <c r="F687" s="849"/>
      <c r="G687" s="849"/>
      <c r="H687" s="849"/>
      <c r="I687" s="849"/>
      <c r="J687" s="849">
        <v>4</v>
      </c>
      <c r="K687" s="849">
        <v>4499.76</v>
      </c>
      <c r="L687" s="849">
        <v>1</v>
      </c>
      <c r="M687" s="849">
        <v>1124.94</v>
      </c>
      <c r="N687" s="849">
        <v>3</v>
      </c>
      <c r="O687" s="849">
        <v>3097.62</v>
      </c>
      <c r="P687" s="837">
        <v>0.68839671449143947</v>
      </c>
      <c r="Q687" s="850">
        <v>1032.54</v>
      </c>
    </row>
    <row r="688" spans="1:17" ht="14.4" customHeight="1" x14ac:dyDescent="0.3">
      <c r="A688" s="831" t="s">
        <v>579</v>
      </c>
      <c r="B688" s="832" t="s">
        <v>5208</v>
      </c>
      <c r="C688" s="832" t="s">
        <v>5423</v>
      </c>
      <c r="D688" s="832" t="s">
        <v>6302</v>
      </c>
      <c r="E688" s="832" t="s">
        <v>6303</v>
      </c>
      <c r="F688" s="849"/>
      <c r="G688" s="849"/>
      <c r="H688" s="849"/>
      <c r="I688" s="849"/>
      <c r="J688" s="849">
        <v>1</v>
      </c>
      <c r="K688" s="849">
        <v>341.48</v>
      </c>
      <c r="L688" s="849">
        <v>1</v>
      </c>
      <c r="M688" s="849">
        <v>341.48</v>
      </c>
      <c r="N688" s="849">
        <v>20</v>
      </c>
      <c r="O688" s="849">
        <v>6829.6</v>
      </c>
      <c r="P688" s="837">
        <v>20</v>
      </c>
      <c r="Q688" s="850">
        <v>341.48</v>
      </c>
    </row>
    <row r="689" spans="1:17" ht="14.4" customHeight="1" x14ac:dyDescent="0.3">
      <c r="A689" s="831" t="s">
        <v>579</v>
      </c>
      <c r="B689" s="832" t="s">
        <v>5208</v>
      </c>
      <c r="C689" s="832" t="s">
        <v>5423</v>
      </c>
      <c r="D689" s="832" t="s">
        <v>6304</v>
      </c>
      <c r="E689" s="832" t="s">
        <v>6305</v>
      </c>
      <c r="F689" s="849"/>
      <c r="G689" s="849"/>
      <c r="H689" s="849"/>
      <c r="I689" s="849"/>
      <c r="J689" s="849">
        <v>1</v>
      </c>
      <c r="K689" s="849">
        <v>10994.78</v>
      </c>
      <c r="L689" s="849">
        <v>1</v>
      </c>
      <c r="M689" s="849">
        <v>10994.78</v>
      </c>
      <c r="N689" s="849">
        <v>2</v>
      </c>
      <c r="O689" s="849">
        <v>21989.56</v>
      </c>
      <c r="P689" s="837">
        <v>2</v>
      </c>
      <c r="Q689" s="850">
        <v>10994.78</v>
      </c>
    </row>
    <row r="690" spans="1:17" ht="14.4" customHeight="1" x14ac:dyDescent="0.3">
      <c r="A690" s="831" t="s">
        <v>579</v>
      </c>
      <c r="B690" s="832" t="s">
        <v>5208</v>
      </c>
      <c r="C690" s="832" t="s">
        <v>5423</v>
      </c>
      <c r="D690" s="832" t="s">
        <v>6306</v>
      </c>
      <c r="E690" s="832" t="s">
        <v>6307</v>
      </c>
      <c r="F690" s="849"/>
      <c r="G690" s="849"/>
      <c r="H690" s="849"/>
      <c r="I690" s="849"/>
      <c r="J690" s="849">
        <v>0.1</v>
      </c>
      <c r="K690" s="849">
        <v>517.6</v>
      </c>
      <c r="L690" s="849">
        <v>1</v>
      </c>
      <c r="M690" s="849">
        <v>5176</v>
      </c>
      <c r="N690" s="849">
        <v>2.2000000000000002</v>
      </c>
      <c r="O690" s="849">
        <v>11387.2</v>
      </c>
      <c r="P690" s="837">
        <v>22</v>
      </c>
      <c r="Q690" s="850">
        <v>5176</v>
      </c>
    </row>
    <row r="691" spans="1:17" ht="14.4" customHeight="1" x14ac:dyDescent="0.3">
      <c r="A691" s="831" t="s">
        <v>579</v>
      </c>
      <c r="B691" s="832" t="s">
        <v>5208</v>
      </c>
      <c r="C691" s="832" t="s">
        <v>5423</v>
      </c>
      <c r="D691" s="832" t="s">
        <v>6308</v>
      </c>
      <c r="E691" s="832" t="s">
        <v>6309</v>
      </c>
      <c r="F691" s="849"/>
      <c r="G691" s="849"/>
      <c r="H691" s="849"/>
      <c r="I691" s="849"/>
      <c r="J691" s="849">
        <v>1</v>
      </c>
      <c r="K691" s="849">
        <v>2887.3</v>
      </c>
      <c r="L691" s="849">
        <v>1</v>
      </c>
      <c r="M691" s="849">
        <v>2887.3</v>
      </c>
      <c r="N691" s="849"/>
      <c r="O691" s="849"/>
      <c r="P691" s="837"/>
      <c r="Q691" s="850"/>
    </row>
    <row r="692" spans="1:17" ht="14.4" customHeight="1" x14ac:dyDescent="0.3">
      <c r="A692" s="831" t="s">
        <v>579</v>
      </c>
      <c r="B692" s="832" t="s">
        <v>5208</v>
      </c>
      <c r="C692" s="832" t="s">
        <v>5423</v>
      </c>
      <c r="D692" s="832" t="s">
        <v>6310</v>
      </c>
      <c r="E692" s="832" t="s">
        <v>6311</v>
      </c>
      <c r="F692" s="849"/>
      <c r="G692" s="849"/>
      <c r="H692" s="849"/>
      <c r="I692" s="849"/>
      <c r="J692" s="849"/>
      <c r="K692" s="849"/>
      <c r="L692" s="849"/>
      <c r="M692" s="849"/>
      <c r="N692" s="849">
        <v>4</v>
      </c>
      <c r="O692" s="849">
        <v>17547.96</v>
      </c>
      <c r="P692" s="837"/>
      <c r="Q692" s="850">
        <v>4386.99</v>
      </c>
    </row>
    <row r="693" spans="1:17" ht="14.4" customHeight="1" x14ac:dyDescent="0.3">
      <c r="A693" s="831" t="s">
        <v>579</v>
      </c>
      <c r="B693" s="832" t="s">
        <v>5208</v>
      </c>
      <c r="C693" s="832" t="s">
        <v>5423</v>
      </c>
      <c r="D693" s="832" t="s">
        <v>6312</v>
      </c>
      <c r="E693" s="832" t="s">
        <v>5804</v>
      </c>
      <c r="F693" s="849"/>
      <c r="G693" s="849"/>
      <c r="H693" s="849"/>
      <c r="I693" s="849"/>
      <c r="J693" s="849"/>
      <c r="K693" s="849"/>
      <c r="L693" s="849"/>
      <c r="M693" s="849"/>
      <c r="N693" s="849">
        <v>2</v>
      </c>
      <c r="O693" s="849">
        <v>1450.9</v>
      </c>
      <c r="P693" s="837"/>
      <c r="Q693" s="850">
        <v>725.45</v>
      </c>
    </row>
    <row r="694" spans="1:17" ht="14.4" customHeight="1" x14ac:dyDescent="0.3">
      <c r="A694" s="831" t="s">
        <v>579</v>
      </c>
      <c r="B694" s="832" t="s">
        <v>5208</v>
      </c>
      <c r="C694" s="832" t="s">
        <v>5423</v>
      </c>
      <c r="D694" s="832" t="s">
        <v>6313</v>
      </c>
      <c r="E694" s="832" t="s">
        <v>6314</v>
      </c>
      <c r="F694" s="849"/>
      <c r="G694" s="849"/>
      <c r="H694" s="849"/>
      <c r="I694" s="849"/>
      <c r="J694" s="849"/>
      <c r="K694" s="849"/>
      <c r="L694" s="849"/>
      <c r="M694" s="849"/>
      <c r="N694" s="849">
        <v>4</v>
      </c>
      <c r="O694" s="849">
        <v>20445.52</v>
      </c>
      <c r="P694" s="837"/>
      <c r="Q694" s="850">
        <v>5111.38</v>
      </c>
    </row>
    <row r="695" spans="1:17" ht="14.4" customHeight="1" x14ac:dyDescent="0.3">
      <c r="A695" s="831" t="s">
        <v>579</v>
      </c>
      <c r="B695" s="832" t="s">
        <v>5208</v>
      </c>
      <c r="C695" s="832" t="s">
        <v>5423</v>
      </c>
      <c r="D695" s="832" t="s">
        <v>6315</v>
      </c>
      <c r="E695" s="832" t="s">
        <v>6316</v>
      </c>
      <c r="F695" s="849"/>
      <c r="G695" s="849"/>
      <c r="H695" s="849"/>
      <c r="I695" s="849"/>
      <c r="J695" s="849"/>
      <c r="K695" s="849"/>
      <c r="L695" s="849"/>
      <c r="M695" s="849"/>
      <c r="N695" s="849">
        <v>2</v>
      </c>
      <c r="O695" s="849">
        <v>24818.84</v>
      </c>
      <c r="P695" s="837"/>
      <c r="Q695" s="850">
        <v>12409.42</v>
      </c>
    </row>
    <row r="696" spans="1:17" ht="14.4" customHeight="1" x14ac:dyDescent="0.3">
      <c r="A696" s="831" t="s">
        <v>579</v>
      </c>
      <c r="B696" s="832" t="s">
        <v>5208</v>
      </c>
      <c r="C696" s="832" t="s">
        <v>5423</v>
      </c>
      <c r="D696" s="832" t="s">
        <v>6317</v>
      </c>
      <c r="E696" s="832" t="s">
        <v>6056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8946.2999999999993</v>
      </c>
      <c r="P696" s="837"/>
      <c r="Q696" s="850">
        <v>8946.2999999999993</v>
      </c>
    </row>
    <row r="697" spans="1:17" ht="14.4" customHeight="1" x14ac:dyDescent="0.3">
      <c r="A697" s="831" t="s">
        <v>579</v>
      </c>
      <c r="B697" s="832" t="s">
        <v>5208</v>
      </c>
      <c r="C697" s="832" t="s">
        <v>5423</v>
      </c>
      <c r="D697" s="832" t="s">
        <v>6318</v>
      </c>
      <c r="E697" s="832" t="s">
        <v>6319</v>
      </c>
      <c r="F697" s="849"/>
      <c r="G697" s="849"/>
      <c r="H697" s="849"/>
      <c r="I697" s="849"/>
      <c r="J697" s="849"/>
      <c r="K697" s="849"/>
      <c r="L697" s="849"/>
      <c r="M697" s="849"/>
      <c r="N697" s="849">
        <v>2</v>
      </c>
      <c r="O697" s="849">
        <v>8210</v>
      </c>
      <c r="P697" s="837"/>
      <c r="Q697" s="850">
        <v>4105</v>
      </c>
    </row>
    <row r="698" spans="1:17" ht="14.4" customHeight="1" x14ac:dyDescent="0.3">
      <c r="A698" s="831" t="s">
        <v>579</v>
      </c>
      <c r="B698" s="832" t="s">
        <v>5208</v>
      </c>
      <c r="C698" s="832" t="s">
        <v>5423</v>
      </c>
      <c r="D698" s="832" t="s">
        <v>6320</v>
      </c>
      <c r="E698" s="832" t="s">
        <v>6321</v>
      </c>
      <c r="F698" s="849"/>
      <c r="G698" s="849"/>
      <c r="H698" s="849"/>
      <c r="I698" s="849"/>
      <c r="J698" s="849"/>
      <c r="K698" s="849"/>
      <c r="L698" s="849"/>
      <c r="M698" s="849"/>
      <c r="N698" s="849">
        <v>1</v>
      </c>
      <c r="O698" s="849">
        <v>8669.48</v>
      </c>
      <c r="P698" s="837"/>
      <c r="Q698" s="850">
        <v>8669.48</v>
      </c>
    </row>
    <row r="699" spans="1:17" ht="14.4" customHeight="1" x14ac:dyDescent="0.3">
      <c r="A699" s="831" t="s">
        <v>579</v>
      </c>
      <c r="B699" s="832" t="s">
        <v>5208</v>
      </c>
      <c r="C699" s="832" t="s">
        <v>5423</v>
      </c>
      <c r="D699" s="832" t="s">
        <v>6322</v>
      </c>
      <c r="E699" s="832" t="s">
        <v>6222</v>
      </c>
      <c r="F699" s="849"/>
      <c r="G699" s="849"/>
      <c r="H699" s="849"/>
      <c r="I699" s="849"/>
      <c r="J699" s="849"/>
      <c r="K699" s="849"/>
      <c r="L699" s="849"/>
      <c r="M699" s="849"/>
      <c r="N699" s="849">
        <v>2</v>
      </c>
      <c r="O699" s="849">
        <v>13764.3</v>
      </c>
      <c r="P699" s="837"/>
      <c r="Q699" s="850">
        <v>6882.15</v>
      </c>
    </row>
    <row r="700" spans="1:17" ht="14.4" customHeight="1" x14ac:dyDescent="0.3">
      <c r="A700" s="831" t="s">
        <v>579</v>
      </c>
      <c r="B700" s="832" t="s">
        <v>5208</v>
      </c>
      <c r="C700" s="832" t="s">
        <v>5423</v>
      </c>
      <c r="D700" s="832" t="s">
        <v>6323</v>
      </c>
      <c r="E700" s="832" t="s">
        <v>6324</v>
      </c>
      <c r="F700" s="849"/>
      <c r="G700" s="849"/>
      <c r="H700" s="849"/>
      <c r="I700" s="849"/>
      <c r="J700" s="849"/>
      <c r="K700" s="849"/>
      <c r="L700" s="849"/>
      <c r="M700" s="849"/>
      <c r="N700" s="849">
        <v>2</v>
      </c>
      <c r="O700" s="849">
        <v>10173.16</v>
      </c>
      <c r="P700" s="837"/>
      <c r="Q700" s="850">
        <v>5086.58</v>
      </c>
    </row>
    <row r="701" spans="1:17" ht="14.4" customHeight="1" x14ac:dyDescent="0.3">
      <c r="A701" s="831" t="s">
        <v>579</v>
      </c>
      <c r="B701" s="832" t="s">
        <v>5208</v>
      </c>
      <c r="C701" s="832" t="s">
        <v>5423</v>
      </c>
      <c r="D701" s="832" t="s">
        <v>6325</v>
      </c>
      <c r="E701" s="832" t="s">
        <v>6326</v>
      </c>
      <c r="F701" s="849"/>
      <c r="G701" s="849"/>
      <c r="H701" s="849"/>
      <c r="I701" s="849"/>
      <c r="J701" s="849"/>
      <c r="K701" s="849"/>
      <c r="L701" s="849"/>
      <c r="M701" s="849"/>
      <c r="N701" s="849">
        <v>2</v>
      </c>
      <c r="O701" s="849">
        <v>39703.5</v>
      </c>
      <c r="P701" s="837"/>
      <c r="Q701" s="850">
        <v>19851.75</v>
      </c>
    </row>
    <row r="702" spans="1:17" ht="14.4" customHeight="1" x14ac:dyDescent="0.3">
      <c r="A702" s="831" t="s">
        <v>579</v>
      </c>
      <c r="B702" s="832" t="s">
        <v>5208</v>
      </c>
      <c r="C702" s="832" t="s">
        <v>5423</v>
      </c>
      <c r="D702" s="832" t="s">
        <v>6327</v>
      </c>
      <c r="E702" s="832" t="s">
        <v>6328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9751.4599999999991</v>
      </c>
      <c r="P702" s="837"/>
      <c r="Q702" s="850">
        <v>9751.4599999999991</v>
      </c>
    </row>
    <row r="703" spans="1:17" ht="14.4" customHeight="1" x14ac:dyDescent="0.3">
      <c r="A703" s="831" t="s">
        <v>579</v>
      </c>
      <c r="B703" s="832" t="s">
        <v>5208</v>
      </c>
      <c r="C703" s="832" t="s">
        <v>5423</v>
      </c>
      <c r="D703" s="832" t="s">
        <v>6329</v>
      </c>
      <c r="E703" s="832" t="s">
        <v>5436</v>
      </c>
      <c r="F703" s="849">
        <v>2</v>
      </c>
      <c r="G703" s="849">
        <v>3832.48</v>
      </c>
      <c r="H703" s="849">
        <v>2</v>
      </c>
      <c r="I703" s="849">
        <v>1916.24</v>
      </c>
      <c r="J703" s="849">
        <v>1</v>
      </c>
      <c r="K703" s="849">
        <v>1916.24</v>
      </c>
      <c r="L703" s="849">
        <v>1</v>
      </c>
      <c r="M703" s="849">
        <v>1916.24</v>
      </c>
      <c r="N703" s="849">
        <v>1</v>
      </c>
      <c r="O703" s="849">
        <v>1916.24</v>
      </c>
      <c r="P703" s="837">
        <v>1</v>
      </c>
      <c r="Q703" s="850">
        <v>1916.24</v>
      </c>
    </row>
    <row r="704" spans="1:17" ht="14.4" customHeight="1" x14ac:dyDescent="0.3">
      <c r="A704" s="831" t="s">
        <v>579</v>
      </c>
      <c r="B704" s="832" t="s">
        <v>5208</v>
      </c>
      <c r="C704" s="832" t="s">
        <v>5423</v>
      </c>
      <c r="D704" s="832" t="s">
        <v>6330</v>
      </c>
      <c r="E704" s="832" t="s">
        <v>5764</v>
      </c>
      <c r="F704" s="849"/>
      <c r="G704" s="849"/>
      <c r="H704" s="849"/>
      <c r="I704" s="849"/>
      <c r="J704" s="849"/>
      <c r="K704" s="849"/>
      <c r="L704" s="849"/>
      <c r="M704" s="849"/>
      <c r="N704" s="849">
        <v>1</v>
      </c>
      <c r="O704" s="849">
        <v>1206</v>
      </c>
      <c r="P704" s="837"/>
      <c r="Q704" s="850">
        <v>1206</v>
      </c>
    </row>
    <row r="705" spans="1:17" ht="14.4" customHeight="1" x14ac:dyDescent="0.3">
      <c r="A705" s="831" t="s">
        <v>579</v>
      </c>
      <c r="B705" s="832" t="s">
        <v>5208</v>
      </c>
      <c r="C705" s="832" t="s">
        <v>5423</v>
      </c>
      <c r="D705" s="832" t="s">
        <v>6331</v>
      </c>
      <c r="E705" s="832" t="s">
        <v>6332</v>
      </c>
      <c r="F705" s="849"/>
      <c r="G705" s="849"/>
      <c r="H705" s="849"/>
      <c r="I705" s="849"/>
      <c r="J705" s="849"/>
      <c r="K705" s="849"/>
      <c r="L705" s="849"/>
      <c r="M705" s="849"/>
      <c r="N705" s="849">
        <v>2</v>
      </c>
      <c r="O705" s="849">
        <v>10465.200000000001</v>
      </c>
      <c r="P705" s="837"/>
      <c r="Q705" s="850">
        <v>5232.6000000000004</v>
      </c>
    </row>
    <row r="706" spans="1:17" ht="14.4" customHeight="1" x14ac:dyDescent="0.3">
      <c r="A706" s="831" t="s">
        <v>579</v>
      </c>
      <c r="B706" s="832" t="s">
        <v>5208</v>
      </c>
      <c r="C706" s="832" t="s">
        <v>5423</v>
      </c>
      <c r="D706" s="832" t="s">
        <v>6333</v>
      </c>
      <c r="E706" s="832" t="s">
        <v>6334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2208.4899999999998</v>
      </c>
      <c r="P706" s="837"/>
      <c r="Q706" s="850">
        <v>2208.4899999999998</v>
      </c>
    </row>
    <row r="707" spans="1:17" ht="14.4" customHeight="1" x14ac:dyDescent="0.3">
      <c r="A707" s="831" t="s">
        <v>579</v>
      </c>
      <c r="B707" s="832" t="s">
        <v>5208</v>
      </c>
      <c r="C707" s="832" t="s">
        <v>5423</v>
      </c>
      <c r="D707" s="832" t="s">
        <v>6335</v>
      </c>
      <c r="E707" s="832" t="s">
        <v>6336</v>
      </c>
      <c r="F707" s="849">
        <v>8</v>
      </c>
      <c r="G707" s="849">
        <v>20516</v>
      </c>
      <c r="H707" s="849"/>
      <c r="I707" s="849">
        <v>2564.5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579</v>
      </c>
      <c r="B708" s="832" t="s">
        <v>5208</v>
      </c>
      <c r="C708" s="832" t="s">
        <v>5423</v>
      </c>
      <c r="D708" s="832" t="s">
        <v>6337</v>
      </c>
      <c r="E708" s="832" t="s">
        <v>6222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6882.15</v>
      </c>
      <c r="P708" s="837"/>
      <c r="Q708" s="850">
        <v>6882.15</v>
      </c>
    </row>
    <row r="709" spans="1:17" ht="14.4" customHeight="1" x14ac:dyDescent="0.3">
      <c r="A709" s="831" t="s">
        <v>579</v>
      </c>
      <c r="B709" s="832" t="s">
        <v>5208</v>
      </c>
      <c r="C709" s="832" t="s">
        <v>5423</v>
      </c>
      <c r="D709" s="832" t="s">
        <v>6338</v>
      </c>
      <c r="E709" s="832" t="s">
        <v>5669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4039.02</v>
      </c>
      <c r="P709" s="837"/>
      <c r="Q709" s="850">
        <v>4039.02</v>
      </c>
    </row>
    <row r="710" spans="1:17" ht="14.4" customHeight="1" x14ac:dyDescent="0.3">
      <c r="A710" s="831" t="s">
        <v>579</v>
      </c>
      <c r="B710" s="832" t="s">
        <v>5208</v>
      </c>
      <c r="C710" s="832" t="s">
        <v>5423</v>
      </c>
      <c r="D710" s="832" t="s">
        <v>6339</v>
      </c>
      <c r="E710" s="832" t="s">
        <v>6340</v>
      </c>
      <c r="F710" s="849">
        <v>1</v>
      </c>
      <c r="G710" s="849">
        <v>301.58</v>
      </c>
      <c r="H710" s="849"/>
      <c r="I710" s="849">
        <v>301.58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579</v>
      </c>
      <c r="B711" s="832" t="s">
        <v>5208</v>
      </c>
      <c r="C711" s="832" t="s">
        <v>5423</v>
      </c>
      <c r="D711" s="832" t="s">
        <v>6341</v>
      </c>
      <c r="E711" s="832" t="s">
        <v>5430</v>
      </c>
      <c r="F711" s="849"/>
      <c r="G711" s="849"/>
      <c r="H711" s="849"/>
      <c r="I711" s="849"/>
      <c r="J711" s="849">
        <v>1</v>
      </c>
      <c r="K711" s="849">
        <v>3680.54</v>
      </c>
      <c r="L711" s="849">
        <v>1</v>
      </c>
      <c r="M711" s="849">
        <v>3680.54</v>
      </c>
      <c r="N711" s="849">
        <v>1</v>
      </c>
      <c r="O711" s="849">
        <v>3680.54</v>
      </c>
      <c r="P711" s="837">
        <v>1</v>
      </c>
      <c r="Q711" s="850">
        <v>3680.54</v>
      </c>
    </row>
    <row r="712" spans="1:17" ht="14.4" customHeight="1" x14ac:dyDescent="0.3">
      <c r="A712" s="831" t="s">
        <v>579</v>
      </c>
      <c r="B712" s="832" t="s">
        <v>5208</v>
      </c>
      <c r="C712" s="832" t="s">
        <v>5423</v>
      </c>
      <c r="D712" s="832" t="s">
        <v>6342</v>
      </c>
      <c r="E712" s="832" t="s">
        <v>6343</v>
      </c>
      <c r="F712" s="849"/>
      <c r="G712" s="849"/>
      <c r="H712" s="849"/>
      <c r="I712" s="849"/>
      <c r="J712" s="849">
        <v>0.1</v>
      </c>
      <c r="K712" s="849">
        <v>47.82</v>
      </c>
      <c r="L712" s="849">
        <v>1</v>
      </c>
      <c r="M712" s="849">
        <v>478.2</v>
      </c>
      <c r="N712" s="849">
        <v>0.1</v>
      </c>
      <c r="O712" s="849">
        <v>47.82</v>
      </c>
      <c r="P712" s="837">
        <v>1</v>
      </c>
      <c r="Q712" s="850">
        <v>478.2</v>
      </c>
    </row>
    <row r="713" spans="1:17" ht="14.4" customHeight="1" x14ac:dyDescent="0.3">
      <c r="A713" s="831" t="s">
        <v>579</v>
      </c>
      <c r="B713" s="832" t="s">
        <v>5208</v>
      </c>
      <c r="C713" s="832" t="s">
        <v>5423</v>
      </c>
      <c r="D713" s="832" t="s">
        <v>6344</v>
      </c>
      <c r="E713" s="832" t="s">
        <v>6343</v>
      </c>
      <c r="F713" s="849"/>
      <c r="G713" s="849"/>
      <c r="H713" s="849"/>
      <c r="I713" s="849"/>
      <c r="J713" s="849">
        <v>0.1</v>
      </c>
      <c r="K713" s="849">
        <v>41.11</v>
      </c>
      <c r="L713" s="849">
        <v>1</v>
      </c>
      <c r="M713" s="849">
        <v>411.09999999999997</v>
      </c>
      <c r="N713" s="849"/>
      <c r="O713" s="849"/>
      <c r="P713" s="837"/>
      <c r="Q713" s="850"/>
    </row>
    <row r="714" spans="1:17" ht="14.4" customHeight="1" x14ac:dyDescent="0.3">
      <c r="A714" s="831" t="s">
        <v>579</v>
      </c>
      <c r="B714" s="832" t="s">
        <v>5208</v>
      </c>
      <c r="C714" s="832" t="s">
        <v>5423</v>
      </c>
      <c r="D714" s="832" t="s">
        <v>6345</v>
      </c>
      <c r="E714" s="832" t="s">
        <v>6346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4963</v>
      </c>
      <c r="P714" s="837"/>
      <c r="Q714" s="850">
        <v>4963</v>
      </c>
    </row>
    <row r="715" spans="1:17" ht="14.4" customHeight="1" x14ac:dyDescent="0.3">
      <c r="A715" s="831" t="s">
        <v>579</v>
      </c>
      <c r="B715" s="832" t="s">
        <v>5208</v>
      </c>
      <c r="C715" s="832" t="s">
        <v>5423</v>
      </c>
      <c r="D715" s="832" t="s">
        <v>6347</v>
      </c>
      <c r="E715" s="832" t="s">
        <v>5425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586.48</v>
      </c>
      <c r="P715" s="837"/>
      <c r="Q715" s="850">
        <v>586.48</v>
      </c>
    </row>
    <row r="716" spans="1:17" ht="14.4" customHeight="1" x14ac:dyDescent="0.3">
      <c r="A716" s="831" t="s">
        <v>579</v>
      </c>
      <c r="B716" s="832" t="s">
        <v>5208</v>
      </c>
      <c r="C716" s="832" t="s">
        <v>5423</v>
      </c>
      <c r="D716" s="832" t="s">
        <v>6348</v>
      </c>
      <c r="E716" s="832" t="s">
        <v>6340</v>
      </c>
      <c r="F716" s="849">
        <v>2</v>
      </c>
      <c r="G716" s="849">
        <v>783.5</v>
      </c>
      <c r="H716" s="849">
        <v>0.66666666666666663</v>
      </c>
      <c r="I716" s="849">
        <v>391.75</v>
      </c>
      <c r="J716" s="849">
        <v>3</v>
      </c>
      <c r="K716" s="849">
        <v>1175.25</v>
      </c>
      <c r="L716" s="849">
        <v>1</v>
      </c>
      <c r="M716" s="849">
        <v>391.75</v>
      </c>
      <c r="N716" s="849">
        <v>1</v>
      </c>
      <c r="O716" s="849">
        <v>391.75</v>
      </c>
      <c r="P716" s="837">
        <v>0.33333333333333331</v>
      </c>
      <c r="Q716" s="850">
        <v>391.75</v>
      </c>
    </row>
    <row r="717" spans="1:17" ht="14.4" customHeight="1" x14ac:dyDescent="0.3">
      <c r="A717" s="831" t="s">
        <v>579</v>
      </c>
      <c r="B717" s="832" t="s">
        <v>5208</v>
      </c>
      <c r="C717" s="832" t="s">
        <v>5423</v>
      </c>
      <c r="D717" s="832" t="s">
        <v>6349</v>
      </c>
      <c r="E717" s="832" t="s">
        <v>6343</v>
      </c>
      <c r="F717" s="849">
        <v>0.1</v>
      </c>
      <c r="G717" s="849">
        <v>42.39</v>
      </c>
      <c r="H717" s="849">
        <v>1</v>
      </c>
      <c r="I717" s="849">
        <v>423.9</v>
      </c>
      <c r="J717" s="849">
        <v>0.1</v>
      </c>
      <c r="K717" s="849">
        <v>42.39</v>
      </c>
      <c r="L717" s="849">
        <v>1</v>
      </c>
      <c r="M717" s="849">
        <v>423.9</v>
      </c>
      <c r="N717" s="849"/>
      <c r="O717" s="849"/>
      <c r="P717" s="837"/>
      <c r="Q717" s="850"/>
    </row>
    <row r="718" spans="1:17" ht="14.4" customHeight="1" x14ac:dyDescent="0.3">
      <c r="A718" s="831" t="s">
        <v>579</v>
      </c>
      <c r="B718" s="832" t="s">
        <v>5208</v>
      </c>
      <c r="C718" s="832" t="s">
        <v>5423</v>
      </c>
      <c r="D718" s="832" t="s">
        <v>6350</v>
      </c>
      <c r="E718" s="832" t="s">
        <v>6351</v>
      </c>
      <c r="F718" s="849"/>
      <c r="G718" s="849"/>
      <c r="H718" s="849"/>
      <c r="I718" s="849"/>
      <c r="J718" s="849"/>
      <c r="K718" s="849"/>
      <c r="L718" s="849"/>
      <c r="M718" s="849"/>
      <c r="N718" s="849">
        <v>1</v>
      </c>
      <c r="O718" s="849">
        <v>6712</v>
      </c>
      <c r="P718" s="837"/>
      <c r="Q718" s="850">
        <v>6712</v>
      </c>
    </row>
    <row r="719" spans="1:17" ht="14.4" customHeight="1" x14ac:dyDescent="0.3">
      <c r="A719" s="831" t="s">
        <v>579</v>
      </c>
      <c r="B719" s="832" t="s">
        <v>5208</v>
      </c>
      <c r="C719" s="832" t="s">
        <v>5423</v>
      </c>
      <c r="D719" s="832" t="s">
        <v>6352</v>
      </c>
      <c r="E719" s="832" t="s">
        <v>6353</v>
      </c>
      <c r="F719" s="849"/>
      <c r="G719" s="849"/>
      <c r="H719" s="849"/>
      <c r="I719" s="849"/>
      <c r="J719" s="849">
        <v>1</v>
      </c>
      <c r="K719" s="849">
        <v>8471.24</v>
      </c>
      <c r="L719" s="849">
        <v>1</v>
      </c>
      <c r="M719" s="849">
        <v>8471.24</v>
      </c>
      <c r="N719" s="849"/>
      <c r="O719" s="849"/>
      <c r="P719" s="837"/>
      <c r="Q719" s="850"/>
    </row>
    <row r="720" spans="1:17" ht="14.4" customHeight="1" x14ac:dyDescent="0.3">
      <c r="A720" s="831" t="s">
        <v>579</v>
      </c>
      <c r="B720" s="832" t="s">
        <v>5208</v>
      </c>
      <c r="C720" s="832" t="s">
        <v>5423</v>
      </c>
      <c r="D720" s="832" t="s">
        <v>6354</v>
      </c>
      <c r="E720" s="832" t="s">
        <v>6355</v>
      </c>
      <c r="F720" s="849">
        <v>1</v>
      </c>
      <c r="G720" s="849">
        <v>4588.5</v>
      </c>
      <c r="H720" s="849"/>
      <c r="I720" s="849">
        <v>4588.5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579</v>
      </c>
      <c r="B721" s="832" t="s">
        <v>5208</v>
      </c>
      <c r="C721" s="832" t="s">
        <v>5423</v>
      </c>
      <c r="D721" s="832" t="s">
        <v>6356</v>
      </c>
      <c r="E721" s="832" t="s">
        <v>6357</v>
      </c>
      <c r="F721" s="849">
        <v>1</v>
      </c>
      <c r="G721" s="849">
        <v>4588.5</v>
      </c>
      <c r="H721" s="849"/>
      <c r="I721" s="849">
        <v>4588.5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579</v>
      </c>
      <c r="B722" s="832" t="s">
        <v>5208</v>
      </c>
      <c r="C722" s="832" t="s">
        <v>5423</v>
      </c>
      <c r="D722" s="832" t="s">
        <v>6358</v>
      </c>
      <c r="E722" s="832" t="s">
        <v>6031</v>
      </c>
      <c r="F722" s="849">
        <v>0.1</v>
      </c>
      <c r="G722" s="849">
        <v>840.74</v>
      </c>
      <c r="H722" s="849"/>
      <c r="I722" s="849">
        <v>8407.4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579</v>
      </c>
      <c r="B723" s="832" t="s">
        <v>5208</v>
      </c>
      <c r="C723" s="832" t="s">
        <v>5423</v>
      </c>
      <c r="D723" s="832" t="s">
        <v>6359</v>
      </c>
      <c r="E723" s="832" t="s">
        <v>6360</v>
      </c>
      <c r="F723" s="849">
        <v>1</v>
      </c>
      <c r="G723" s="849">
        <v>4848.74</v>
      </c>
      <c r="H723" s="849"/>
      <c r="I723" s="849">
        <v>4848.74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579</v>
      </c>
      <c r="B724" s="832" t="s">
        <v>5208</v>
      </c>
      <c r="C724" s="832" t="s">
        <v>5423</v>
      </c>
      <c r="D724" s="832" t="s">
        <v>6361</v>
      </c>
      <c r="E724" s="832" t="s">
        <v>6362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11431</v>
      </c>
      <c r="P724" s="837"/>
      <c r="Q724" s="850">
        <v>11431</v>
      </c>
    </row>
    <row r="725" spans="1:17" ht="14.4" customHeight="1" x14ac:dyDescent="0.3">
      <c r="A725" s="831" t="s">
        <v>579</v>
      </c>
      <c r="B725" s="832" t="s">
        <v>5208</v>
      </c>
      <c r="C725" s="832" t="s">
        <v>5423</v>
      </c>
      <c r="D725" s="832" t="s">
        <v>6363</v>
      </c>
      <c r="E725" s="832" t="s">
        <v>6343</v>
      </c>
      <c r="F725" s="849"/>
      <c r="G725" s="849"/>
      <c r="H725" s="849"/>
      <c r="I725" s="849"/>
      <c r="J725" s="849"/>
      <c r="K725" s="849"/>
      <c r="L725" s="849"/>
      <c r="M725" s="849"/>
      <c r="N725" s="849">
        <v>0.1</v>
      </c>
      <c r="O725" s="849">
        <v>39.81</v>
      </c>
      <c r="P725" s="837"/>
      <c r="Q725" s="850">
        <v>398.1</v>
      </c>
    </row>
    <row r="726" spans="1:17" ht="14.4" customHeight="1" x14ac:dyDescent="0.3">
      <c r="A726" s="831" t="s">
        <v>579</v>
      </c>
      <c r="B726" s="832" t="s">
        <v>5208</v>
      </c>
      <c r="C726" s="832" t="s">
        <v>5423</v>
      </c>
      <c r="D726" s="832" t="s">
        <v>6364</v>
      </c>
      <c r="E726" s="832" t="s">
        <v>6365</v>
      </c>
      <c r="F726" s="849">
        <v>1</v>
      </c>
      <c r="G726" s="849">
        <v>5458.7</v>
      </c>
      <c r="H726" s="849"/>
      <c r="I726" s="849">
        <v>5458.7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579</v>
      </c>
      <c r="B727" s="832" t="s">
        <v>5208</v>
      </c>
      <c r="C727" s="832" t="s">
        <v>5423</v>
      </c>
      <c r="D727" s="832" t="s">
        <v>6366</v>
      </c>
      <c r="E727" s="832" t="s">
        <v>6365</v>
      </c>
      <c r="F727" s="849"/>
      <c r="G727" s="849"/>
      <c r="H727" s="849"/>
      <c r="I727" s="849"/>
      <c r="J727" s="849">
        <v>1</v>
      </c>
      <c r="K727" s="849">
        <v>5458.7</v>
      </c>
      <c r="L727" s="849">
        <v>1</v>
      </c>
      <c r="M727" s="849">
        <v>5458.7</v>
      </c>
      <c r="N727" s="849"/>
      <c r="O727" s="849"/>
      <c r="P727" s="837"/>
      <c r="Q727" s="850"/>
    </row>
    <row r="728" spans="1:17" ht="14.4" customHeight="1" x14ac:dyDescent="0.3">
      <c r="A728" s="831" t="s">
        <v>579</v>
      </c>
      <c r="B728" s="832" t="s">
        <v>5208</v>
      </c>
      <c r="C728" s="832" t="s">
        <v>5423</v>
      </c>
      <c r="D728" s="832" t="s">
        <v>6367</v>
      </c>
      <c r="E728" s="832" t="s">
        <v>6368</v>
      </c>
      <c r="F728" s="849"/>
      <c r="G728" s="849"/>
      <c r="H728" s="849"/>
      <c r="I728" s="849"/>
      <c r="J728" s="849"/>
      <c r="K728" s="849"/>
      <c r="L728" s="849"/>
      <c r="M728" s="849"/>
      <c r="N728" s="849">
        <v>1</v>
      </c>
      <c r="O728" s="849">
        <v>9888.98</v>
      </c>
      <c r="P728" s="837"/>
      <c r="Q728" s="850">
        <v>9888.98</v>
      </c>
    </row>
    <row r="729" spans="1:17" ht="14.4" customHeight="1" x14ac:dyDescent="0.3">
      <c r="A729" s="831" t="s">
        <v>579</v>
      </c>
      <c r="B729" s="832" t="s">
        <v>5208</v>
      </c>
      <c r="C729" s="832" t="s">
        <v>5423</v>
      </c>
      <c r="D729" s="832" t="s">
        <v>6369</v>
      </c>
      <c r="E729" s="832" t="s">
        <v>6370</v>
      </c>
      <c r="F729" s="849">
        <v>1</v>
      </c>
      <c r="G729" s="849">
        <v>4170</v>
      </c>
      <c r="H729" s="849"/>
      <c r="I729" s="849">
        <v>4170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579</v>
      </c>
      <c r="B730" s="832" t="s">
        <v>5208</v>
      </c>
      <c r="C730" s="832" t="s">
        <v>5209</v>
      </c>
      <c r="D730" s="832" t="s">
        <v>6371</v>
      </c>
      <c r="E730" s="832" t="s">
        <v>6372</v>
      </c>
      <c r="F730" s="849">
        <v>33</v>
      </c>
      <c r="G730" s="849">
        <v>6429</v>
      </c>
      <c r="H730" s="849">
        <v>1.0584458347053012</v>
      </c>
      <c r="I730" s="849">
        <v>194.81818181818181</v>
      </c>
      <c r="J730" s="849">
        <v>31</v>
      </c>
      <c r="K730" s="849">
        <v>6074</v>
      </c>
      <c r="L730" s="849">
        <v>1</v>
      </c>
      <c r="M730" s="849">
        <v>195.93548387096774</v>
      </c>
      <c r="N730" s="849">
        <v>29</v>
      </c>
      <c r="O730" s="849">
        <v>5684</v>
      </c>
      <c r="P730" s="837">
        <v>0.93579189990121836</v>
      </c>
      <c r="Q730" s="850">
        <v>196</v>
      </c>
    </row>
    <row r="731" spans="1:17" ht="14.4" customHeight="1" x14ac:dyDescent="0.3">
      <c r="A731" s="831" t="s">
        <v>579</v>
      </c>
      <c r="B731" s="832" t="s">
        <v>5208</v>
      </c>
      <c r="C731" s="832" t="s">
        <v>5209</v>
      </c>
      <c r="D731" s="832" t="s">
        <v>6371</v>
      </c>
      <c r="E731" s="832" t="s">
        <v>6373</v>
      </c>
      <c r="F731" s="849">
        <v>2</v>
      </c>
      <c r="G731" s="849">
        <v>390</v>
      </c>
      <c r="H731" s="849"/>
      <c r="I731" s="849">
        <v>195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579</v>
      </c>
      <c r="B732" s="832" t="s">
        <v>5208</v>
      </c>
      <c r="C732" s="832" t="s">
        <v>5209</v>
      </c>
      <c r="D732" s="832" t="s">
        <v>5446</v>
      </c>
      <c r="E732" s="832" t="s">
        <v>5447</v>
      </c>
      <c r="F732" s="849">
        <v>117</v>
      </c>
      <c r="G732" s="849">
        <v>82888</v>
      </c>
      <c r="H732" s="849">
        <v>1.8531154284692257</v>
      </c>
      <c r="I732" s="849">
        <v>708.44444444444446</v>
      </c>
      <c r="J732" s="849">
        <v>63</v>
      </c>
      <c r="K732" s="849">
        <v>44729</v>
      </c>
      <c r="L732" s="849">
        <v>1</v>
      </c>
      <c r="M732" s="849">
        <v>709.98412698412699</v>
      </c>
      <c r="N732" s="849">
        <v>73</v>
      </c>
      <c r="O732" s="849">
        <v>51976</v>
      </c>
      <c r="P732" s="837">
        <v>1.1620201658879028</v>
      </c>
      <c r="Q732" s="850">
        <v>712</v>
      </c>
    </row>
    <row r="733" spans="1:17" ht="14.4" customHeight="1" x14ac:dyDescent="0.3">
      <c r="A733" s="831" t="s">
        <v>579</v>
      </c>
      <c r="B733" s="832" t="s">
        <v>5208</v>
      </c>
      <c r="C733" s="832" t="s">
        <v>5209</v>
      </c>
      <c r="D733" s="832" t="s">
        <v>5239</v>
      </c>
      <c r="E733" s="832" t="s">
        <v>5240</v>
      </c>
      <c r="F733" s="849">
        <v>40</v>
      </c>
      <c r="G733" s="849">
        <v>8280</v>
      </c>
      <c r="H733" s="849">
        <v>1.6</v>
      </c>
      <c r="I733" s="849">
        <v>207</v>
      </c>
      <c r="J733" s="849">
        <v>25</v>
      </c>
      <c r="K733" s="849">
        <v>5175</v>
      </c>
      <c r="L733" s="849">
        <v>1</v>
      </c>
      <c r="M733" s="849">
        <v>207</v>
      </c>
      <c r="N733" s="849">
        <v>20</v>
      </c>
      <c r="O733" s="849">
        <v>4820</v>
      </c>
      <c r="P733" s="837">
        <v>0.93140096618357493</v>
      </c>
      <c r="Q733" s="850">
        <v>241</v>
      </c>
    </row>
    <row r="734" spans="1:17" ht="14.4" customHeight="1" x14ac:dyDescent="0.3">
      <c r="A734" s="831" t="s">
        <v>579</v>
      </c>
      <c r="B734" s="832" t="s">
        <v>5208</v>
      </c>
      <c r="C734" s="832" t="s">
        <v>5209</v>
      </c>
      <c r="D734" s="832" t="s">
        <v>5239</v>
      </c>
      <c r="E734" s="832" t="s">
        <v>5241</v>
      </c>
      <c r="F734" s="849">
        <v>2</v>
      </c>
      <c r="G734" s="849">
        <v>414</v>
      </c>
      <c r="H734" s="849"/>
      <c r="I734" s="849">
        <v>207</v>
      </c>
      <c r="J734" s="849"/>
      <c r="K734" s="849"/>
      <c r="L734" s="849"/>
      <c r="M734" s="849"/>
      <c r="N734" s="849">
        <v>1</v>
      </c>
      <c r="O734" s="849">
        <v>241</v>
      </c>
      <c r="P734" s="837"/>
      <c r="Q734" s="850">
        <v>241</v>
      </c>
    </row>
    <row r="735" spans="1:17" ht="14.4" customHeight="1" x14ac:dyDescent="0.3">
      <c r="A735" s="831" t="s">
        <v>579</v>
      </c>
      <c r="B735" s="832" t="s">
        <v>5208</v>
      </c>
      <c r="C735" s="832" t="s">
        <v>5209</v>
      </c>
      <c r="D735" s="832" t="s">
        <v>5242</v>
      </c>
      <c r="E735" s="832" t="s">
        <v>5243</v>
      </c>
      <c r="F735" s="849">
        <v>1</v>
      </c>
      <c r="G735" s="849">
        <v>309</v>
      </c>
      <c r="H735" s="849"/>
      <c r="I735" s="849">
        <v>309</v>
      </c>
      <c r="J735" s="849"/>
      <c r="K735" s="849"/>
      <c r="L735" s="849"/>
      <c r="M735" s="849"/>
      <c r="N735" s="849">
        <v>2</v>
      </c>
      <c r="O735" s="849">
        <v>764</v>
      </c>
      <c r="P735" s="837"/>
      <c r="Q735" s="850">
        <v>382</v>
      </c>
    </row>
    <row r="736" spans="1:17" ht="14.4" customHeight="1" x14ac:dyDescent="0.3">
      <c r="A736" s="831" t="s">
        <v>579</v>
      </c>
      <c r="B736" s="832" t="s">
        <v>5208</v>
      </c>
      <c r="C736" s="832" t="s">
        <v>5209</v>
      </c>
      <c r="D736" s="832" t="s">
        <v>5242</v>
      </c>
      <c r="E736" s="832" t="s">
        <v>5244</v>
      </c>
      <c r="F736" s="849">
        <v>102</v>
      </c>
      <c r="G736" s="849">
        <v>31518</v>
      </c>
      <c r="H736" s="849">
        <v>0.93577981651376152</v>
      </c>
      <c r="I736" s="849">
        <v>309</v>
      </c>
      <c r="J736" s="849">
        <v>109</v>
      </c>
      <c r="K736" s="849">
        <v>33681</v>
      </c>
      <c r="L736" s="849">
        <v>1</v>
      </c>
      <c r="M736" s="849">
        <v>309</v>
      </c>
      <c r="N736" s="849">
        <v>91</v>
      </c>
      <c r="O736" s="849">
        <v>34762</v>
      </c>
      <c r="P736" s="837">
        <v>1.0320952465781894</v>
      </c>
      <c r="Q736" s="850">
        <v>382</v>
      </c>
    </row>
    <row r="737" spans="1:17" ht="14.4" customHeight="1" x14ac:dyDescent="0.3">
      <c r="A737" s="831" t="s">
        <v>579</v>
      </c>
      <c r="B737" s="832" t="s">
        <v>5208</v>
      </c>
      <c r="C737" s="832" t="s">
        <v>5209</v>
      </c>
      <c r="D737" s="832" t="s">
        <v>5245</v>
      </c>
      <c r="E737" s="832" t="s">
        <v>5246</v>
      </c>
      <c r="F737" s="849">
        <v>1</v>
      </c>
      <c r="G737" s="849">
        <v>488</v>
      </c>
      <c r="H737" s="849">
        <v>0.49897750511247446</v>
      </c>
      <c r="I737" s="849">
        <v>488</v>
      </c>
      <c r="J737" s="849">
        <v>2</v>
      </c>
      <c r="K737" s="849">
        <v>978</v>
      </c>
      <c r="L737" s="849">
        <v>1</v>
      </c>
      <c r="M737" s="849">
        <v>489</v>
      </c>
      <c r="N737" s="849">
        <v>1</v>
      </c>
      <c r="O737" s="849">
        <v>604</v>
      </c>
      <c r="P737" s="837">
        <v>0.6175869120654397</v>
      </c>
      <c r="Q737" s="850">
        <v>604</v>
      </c>
    </row>
    <row r="738" spans="1:17" ht="14.4" customHeight="1" x14ac:dyDescent="0.3">
      <c r="A738" s="831" t="s">
        <v>579</v>
      </c>
      <c r="B738" s="832" t="s">
        <v>5208</v>
      </c>
      <c r="C738" s="832" t="s">
        <v>5209</v>
      </c>
      <c r="D738" s="832" t="s">
        <v>5245</v>
      </c>
      <c r="E738" s="832" t="s">
        <v>5247</v>
      </c>
      <c r="F738" s="849">
        <v>7</v>
      </c>
      <c r="G738" s="849">
        <v>3416</v>
      </c>
      <c r="H738" s="849">
        <v>0.87321063394683029</v>
      </c>
      <c r="I738" s="849">
        <v>488</v>
      </c>
      <c r="J738" s="849">
        <v>8</v>
      </c>
      <c r="K738" s="849">
        <v>3912</v>
      </c>
      <c r="L738" s="849">
        <v>1</v>
      </c>
      <c r="M738" s="849">
        <v>489</v>
      </c>
      <c r="N738" s="849">
        <v>13</v>
      </c>
      <c r="O738" s="849">
        <v>7852</v>
      </c>
      <c r="P738" s="837">
        <v>2.0071574642126788</v>
      </c>
      <c r="Q738" s="850">
        <v>604</v>
      </c>
    </row>
    <row r="739" spans="1:17" ht="14.4" customHeight="1" x14ac:dyDescent="0.3">
      <c r="A739" s="831" t="s">
        <v>579</v>
      </c>
      <c r="B739" s="832" t="s">
        <v>5208</v>
      </c>
      <c r="C739" s="832" t="s">
        <v>5209</v>
      </c>
      <c r="D739" s="832" t="s">
        <v>5251</v>
      </c>
      <c r="E739" s="832" t="s">
        <v>5252</v>
      </c>
      <c r="F739" s="849">
        <v>103</v>
      </c>
      <c r="G739" s="849">
        <v>9991</v>
      </c>
      <c r="H739" s="849">
        <v>1.0618556701030928</v>
      </c>
      <c r="I739" s="849">
        <v>97</v>
      </c>
      <c r="J739" s="849">
        <v>97</v>
      </c>
      <c r="K739" s="849">
        <v>9409</v>
      </c>
      <c r="L739" s="849">
        <v>1</v>
      </c>
      <c r="M739" s="849">
        <v>97</v>
      </c>
      <c r="N739" s="849">
        <v>111</v>
      </c>
      <c r="O739" s="849">
        <v>8991</v>
      </c>
      <c r="P739" s="837">
        <v>0.95557444999468599</v>
      </c>
      <c r="Q739" s="850">
        <v>81</v>
      </c>
    </row>
    <row r="740" spans="1:17" ht="14.4" customHeight="1" x14ac:dyDescent="0.3">
      <c r="A740" s="831" t="s">
        <v>579</v>
      </c>
      <c r="B740" s="832" t="s">
        <v>5208</v>
      </c>
      <c r="C740" s="832" t="s">
        <v>5209</v>
      </c>
      <c r="D740" s="832" t="s">
        <v>5251</v>
      </c>
      <c r="E740" s="832" t="s">
        <v>5253</v>
      </c>
      <c r="F740" s="849">
        <v>1</v>
      </c>
      <c r="G740" s="849">
        <v>97</v>
      </c>
      <c r="H740" s="849"/>
      <c r="I740" s="849">
        <v>97</v>
      </c>
      <c r="J740" s="849"/>
      <c r="K740" s="849"/>
      <c r="L740" s="849"/>
      <c r="M740" s="849"/>
      <c r="N740" s="849">
        <v>1</v>
      </c>
      <c r="O740" s="849">
        <v>81</v>
      </c>
      <c r="P740" s="837"/>
      <c r="Q740" s="850">
        <v>81</v>
      </c>
    </row>
    <row r="741" spans="1:17" ht="14.4" customHeight="1" x14ac:dyDescent="0.3">
      <c r="A741" s="831" t="s">
        <v>579</v>
      </c>
      <c r="B741" s="832" t="s">
        <v>5208</v>
      </c>
      <c r="C741" s="832" t="s">
        <v>5209</v>
      </c>
      <c r="D741" s="832" t="s">
        <v>5257</v>
      </c>
      <c r="E741" s="832" t="s">
        <v>5258</v>
      </c>
      <c r="F741" s="849">
        <v>8</v>
      </c>
      <c r="G741" s="849">
        <v>1920</v>
      </c>
      <c r="H741" s="849">
        <v>2.6556016597510372</v>
      </c>
      <c r="I741" s="849">
        <v>240</v>
      </c>
      <c r="J741" s="849">
        <v>3</v>
      </c>
      <c r="K741" s="849">
        <v>723</v>
      </c>
      <c r="L741" s="849">
        <v>1</v>
      </c>
      <c r="M741" s="849">
        <v>241</v>
      </c>
      <c r="N741" s="849">
        <v>7</v>
      </c>
      <c r="O741" s="849">
        <v>1694</v>
      </c>
      <c r="P741" s="837">
        <v>2.3430152143845091</v>
      </c>
      <c r="Q741" s="850">
        <v>242</v>
      </c>
    </row>
    <row r="742" spans="1:17" ht="14.4" customHeight="1" x14ac:dyDescent="0.3">
      <c r="A742" s="831" t="s">
        <v>579</v>
      </c>
      <c r="B742" s="832" t="s">
        <v>5208</v>
      </c>
      <c r="C742" s="832" t="s">
        <v>5209</v>
      </c>
      <c r="D742" s="832" t="s">
        <v>6374</v>
      </c>
      <c r="E742" s="832" t="s">
        <v>6375</v>
      </c>
      <c r="F742" s="849">
        <v>6</v>
      </c>
      <c r="G742" s="849">
        <v>2394</v>
      </c>
      <c r="H742" s="849">
        <v>0.8571428571428571</v>
      </c>
      <c r="I742" s="849">
        <v>399</v>
      </c>
      <c r="J742" s="849">
        <v>7</v>
      </c>
      <c r="K742" s="849">
        <v>2793</v>
      </c>
      <c r="L742" s="849">
        <v>1</v>
      </c>
      <c r="M742" s="849">
        <v>399</v>
      </c>
      <c r="N742" s="849">
        <v>18</v>
      </c>
      <c r="O742" s="849">
        <v>7200</v>
      </c>
      <c r="P742" s="837">
        <v>2.5778732545649841</v>
      </c>
      <c r="Q742" s="850">
        <v>400</v>
      </c>
    </row>
    <row r="743" spans="1:17" ht="14.4" customHeight="1" x14ac:dyDescent="0.3">
      <c r="A743" s="831" t="s">
        <v>579</v>
      </c>
      <c r="B743" s="832" t="s">
        <v>5208</v>
      </c>
      <c r="C743" s="832" t="s">
        <v>5209</v>
      </c>
      <c r="D743" s="832" t="s">
        <v>6376</v>
      </c>
      <c r="E743" s="832" t="s">
        <v>6377</v>
      </c>
      <c r="F743" s="849">
        <v>17</v>
      </c>
      <c r="G743" s="849">
        <v>62050</v>
      </c>
      <c r="H743" s="849">
        <v>0.80908047775517655</v>
      </c>
      <c r="I743" s="849">
        <v>3650</v>
      </c>
      <c r="J743" s="849">
        <v>21</v>
      </c>
      <c r="K743" s="849">
        <v>76692</v>
      </c>
      <c r="L743" s="849">
        <v>1</v>
      </c>
      <c r="M743" s="849">
        <v>3652</v>
      </c>
      <c r="N743" s="849">
        <v>17</v>
      </c>
      <c r="O743" s="849">
        <v>62186</v>
      </c>
      <c r="P743" s="837">
        <v>0.81085380482970848</v>
      </c>
      <c r="Q743" s="850">
        <v>3658</v>
      </c>
    </row>
    <row r="744" spans="1:17" ht="14.4" customHeight="1" x14ac:dyDescent="0.3">
      <c r="A744" s="831" t="s">
        <v>579</v>
      </c>
      <c r="B744" s="832" t="s">
        <v>5208</v>
      </c>
      <c r="C744" s="832" t="s">
        <v>5209</v>
      </c>
      <c r="D744" s="832" t="s">
        <v>5468</v>
      </c>
      <c r="E744" s="832" t="s">
        <v>5469</v>
      </c>
      <c r="F744" s="849">
        <v>23</v>
      </c>
      <c r="G744" s="849">
        <v>112576</v>
      </c>
      <c r="H744" s="849">
        <v>2.0852041194339481</v>
      </c>
      <c r="I744" s="849">
        <v>4894.608695652174</v>
      </c>
      <c r="J744" s="849">
        <v>11</v>
      </c>
      <c r="K744" s="849">
        <v>53988</v>
      </c>
      <c r="L744" s="849">
        <v>1</v>
      </c>
      <c r="M744" s="849">
        <v>4908</v>
      </c>
      <c r="N744" s="849">
        <v>20</v>
      </c>
      <c r="O744" s="849">
        <v>98340</v>
      </c>
      <c r="P744" s="837">
        <v>1.8215158924205379</v>
      </c>
      <c r="Q744" s="850">
        <v>4917</v>
      </c>
    </row>
    <row r="745" spans="1:17" ht="14.4" customHeight="1" x14ac:dyDescent="0.3">
      <c r="A745" s="831" t="s">
        <v>579</v>
      </c>
      <c r="B745" s="832" t="s">
        <v>5208</v>
      </c>
      <c r="C745" s="832" t="s">
        <v>5209</v>
      </c>
      <c r="D745" s="832" t="s">
        <v>5470</v>
      </c>
      <c r="E745" s="832" t="s">
        <v>5471</v>
      </c>
      <c r="F745" s="849">
        <v>4</v>
      </c>
      <c r="G745" s="849">
        <v>13244</v>
      </c>
      <c r="H745" s="849">
        <v>1.332528423382634</v>
      </c>
      <c r="I745" s="849">
        <v>3311</v>
      </c>
      <c r="J745" s="849">
        <v>3</v>
      </c>
      <c r="K745" s="849">
        <v>9939</v>
      </c>
      <c r="L745" s="849">
        <v>1</v>
      </c>
      <c r="M745" s="849">
        <v>3313</v>
      </c>
      <c r="N745" s="849">
        <v>4</v>
      </c>
      <c r="O745" s="849">
        <v>13276</v>
      </c>
      <c r="P745" s="837">
        <v>1.335748063185431</v>
      </c>
      <c r="Q745" s="850">
        <v>3319</v>
      </c>
    </row>
    <row r="746" spans="1:17" ht="14.4" customHeight="1" x14ac:dyDescent="0.3">
      <c r="A746" s="831" t="s">
        <v>579</v>
      </c>
      <c r="B746" s="832" t="s">
        <v>5208</v>
      </c>
      <c r="C746" s="832" t="s">
        <v>5209</v>
      </c>
      <c r="D746" s="832" t="s">
        <v>6378</v>
      </c>
      <c r="E746" s="832" t="s">
        <v>6379</v>
      </c>
      <c r="F746" s="849">
        <v>11</v>
      </c>
      <c r="G746" s="849">
        <v>47740</v>
      </c>
      <c r="H746" s="849">
        <v>0.91603346381149742</v>
      </c>
      <c r="I746" s="849">
        <v>4340</v>
      </c>
      <c r="J746" s="849">
        <v>12</v>
      </c>
      <c r="K746" s="849">
        <v>52116</v>
      </c>
      <c r="L746" s="849">
        <v>1</v>
      </c>
      <c r="M746" s="849">
        <v>4343</v>
      </c>
      <c r="N746" s="849">
        <v>19</v>
      </c>
      <c r="O746" s="849">
        <v>82650</v>
      </c>
      <c r="P746" s="837">
        <v>1.5858853327193185</v>
      </c>
      <c r="Q746" s="850">
        <v>4350</v>
      </c>
    </row>
    <row r="747" spans="1:17" ht="14.4" customHeight="1" x14ac:dyDescent="0.3">
      <c r="A747" s="831" t="s">
        <v>579</v>
      </c>
      <c r="B747" s="832" t="s">
        <v>5208</v>
      </c>
      <c r="C747" s="832" t="s">
        <v>5209</v>
      </c>
      <c r="D747" s="832" t="s">
        <v>6380</v>
      </c>
      <c r="E747" s="832" t="s">
        <v>6381</v>
      </c>
      <c r="F747" s="849">
        <v>5</v>
      </c>
      <c r="G747" s="849">
        <v>600</v>
      </c>
      <c r="H747" s="849">
        <v>0.625</v>
      </c>
      <c r="I747" s="849">
        <v>120</v>
      </c>
      <c r="J747" s="849">
        <v>8</v>
      </c>
      <c r="K747" s="849">
        <v>960</v>
      </c>
      <c r="L747" s="849">
        <v>1</v>
      </c>
      <c r="M747" s="849">
        <v>120</v>
      </c>
      <c r="N747" s="849">
        <v>7</v>
      </c>
      <c r="O747" s="849">
        <v>847</v>
      </c>
      <c r="P747" s="837">
        <v>0.8822916666666667</v>
      </c>
      <c r="Q747" s="850">
        <v>121</v>
      </c>
    </row>
    <row r="748" spans="1:17" ht="14.4" customHeight="1" x14ac:dyDescent="0.3">
      <c r="A748" s="831" t="s">
        <v>579</v>
      </c>
      <c r="B748" s="832" t="s">
        <v>5208</v>
      </c>
      <c r="C748" s="832" t="s">
        <v>5209</v>
      </c>
      <c r="D748" s="832" t="s">
        <v>6382</v>
      </c>
      <c r="E748" s="832" t="s">
        <v>6383</v>
      </c>
      <c r="F748" s="849"/>
      <c r="G748" s="849"/>
      <c r="H748" s="849"/>
      <c r="I748" s="849"/>
      <c r="J748" s="849">
        <v>3</v>
      </c>
      <c r="K748" s="849">
        <v>1077</v>
      </c>
      <c r="L748" s="849">
        <v>1</v>
      </c>
      <c r="M748" s="849">
        <v>359</v>
      </c>
      <c r="N748" s="849">
        <v>1</v>
      </c>
      <c r="O748" s="849">
        <v>360</v>
      </c>
      <c r="P748" s="837">
        <v>0.33426183844011143</v>
      </c>
      <c r="Q748" s="850">
        <v>360</v>
      </c>
    </row>
    <row r="749" spans="1:17" ht="14.4" customHeight="1" x14ac:dyDescent="0.3">
      <c r="A749" s="831" t="s">
        <v>579</v>
      </c>
      <c r="B749" s="832" t="s">
        <v>5208</v>
      </c>
      <c r="C749" s="832" t="s">
        <v>5209</v>
      </c>
      <c r="D749" s="832" t="s">
        <v>6384</v>
      </c>
      <c r="E749" s="832" t="s">
        <v>6385</v>
      </c>
      <c r="F749" s="849">
        <v>39</v>
      </c>
      <c r="G749" s="849">
        <v>174252</v>
      </c>
      <c r="H749" s="849">
        <v>0.88596705308114709</v>
      </c>
      <c r="I749" s="849">
        <v>4468</v>
      </c>
      <c r="J749" s="849">
        <v>44</v>
      </c>
      <c r="K749" s="849">
        <v>196680</v>
      </c>
      <c r="L749" s="849">
        <v>1</v>
      </c>
      <c r="M749" s="849">
        <v>4470</v>
      </c>
      <c r="N749" s="849">
        <v>51</v>
      </c>
      <c r="O749" s="849">
        <v>228276</v>
      </c>
      <c r="P749" s="837">
        <v>1.1606467358145212</v>
      </c>
      <c r="Q749" s="850">
        <v>4476</v>
      </c>
    </row>
    <row r="750" spans="1:17" ht="14.4" customHeight="1" x14ac:dyDescent="0.3">
      <c r="A750" s="831" t="s">
        <v>579</v>
      </c>
      <c r="B750" s="832" t="s">
        <v>5208</v>
      </c>
      <c r="C750" s="832" t="s">
        <v>5209</v>
      </c>
      <c r="D750" s="832" t="s">
        <v>6386</v>
      </c>
      <c r="E750" s="832" t="s">
        <v>6387</v>
      </c>
      <c r="F750" s="849">
        <v>8</v>
      </c>
      <c r="G750" s="849">
        <v>19728</v>
      </c>
      <c r="H750" s="849">
        <v>1.999189298743413</v>
      </c>
      <c r="I750" s="849">
        <v>2466</v>
      </c>
      <c r="J750" s="849">
        <v>4</v>
      </c>
      <c r="K750" s="849">
        <v>9868</v>
      </c>
      <c r="L750" s="849">
        <v>1</v>
      </c>
      <c r="M750" s="849">
        <v>2467</v>
      </c>
      <c r="N750" s="849">
        <v>10</v>
      </c>
      <c r="O750" s="849">
        <v>24715</v>
      </c>
      <c r="P750" s="837">
        <v>2.5045601945683016</v>
      </c>
      <c r="Q750" s="850">
        <v>2471.5</v>
      </c>
    </row>
    <row r="751" spans="1:17" ht="14.4" customHeight="1" x14ac:dyDescent="0.3">
      <c r="A751" s="831" t="s">
        <v>579</v>
      </c>
      <c r="B751" s="832" t="s">
        <v>5208</v>
      </c>
      <c r="C751" s="832" t="s">
        <v>5209</v>
      </c>
      <c r="D751" s="832" t="s">
        <v>5448</v>
      </c>
      <c r="E751" s="832" t="s">
        <v>5449</v>
      </c>
      <c r="F751" s="849">
        <v>22</v>
      </c>
      <c r="G751" s="849">
        <v>121154</v>
      </c>
      <c r="H751" s="849">
        <v>1.2936478276189765</v>
      </c>
      <c r="I751" s="849">
        <v>5507</v>
      </c>
      <c r="J751" s="849">
        <v>17</v>
      </c>
      <c r="K751" s="849">
        <v>93653</v>
      </c>
      <c r="L751" s="849">
        <v>1</v>
      </c>
      <c r="M751" s="849">
        <v>5509</v>
      </c>
      <c r="N751" s="849">
        <v>27</v>
      </c>
      <c r="O751" s="849">
        <v>148905</v>
      </c>
      <c r="P751" s="837">
        <v>1.5899650838734478</v>
      </c>
      <c r="Q751" s="850">
        <v>5515</v>
      </c>
    </row>
    <row r="752" spans="1:17" ht="14.4" customHeight="1" x14ac:dyDescent="0.3">
      <c r="A752" s="831" t="s">
        <v>579</v>
      </c>
      <c r="B752" s="832" t="s">
        <v>5208</v>
      </c>
      <c r="C752" s="832" t="s">
        <v>5209</v>
      </c>
      <c r="D752" s="832" t="s">
        <v>5450</v>
      </c>
      <c r="E752" s="832" t="s">
        <v>5451</v>
      </c>
      <c r="F752" s="849">
        <v>2</v>
      </c>
      <c r="G752" s="849">
        <v>18422</v>
      </c>
      <c r="H752" s="849">
        <v>0.66647371658044208</v>
      </c>
      <c r="I752" s="849">
        <v>9211</v>
      </c>
      <c r="J752" s="849">
        <v>3</v>
      </c>
      <c r="K752" s="849">
        <v>27641</v>
      </c>
      <c r="L752" s="849">
        <v>1</v>
      </c>
      <c r="M752" s="849">
        <v>9213.6666666666661</v>
      </c>
      <c r="N752" s="849">
        <v>4</v>
      </c>
      <c r="O752" s="849">
        <v>36964</v>
      </c>
      <c r="P752" s="837">
        <v>1.337288810100937</v>
      </c>
      <c r="Q752" s="850">
        <v>9241</v>
      </c>
    </row>
    <row r="753" spans="1:17" ht="14.4" customHeight="1" x14ac:dyDescent="0.3">
      <c r="A753" s="831" t="s">
        <v>579</v>
      </c>
      <c r="B753" s="832" t="s">
        <v>5208</v>
      </c>
      <c r="C753" s="832" t="s">
        <v>5209</v>
      </c>
      <c r="D753" s="832" t="s">
        <v>6388</v>
      </c>
      <c r="E753" s="832" t="s">
        <v>6389</v>
      </c>
      <c r="F753" s="849">
        <v>1</v>
      </c>
      <c r="G753" s="849">
        <v>350</v>
      </c>
      <c r="H753" s="849"/>
      <c r="I753" s="849">
        <v>350</v>
      </c>
      <c r="J753" s="849"/>
      <c r="K753" s="849"/>
      <c r="L753" s="849"/>
      <c r="M753" s="849"/>
      <c r="N753" s="849">
        <v>1</v>
      </c>
      <c r="O753" s="849">
        <v>352</v>
      </c>
      <c r="P753" s="837"/>
      <c r="Q753" s="850">
        <v>352</v>
      </c>
    </row>
    <row r="754" spans="1:17" ht="14.4" customHeight="1" x14ac:dyDescent="0.3">
      <c r="A754" s="831" t="s">
        <v>579</v>
      </c>
      <c r="B754" s="832" t="s">
        <v>5208</v>
      </c>
      <c r="C754" s="832" t="s">
        <v>5209</v>
      </c>
      <c r="D754" s="832" t="s">
        <v>6390</v>
      </c>
      <c r="E754" s="832" t="s">
        <v>6391</v>
      </c>
      <c r="F754" s="849">
        <v>9</v>
      </c>
      <c r="G754" s="849">
        <v>14364</v>
      </c>
      <c r="H754" s="849">
        <v>1.2841051314142677</v>
      </c>
      <c r="I754" s="849">
        <v>1596</v>
      </c>
      <c r="J754" s="849">
        <v>7</v>
      </c>
      <c r="K754" s="849">
        <v>11186</v>
      </c>
      <c r="L754" s="849">
        <v>1</v>
      </c>
      <c r="M754" s="849">
        <v>1598</v>
      </c>
      <c r="N754" s="849">
        <v>8</v>
      </c>
      <c r="O754" s="849">
        <v>12816</v>
      </c>
      <c r="P754" s="837">
        <v>1.1457178616127301</v>
      </c>
      <c r="Q754" s="850">
        <v>1602</v>
      </c>
    </row>
    <row r="755" spans="1:17" ht="14.4" customHeight="1" x14ac:dyDescent="0.3">
      <c r="A755" s="831" t="s">
        <v>579</v>
      </c>
      <c r="B755" s="832" t="s">
        <v>5208</v>
      </c>
      <c r="C755" s="832" t="s">
        <v>5209</v>
      </c>
      <c r="D755" s="832" t="s">
        <v>6392</v>
      </c>
      <c r="E755" s="832" t="s">
        <v>6393</v>
      </c>
      <c r="F755" s="849">
        <v>4</v>
      </c>
      <c r="G755" s="849">
        <v>12668</v>
      </c>
      <c r="H755" s="849">
        <v>0.44416394937063919</v>
      </c>
      <c r="I755" s="849">
        <v>3167</v>
      </c>
      <c r="J755" s="849">
        <v>9</v>
      </c>
      <c r="K755" s="849">
        <v>28521</v>
      </c>
      <c r="L755" s="849">
        <v>1</v>
      </c>
      <c r="M755" s="849">
        <v>3169</v>
      </c>
      <c r="N755" s="849">
        <v>4</v>
      </c>
      <c r="O755" s="849">
        <v>12700</v>
      </c>
      <c r="P755" s="837">
        <v>0.44528592966586023</v>
      </c>
      <c r="Q755" s="850">
        <v>3175</v>
      </c>
    </row>
    <row r="756" spans="1:17" ht="14.4" customHeight="1" x14ac:dyDescent="0.3">
      <c r="A756" s="831" t="s">
        <v>579</v>
      </c>
      <c r="B756" s="832" t="s">
        <v>5208</v>
      </c>
      <c r="C756" s="832" t="s">
        <v>5209</v>
      </c>
      <c r="D756" s="832" t="s">
        <v>6394</v>
      </c>
      <c r="E756" s="832" t="s">
        <v>6395</v>
      </c>
      <c r="F756" s="849">
        <v>4</v>
      </c>
      <c r="G756" s="849">
        <v>10200</v>
      </c>
      <c r="H756" s="849"/>
      <c r="I756" s="849">
        <v>2550</v>
      </c>
      <c r="J756" s="849"/>
      <c r="K756" s="849"/>
      <c r="L756" s="849"/>
      <c r="M756" s="849"/>
      <c r="N756" s="849">
        <v>3</v>
      </c>
      <c r="O756" s="849">
        <v>7689</v>
      </c>
      <c r="P756" s="837"/>
      <c r="Q756" s="850">
        <v>2563</v>
      </c>
    </row>
    <row r="757" spans="1:17" ht="14.4" customHeight="1" x14ac:dyDescent="0.3">
      <c r="A757" s="831" t="s">
        <v>579</v>
      </c>
      <c r="B757" s="832" t="s">
        <v>5208</v>
      </c>
      <c r="C757" s="832" t="s">
        <v>5209</v>
      </c>
      <c r="D757" s="832" t="s">
        <v>6394</v>
      </c>
      <c r="E757" s="832" t="s">
        <v>6396</v>
      </c>
      <c r="F757" s="849">
        <v>1</v>
      </c>
      <c r="G757" s="849">
        <v>2550</v>
      </c>
      <c r="H757" s="849">
        <v>0.49921691464369616</v>
      </c>
      <c r="I757" s="849">
        <v>2550</v>
      </c>
      <c r="J757" s="849">
        <v>2</v>
      </c>
      <c r="K757" s="849">
        <v>5108</v>
      </c>
      <c r="L757" s="849">
        <v>1</v>
      </c>
      <c r="M757" s="849">
        <v>2554</v>
      </c>
      <c r="N757" s="849"/>
      <c r="O757" s="849"/>
      <c r="P757" s="837"/>
      <c r="Q757" s="850"/>
    </row>
    <row r="758" spans="1:17" ht="14.4" customHeight="1" x14ac:dyDescent="0.3">
      <c r="A758" s="831" t="s">
        <v>579</v>
      </c>
      <c r="B758" s="832" t="s">
        <v>5208</v>
      </c>
      <c r="C758" s="832" t="s">
        <v>5209</v>
      </c>
      <c r="D758" s="832" t="s">
        <v>5262</v>
      </c>
      <c r="E758" s="832" t="s">
        <v>5263</v>
      </c>
      <c r="F758" s="849">
        <v>1</v>
      </c>
      <c r="G758" s="849">
        <v>540</v>
      </c>
      <c r="H758" s="849">
        <v>0.99815157116451014</v>
      </c>
      <c r="I758" s="849">
        <v>540</v>
      </c>
      <c r="J758" s="849">
        <v>1</v>
      </c>
      <c r="K758" s="849">
        <v>541</v>
      </c>
      <c r="L758" s="849">
        <v>1</v>
      </c>
      <c r="M758" s="849">
        <v>541</v>
      </c>
      <c r="N758" s="849">
        <v>2</v>
      </c>
      <c r="O758" s="849">
        <v>1084</v>
      </c>
      <c r="P758" s="837">
        <v>2.0036968576709797</v>
      </c>
      <c r="Q758" s="850">
        <v>542</v>
      </c>
    </row>
    <row r="759" spans="1:17" ht="14.4" customHeight="1" x14ac:dyDescent="0.3">
      <c r="A759" s="831" t="s">
        <v>579</v>
      </c>
      <c r="B759" s="832" t="s">
        <v>5208</v>
      </c>
      <c r="C759" s="832" t="s">
        <v>5209</v>
      </c>
      <c r="D759" s="832" t="s">
        <v>6397</v>
      </c>
      <c r="E759" s="832" t="s">
        <v>6398</v>
      </c>
      <c r="F759" s="849">
        <v>7</v>
      </c>
      <c r="G759" s="849">
        <v>10801</v>
      </c>
      <c r="H759" s="849">
        <v>2.3318221070811744</v>
      </c>
      <c r="I759" s="849">
        <v>1543</v>
      </c>
      <c r="J759" s="849">
        <v>3</v>
      </c>
      <c r="K759" s="849">
        <v>4632</v>
      </c>
      <c r="L759" s="849">
        <v>1</v>
      </c>
      <c r="M759" s="849">
        <v>1544</v>
      </c>
      <c r="N759" s="849">
        <v>5</v>
      </c>
      <c r="O759" s="849">
        <v>7735</v>
      </c>
      <c r="P759" s="837">
        <v>1.6699050086355787</v>
      </c>
      <c r="Q759" s="850">
        <v>1547</v>
      </c>
    </row>
    <row r="760" spans="1:17" ht="14.4" customHeight="1" x14ac:dyDescent="0.3">
      <c r="A760" s="831" t="s">
        <v>579</v>
      </c>
      <c r="B760" s="832" t="s">
        <v>5208</v>
      </c>
      <c r="C760" s="832" t="s">
        <v>5209</v>
      </c>
      <c r="D760" s="832" t="s">
        <v>5264</v>
      </c>
      <c r="E760" s="832" t="s">
        <v>5265</v>
      </c>
      <c r="F760" s="849"/>
      <c r="G760" s="849"/>
      <c r="H760" s="849"/>
      <c r="I760" s="849"/>
      <c r="J760" s="849">
        <v>1</v>
      </c>
      <c r="K760" s="849">
        <v>679</v>
      </c>
      <c r="L760" s="849">
        <v>1</v>
      </c>
      <c r="M760" s="849">
        <v>679</v>
      </c>
      <c r="N760" s="849"/>
      <c r="O760" s="849"/>
      <c r="P760" s="837"/>
      <c r="Q760" s="850"/>
    </row>
    <row r="761" spans="1:17" ht="14.4" customHeight="1" x14ac:dyDescent="0.3">
      <c r="A761" s="831" t="s">
        <v>579</v>
      </c>
      <c r="B761" s="832" t="s">
        <v>5208</v>
      </c>
      <c r="C761" s="832" t="s">
        <v>5209</v>
      </c>
      <c r="D761" s="832" t="s">
        <v>6399</v>
      </c>
      <c r="E761" s="832" t="s">
        <v>6400</v>
      </c>
      <c r="F761" s="849">
        <v>6</v>
      </c>
      <c r="G761" s="849">
        <v>5772</v>
      </c>
      <c r="H761" s="849">
        <v>0.66597438560055378</v>
      </c>
      <c r="I761" s="849">
        <v>962</v>
      </c>
      <c r="J761" s="849">
        <v>9</v>
      </c>
      <c r="K761" s="849">
        <v>8667</v>
      </c>
      <c r="L761" s="849">
        <v>1</v>
      </c>
      <c r="M761" s="849">
        <v>963</v>
      </c>
      <c r="N761" s="849">
        <v>13</v>
      </c>
      <c r="O761" s="849">
        <v>12545</v>
      </c>
      <c r="P761" s="837">
        <v>1.4474443290642667</v>
      </c>
      <c r="Q761" s="850">
        <v>965</v>
      </c>
    </row>
    <row r="762" spans="1:17" ht="14.4" customHeight="1" x14ac:dyDescent="0.3">
      <c r="A762" s="831" t="s">
        <v>579</v>
      </c>
      <c r="B762" s="832" t="s">
        <v>5208</v>
      </c>
      <c r="C762" s="832" t="s">
        <v>5209</v>
      </c>
      <c r="D762" s="832" t="s">
        <v>6399</v>
      </c>
      <c r="E762" s="832" t="s">
        <v>6401</v>
      </c>
      <c r="F762" s="849">
        <v>1</v>
      </c>
      <c r="G762" s="849">
        <v>962</v>
      </c>
      <c r="H762" s="849"/>
      <c r="I762" s="849">
        <v>962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579</v>
      </c>
      <c r="B763" s="832" t="s">
        <v>5208</v>
      </c>
      <c r="C763" s="832" t="s">
        <v>5209</v>
      </c>
      <c r="D763" s="832" t="s">
        <v>6402</v>
      </c>
      <c r="E763" s="832" t="s">
        <v>6403</v>
      </c>
      <c r="F763" s="849">
        <v>1</v>
      </c>
      <c r="G763" s="849">
        <v>1031</v>
      </c>
      <c r="H763" s="849"/>
      <c r="I763" s="849">
        <v>1031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579</v>
      </c>
      <c r="B764" s="832" t="s">
        <v>5208</v>
      </c>
      <c r="C764" s="832" t="s">
        <v>5209</v>
      </c>
      <c r="D764" s="832" t="s">
        <v>6404</v>
      </c>
      <c r="E764" s="832" t="s">
        <v>6405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2103</v>
      </c>
      <c r="P764" s="837"/>
      <c r="Q764" s="850">
        <v>2103</v>
      </c>
    </row>
    <row r="765" spans="1:17" ht="14.4" customHeight="1" x14ac:dyDescent="0.3">
      <c r="A765" s="831" t="s">
        <v>579</v>
      </c>
      <c r="B765" s="832" t="s">
        <v>5208</v>
      </c>
      <c r="C765" s="832" t="s">
        <v>5209</v>
      </c>
      <c r="D765" s="832" t="s">
        <v>5266</v>
      </c>
      <c r="E765" s="832" t="s">
        <v>5267</v>
      </c>
      <c r="F765" s="849">
        <v>4</v>
      </c>
      <c r="G765" s="849">
        <v>5092</v>
      </c>
      <c r="H765" s="849">
        <v>1.3312418300653595</v>
      </c>
      <c r="I765" s="849">
        <v>1273</v>
      </c>
      <c r="J765" s="849">
        <v>3</v>
      </c>
      <c r="K765" s="849">
        <v>3825</v>
      </c>
      <c r="L765" s="849">
        <v>1</v>
      </c>
      <c r="M765" s="849">
        <v>1275</v>
      </c>
      <c r="N765" s="849">
        <v>5</v>
      </c>
      <c r="O765" s="849">
        <v>6390</v>
      </c>
      <c r="P765" s="837">
        <v>1.6705882352941177</v>
      </c>
      <c r="Q765" s="850">
        <v>1278</v>
      </c>
    </row>
    <row r="766" spans="1:17" ht="14.4" customHeight="1" x14ac:dyDescent="0.3">
      <c r="A766" s="831" t="s">
        <v>579</v>
      </c>
      <c r="B766" s="832" t="s">
        <v>5208</v>
      </c>
      <c r="C766" s="832" t="s">
        <v>5209</v>
      </c>
      <c r="D766" s="832" t="s">
        <v>5266</v>
      </c>
      <c r="E766" s="832" t="s">
        <v>6406</v>
      </c>
      <c r="F766" s="849"/>
      <c r="G766" s="849"/>
      <c r="H766" s="849"/>
      <c r="I766" s="849"/>
      <c r="J766" s="849">
        <v>0</v>
      </c>
      <c r="K766" s="849">
        <v>0</v>
      </c>
      <c r="L766" s="849"/>
      <c r="M766" s="849"/>
      <c r="N766" s="849">
        <v>1</v>
      </c>
      <c r="O766" s="849">
        <v>1278</v>
      </c>
      <c r="P766" s="837"/>
      <c r="Q766" s="850">
        <v>1278</v>
      </c>
    </row>
    <row r="767" spans="1:17" ht="14.4" customHeight="1" x14ac:dyDescent="0.3">
      <c r="A767" s="831" t="s">
        <v>579</v>
      </c>
      <c r="B767" s="832" t="s">
        <v>5208</v>
      </c>
      <c r="C767" s="832" t="s">
        <v>5209</v>
      </c>
      <c r="D767" s="832" t="s">
        <v>6407</v>
      </c>
      <c r="E767" s="832" t="s">
        <v>6408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1832</v>
      </c>
      <c r="P767" s="837"/>
      <c r="Q767" s="850">
        <v>1832</v>
      </c>
    </row>
    <row r="768" spans="1:17" ht="14.4" customHeight="1" x14ac:dyDescent="0.3">
      <c r="A768" s="831" t="s">
        <v>579</v>
      </c>
      <c r="B768" s="832" t="s">
        <v>5208</v>
      </c>
      <c r="C768" s="832" t="s">
        <v>5209</v>
      </c>
      <c r="D768" s="832" t="s">
        <v>6407</v>
      </c>
      <c r="E768" s="832" t="s">
        <v>6409</v>
      </c>
      <c r="F768" s="849"/>
      <c r="G768" s="849"/>
      <c r="H768" s="849"/>
      <c r="I768" s="849"/>
      <c r="J768" s="849">
        <v>1</v>
      </c>
      <c r="K768" s="849">
        <v>1829</v>
      </c>
      <c r="L768" s="849">
        <v>1</v>
      </c>
      <c r="M768" s="849">
        <v>1829</v>
      </c>
      <c r="N768" s="849"/>
      <c r="O768" s="849"/>
      <c r="P768" s="837"/>
      <c r="Q768" s="850"/>
    </row>
    <row r="769" spans="1:17" ht="14.4" customHeight="1" x14ac:dyDescent="0.3">
      <c r="A769" s="831" t="s">
        <v>579</v>
      </c>
      <c r="B769" s="832" t="s">
        <v>5208</v>
      </c>
      <c r="C769" s="832" t="s">
        <v>5209</v>
      </c>
      <c r="D769" s="832" t="s">
        <v>6410</v>
      </c>
      <c r="E769" s="832" t="s">
        <v>6411</v>
      </c>
      <c r="F769" s="849"/>
      <c r="G769" s="849"/>
      <c r="H769" s="849"/>
      <c r="I769" s="849"/>
      <c r="J769" s="849">
        <v>2</v>
      </c>
      <c r="K769" s="849">
        <v>6426</v>
      </c>
      <c r="L769" s="849">
        <v>1</v>
      </c>
      <c r="M769" s="849">
        <v>3213</v>
      </c>
      <c r="N769" s="849">
        <v>1</v>
      </c>
      <c r="O769" s="849">
        <v>3219</v>
      </c>
      <c r="P769" s="837">
        <v>0.50093370681605975</v>
      </c>
      <c r="Q769" s="850">
        <v>3219</v>
      </c>
    </row>
    <row r="770" spans="1:17" ht="14.4" customHeight="1" x14ac:dyDescent="0.3">
      <c r="A770" s="831" t="s">
        <v>579</v>
      </c>
      <c r="B770" s="832" t="s">
        <v>5208</v>
      </c>
      <c r="C770" s="832" t="s">
        <v>5209</v>
      </c>
      <c r="D770" s="832" t="s">
        <v>5268</v>
      </c>
      <c r="E770" s="832" t="s">
        <v>6412</v>
      </c>
      <c r="F770" s="849">
        <v>1</v>
      </c>
      <c r="G770" s="849">
        <v>971</v>
      </c>
      <c r="H770" s="849"/>
      <c r="I770" s="849">
        <v>971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579</v>
      </c>
      <c r="B771" s="832" t="s">
        <v>5208</v>
      </c>
      <c r="C771" s="832" t="s">
        <v>5209</v>
      </c>
      <c r="D771" s="832" t="s">
        <v>6413</v>
      </c>
      <c r="E771" s="832" t="s">
        <v>6414</v>
      </c>
      <c r="F771" s="849">
        <v>2</v>
      </c>
      <c r="G771" s="849">
        <v>1634</v>
      </c>
      <c r="H771" s="849">
        <v>0.9987775061124694</v>
      </c>
      <c r="I771" s="849">
        <v>817</v>
      </c>
      <c r="J771" s="849">
        <v>2</v>
      </c>
      <c r="K771" s="849">
        <v>1636</v>
      </c>
      <c r="L771" s="849">
        <v>1</v>
      </c>
      <c r="M771" s="849">
        <v>818</v>
      </c>
      <c r="N771" s="849">
        <v>1</v>
      </c>
      <c r="O771" s="849">
        <v>820</v>
      </c>
      <c r="P771" s="837">
        <v>0.5012224938875306</v>
      </c>
      <c r="Q771" s="850">
        <v>820</v>
      </c>
    </row>
    <row r="772" spans="1:17" ht="14.4" customHeight="1" x14ac:dyDescent="0.3">
      <c r="A772" s="831" t="s">
        <v>579</v>
      </c>
      <c r="B772" s="832" t="s">
        <v>5208</v>
      </c>
      <c r="C772" s="832" t="s">
        <v>5209</v>
      </c>
      <c r="D772" s="832" t="s">
        <v>6415</v>
      </c>
      <c r="E772" s="832" t="s">
        <v>6416</v>
      </c>
      <c r="F772" s="849"/>
      <c r="G772" s="849"/>
      <c r="H772" s="849"/>
      <c r="I772" s="849"/>
      <c r="J772" s="849">
        <v>1</v>
      </c>
      <c r="K772" s="849">
        <v>2471</v>
      </c>
      <c r="L772" s="849">
        <v>1</v>
      </c>
      <c r="M772" s="849">
        <v>2471</v>
      </c>
      <c r="N772" s="849"/>
      <c r="O772" s="849"/>
      <c r="P772" s="837"/>
      <c r="Q772" s="850"/>
    </row>
    <row r="773" spans="1:17" ht="14.4" customHeight="1" x14ac:dyDescent="0.3">
      <c r="A773" s="831" t="s">
        <v>579</v>
      </c>
      <c r="B773" s="832" t="s">
        <v>5208</v>
      </c>
      <c r="C773" s="832" t="s">
        <v>5209</v>
      </c>
      <c r="D773" s="832" t="s">
        <v>5270</v>
      </c>
      <c r="E773" s="832" t="s">
        <v>5271</v>
      </c>
      <c r="F773" s="849">
        <v>1</v>
      </c>
      <c r="G773" s="849">
        <v>1677</v>
      </c>
      <c r="H773" s="849">
        <v>0.49970202622169246</v>
      </c>
      <c r="I773" s="849">
        <v>1677</v>
      </c>
      <c r="J773" s="849">
        <v>2</v>
      </c>
      <c r="K773" s="849">
        <v>3356</v>
      </c>
      <c r="L773" s="849">
        <v>1</v>
      </c>
      <c r="M773" s="849">
        <v>1678</v>
      </c>
      <c r="N773" s="849">
        <v>2</v>
      </c>
      <c r="O773" s="849">
        <v>3360</v>
      </c>
      <c r="P773" s="837">
        <v>1.0011918951132301</v>
      </c>
      <c r="Q773" s="850">
        <v>1680</v>
      </c>
    </row>
    <row r="774" spans="1:17" ht="14.4" customHeight="1" x14ac:dyDescent="0.3">
      <c r="A774" s="831" t="s">
        <v>579</v>
      </c>
      <c r="B774" s="832" t="s">
        <v>5208</v>
      </c>
      <c r="C774" s="832" t="s">
        <v>5209</v>
      </c>
      <c r="D774" s="832" t="s">
        <v>5270</v>
      </c>
      <c r="E774" s="832" t="s">
        <v>5272</v>
      </c>
      <c r="F774" s="849">
        <v>1</v>
      </c>
      <c r="G774" s="849">
        <v>1677</v>
      </c>
      <c r="H774" s="849"/>
      <c r="I774" s="849">
        <v>1677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579</v>
      </c>
      <c r="B775" s="832" t="s">
        <v>5208</v>
      </c>
      <c r="C775" s="832" t="s">
        <v>5209</v>
      </c>
      <c r="D775" s="832" t="s">
        <v>6417</v>
      </c>
      <c r="E775" s="832" t="s">
        <v>6418</v>
      </c>
      <c r="F775" s="849">
        <v>1</v>
      </c>
      <c r="G775" s="849">
        <v>1393</v>
      </c>
      <c r="H775" s="849">
        <v>0.99856630824372761</v>
      </c>
      <c r="I775" s="849">
        <v>1393</v>
      </c>
      <c r="J775" s="849">
        <v>1</v>
      </c>
      <c r="K775" s="849">
        <v>1395</v>
      </c>
      <c r="L775" s="849">
        <v>1</v>
      </c>
      <c r="M775" s="849">
        <v>1395</v>
      </c>
      <c r="N775" s="849">
        <v>4</v>
      </c>
      <c r="O775" s="849">
        <v>5592</v>
      </c>
      <c r="P775" s="837">
        <v>4.0086021505376346</v>
      </c>
      <c r="Q775" s="850">
        <v>1398</v>
      </c>
    </row>
    <row r="776" spans="1:17" ht="14.4" customHeight="1" x14ac:dyDescent="0.3">
      <c r="A776" s="831" t="s">
        <v>579</v>
      </c>
      <c r="B776" s="832" t="s">
        <v>5208</v>
      </c>
      <c r="C776" s="832" t="s">
        <v>5209</v>
      </c>
      <c r="D776" s="832" t="s">
        <v>6419</v>
      </c>
      <c r="E776" s="832" t="s">
        <v>6420</v>
      </c>
      <c r="F776" s="849">
        <v>107</v>
      </c>
      <c r="G776" s="849">
        <v>543774</v>
      </c>
      <c r="H776" s="849">
        <v>1.3538975589837565</v>
      </c>
      <c r="I776" s="849">
        <v>5082</v>
      </c>
      <c r="J776" s="849">
        <v>79</v>
      </c>
      <c r="K776" s="849">
        <v>401636</v>
      </c>
      <c r="L776" s="849">
        <v>1</v>
      </c>
      <c r="M776" s="849">
        <v>5084</v>
      </c>
      <c r="N776" s="849">
        <v>74</v>
      </c>
      <c r="O776" s="849">
        <v>376512</v>
      </c>
      <c r="P776" s="837">
        <v>0.93744584648786466</v>
      </c>
      <c r="Q776" s="850">
        <v>5088</v>
      </c>
    </row>
    <row r="777" spans="1:17" ht="14.4" customHeight="1" x14ac:dyDescent="0.3">
      <c r="A777" s="831" t="s">
        <v>579</v>
      </c>
      <c r="B777" s="832" t="s">
        <v>5208</v>
      </c>
      <c r="C777" s="832" t="s">
        <v>5209</v>
      </c>
      <c r="D777" s="832" t="s">
        <v>6421</v>
      </c>
      <c r="E777" s="832" t="s">
        <v>6422</v>
      </c>
      <c r="F777" s="849"/>
      <c r="G777" s="849"/>
      <c r="H777" s="849"/>
      <c r="I777" s="849"/>
      <c r="J777" s="849">
        <v>10</v>
      </c>
      <c r="K777" s="849">
        <v>3370</v>
      </c>
      <c r="L777" s="849">
        <v>1</v>
      </c>
      <c r="M777" s="849">
        <v>337</v>
      </c>
      <c r="N777" s="849">
        <v>2</v>
      </c>
      <c r="O777" s="849">
        <v>678</v>
      </c>
      <c r="P777" s="837">
        <v>0.20118694362017805</v>
      </c>
      <c r="Q777" s="850">
        <v>339</v>
      </c>
    </row>
    <row r="778" spans="1:17" ht="14.4" customHeight="1" x14ac:dyDescent="0.3">
      <c r="A778" s="831" t="s">
        <v>579</v>
      </c>
      <c r="B778" s="832" t="s">
        <v>5208</v>
      </c>
      <c r="C778" s="832" t="s">
        <v>5209</v>
      </c>
      <c r="D778" s="832" t="s">
        <v>5273</v>
      </c>
      <c r="E778" s="832" t="s">
        <v>5274</v>
      </c>
      <c r="F778" s="849"/>
      <c r="G778" s="849"/>
      <c r="H778" s="849"/>
      <c r="I778" s="849"/>
      <c r="J778" s="849"/>
      <c r="K778" s="849"/>
      <c r="L778" s="849"/>
      <c r="M778" s="849"/>
      <c r="N778" s="849">
        <v>4</v>
      </c>
      <c r="O778" s="849">
        <v>1780</v>
      </c>
      <c r="P778" s="837"/>
      <c r="Q778" s="850">
        <v>445</v>
      </c>
    </row>
    <row r="779" spans="1:17" ht="14.4" customHeight="1" x14ac:dyDescent="0.3">
      <c r="A779" s="831" t="s">
        <v>579</v>
      </c>
      <c r="B779" s="832" t="s">
        <v>5208</v>
      </c>
      <c r="C779" s="832" t="s">
        <v>5209</v>
      </c>
      <c r="D779" s="832" t="s">
        <v>6423</v>
      </c>
      <c r="E779" s="832" t="s">
        <v>6424</v>
      </c>
      <c r="F779" s="849">
        <v>26</v>
      </c>
      <c r="G779" s="849">
        <v>132366</v>
      </c>
      <c r="H779" s="849">
        <v>1.2371232300574793</v>
      </c>
      <c r="I779" s="849">
        <v>5091</v>
      </c>
      <c r="J779" s="849">
        <v>21</v>
      </c>
      <c r="K779" s="849">
        <v>106995</v>
      </c>
      <c r="L779" s="849">
        <v>1</v>
      </c>
      <c r="M779" s="849">
        <v>5095</v>
      </c>
      <c r="N779" s="849">
        <v>18</v>
      </c>
      <c r="O779" s="849">
        <v>91872</v>
      </c>
      <c r="P779" s="837">
        <v>0.8586569465862891</v>
      </c>
      <c r="Q779" s="850">
        <v>5104</v>
      </c>
    </row>
    <row r="780" spans="1:17" ht="14.4" customHeight="1" x14ac:dyDescent="0.3">
      <c r="A780" s="831" t="s">
        <v>579</v>
      </c>
      <c r="B780" s="832" t="s">
        <v>5208</v>
      </c>
      <c r="C780" s="832" t="s">
        <v>5209</v>
      </c>
      <c r="D780" s="832" t="s">
        <v>6423</v>
      </c>
      <c r="E780" s="832" t="s">
        <v>6425</v>
      </c>
      <c r="F780" s="849">
        <v>1</v>
      </c>
      <c r="G780" s="849">
        <v>5091</v>
      </c>
      <c r="H780" s="849"/>
      <c r="I780" s="849">
        <v>5091</v>
      </c>
      <c r="J780" s="849"/>
      <c r="K780" s="849"/>
      <c r="L780" s="849"/>
      <c r="M780" s="849"/>
      <c r="N780" s="849">
        <v>3</v>
      </c>
      <c r="O780" s="849">
        <v>15312</v>
      </c>
      <c r="P780" s="837"/>
      <c r="Q780" s="850">
        <v>5104</v>
      </c>
    </row>
    <row r="781" spans="1:17" ht="14.4" customHeight="1" x14ac:dyDescent="0.3">
      <c r="A781" s="831" t="s">
        <v>579</v>
      </c>
      <c r="B781" s="832" t="s">
        <v>5208</v>
      </c>
      <c r="C781" s="832" t="s">
        <v>5209</v>
      </c>
      <c r="D781" s="832" t="s">
        <v>6426</v>
      </c>
      <c r="E781" s="832" t="s">
        <v>6427</v>
      </c>
      <c r="F781" s="849"/>
      <c r="G781" s="849"/>
      <c r="H781" s="849"/>
      <c r="I781" s="849"/>
      <c r="J781" s="849"/>
      <c r="K781" s="849"/>
      <c r="L781" s="849"/>
      <c r="M781" s="849"/>
      <c r="N781" s="849">
        <v>1</v>
      </c>
      <c r="O781" s="849">
        <v>671</v>
      </c>
      <c r="P781" s="837"/>
      <c r="Q781" s="850">
        <v>671</v>
      </c>
    </row>
    <row r="782" spans="1:17" ht="14.4" customHeight="1" x14ac:dyDescent="0.3">
      <c r="A782" s="831" t="s">
        <v>579</v>
      </c>
      <c r="B782" s="832" t="s">
        <v>5208</v>
      </c>
      <c r="C782" s="832" t="s">
        <v>5209</v>
      </c>
      <c r="D782" s="832" t="s">
        <v>6428</v>
      </c>
      <c r="E782" s="832" t="s">
        <v>6429</v>
      </c>
      <c r="F782" s="849">
        <v>2</v>
      </c>
      <c r="G782" s="849">
        <v>6376</v>
      </c>
      <c r="H782" s="849">
        <v>0.99968642207588587</v>
      </c>
      <c r="I782" s="849">
        <v>3188</v>
      </c>
      <c r="J782" s="849">
        <v>2</v>
      </c>
      <c r="K782" s="849">
        <v>6378</v>
      </c>
      <c r="L782" s="849">
        <v>1</v>
      </c>
      <c r="M782" s="849">
        <v>3189</v>
      </c>
      <c r="N782" s="849">
        <v>1</v>
      </c>
      <c r="O782" s="849">
        <v>3194</v>
      </c>
      <c r="P782" s="837">
        <v>0.50078394481028532</v>
      </c>
      <c r="Q782" s="850">
        <v>3194</v>
      </c>
    </row>
    <row r="783" spans="1:17" ht="14.4" customHeight="1" x14ac:dyDescent="0.3">
      <c r="A783" s="831" t="s">
        <v>579</v>
      </c>
      <c r="B783" s="832" t="s">
        <v>5208</v>
      </c>
      <c r="C783" s="832" t="s">
        <v>5209</v>
      </c>
      <c r="D783" s="832" t="s">
        <v>6430</v>
      </c>
      <c r="E783" s="832" t="s">
        <v>6431</v>
      </c>
      <c r="F783" s="849">
        <v>3</v>
      </c>
      <c r="G783" s="849">
        <v>7008</v>
      </c>
      <c r="H783" s="849"/>
      <c r="I783" s="849">
        <v>2336</v>
      </c>
      <c r="J783" s="849"/>
      <c r="K783" s="849"/>
      <c r="L783" s="849"/>
      <c r="M783" s="849"/>
      <c r="N783" s="849">
        <v>3</v>
      </c>
      <c r="O783" s="849">
        <v>7023</v>
      </c>
      <c r="P783" s="837"/>
      <c r="Q783" s="850">
        <v>2341</v>
      </c>
    </row>
    <row r="784" spans="1:17" ht="14.4" customHeight="1" x14ac:dyDescent="0.3">
      <c r="A784" s="831" t="s">
        <v>579</v>
      </c>
      <c r="B784" s="832" t="s">
        <v>5208</v>
      </c>
      <c r="C784" s="832" t="s">
        <v>5209</v>
      </c>
      <c r="D784" s="832" t="s">
        <v>6432</v>
      </c>
      <c r="E784" s="832" t="s">
        <v>6433</v>
      </c>
      <c r="F784" s="849"/>
      <c r="G784" s="849"/>
      <c r="H784" s="849"/>
      <c r="I784" s="849"/>
      <c r="J784" s="849">
        <v>2</v>
      </c>
      <c r="K784" s="849">
        <v>5668</v>
      </c>
      <c r="L784" s="849">
        <v>1</v>
      </c>
      <c r="M784" s="849">
        <v>2834</v>
      </c>
      <c r="N784" s="849"/>
      <c r="O784" s="849"/>
      <c r="P784" s="837"/>
      <c r="Q784" s="850"/>
    </row>
    <row r="785" spans="1:17" ht="14.4" customHeight="1" x14ac:dyDescent="0.3">
      <c r="A785" s="831" t="s">
        <v>579</v>
      </c>
      <c r="B785" s="832" t="s">
        <v>5208</v>
      </c>
      <c r="C785" s="832" t="s">
        <v>5209</v>
      </c>
      <c r="D785" s="832" t="s">
        <v>6434</v>
      </c>
      <c r="E785" s="832" t="s">
        <v>6435</v>
      </c>
      <c r="F785" s="849">
        <v>2</v>
      </c>
      <c r="G785" s="849">
        <v>12654</v>
      </c>
      <c r="H785" s="849">
        <v>0.9993681882798926</v>
      </c>
      <c r="I785" s="849">
        <v>6327</v>
      </c>
      <c r="J785" s="849">
        <v>2</v>
      </c>
      <c r="K785" s="849">
        <v>12662</v>
      </c>
      <c r="L785" s="849">
        <v>1</v>
      </c>
      <c r="M785" s="849">
        <v>6331</v>
      </c>
      <c r="N785" s="849">
        <v>5</v>
      </c>
      <c r="O785" s="849">
        <v>31700</v>
      </c>
      <c r="P785" s="837">
        <v>2.5035539409256042</v>
      </c>
      <c r="Q785" s="850">
        <v>6340</v>
      </c>
    </row>
    <row r="786" spans="1:17" ht="14.4" customHeight="1" x14ac:dyDescent="0.3">
      <c r="A786" s="831" t="s">
        <v>579</v>
      </c>
      <c r="B786" s="832" t="s">
        <v>5208</v>
      </c>
      <c r="C786" s="832" t="s">
        <v>5209</v>
      </c>
      <c r="D786" s="832" t="s">
        <v>6434</v>
      </c>
      <c r="E786" s="832" t="s">
        <v>6436</v>
      </c>
      <c r="F786" s="849"/>
      <c r="G786" s="849"/>
      <c r="H786" s="849"/>
      <c r="I786" s="849"/>
      <c r="J786" s="849"/>
      <c r="K786" s="849"/>
      <c r="L786" s="849"/>
      <c r="M786" s="849"/>
      <c r="N786" s="849">
        <v>2</v>
      </c>
      <c r="O786" s="849">
        <v>12680</v>
      </c>
      <c r="P786" s="837"/>
      <c r="Q786" s="850">
        <v>6340</v>
      </c>
    </row>
    <row r="787" spans="1:17" ht="14.4" customHeight="1" x14ac:dyDescent="0.3">
      <c r="A787" s="831" t="s">
        <v>579</v>
      </c>
      <c r="B787" s="832" t="s">
        <v>5208</v>
      </c>
      <c r="C787" s="832" t="s">
        <v>5209</v>
      </c>
      <c r="D787" s="832" t="s">
        <v>6437</v>
      </c>
      <c r="E787" s="832" t="s">
        <v>6438</v>
      </c>
      <c r="F787" s="849">
        <v>4</v>
      </c>
      <c r="G787" s="849">
        <v>6288</v>
      </c>
      <c r="H787" s="849">
        <v>1.9987285441830895</v>
      </c>
      <c r="I787" s="849">
        <v>1572</v>
      </c>
      <c r="J787" s="849">
        <v>2</v>
      </c>
      <c r="K787" s="849">
        <v>3146</v>
      </c>
      <c r="L787" s="849">
        <v>1</v>
      </c>
      <c r="M787" s="849">
        <v>1573</v>
      </c>
      <c r="N787" s="849"/>
      <c r="O787" s="849"/>
      <c r="P787" s="837"/>
      <c r="Q787" s="850"/>
    </row>
    <row r="788" spans="1:17" ht="14.4" customHeight="1" x14ac:dyDescent="0.3">
      <c r="A788" s="831" t="s">
        <v>579</v>
      </c>
      <c r="B788" s="832" t="s">
        <v>5208</v>
      </c>
      <c r="C788" s="832" t="s">
        <v>5209</v>
      </c>
      <c r="D788" s="832" t="s">
        <v>6439</v>
      </c>
      <c r="E788" s="832" t="s">
        <v>6440</v>
      </c>
      <c r="F788" s="849"/>
      <c r="G788" s="849"/>
      <c r="H788" s="849"/>
      <c r="I788" s="849"/>
      <c r="J788" s="849">
        <v>1</v>
      </c>
      <c r="K788" s="849">
        <v>2907</v>
      </c>
      <c r="L788" s="849">
        <v>1</v>
      </c>
      <c r="M788" s="849">
        <v>2907</v>
      </c>
      <c r="N788" s="849"/>
      <c r="O788" s="849"/>
      <c r="P788" s="837"/>
      <c r="Q788" s="850"/>
    </row>
    <row r="789" spans="1:17" ht="14.4" customHeight="1" x14ac:dyDescent="0.3">
      <c r="A789" s="831" t="s">
        <v>579</v>
      </c>
      <c r="B789" s="832" t="s">
        <v>5208</v>
      </c>
      <c r="C789" s="832" t="s">
        <v>5209</v>
      </c>
      <c r="D789" s="832" t="s">
        <v>6441</v>
      </c>
      <c r="E789" s="832" t="s">
        <v>6442</v>
      </c>
      <c r="F789" s="849">
        <v>1</v>
      </c>
      <c r="G789" s="849">
        <v>5970</v>
      </c>
      <c r="H789" s="849"/>
      <c r="I789" s="849">
        <v>5970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579</v>
      </c>
      <c r="B790" s="832" t="s">
        <v>5208</v>
      </c>
      <c r="C790" s="832" t="s">
        <v>5209</v>
      </c>
      <c r="D790" s="832" t="s">
        <v>6443</v>
      </c>
      <c r="E790" s="832" t="s">
        <v>6444</v>
      </c>
      <c r="F790" s="849">
        <v>1</v>
      </c>
      <c r="G790" s="849">
        <v>4896</v>
      </c>
      <c r="H790" s="849">
        <v>0.24984690753214941</v>
      </c>
      <c r="I790" s="849">
        <v>4896</v>
      </c>
      <c r="J790" s="849">
        <v>4</v>
      </c>
      <c r="K790" s="849">
        <v>19596</v>
      </c>
      <c r="L790" s="849">
        <v>1</v>
      </c>
      <c r="M790" s="849">
        <v>4899</v>
      </c>
      <c r="N790" s="849">
        <v>6</v>
      </c>
      <c r="O790" s="849">
        <v>29436</v>
      </c>
      <c r="P790" s="837">
        <v>1.5021432945499082</v>
      </c>
      <c r="Q790" s="850">
        <v>4906</v>
      </c>
    </row>
    <row r="791" spans="1:17" ht="14.4" customHeight="1" x14ac:dyDescent="0.3">
      <c r="A791" s="831" t="s">
        <v>579</v>
      </c>
      <c r="B791" s="832" t="s">
        <v>5208</v>
      </c>
      <c r="C791" s="832" t="s">
        <v>5209</v>
      </c>
      <c r="D791" s="832" t="s">
        <v>6443</v>
      </c>
      <c r="E791" s="832" t="s">
        <v>6445</v>
      </c>
      <c r="F791" s="849">
        <v>1</v>
      </c>
      <c r="G791" s="849">
        <v>4896</v>
      </c>
      <c r="H791" s="849"/>
      <c r="I791" s="849">
        <v>4896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579</v>
      </c>
      <c r="B792" s="832" t="s">
        <v>5208</v>
      </c>
      <c r="C792" s="832" t="s">
        <v>5209</v>
      </c>
      <c r="D792" s="832" t="s">
        <v>6446</v>
      </c>
      <c r="E792" s="832" t="s">
        <v>6447</v>
      </c>
      <c r="F792" s="849"/>
      <c r="G792" s="849"/>
      <c r="H792" s="849"/>
      <c r="I792" s="849"/>
      <c r="J792" s="849">
        <v>1</v>
      </c>
      <c r="K792" s="849">
        <v>2987</v>
      </c>
      <c r="L792" s="849">
        <v>1</v>
      </c>
      <c r="M792" s="849">
        <v>2987</v>
      </c>
      <c r="N792" s="849">
        <v>2</v>
      </c>
      <c r="O792" s="849">
        <v>5984</v>
      </c>
      <c r="P792" s="837">
        <v>2.0033478406427854</v>
      </c>
      <c r="Q792" s="850">
        <v>2992</v>
      </c>
    </row>
    <row r="793" spans="1:17" ht="14.4" customHeight="1" x14ac:dyDescent="0.3">
      <c r="A793" s="831" t="s">
        <v>579</v>
      </c>
      <c r="B793" s="832" t="s">
        <v>5208</v>
      </c>
      <c r="C793" s="832" t="s">
        <v>5209</v>
      </c>
      <c r="D793" s="832" t="s">
        <v>6448</v>
      </c>
      <c r="E793" s="832" t="s">
        <v>6449</v>
      </c>
      <c r="F793" s="849">
        <v>1</v>
      </c>
      <c r="G793" s="849">
        <v>1659</v>
      </c>
      <c r="H793" s="849"/>
      <c r="I793" s="849">
        <v>1659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579</v>
      </c>
      <c r="B794" s="832" t="s">
        <v>5208</v>
      </c>
      <c r="C794" s="832" t="s">
        <v>5209</v>
      </c>
      <c r="D794" s="832" t="s">
        <v>6450</v>
      </c>
      <c r="E794" s="832" t="s">
        <v>6451</v>
      </c>
      <c r="F794" s="849">
        <v>1</v>
      </c>
      <c r="G794" s="849">
        <v>4274</v>
      </c>
      <c r="H794" s="849">
        <v>0.33309952458888631</v>
      </c>
      <c r="I794" s="849">
        <v>4274</v>
      </c>
      <c r="J794" s="849">
        <v>3</v>
      </c>
      <c r="K794" s="849">
        <v>12831</v>
      </c>
      <c r="L794" s="849">
        <v>1</v>
      </c>
      <c r="M794" s="849">
        <v>4277</v>
      </c>
      <c r="N794" s="849"/>
      <c r="O794" s="849"/>
      <c r="P794" s="837"/>
      <c r="Q794" s="850"/>
    </row>
    <row r="795" spans="1:17" ht="14.4" customHeight="1" x14ac:dyDescent="0.3">
      <c r="A795" s="831" t="s">
        <v>579</v>
      </c>
      <c r="B795" s="832" t="s">
        <v>5208</v>
      </c>
      <c r="C795" s="832" t="s">
        <v>5209</v>
      </c>
      <c r="D795" s="832" t="s">
        <v>6450</v>
      </c>
      <c r="E795" s="832" t="s">
        <v>6452</v>
      </c>
      <c r="F795" s="849">
        <v>1</v>
      </c>
      <c r="G795" s="849">
        <v>4274</v>
      </c>
      <c r="H795" s="849"/>
      <c r="I795" s="849">
        <v>4274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579</v>
      </c>
      <c r="B796" s="832" t="s">
        <v>5208</v>
      </c>
      <c r="C796" s="832" t="s">
        <v>5209</v>
      </c>
      <c r="D796" s="832" t="s">
        <v>6453</v>
      </c>
      <c r="E796" s="832" t="s">
        <v>6454</v>
      </c>
      <c r="F796" s="849">
        <v>3</v>
      </c>
      <c r="G796" s="849">
        <v>7476</v>
      </c>
      <c r="H796" s="849">
        <v>0.74969915764139594</v>
      </c>
      <c r="I796" s="849">
        <v>2492</v>
      </c>
      <c r="J796" s="849">
        <v>4</v>
      </c>
      <c r="K796" s="849">
        <v>9972</v>
      </c>
      <c r="L796" s="849">
        <v>1</v>
      </c>
      <c r="M796" s="849">
        <v>2493</v>
      </c>
      <c r="N796" s="849">
        <v>3</v>
      </c>
      <c r="O796" s="849">
        <v>7488</v>
      </c>
      <c r="P796" s="837">
        <v>0.75090252707581229</v>
      </c>
      <c r="Q796" s="850">
        <v>2496</v>
      </c>
    </row>
    <row r="797" spans="1:17" ht="14.4" customHeight="1" x14ac:dyDescent="0.3">
      <c r="A797" s="831" t="s">
        <v>579</v>
      </c>
      <c r="B797" s="832" t="s">
        <v>5208</v>
      </c>
      <c r="C797" s="832" t="s">
        <v>5209</v>
      </c>
      <c r="D797" s="832" t="s">
        <v>6453</v>
      </c>
      <c r="E797" s="832" t="s">
        <v>6455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2496</v>
      </c>
      <c r="P797" s="837"/>
      <c r="Q797" s="850">
        <v>2496</v>
      </c>
    </row>
    <row r="798" spans="1:17" ht="14.4" customHeight="1" x14ac:dyDescent="0.3">
      <c r="A798" s="831" t="s">
        <v>579</v>
      </c>
      <c r="B798" s="832" t="s">
        <v>5208</v>
      </c>
      <c r="C798" s="832" t="s">
        <v>5209</v>
      </c>
      <c r="D798" s="832" t="s">
        <v>6456</v>
      </c>
      <c r="E798" s="832" t="s">
        <v>6457</v>
      </c>
      <c r="F798" s="849"/>
      <c r="G798" s="849"/>
      <c r="H798" s="849"/>
      <c r="I798" s="849"/>
      <c r="J798" s="849"/>
      <c r="K798" s="849"/>
      <c r="L798" s="849"/>
      <c r="M798" s="849"/>
      <c r="N798" s="849">
        <v>2</v>
      </c>
      <c r="O798" s="849">
        <v>5344</v>
      </c>
      <c r="P798" s="837"/>
      <c r="Q798" s="850">
        <v>2672</v>
      </c>
    </row>
    <row r="799" spans="1:17" ht="14.4" customHeight="1" x14ac:dyDescent="0.3">
      <c r="A799" s="831" t="s">
        <v>579</v>
      </c>
      <c r="B799" s="832" t="s">
        <v>5208</v>
      </c>
      <c r="C799" s="832" t="s">
        <v>5209</v>
      </c>
      <c r="D799" s="832" t="s">
        <v>5275</v>
      </c>
      <c r="E799" s="832" t="s">
        <v>5276</v>
      </c>
      <c r="F799" s="849">
        <v>2</v>
      </c>
      <c r="G799" s="849">
        <v>2618</v>
      </c>
      <c r="H799" s="849"/>
      <c r="I799" s="849">
        <v>1309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579</v>
      </c>
      <c r="B800" s="832" t="s">
        <v>5208</v>
      </c>
      <c r="C800" s="832" t="s">
        <v>5209</v>
      </c>
      <c r="D800" s="832" t="s">
        <v>5275</v>
      </c>
      <c r="E800" s="832" t="s">
        <v>5277</v>
      </c>
      <c r="F800" s="849">
        <v>114</v>
      </c>
      <c r="G800" s="849">
        <v>149201</v>
      </c>
      <c r="H800" s="849">
        <v>0.9335565010636967</v>
      </c>
      <c r="I800" s="849">
        <v>1308.780701754386</v>
      </c>
      <c r="J800" s="849">
        <v>122</v>
      </c>
      <c r="K800" s="849">
        <v>159820</v>
      </c>
      <c r="L800" s="849">
        <v>1</v>
      </c>
      <c r="M800" s="849">
        <v>1310</v>
      </c>
      <c r="N800" s="849">
        <v>113</v>
      </c>
      <c r="O800" s="849">
        <v>148366</v>
      </c>
      <c r="P800" s="837">
        <v>0.9283318733575272</v>
      </c>
      <c r="Q800" s="850">
        <v>1312.9734513274336</v>
      </c>
    </row>
    <row r="801" spans="1:17" ht="14.4" customHeight="1" x14ac:dyDescent="0.3">
      <c r="A801" s="831" t="s">
        <v>579</v>
      </c>
      <c r="B801" s="832" t="s">
        <v>5208</v>
      </c>
      <c r="C801" s="832" t="s">
        <v>5209</v>
      </c>
      <c r="D801" s="832" t="s">
        <v>5452</v>
      </c>
      <c r="E801" s="832" t="s">
        <v>6458</v>
      </c>
      <c r="F801" s="849">
        <v>32</v>
      </c>
      <c r="G801" s="849">
        <v>136416</v>
      </c>
      <c r="H801" s="849">
        <v>0.9405146024654587</v>
      </c>
      <c r="I801" s="849">
        <v>4263</v>
      </c>
      <c r="J801" s="849">
        <v>34</v>
      </c>
      <c r="K801" s="849">
        <v>145044</v>
      </c>
      <c r="L801" s="849">
        <v>1</v>
      </c>
      <c r="M801" s="849">
        <v>4266</v>
      </c>
      <c r="N801" s="849">
        <v>31</v>
      </c>
      <c r="O801" s="849">
        <v>132463</v>
      </c>
      <c r="P801" s="837">
        <v>0.91326080361821238</v>
      </c>
      <c r="Q801" s="850">
        <v>4273</v>
      </c>
    </row>
    <row r="802" spans="1:17" ht="14.4" customHeight="1" x14ac:dyDescent="0.3">
      <c r="A802" s="831" t="s">
        <v>579</v>
      </c>
      <c r="B802" s="832" t="s">
        <v>5208</v>
      </c>
      <c r="C802" s="832" t="s">
        <v>5209</v>
      </c>
      <c r="D802" s="832" t="s">
        <v>5452</v>
      </c>
      <c r="E802" s="832" t="s">
        <v>5453</v>
      </c>
      <c r="F802" s="849">
        <v>3</v>
      </c>
      <c r="G802" s="849">
        <v>12789</v>
      </c>
      <c r="H802" s="849">
        <v>0.59957805907173001</v>
      </c>
      <c r="I802" s="849">
        <v>4263</v>
      </c>
      <c r="J802" s="849">
        <v>5</v>
      </c>
      <c r="K802" s="849">
        <v>21330</v>
      </c>
      <c r="L802" s="849">
        <v>1</v>
      </c>
      <c r="M802" s="849">
        <v>4266</v>
      </c>
      <c r="N802" s="849">
        <v>3</v>
      </c>
      <c r="O802" s="849">
        <v>12819</v>
      </c>
      <c r="P802" s="837">
        <v>0.60098452883263009</v>
      </c>
      <c r="Q802" s="850">
        <v>4273</v>
      </c>
    </row>
    <row r="803" spans="1:17" ht="14.4" customHeight="1" x14ac:dyDescent="0.3">
      <c r="A803" s="831" t="s">
        <v>579</v>
      </c>
      <c r="B803" s="832" t="s">
        <v>5208</v>
      </c>
      <c r="C803" s="832" t="s">
        <v>5209</v>
      </c>
      <c r="D803" s="832" t="s">
        <v>5278</v>
      </c>
      <c r="E803" s="832" t="s">
        <v>5279</v>
      </c>
      <c r="F803" s="849">
        <v>11</v>
      </c>
      <c r="G803" s="849">
        <v>10681</v>
      </c>
      <c r="H803" s="849">
        <v>1.5698118753674308</v>
      </c>
      <c r="I803" s="849">
        <v>971</v>
      </c>
      <c r="J803" s="849">
        <v>7</v>
      </c>
      <c r="K803" s="849">
        <v>6804</v>
      </c>
      <c r="L803" s="849">
        <v>1</v>
      </c>
      <c r="M803" s="849">
        <v>972</v>
      </c>
      <c r="N803" s="849">
        <v>15</v>
      </c>
      <c r="O803" s="849">
        <v>14625</v>
      </c>
      <c r="P803" s="837">
        <v>2.1494708994708995</v>
      </c>
      <c r="Q803" s="850">
        <v>975</v>
      </c>
    </row>
    <row r="804" spans="1:17" ht="14.4" customHeight="1" x14ac:dyDescent="0.3">
      <c r="A804" s="831" t="s">
        <v>579</v>
      </c>
      <c r="B804" s="832" t="s">
        <v>5208</v>
      </c>
      <c r="C804" s="832" t="s">
        <v>5209</v>
      </c>
      <c r="D804" s="832" t="s">
        <v>5278</v>
      </c>
      <c r="E804" s="832" t="s">
        <v>5280</v>
      </c>
      <c r="F804" s="849">
        <v>1</v>
      </c>
      <c r="G804" s="849">
        <v>971</v>
      </c>
      <c r="H804" s="849"/>
      <c r="I804" s="849">
        <v>971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579</v>
      </c>
      <c r="B805" s="832" t="s">
        <v>5208</v>
      </c>
      <c r="C805" s="832" t="s">
        <v>5209</v>
      </c>
      <c r="D805" s="832" t="s">
        <v>6459</v>
      </c>
      <c r="E805" s="832" t="s">
        <v>6460</v>
      </c>
      <c r="F805" s="849">
        <v>6</v>
      </c>
      <c r="G805" s="849">
        <v>5580</v>
      </c>
      <c r="H805" s="849">
        <v>3</v>
      </c>
      <c r="I805" s="849">
        <v>930</v>
      </c>
      <c r="J805" s="849">
        <v>2</v>
      </c>
      <c r="K805" s="849">
        <v>1860</v>
      </c>
      <c r="L805" s="849">
        <v>1</v>
      </c>
      <c r="M805" s="849">
        <v>930</v>
      </c>
      <c r="N805" s="849">
        <v>2</v>
      </c>
      <c r="O805" s="849">
        <v>1864</v>
      </c>
      <c r="P805" s="837">
        <v>1.0021505376344086</v>
      </c>
      <c r="Q805" s="850">
        <v>932</v>
      </c>
    </row>
    <row r="806" spans="1:17" ht="14.4" customHeight="1" x14ac:dyDescent="0.3">
      <c r="A806" s="831" t="s">
        <v>579</v>
      </c>
      <c r="B806" s="832" t="s">
        <v>5208</v>
      </c>
      <c r="C806" s="832" t="s">
        <v>5209</v>
      </c>
      <c r="D806" s="832" t="s">
        <v>5281</v>
      </c>
      <c r="E806" s="832" t="s">
        <v>5282</v>
      </c>
      <c r="F806" s="849">
        <v>2</v>
      </c>
      <c r="G806" s="849">
        <v>1970</v>
      </c>
      <c r="H806" s="849"/>
      <c r="I806" s="849">
        <v>985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579</v>
      </c>
      <c r="B807" s="832" t="s">
        <v>5208</v>
      </c>
      <c r="C807" s="832" t="s">
        <v>5209</v>
      </c>
      <c r="D807" s="832" t="s">
        <v>5281</v>
      </c>
      <c r="E807" s="832" t="s">
        <v>5283</v>
      </c>
      <c r="F807" s="849"/>
      <c r="G807" s="849"/>
      <c r="H807" s="849"/>
      <c r="I807" s="849"/>
      <c r="J807" s="849"/>
      <c r="K807" s="849"/>
      <c r="L807" s="849"/>
      <c r="M807" s="849"/>
      <c r="N807" s="849">
        <v>3</v>
      </c>
      <c r="O807" s="849">
        <v>2967</v>
      </c>
      <c r="P807" s="837"/>
      <c r="Q807" s="850">
        <v>989</v>
      </c>
    </row>
    <row r="808" spans="1:17" ht="14.4" customHeight="1" x14ac:dyDescent="0.3">
      <c r="A808" s="831" t="s">
        <v>579</v>
      </c>
      <c r="B808" s="832" t="s">
        <v>5208</v>
      </c>
      <c r="C808" s="832" t="s">
        <v>5209</v>
      </c>
      <c r="D808" s="832" t="s">
        <v>6461</v>
      </c>
      <c r="E808" s="832" t="s">
        <v>6462</v>
      </c>
      <c r="F808" s="849"/>
      <c r="G808" s="849"/>
      <c r="H808" s="849"/>
      <c r="I808" s="849"/>
      <c r="J808" s="849">
        <v>3</v>
      </c>
      <c r="K808" s="849">
        <v>3084</v>
      </c>
      <c r="L808" s="849">
        <v>1</v>
      </c>
      <c r="M808" s="849">
        <v>1028</v>
      </c>
      <c r="N808" s="849">
        <v>1</v>
      </c>
      <c r="O808" s="849">
        <v>1031</v>
      </c>
      <c r="P808" s="837">
        <v>0.33430609597924771</v>
      </c>
      <c r="Q808" s="850">
        <v>1031</v>
      </c>
    </row>
    <row r="809" spans="1:17" ht="14.4" customHeight="1" x14ac:dyDescent="0.3">
      <c r="A809" s="831" t="s">
        <v>579</v>
      </c>
      <c r="B809" s="832" t="s">
        <v>5208</v>
      </c>
      <c r="C809" s="832" t="s">
        <v>5209</v>
      </c>
      <c r="D809" s="832" t="s">
        <v>6463</v>
      </c>
      <c r="E809" s="832" t="s">
        <v>6464</v>
      </c>
      <c r="F809" s="849">
        <v>2</v>
      </c>
      <c r="G809" s="849">
        <v>4818</v>
      </c>
      <c r="H809" s="849">
        <v>0.9995850622406639</v>
      </c>
      <c r="I809" s="849">
        <v>2409</v>
      </c>
      <c r="J809" s="849">
        <v>2</v>
      </c>
      <c r="K809" s="849">
        <v>4820</v>
      </c>
      <c r="L809" s="849">
        <v>1</v>
      </c>
      <c r="M809" s="849">
        <v>2410</v>
      </c>
      <c r="N809" s="849">
        <v>4</v>
      </c>
      <c r="O809" s="849">
        <v>9652</v>
      </c>
      <c r="P809" s="837">
        <v>2.0024896265560166</v>
      </c>
      <c r="Q809" s="850">
        <v>2413</v>
      </c>
    </row>
    <row r="810" spans="1:17" ht="14.4" customHeight="1" x14ac:dyDescent="0.3">
      <c r="A810" s="831" t="s">
        <v>579</v>
      </c>
      <c r="B810" s="832" t="s">
        <v>5208</v>
      </c>
      <c r="C810" s="832" t="s">
        <v>5209</v>
      </c>
      <c r="D810" s="832" t="s">
        <v>6465</v>
      </c>
      <c r="E810" s="832" t="s">
        <v>6466</v>
      </c>
      <c r="F810" s="849">
        <v>1</v>
      </c>
      <c r="G810" s="849">
        <v>3089</v>
      </c>
      <c r="H810" s="849">
        <v>0.99902975420439843</v>
      </c>
      <c r="I810" s="849">
        <v>3089</v>
      </c>
      <c r="J810" s="849">
        <v>1</v>
      </c>
      <c r="K810" s="849">
        <v>3092</v>
      </c>
      <c r="L810" s="849">
        <v>1</v>
      </c>
      <c r="M810" s="849">
        <v>3092</v>
      </c>
      <c r="N810" s="849"/>
      <c r="O810" s="849"/>
      <c r="P810" s="837"/>
      <c r="Q810" s="850"/>
    </row>
    <row r="811" spans="1:17" ht="14.4" customHeight="1" x14ac:dyDescent="0.3">
      <c r="A811" s="831" t="s">
        <v>579</v>
      </c>
      <c r="B811" s="832" t="s">
        <v>5208</v>
      </c>
      <c r="C811" s="832" t="s">
        <v>5209</v>
      </c>
      <c r="D811" s="832" t="s">
        <v>6465</v>
      </c>
      <c r="E811" s="832" t="s">
        <v>6467</v>
      </c>
      <c r="F811" s="849">
        <v>22</v>
      </c>
      <c r="G811" s="849">
        <v>67958</v>
      </c>
      <c r="H811" s="849">
        <v>0.75788464112057818</v>
      </c>
      <c r="I811" s="849">
        <v>3089</v>
      </c>
      <c r="J811" s="849">
        <v>29</v>
      </c>
      <c r="K811" s="849">
        <v>89668</v>
      </c>
      <c r="L811" s="849">
        <v>1</v>
      </c>
      <c r="M811" s="849">
        <v>3092</v>
      </c>
      <c r="N811" s="849">
        <v>26</v>
      </c>
      <c r="O811" s="849">
        <v>80574</v>
      </c>
      <c r="P811" s="837">
        <v>0.89858143373332744</v>
      </c>
      <c r="Q811" s="850">
        <v>3099</v>
      </c>
    </row>
    <row r="812" spans="1:17" ht="14.4" customHeight="1" x14ac:dyDescent="0.3">
      <c r="A812" s="831" t="s">
        <v>579</v>
      </c>
      <c r="B812" s="832" t="s">
        <v>5208</v>
      </c>
      <c r="C812" s="832" t="s">
        <v>5209</v>
      </c>
      <c r="D812" s="832" t="s">
        <v>6468</v>
      </c>
      <c r="E812" s="832" t="s">
        <v>6469</v>
      </c>
      <c r="F812" s="849"/>
      <c r="G812" s="849"/>
      <c r="H812" s="849"/>
      <c r="I812" s="849"/>
      <c r="J812" s="849">
        <v>1</v>
      </c>
      <c r="K812" s="849">
        <v>2216</v>
      </c>
      <c r="L812" s="849">
        <v>1</v>
      </c>
      <c r="M812" s="849">
        <v>2216</v>
      </c>
      <c r="N812" s="849"/>
      <c r="O812" s="849"/>
      <c r="P812" s="837"/>
      <c r="Q812" s="850"/>
    </row>
    <row r="813" spans="1:17" ht="14.4" customHeight="1" x14ac:dyDescent="0.3">
      <c r="A813" s="831" t="s">
        <v>579</v>
      </c>
      <c r="B813" s="832" t="s">
        <v>5208</v>
      </c>
      <c r="C813" s="832" t="s">
        <v>5209</v>
      </c>
      <c r="D813" s="832" t="s">
        <v>6468</v>
      </c>
      <c r="E813" s="832" t="s">
        <v>6470</v>
      </c>
      <c r="F813" s="849">
        <v>1</v>
      </c>
      <c r="G813" s="849">
        <v>2215</v>
      </c>
      <c r="H813" s="849"/>
      <c r="I813" s="849">
        <v>2215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579</v>
      </c>
      <c r="B814" s="832" t="s">
        <v>5208</v>
      </c>
      <c r="C814" s="832" t="s">
        <v>5209</v>
      </c>
      <c r="D814" s="832" t="s">
        <v>6471</v>
      </c>
      <c r="E814" s="832" t="s">
        <v>6472</v>
      </c>
      <c r="F814" s="849"/>
      <c r="G814" s="849"/>
      <c r="H814" s="849"/>
      <c r="I814" s="849"/>
      <c r="J814" s="849">
        <v>1</v>
      </c>
      <c r="K814" s="849">
        <v>1690</v>
      </c>
      <c r="L814" s="849">
        <v>1</v>
      </c>
      <c r="M814" s="849">
        <v>1690</v>
      </c>
      <c r="N814" s="849">
        <v>1</v>
      </c>
      <c r="O814" s="849">
        <v>1693</v>
      </c>
      <c r="P814" s="837">
        <v>1.001775147928994</v>
      </c>
      <c r="Q814" s="850">
        <v>1693</v>
      </c>
    </row>
    <row r="815" spans="1:17" ht="14.4" customHeight="1" x14ac:dyDescent="0.3">
      <c r="A815" s="831" t="s">
        <v>579</v>
      </c>
      <c r="B815" s="832" t="s">
        <v>5208</v>
      </c>
      <c r="C815" s="832" t="s">
        <v>5209</v>
      </c>
      <c r="D815" s="832" t="s">
        <v>6473</v>
      </c>
      <c r="E815" s="832" t="s">
        <v>6474</v>
      </c>
      <c r="F815" s="849"/>
      <c r="G815" s="849"/>
      <c r="H815" s="849"/>
      <c r="I815" s="849"/>
      <c r="J815" s="849">
        <v>1</v>
      </c>
      <c r="K815" s="849">
        <v>2262</v>
      </c>
      <c r="L815" s="849">
        <v>1</v>
      </c>
      <c r="M815" s="849">
        <v>2262</v>
      </c>
      <c r="N815" s="849"/>
      <c r="O815" s="849"/>
      <c r="P815" s="837"/>
      <c r="Q815" s="850"/>
    </row>
    <row r="816" spans="1:17" ht="14.4" customHeight="1" x14ac:dyDescent="0.3">
      <c r="A816" s="831" t="s">
        <v>579</v>
      </c>
      <c r="B816" s="832" t="s">
        <v>5208</v>
      </c>
      <c r="C816" s="832" t="s">
        <v>5209</v>
      </c>
      <c r="D816" s="832" t="s">
        <v>6473</v>
      </c>
      <c r="E816" s="832" t="s">
        <v>6475</v>
      </c>
      <c r="F816" s="849"/>
      <c r="G816" s="849"/>
      <c r="H816" s="849"/>
      <c r="I816" s="849"/>
      <c r="J816" s="849"/>
      <c r="K816" s="849"/>
      <c r="L816" s="849"/>
      <c r="M816" s="849"/>
      <c r="N816" s="849">
        <v>1</v>
      </c>
      <c r="O816" s="849">
        <v>2266</v>
      </c>
      <c r="P816" s="837"/>
      <c r="Q816" s="850">
        <v>2266</v>
      </c>
    </row>
    <row r="817" spans="1:17" ht="14.4" customHeight="1" x14ac:dyDescent="0.3">
      <c r="A817" s="831" t="s">
        <v>579</v>
      </c>
      <c r="B817" s="832" t="s">
        <v>5208</v>
      </c>
      <c r="C817" s="832" t="s">
        <v>5209</v>
      </c>
      <c r="D817" s="832" t="s">
        <v>5284</v>
      </c>
      <c r="E817" s="832" t="s">
        <v>5285</v>
      </c>
      <c r="F817" s="849">
        <v>1</v>
      </c>
      <c r="G817" s="849">
        <v>163</v>
      </c>
      <c r="H817" s="849"/>
      <c r="I817" s="849">
        <v>163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579</v>
      </c>
      <c r="B818" s="832" t="s">
        <v>5208</v>
      </c>
      <c r="C818" s="832" t="s">
        <v>5209</v>
      </c>
      <c r="D818" s="832" t="s">
        <v>6476</v>
      </c>
      <c r="E818" s="832" t="s">
        <v>6477</v>
      </c>
      <c r="F818" s="849">
        <v>2</v>
      </c>
      <c r="G818" s="849">
        <v>3436</v>
      </c>
      <c r="H818" s="849">
        <v>0.99941826643397325</v>
      </c>
      <c r="I818" s="849">
        <v>1718</v>
      </c>
      <c r="J818" s="849">
        <v>2</v>
      </c>
      <c r="K818" s="849">
        <v>3438</v>
      </c>
      <c r="L818" s="849">
        <v>1</v>
      </c>
      <c r="M818" s="849">
        <v>1719</v>
      </c>
      <c r="N818" s="849">
        <v>1</v>
      </c>
      <c r="O818" s="849">
        <v>1724</v>
      </c>
      <c r="P818" s="837">
        <v>0.50145433391506689</v>
      </c>
      <c r="Q818" s="850">
        <v>1724</v>
      </c>
    </row>
    <row r="819" spans="1:17" ht="14.4" customHeight="1" x14ac:dyDescent="0.3">
      <c r="A819" s="831" t="s">
        <v>579</v>
      </c>
      <c r="B819" s="832" t="s">
        <v>5208</v>
      </c>
      <c r="C819" s="832" t="s">
        <v>5209</v>
      </c>
      <c r="D819" s="832" t="s">
        <v>6478</v>
      </c>
      <c r="E819" s="832" t="s">
        <v>6479</v>
      </c>
      <c r="F819" s="849">
        <v>0</v>
      </c>
      <c r="G819" s="849">
        <v>0</v>
      </c>
      <c r="H819" s="849"/>
      <c r="I819" s="849"/>
      <c r="J819" s="849">
        <v>0</v>
      </c>
      <c r="K819" s="849">
        <v>0</v>
      </c>
      <c r="L819" s="849"/>
      <c r="M819" s="849"/>
      <c r="N819" s="849">
        <v>0</v>
      </c>
      <c r="O819" s="849">
        <v>0</v>
      </c>
      <c r="P819" s="837"/>
      <c r="Q819" s="850"/>
    </row>
    <row r="820" spans="1:17" ht="14.4" customHeight="1" x14ac:dyDescent="0.3">
      <c r="A820" s="831" t="s">
        <v>579</v>
      </c>
      <c r="B820" s="832" t="s">
        <v>5208</v>
      </c>
      <c r="C820" s="832" t="s">
        <v>5209</v>
      </c>
      <c r="D820" s="832" t="s">
        <v>6480</v>
      </c>
      <c r="E820" s="832" t="s">
        <v>6481</v>
      </c>
      <c r="F820" s="849">
        <v>750</v>
      </c>
      <c r="G820" s="849">
        <v>0</v>
      </c>
      <c r="H820" s="849"/>
      <c r="I820" s="849">
        <v>0</v>
      </c>
      <c r="J820" s="849">
        <v>785</v>
      </c>
      <c r="K820" s="849">
        <v>0</v>
      </c>
      <c r="L820" s="849"/>
      <c r="M820" s="849">
        <v>0</v>
      </c>
      <c r="N820" s="849">
        <v>677</v>
      </c>
      <c r="O820" s="849">
        <v>0</v>
      </c>
      <c r="P820" s="837"/>
      <c r="Q820" s="850">
        <v>0</v>
      </c>
    </row>
    <row r="821" spans="1:17" ht="14.4" customHeight="1" x14ac:dyDescent="0.3">
      <c r="A821" s="831" t="s">
        <v>579</v>
      </c>
      <c r="B821" s="832" t="s">
        <v>5208</v>
      </c>
      <c r="C821" s="832" t="s">
        <v>5209</v>
      </c>
      <c r="D821" s="832" t="s">
        <v>6482</v>
      </c>
      <c r="E821" s="832" t="s">
        <v>6483</v>
      </c>
      <c r="F821" s="849">
        <v>95</v>
      </c>
      <c r="G821" s="849">
        <v>0</v>
      </c>
      <c r="H821" s="849"/>
      <c r="I821" s="849">
        <v>0</v>
      </c>
      <c r="J821" s="849">
        <v>67</v>
      </c>
      <c r="K821" s="849">
        <v>0</v>
      </c>
      <c r="L821" s="849"/>
      <c r="M821" s="849">
        <v>0</v>
      </c>
      <c r="N821" s="849">
        <v>117</v>
      </c>
      <c r="O821" s="849">
        <v>0</v>
      </c>
      <c r="P821" s="837"/>
      <c r="Q821" s="850">
        <v>0</v>
      </c>
    </row>
    <row r="822" spans="1:17" ht="14.4" customHeight="1" x14ac:dyDescent="0.3">
      <c r="A822" s="831" t="s">
        <v>579</v>
      </c>
      <c r="B822" s="832" t="s">
        <v>5208</v>
      </c>
      <c r="C822" s="832" t="s">
        <v>5209</v>
      </c>
      <c r="D822" s="832" t="s">
        <v>6484</v>
      </c>
      <c r="E822" s="832" t="s">
        <v>6485</v>
      </c>
      <c r="F822" s="849">
        <v>30</v>
      </c>
      <c r="G822" s="849">
        <v>173820</v>
      </c>
      <c r="H822" s="849">
        <v>1.2495866342683786</v>
      </c>
      <c r="I822" s="849">
        <v>5794</v>
      </c>
      <c r="J822" s="849">
        <v>24</v>
      </c>
      <c r="K822" s="849">
        <v>139102</v>
      </c>
      <c r="L822" s="849">
        <v>1</v>
      </c>
      <c r="M822" s="849">
        <v>5795.916666666667</v>
      </c>
      <c r="N822" s="849">
        <v>28</v>
      </c>
      <c r="O822" s="849">
        <v>162456</v>
      </c>
      <c r="P822" s="837">
        <v>1.1678911877614988</v>
      </c>
      <c r="Q822" s="850">
        <v>5802</v>
      </c>
    </row>
    <row r="823" spans="1:17" ht="14.4" customHeight="1" x14ac:dyDescent="0.3">
      <c r="A823" s="831" t="s">
        <v>579</v>
      </c>
      <c r="B823" s="832" t="s">
        <v>5208</v>
      </c>
      <c r="C823" s="832" t="s">
        <v>5209</v>
      </c>
      <c r="D823" s="832" t="s">
        <v>6486</v>
      </c>
      <c r="E823" s="832" t="s">
        <v>6487</v>
      </c>
      <c r="F823" s="849">
        <v>77</v>
      </c>
      <c r="G823" s="849">
        <v>318703</v>
      </c>
      <c r="H823" s="849">
        <v>0.9160185328895557</v>
      </c>
      <c r="I823" s="849">
        <v>4139</v>
      </c>
      <c r="J823" s="849">
        <v>84</v>
      </c>
      <c r="K823" s="849">
        <v>347922</v>
      </c>
      <c r="L823" s="849">
        <v>1</v>
      </c>
      <c r="M823" s="849">
        <v>4141.9285714285716</v>
      </c>
      <c r="N823" s="849">
        <v>82</v>
      </c>
      <c r="O823" s="849">
        <v>340218</v>
      </c>
      <c r="P823" s="837">
        <v>0.9778571059030472</v>
      </c>
      <c r="Q823" s="850">
        <v>4149</v>
      </c>
    </row>
    <row r="824" spans="1:17" ht="14.4" customHeight="1" x14ac:dyDescent="0.3">
      <c r="A824" s="831" t="s">
        <v>579</v>
      </c>
      <c r="B824" s="832" t="s">
        <v>5208</v>
      </c>
      <c r="C824" s="832" t="s">
        <v>5209</v>
      </c>
      <c r="D824" s="832" t="s">
        <v>6488</v>
      </c>
      <c r="E824" s="832" t="s">
        <v>6489</v>
      </c>
      <c r="F824" s="849">
        <v>3457</v>
      </c>
      <c r="G824" s="849">
        <v>3865339</v>
      </c>
      <c r="H824" s="849">
        <v>1.0741116500187016</v>
      </c>
      <c r="I824" s="849">
        <v>1118.119467746601</v>
      </c>
      <c r="J824" s="849">
        <v>3229</v>
      </c>
      <c r="K824" s="849">
        <v>3598638</v>
      </c>
      <c r="L824" s="849">
        <v>1</v>
      </c>
      <c r="M824" s="849">
        <v>1114.4744502942087</v>
      </c>
      <c r="N824" s="849">
        <v>3229</v>
      </c>
      <c r="O824" s="849">
        <v>3594202</v>
      </c>
      <c r="P824" s="837">
        <v>0.99876731141059483</v>
      </c>
      <c r="Q824" s="850">
        <v>1113.1006503561475</v>
      </c>
    </row>
    <row r="825" spans="1:17" ht="14.4" customHeight="1" x14ac:dyDescent="0.3">
      <c r="A825" s="831" t="s">
        <v>579</v>
      </c>
      <c r="B825" s="832" t="s">
        <v>5208</v>
      </c>
      <c r="C825" s="832" t="s">
        <v>5209</v>
      </c>
      <c r="D825" s="832" t="s">
        <v>5303</v>
      </c>
      <c r="E825" s="832" t="s">
        <v>5304</v>
      </c>
      <c r="F825" s="849">
        <v>2</v>
      </c>
      <c r="G825" s="849">
        <v>788</v>
      </c>
      <c r="H825" s="849">
        <v>0.66497890295358653</v>
      </c>
      <c r="I825" s="849">
        <v>394</v>
      </c>
      <c r="J825" s="849">
        <v>3</v>
      </c>
      <c r="K825" s="849">
        <v>1185</v>
      </c>
      <c r="L825" s="849">
        <v>1</v>
      </c>
      <c r="M825" s="849">
        <v>395</v>
      </c>
      <c r="N825" s="849">
        <v>1</v>
      </c>
      <c r="O825" s="849">
        <v>496</v>
      </c>
      <c r="P825" s="837">
        <v>0.41856540084388183</v>
      </c>
      <c r="Q825" s="850">
        <v>496</v>
      </c>
    </row>
    <row r="826" spans="1:17" ht="14.4" customHeight="1" x14ac:dyDescent="0.3">
      <c r="A826" s="831" t="s">
        <v>579</v>
      </c>
      <c r="B826" s="832" t="s">
        <v>5208</v>
      </c>
      <c r="C826" s="832" t="s">
        <v>5209</v>
      </c>
      <c r="D826" s="832" t="s">
        <v>5303</v>
      </c>
      <c r="E826" s="832" t="s">
        <v>5305</v>
      </c>
      <c r="F826" s="849"/>
      <c r="G826" s="849"/>
      <c r="H826" s="849"/>
      <c r="I826" s="849"/>
      <c r="J826" s="849">
        <v>1</v>
      </c>
      <c r="K826" s="849">
        <v>395</v>
      </c>
      <c r="L826" s="849">
        <v>1</v>
      </c>
      <c r="M826" s="849">
        <v>395</v>
      </c>
      <c r="N826" s="849"/>
      <c r="O826" s="849"/>
      <c r="P826" s="837"/>
      <c r="Q826" s="850"/>
    </row>
    <row r="827" spans="1:17" ht="14.4" customHeight="1" x14ac:dyDescent="0.3">
      <c r="A827" s="831" t="s">
        <v>579</v>
      </c>
      <c r="B827" s="832" t="s">
        <v>5208</v>
      </c>
      <c r="C827" s="832" t="s">
        <v>5209</v>
      </c>
      <c r="D827" s="832" t="s">
        <v>5306</v>
      </c>
      <c r="E827" s="832" t="s">
        <v>5263</v>
      </c>
      <c r="F827" s="849"/>
      <c r="G827" s="849"/>
      <c r="H827" s="849"/>
      <c r="I827" s="849"/>
      <c r="J827" s="849">
        <v>2</v>
      </c>
      <c r="K827" s="849">
        <v>1376</v>
      </c>
      <c r="L827" s="849">
        <v>1</v>
      </c>
      <c r="M827" s="849">
        <v>688</v>
      </c>
      <c r="N827" s="849">
        <v>2</v>
      </c>
      <c r="O827" s="849">
        <v>1378</v>
      </c>
      <c r="P827" s="837">
        <v>1.0014534883720929</v>
      </c>
      <c r="Q827" s="850">
        <v>689</v>
      </c>
    </row>
    <row r="828" spans="1:17" ht="14.4" customHeight="1" x14ac:dyDescent="0.3">
      <c r="A828" s="831" t="s">
        <v>579</v>
      </c>
      <c r="B828" s="832" t="s">
        <v>5208</v>
      </c>
      <c r="C828" s="832" t="s">
        <v>5209</v>
      </c>
      <c r="D828" s="832" t="s">
        <v>6490</v>
      </c>
      <c r="E828" s="832" t="s">
        <v>6491</v>
      </c>
      <c r="F828" s="849">
        <v>18</v>
      </c>
      <c r="G828" s="849">
        <v>0</v>
      </c>
      <c r="H828" s="849"/>
      <c r="I828" s="849">
        <v>0</v>
      </c>
      <c r="J828" s="849">
        <v>30</v>
      </c>
      <c r="K828" s="849">
        <v>0</v>
      </c>
      <c r="L828" s="849"/>
      <c r="M828" s="849">
        <v>0</v>
      </c>
      <c r="N828" s="849">
        <v>46</v>
      </c>
      <c r="O828" s="849">
        <v>0</v>
      </c>
      <c r="P828" s="837"/>
      <c r="Q828" s="850">
        <v>0</v>
      </c>
    </row>
    <row r="829" spans="1:17" ht="14.4" customHeight="1" x14ac:dyDescent="0.3">
      <c r="A829" s="831" t="s">
        <v>579</v>
      </c>
      <c r="B829" s="832" t="s">
        <v>5208</v>
      </c>
      <c r="C829" s="832" t="s">
        <v>5209</v>
      </c>
      <c r="D829" s="832" t="s">
        <v>5454</v>
      </c>
      <c r="E829" s="832" t="s">
        <v>5455</v>
      </c>
      <c r="F829" s="849">
        <v>26</v>
      </c>
      <c r="G829" s="849">
        <v>76700</v>
      </c>
      <c r="H829" s="849">
        <v>0.99932249322493227</v>
      </c>
      <c r="I829" s="849">
        <v>2950</v>
      </c>
      <c r="J829" s="849">
        <v>26</v>
      </c>
      <c r="K829" s="849">
        <v>76752</v>
      </c>
      <c r="L829" s="849">
        <v>1</v>
      </c>
      <c r="M829" s="849">
        <v>2952</v>
      </c>
      <c r="N829" s="849">
        <v>19</v>
      </c>
      <c r="O829" s="849">
        <v>56202</v>
      </c>
      <c r="P829" s="837">
        <v>0.73225453408380237</v>
      </c>
      <c r="Q829" s="850">
        <v>2958</v>
      </c>
    </row>
    <row r="830" spans="1:17" ht="14.4" customHeight="1" x14ac:dyDescent="0.3">
      <c r="A830" s="831" t="s">
        <v>579</v>
      </c>
      <c r="B830" s="832" t="s">
        <v>5208</v>
      </c>
      <c r="C830" s="832" t="s">
        <v>5209</v>
      </c>
      <c r="D830" s="832" t="s">
        <v>6492</v>
      </c>
      <c r="E830" s="832" t="s">
        <v>6493</v>
      </c>
      <c r="F830" s="849">
        <v>2</v>
      </c>
      <c r="G830" s="849">
        <v>5770</v>
      </c>
      <c r="H830" s="849">
        <v>0.49982674982674985</v>
      </c>
      <c r="I830" s="849">
        <v>2885</v>
      </c>
      <c r="J830" s="849">
        <v>4</v>
      </c>
      <c r="K830" s="849">
        <v>11544</v>
      </c>
      <c r="L830" s="849">
        <v>1</v>
      </c>
      <c r="M830" s="849">
        <v>2886</v>
      </c>
      <c r="N830" s="849">
        <v>2</v>
      </c>
      <c r="O830" s="849">
        <v>5782</v>
      </c>
      <c r="P830" s="837">
        <v>0.50086625086625092</v>
      </c>
      <c r="Q830" s="850">
        <v>2891</v>
      </c>
    </row>
    <row r="831" spans="1:17" ht="14.4" customHeight="1" x14ac:dyDescent="0.3">
      <c r="A831" s="831" t="s">
        <v>579</v>
      </c>
      <c r="B831" s="832" t="s">
        <v>5208</v>
      </c>
      <c r="C831" s="832" t="s">
        <v>5209</v>
      </c>
      <c r="D831" s="832" t="s">
        <v>6494</v>
      </c>
      <c r="E831" s="832" t="s">
        <v>6495</v>
      </c>
      <c r="F831" s="849">
        <v>5</v>
      </c>
      <c r="G831" s="849">
        <v>2220</v>
      </c>
      <c r="H831" s="849"/>
      <c r="I831" s="849">
        <v>444</v>
      </c>
      <c r="J831" s="849"/>
      <c r="K831" s="849"/>
      <c r="L831" s="849"/>
      <c r="M831" s="849"/>
      <c r="N831" s="849">
        <v>4</v>
      </c>
      <c r="O831" s="849">
        <v>1784</v>
      </c>
      <c r="P831" s="837"/>
      <c r="Q831" s="850">
        <v>446</v>
      </c>
    </row>
    <row r="832" spans="1:17" ht="14.4" customHeight="1" x14ac:dyDescent="0.3">
      <c r="A832" s="831" t="s">
        <v>579</v>
      </c>
      <c r="B832" s="832" t="s">
        <v>5208</v>
      </c>
      <c r="C832" s="832" t="s">
        <v>5209</v>
      </c>
      <c r="D832" s="832" t="s">
        <v>6494</v>
      </c>
      <c r="E832" s="832" t="s">
        <v>6496</v>
      </c>
      <c r="F832" s="849">
        <v>20</v>
      </c>
      <c r="G832" s="849">
        <v>8872</v>
      </c>
      <c r="H832" s="849">
        <v>1.5336214347450303</v>
      </c>
      <c r="I832" s="849">
        <v>443.6</v>
      </c>
      <c r="J832" s="849">
        <v>13</v>
      </c>
      <c r="K832" s="849">
        <v>5785</v>
      </c>
      <c r="L832" s="849">
        <v>1</v>
      </c>
      <c r="M832" s="849">
        <v>445</v>
      </c>
      <c r="N832" s="849">
        <v>18</v>
      </c>
      <c r="O832" s="849">
        <v>8028</v>
      </c>
      <c r="P832" s="837">
        <v>1.3877268798617113</v>
      </c>
      <c r="Q832" s="850">
        <v>446</v>
      </c>
    </row>
    <row r="833" spans="1:17" ht="14.4" customHeight="1" x14ac:dyDescent="0.3">
      <c r="A833" s="831" t="s">
        <v>579</v>
      </c>
      <c r="B833" s="832" t="s">
        <v>5208</v>
      </c>
      <c r="C833" s="832" t="s">
        <v>5209</v>
      </c>
      <c r="D833" s="832" t="s">
        <v>6497</v>
      </c>
      <c r="E833" s="832" t="s">
        <v>6498</v>
      </c>
      <c r="F833" s="849"/>
      <c r="G833" s="849"/>
      <c r="H833" s="849"/>
      <c r="I833" s="849"/>
      <c r="J833" s="849">
        <v>2</v>
      </c>
      <c r="K833" s="849">
        <v>8272</v>
      </c>
      <c r="L833" s="849">
        <v>1</v>
      </c>
      <c r="M833" s="849">
        <v>4136</v>
      </c>
      <c r="N833" s="849">
        <v>1</v>
      </c>
      <c r="O833" s="849">
        <v>4142</v>
      </c>
      <c r="P833" s="837">
        <v>0.50072533849129597</v>
      </c>
      <c r="Q833" s="850">
        <v>4142</v>
      </c>
    </row>
    <row r="834" spans="1:17" ht="14.4" customHeight="1" x14ac:dyDescent="0.3">
      <c r="A834" s="831" t="s">
        <v>579</v>
      </c>
      <c r="B834" s="832" t="s">
        <v>5208</v>
      </c>
      <c r="C834" s="832" t="s">
        <v>5209</v>
      </c>
      <c r="D834" s="832" t="s">
        <v>6497</v>
      </c>
      <c r="E834" s="832" t="s">
        <v>6499</v>
      </c>
      <c r="F834" s="849">
        <v>2</v>
      </c>
      <c r="G834" s="849">
        <v>8268</v>
      </c>
      <c r="H834" s="849">
        <v>1.9990328820116054</v>
      </c>
      <c r="I834" s="849">
        <v>4134</v>
      </c>
      <c r="J834" s="849">
        <v>1</v>
      </c>
      <c r="K834" s="849">
        <v>4136</v>
      </c>
      <c r="L834" s="849">
        <v>1</v>
      </c>
      <c r="M834" s="849">
        <v>4136</v>
      </c>
      <c r="N834" s="849"/>
      <c r="O834" s="849"/>
      <c r="P834" s="837"/>
      <c r="Q834" s="850"/>
    </row>
    <row r="835" spans="1:17" ht="14.4" customHeight="1" x14ac:dyDescent="0.3">
      <c r="A835" s="831" t="s">
        <v>579</v>
      </c>
      <c r="B835" s="832" t="s">
        <v>5208</v>
      </c>
      <c r="C835" s="832" t="s">
        <v>5209</v>
      </c>
      <c r="D835" s="832" t="s">
        <v>5210</v>
      </c>
      <c r="E835" s="832" t="s">
        <v>5211</v>
      </c>
      <c r="F835" s="849">
        <v>1223</v>
      </c>
      <c r="G835" s="849">
        <v>306973</v>
      </c>
      <c r="H835" s="849">
        <v>1.0426257459505541</v>
      </c>
      <c r="I835" s="849">
        <v>251</v>
      </c>
      <c r="J835" s="849">
        <v>1173</v>
      </c>
      <c r="K835" s="849">
        <v>294423</v>
      </c>
      <c r="L835" s="849">
        <v>1</v>
      </c>
      <c r="M835" s="849">
        <v>251</v>
      </c>
      <c r="N835" s="849">
        <v>1224</v>
      </c>
      <c r="O835" s="849">
        <v>308448</v>
      </c>
      <c r="P835" s="837">
        <v>1.0476355447774122</v>
      </c>
      <c r="Q835" s="850">
        <v>252</v>
      </c>
    </row>
    <row r="836" spans="1:17" ht="14.4" customHeight="1" x14ac:dyDescent="0.3">
      <c r="A836" s="831" t="s">
        <v>579</v>
      </c>
      <c r="B836" s="832" t="s">
        <v>5208</v>
      </c>
      <c r="C836" s="832" t="s">
        <v>5209</v>
      </c>
      <c r="D836" s="832" t="s">
        <v>5313</v>
      </c>
      <c r="E836" s="832" t="s">
        <v>5314</v>
      </c>
      <c r="F836" s="849">
        <v>5</v>
      </c>
      <c r="G836" s="849">
        <v>600</v>
      </c>
      <c r="H836" s="849">
        <v>1.6666666666666667</v>
      </c>
      <c r="I836" s="849">
        <v>120</v>
      </c>
      <c r="J836" s="849">
        <v>3</v>
      </c>
      <c r="K836" s="849">
        <v>360</v>
      </c>
      <c r="L836" s="849">
        <v>1</v>
      </c>
      <c r="M836" s="849">
        <v>120</v>
      </c>
      <c r="N836" s="849">
        <v>3</v>
      </c>
      <c r="O836" s="849">
        <v>363</v>
      </c>
      <c r="P836" s="837">
        <v>1.0083333333333333</v>
      </c>
      <c r="Q836" s="850">
        <v>121</v>
      </c>
    </row>
    <row r="837" spans="1:17" ht="14.4" customHeight="1" x14ac:dyDescent="0.3">
      <c r="A837" s="831" t="s">
        <v>579</v>
      </c>
      <c r="B837" s="832" t="s">
        <v>5208</v>
      </c>
      <c r="C837" s="832" t="s">
        <v>5209</v>
      </c>
      <c r="D837" s="832" t="s">
        <v>5315</v>
      </c>
      <c r="E837" s="832" t="s">
        <v>5316</v>
      </c>
      <c r="F837" s="849">
        <v>1</v>
      </c>
      <c r="G837" s="849">
        <v>721</v>
      </c>
      <c r="H837" s="849"/>
      <c r="I837" s="849">
        <v>721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579</v>
      </c>
      <c r="B838" s="832" t="s">
        <v>5208</v>
      </c>
      <c r="C838" s="832" t="s">
        <v>5209</v>
      </c>
      <c r="D838" s="832" t="s">
        <v>6500</v>
      </c>
      <c r="E838" s="832" t="s">
        <v>6501</v>
      </c>
      <c r="F838" s="849">
        <v>710</v>
      </c>
      <c r="G838" s="849">
        <v>264051</v>
      </c>
      <c r="H838" s="849">
        <v>0.81462776542017723</v>
      </c>
      <c r="I838" s="849">
        <v>371.90281690140847</v>
      </c>
      <c r="J838" s="849">
        <v>869</v>
      </c>
      <c r="K838" s="849">
        <v>324137</v>
      </c>
      <c r="L838" s="849">
        <v>1</v>
      </c>
      <c r="M838" s="849">
        <v>373</v>
      </c>
      <c r="N838" s="849">
        <v>984</v>
      </c>
      <c r="O838" s="849">
        <v>368011</v>
      </c>
      <c r="P838" s="837">
        <v>1.1353563462363137</v>
      </c>
      <c r="Q838" s="850">
        <v>373.994918699187</v>
      </c>
    </row>
    <row r="839" spans="1:17" ht="14.4" customHeight="1" x14ac:dyDescent="0.3">
      <c r="A839" s="831" t="s">
        <v>579</v>
      </c>
      <c r="B839" s="832" t="s">
        <v>5208</v>
      </c>
      <c r="C839" s="832" t="s">
        <v>5209</v>
      </c>
      <c r="D839" s="832" t="s">
        <v>6502</v>
      </c>
      <c r="E839" s="832" t="s">
        <v>6503</v>
      </c>
      <c r="F839" s="849">
        <v>112</v>
      </c>
      <c r="G839" s="849">
        <v>96802</v>
      </c>
      <c r="H839" s="849">
        <v>1.5122949539134509</v>
      </c>
      <c r="I839" s="849">
        <v>864.30357142857144</v>
      </c>
      <c r="J839" s="849">
        <v>74</v>
      </c>
      <c r="K839" s="849">
        <v>64010</v>
      </c>
      <c r="L839" s="849">
        <v>1</v>
      </c>
      <c r="M839" s="849">
        <v>865</v>
      </c>
      <c r="N839" s="849">
        <v>82</v>
      </c>
      <c r="O839" s="849">
        <v>71011</v>
      </c>
      <c r="P839" s="837">
        <v>1.109373535385096</v>
      </c>
      <c r="Q839" s="850">
        <v>865.98780487804879</v>
      </c>
    </row>
    <row r="840" spans="1:17" ht="14.4" customHeight="1" x14ac:dyDescent="0.3">
      <c r="A840" s="831" t="s">
        <v>579</v>
      </c>
      <c r="B840" s="832" t="s">
        <v>5208</v>
      </c>
      <c r="C840" s="832" t="s">
        <v>5209</v>
      </c>
      <c r="D840" s="832" t="s">
        <v>5318</v>
      </c>
      <c r="E840" s="832" t="s">
        <v>5472</v>
      </c>
      <c r="F840" s="849">
        <v>871</v>
      </c>
      <c r="G840" s="849">
        <v>104484</v>
      </c>
      <c r="H840" s="849">
        <v>1.2298022598870058</v>
      </c>
      <c r="I840" s="849">
        <v>119.95866819747417</v>
      </c>
      <c r="J840" s="849">
        <v>708</v>
      </c>
      <c r="K840" s="849">
        <v>84960</v>
      </c>
      <c r="L840" s="849">
        <v>1</v>
      </c>
      <c r="M840" s="849">
        <v>120</v>
      </c>
      <c r="N840" s="849">
        <v>702</v>
      </c>
      <c r="O840" s="849">
        <v>84940</v>
      </c>
      <c r="P840" s="837">
        <v>0.99976459510357818</v>
      </c>
      <c r="Q840" s="850">
        <v>120.997150997151</v>
      </c>
    </row>
    <row r="841" spans="1:17" ht="14.4" customHeight="1" x14ac:dyDescent="0.3">
      <c r="A841" s="831" t="s">
        <v>579</v>
      </c>
      <c r="B841" s="832" t="s">
        <v>5208</v>
      </c>
      <c r="C841" s="832" t="s">
        <v>5209</v>
      </c>
      <c r="D841" s="832" t="s">
        <v>6504</v>
      </c>
      <c r="E841" s="832" t="s">
        <v>6505</v>
      </c>
      <c r="F841" s="849">
        <v>2</v>
      </c>
      <c r="G841" s="849">
        <v>8978</v>
      </c>
      <c r="H841" s="849">
        <v>1.9986642920747997</v>
      </c>
      <c r="I841" s="849">
        <v>4489</v>
      </c>
      <c r="J841" s="849">
        <v>1</v>
      </c>
      <c r="K841" s="849">
        <v>4492</v>
      </c>
      <c r="L841" s="849">
        <v>1</v>
      </c>
      <c r="M841" s="849">
        <v>4492</v>
      </c>
      <c r="N841" s="849"/>
      <c r="O841" s="849"/>
      <c r="P841" s="837"/>
      <c r="Q841" s="850"/>
    </row>
    <row r="842" spans="1:17" ht="14.4" customHeight="1" x14ac:dyDescent="0.3">
      <c r="A842" s="831" t="s">
        <v>579</v>
      </c>
      <c r="B842" s="832" t="s">
        <v>5208</v>
      </c>
      <c r="C842" s="832" t="s">
        <v>5209</v>
      </c>
      <c r="D842" s="832" t="s">
        <v>6504</v>
      </c>
      <c r="E842" s="832" t="s">
        <v>6506</v>
      </c>
      <c r="F842" s="849">
        <v>8</v>
      </c>
      <c r="G842" s="849">
        <v>35912</v>
      </c>
      <c r="H842" s="849">
        <v>0.99933214603739984</v>
      </c>
      <c r="I842" s="849">
        <v>4489</v>
      </c>
      <c r="J842" s="849">
        <v>8</v>
      </c>
      <c r="K842" s="849">
        <v>35936</v>
      </c>
      <c r="L842" s="849">
        <v>1</v>
      </c>
      <c r="M842" s="849">
        <v>4492</v>
      </c>
      <c r="N842" s="849">
        <v>10</v>
      </c>
      <c r="O842" s="849">
        <v>44990</v>
      </c>
      <c r="P842" s="837">
        <v>1.2519479073909172</v>
      </c>
      <c r="Q842" s="850">
        <v>4499</v>
      </c>
    </row>
    <row r="843" spans="1:17" ht="14.4" customHeight="1" x14ac:dyDescent="0.3">
      <c r="A843" s="831" t="s">
        <v>579</v>
      </c>
      <c r="B843" s="832" t="s">
        <v>5208</v>
      </c>
      <c r="C843" s="832" t="s">
        <v>5209</v>
      </c>
      <c r="D843" s="832" t="s">
        <v>6507</v>
      </c>
      <c r="E843" s="832" t="s">
        <v>6508</v>
      </c>
      <c r="F843" s="849">
        <v>3</v>
      </c>
      <c r="G843" s="849">
        <v>11505</v>
      </c>
      <c r="H843" s="849">
        <v>2.9976550286607608</v>
      </c>
      <c r="I843" s="849">
        <v>3835</v>
      </c>
      <c r="J843" s="849">
        <v>1</v>
      </c>
      <c r="K843" s="849">
        <v>3838</v>
      </c>
      <c r="L843" s="849">
        <v>1</v>
      </c>
      <c r="M843" s="849">
        <v>3838</v>
      </c>
      <c r="N843" s="849">
        <v>2</v>
      </c>
      <c r="O843" s="849">
        <v>7690</v>
      </c>
      <c r="P843" s="837">
        <v>2.0036477331943723</v>
      </c>
      <c r="Q843" s="850">
        <v>3845</v>
      </c>
    </row>
    <row r="844" spans="1:17" ht="14.4" customHeight="1" x14ac:dyDescent="0.3">
      <c r="A844" s="831" t="s">
        <v>579</v>
      </c>
      <c r="B844" s="832" t="s">
        <v>5208</v>
      </c>
      <c r="C844" s="832" t="s">
        <v>5209</v>
      </c>
      <c r="D844" s="832" t="s">
        <v>6507</v>
      </c>
      <c r="E844" s="832" t="s">
        <v>6509</v>
      </c>
      <c r="F844" s="849">
        <v>6</v>
      </c>
      <c r="G844" s="849">
        <v>23010</v>
      </c>
      <c r="H844" s="849">
        <v>0.59953100573215212</v>
      </c>
      <c r="I844" s="849">
        <v>3835</v>
      </c>
      <c r="J844" s="849">
        <v>10</v>
      </c>
      <c r="K844" s="849">
        <v>38380</v>
      </c>
      <c r="L844" s="849">
        <v>1</v>
      </c>
      <c r="M844" s="849">
        <v>3838</v>
      </c>
      <c r="N844" s="849">
        <v>9</v>
      </c>
      <c r="O844" s="849">
        <v>34605</v>
      </c>
      <c r="P844" s="837">
        <v>0.90164147993746746</v>
      </c>
      <c r="Q844" s="850">
        <v>3845</v>
      </c>
    </row>
    <row r="845" spans="1:17" ht="14.4" customHeight="1" x14ac:dyDescent="0.3">
      <c r="A845" s="831" t="s">
        <v>579</v>
      </c>
      <c r="B845" s="832" t="s">
        <v>5208</v>
      </c>
      <c r="C845" s="832" t="s">
        <v>5209</v>
      </c>
      <c r="D845" s="832" t="s">
        <v>6510</v>
      </c>
      <c r="E845" s="832" t="s">
        <v>6511</v>
      </c>
      <c r="F845" s="849">
        <v>1</v>
      </c>
      <c r="G845" s="849">
        <v>885</v>
      </c>
      <c r="H845" s="849">
        <v>1</v>
      </c>
      <c r="I845" s="849">
        <v>885</v>
      </c>
      <c r="J845" s="849">
        <v>1</v>
      </c>
      <c r="K845" s="849">
        <v>885</v>
      </c>
      <c r="L845" s="849">
        <v>1</v>
      </c>
      <c r="M845" s="849">
        <v>885</v>
      </c>
      <c r="N845" s="849"/>
      <c r="O845" s="849"/>
      <c r="P845" s="837"/>
      <c r="Q845" s="850"/>
    </row>
    <row r="846" spans="1:17" ht="14.4" customHeight="1" x14ac:dyDescent="0.3">
      <c r="A846" s="831" t="s">
        <v>579</v>
      </c>
      <c r="B846" s="832" t="s">
        <v>5208</v>
      </c>
      <c r="C846" s="832" t="s">
        <v>5209</v>
      </c>
      <c r="D846" s="832" t="s">
        <v>6510</v>
      </c>
      <c r="E846" s="832" t="s">
        <v>6512</v>
      </c>
      <c r="F846" s="849">
        <v>3</v>
      </c>
      <c r="G846" s="849">
        <v>2655</v>
      </c>
      <c r="H846" s="849">
        <v>1</v>
      </c>
      <c r="I846" s="849">
        <v>885</v>
      </c>
      <c r="J846" s="849">
        <v>3</v>
      </c>
      <c r="K846" s="849">
        <v>2655</v>
      </c>
      <c r="L846" s="849">
        <v>1</v>
      </c>
      <c r="M846" s="849">
        <v>885</v>
      </c>
      <c r="N846" s="849">
        <v>2</v>
      </c>
      <c r="O846" s="849">
        <v>1774</v>
      </c>
      <c r="P846" s="837">
        <v>0.66817325800376648</v>
      </c>
      <c r="Q846" s="850">
        <v>887</v>
      </c>
    </row>
    <row r="847" spans="1:17" ht="14.4" customHeight="1" x14ac:dyDescent="0.3">
      <c r="A847" s="831" t="s">
        <v>579</v>
      </c>
      <c r="B847" s="832" t="s">
        <v>5208</v>
      </c>
      <c r="C847" s="832" t="s">
        <v>5209</v>
      </c>
      <c r="D847" s="832" t="s">
        <v>5325</v>
      </c>
      <c r="E847" s="832" t="s">
        <v>5326</v>
      </c>
      <c r="F847" s="849">
        <v>2</v>
      </c>
      <c r="G847" s="849">
        <v>366</v>
      </c>
      <c r="H847" s="849"/>
      <c r="I847" s="849">
        <v>183</v>
      </c>
      <c r="J847" s="849"/>
      <c r="K847" s="849"/>
      <c r="L847" s="849"/>
      <c r="M847" s="849"/>
      <c r="N847" s="849">
        <v>1</v>
      </c>
      <c r="O847" s="849">
        <v>375</v>
      </c>
      <c r="P847" s="837"/>
      <c r="Q847" s="850">
        <v>375</v>
      </c>
    </row>
    <row r="848" spans="1:17" ht="14.4" customHeight="1" x14ac:dyDescent="0.3">
      <c r="A848" s="831" t="s">
        <v>579</v>
      </c>
      <c r="B848" s="832" t="s">
        <v>5208</v>
      </c>
      <c r="C848" s="832" t="s">
        <v>5209</v>
      </c>
      <c r="D848" s="832" t="s">
        <v>5325</v>
      </c>
      <c r="E848" s="832" t="s">
        <v>5327</v>
      </c>
      <c r="F848" s="849">
        <v>2</v>
      </c>
      <c r="G848" s="849">
        <v>366</v>
      </c>
      <c r="H848" s="849">
        <v>2</v>
      </c>
      <c r="I848" s="849">
        <v>183</v>
      </c>
      <c r="J848" s="849">
        <v>1</v>
      </c>
      <c r="K848" s="849">
        <v>183</v>
      </c>
      <c r="L848" s="849">
        <v>1</v>
      </c>
      <c r="M848" s="849">
        <v>183</v>
      </c>
      <c r="N848" s="849">
        <v>1</v>
      </c>
      <c r="O848" s="849">
        <v>375</v>
      </c>
      <c r="P848" s="837">
        <v>2.0491803278688523</v>
      </c>
      <c r="Q848" s="850">
        <v>375</v>
      </c>
    </row>
    <row r="849" spans="1:17" ht="14.4" customHeight="1" x14ac:dyDescent="0.3">
      <c r="A849" s="831" t="s">
        <v>579</v>
      </c>
      <c r="B849" s="832" t="s">
        <v>5208</v>
      </c>
      <c r="C849" s="832" t="s">
        <v>5209</v>
      </c>
      <c r="D849" s="832" t="s">
        <v>5328</v>
      </c>
      <c r="E849" s="832" t="s">
        <v>5329</v>
      </c>
      <c r="F849" s="849">
        <v>2</v>
      </c>
      <c r="G849" s="849">
        <v>1296</v>
      </c>
      <c r="H849" s="849">
        <v>2</v>
      </c>
      <c r="I849" s="849">
        <v>648</v>
      </c>
      <c r="J849" s="849">
        <v>1</v>
      </c>
      <c r="K849" s="849">
        <v>648</v>
      </c>
      <c r="L849" s="849">
        <v>1</v>
      </c>
      <c r="M849" s="849">
        <v>648</v>
      </c>
      <c r="N849" s="849"/>
      <c r="O849" s="849"/>
      <c r="P849" s="837"/>
      <c r="Q849" s="850"/>
    </row>
    <row r="850" spans="1:17" ht="14.4" customHeight="1" x14ac:dyDescent="0.3">
      <c r="A850" s="831" t="s">
        <v>579</v>
      </c>
      <c r="B850" s="832" t="s">
        <v>5208</v>
      </c>
      <c r="C850" s="832" t="s">
        <v>5209</v>
      </c>
      <c r="D850" s="832" t="s">
        <v>5328</v>
      </c>
      <c r="E850" s="832" t="s">
        <v>5330</v>
      </c>
      <c r="F850" s="849"/>
      <c r="G850" s="849"/>
      <c r="H850" s="849"/>
      <c r="I850" s="849"/>
      <c r="J850" s="849"/>
      <c r="K850" s="849"/>
      <c r="L850" s="849"/>
      <c r="M850" s="849"/>
      <c r="N850" s="849">
        <v>3</v>
      </c>
      <c r="O850" s="849">
        <v>2952</v>
      </c>
      <c r="P850" s="837"/>
      <c r="Q850" s="850">
        <v>984</v>
      </c>
    </row>
    <row r="851" spans="1:17" ht="14.4" customHeight="1" x14ac:dyDescent="0.3">
      <c r="A851" s="831" t="s">
        <v>579</v>
      </c>
      <c r="B851" s="832" t="s">
        <v>5208</v>
      </c>
      <c r="C851" s="832" t="s">
        <v>5209</v>
      </c>
      <c r="D851" s="832" t="s">
        <v>6513</v>
      </c>
      <c r="E851" s="832" t="s">
        <v>6514</v>
      </c>
      <c r="F851" s="849">
        <v>2</v>
      </c>
      <c r="G851" s="849">
        <v>3722</v>
      </c>
      <c r="H851" s="849">
        <v>0.99946294307196559</v>
      </c>
      <c r="I851" s="849">
        <v>1861</v>
      </c>
      <c r="J851" s="849">
        <v>2</v>
      </c>
      <c r="K851" s="849">
        <v>3724</v>
      </c>
      <c r="L851" s="849">
        <v>1</v>
      </c>
      <c r="M851" s="849">
        <v>1862</v>
      </c>
      <c r="N851" s="849">
        <v>1</v>
      </c>
      <c r="O851" s="849">
        <v>1865</v>
      </c>
      <c r="P851" s="837">
        <v>0.50080558539205156</v>
      </c>
      <c r="Q851" s="850">
        <v>1865</v>
      </c>
    </row>
    <row r="852" spans="1:17" ht="14.4" customHeight="1" x14ac:dyDescent="0.3">
      <c r="A852" s="831" t="s">
        <v>579</v>
      </c>
      <c r="B852" s="832" t="s">
        <v>5208</v>
      </c>
      <c r="C852" s="832" t="s">
        <v>5209</v>
      </c>
      <c r="D852" s="832" t="s">
        <v>6513</v>
      </c>
      <c r="E852" s="832" t="s">
        <v>6515</v>
      </c>
      <c r="F852" s="849">
        <v>25</v>
      </c>
      <c r="G852" s="849">
        <v>46525</v>
      </c>
      <c r="H852" s="849">
        <v>0.78083042427497318</v>
      </c>
      <c r="I852" s="849">
        <v>1861</v>
      </c>
      <c r="J852" s="849">
        <v>32</v>
      </c>
      <c r="K852" s="849">
        <v>59584</v>
      </c>
      <c r="L852" s="849">
        <v>1</v>
      </c>
      <c r="M852" s="849">
        <v>1862</v>
      </c>
      <c r="N852" s="849">
        <v>34</v>
      </c>
      <c r="O852" s="849">
        <v>63410</v>
      </c>
      <c r="P852" s="837">
        <v>1.0642118689581095</v>
      </c>
      <c r="Q852" s="850">
        <v>1865</v>
      </c>
    </row>
    <row r="853" spans="1:17" ht="14.4" customHeight="1" x14ac:dyDescent="0.3">
      <c r="A853" s="831" t="s">
        <v>579</v>
      </c>
      <c r="B853" s="832" t="s">
        <v>5208</v>
      </c>
      <c r="C853" s="832" t="s">
        <v>5209</v>
      </c>
      <c r="D853" s="832" t="s">
        <v>6516</v>
      </c>
      <c r="E853" s="832" t="s">
        <v>6517</v>
      </c>
      <c r="F853" s="849">
        <v>6</v>
      </c>
      <c r="G853" s="849">
        <v>702</v>
      </c>
      <c r="H853" s="849"/>
      <c r="I853" s="849">
        <v>117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579</v>
      </c>
      <c r="B854" s="832" t="s">
        <v>5208</v>
      </c>
      <c r="C854" s="832" t="s">
        <v>5209</v>
      </c>
      <c r="D854" s="832" t="s">
        <v>6516</v>
      </c>
      <c r="E854" s="832" t="s">
        <v>6518</v>
      </c>
      <c r="F854" s="849">
        <v>3</v>
      </c>
      <c r="G854" s="849">
        <v>351</v>
      </c>
      <c r="H854" s="849">
        <v>3</v>
      </c>
      <c r="I854" s="849">
        <v>117</v>
      </c>
      <c r="J854" s="849">
        <v>1</v>
      </c>
      <c r="K854" s="849">
        <v>117</v>
      </c>
      <c r="L854" s="849">
        <v>1</v>
      </c>
      <c r="M854" s="849">
        <v>117</v>
      </c>
      <c r="N854" s="849">
        <v>5</v>
      </c>
      <c r="O854" s="849">
        <v>585</v>
      </c>
      <c r="P854" s="837">
        <v>5</v>
      </c>
      <c r="Q854" s="850">
        <v>117</v>
      </c>
    </row>
    <row r="855" spans="1:17" ht="14.4" customHeight="1" x14ac:dyDescent="0.3">
      <c r="A855" s="831" t="s">
        <v>579</v>
      </c>
      <c r="B855" s="832" t="s">
        <v>5208</v>
      </c>
      <c r="C855" s="832" t="s">
        <v>5209</v>
      </c>
      <c r="D855" s="832" t="s">
        <v>5331</v>
      </c>
      <c r="E855" s="832" t="s">
        <v>5332</v>
      </c>
      <c r="F855" s="849">
        <v>1</v>
      </c>
      <c r="G855" s="849">
        <v>319</v>
      </c>
      <c r="H855" s="849"/>
      <c r="I855" s="849">
        <v>319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579</v>
      </c>
      <c r="B856" s="832" t="s">
        <v>5208</v>
      </c>
      <c r="C856" s="832" t="s">
        <v>5209</v>
      </c>
      <c r="D856" s="832" t="s">
        <v>5331</v>
      </c>
      <c r="E856" s="832" t="s">
        <v>5333</v>
      </c>
      <c r="F856" s="849">
        <v>66</v>
      </c>
      <c r="G856" s="849">
        <v>21046</v>
      </c>
      <c r="H856" s="849">
        <v>1.3194984326018808</v>
      </c>
      <c r="I856" s="849">
        <v>318.87878787878788</v>
      </c>
      <c r="J856" s="849">
        <v>50</v>
      </c>
      <c r="K856" s="849">
        <v>15950</v>
      </c>
      <c r="L856" s="849">
        <v>1</v>
      </c>
      <c r="M856" s="849">
        <v>319</v>
      </c>
      <c r="N856" s="849">
        <v>59</v>
      </c>
      <c r="O856" s="849">
        <v>20827</v>
      </c>
      <c r="P856" s="837">
        <v>1.3057680250783699</v>
      </c>
      <c r="Q856" s="850">
        <v>353</v>
      </c>
    </row>
    <row r="857" spans="1:17" ht="14.4" customHeight="1" x14ac:dyDescent="0.3">
      <c r="A857" s="831" t="s">
        <v>579</v>
      </c>
      <c r="B857" s="832" t="s">
        <v>5208</v>
      </c>
      <c r="C857" s="832" t="s">
        <v>5209</v>
      </c>
      <c r="D857" s="832" t="s">
        <v>5334</v>
      </c>
      <c r="E857" s="832" t="s">
        <v>5335</v>
      </c>
      <c r="F857" s="849">
        <v>2</v>
      </c>
      <c r="G857" s="849">
        <v>1000</v>
      </c>
      <c r="H857" s="849">
        <v>2</v>
      </c>
      <c r="I857" s="849">
        <v>500</v>
      </c>
      <c r="J857" s="849">
        <v>1</v>
      </c>
      <c r="K857" s="849">
        <v>500</v>
      </c>
      <c r="L857" s="849">
        <v>1</v>
      </c>
      <c r="M857" s="849">
        <v>500</v>
      </c>
      <c r="N857" s="849">
        <v>1</v>
      </c>
      <c r="O857" s="849">
        <v>501</v>
      </c>
      <c r="P857" s="837">
        <v>1.002</v>
      </c>
      <c r="Q857" s="850">
        <v>501</v>
      </c>
    </row>
    <row r="858" spans="1:17" ht="14.4" customHeight="1" x14ac:dyDescent="0.3">
      <c r="A858" s="831" t="s">
        <v>579</v>
      </c>
      <c r="B858" s="832" t="s">
        <v>5208</v>
      </c>
      <c r="C858" s="832" t="s">
        <v>5209</v>
      </c>
      <c r="D858" s="832" t="s">
        <v>5334</v>
      </c>
      <c r="E858" s="832" t="s">
        <v>5336</v>
      </c>
      <c r="F858" s="849"/>
      <c r="G858" s="849"/>
      <c r="H858" s="849"/>
      <c r="I858" s="849"/>
      <c r="J858" s="849"/>
      <c r="K858" s="849"/>
      <c r="L858" s="849"/>
      <c r="M858" s="849"/>
      <c r="N858" s="849">
        <v>1</v>
      </c>
      <c r="O858" s="849">
        <v>501</v>
      </c>
      <c r="P858" s="837"/>
      <c r="Q858" s="850">
        <v>501</v>
      </c>
    </row>
    <row r="859" spans="1:17" ht="14.4" customHeight="1" x14ac:dyDescent="0.3">
      <c r="A859" s="831" t="s">
        <v>579</v>
      </c>
      <c r="B859" s="832" t="s">
        <v>5208</v>
      </c>
      <c r="C859" s="832" t="s">
        <v>5209</v>
      </c>
      <c r="D859" s="832" t="s">
        <v>6519</v>
      </c>
      <c r="E859" s="832" t="s">
        <v>6520</v>
      </c>
      <c r="F859" s="849"/>
      <c r="G859" s="849"/>
      <c r="H859" s="849"/>
      <c r="I859" s="849"/>
      <c r="J859" s="849">
        <v>1</v>
      </c>
      <c r="K859" s="849">
        <v>505</v>
      </c>
      <c r="L859" s="849">
        <v>1</v>
      </c>
      <c r="M859" s="849">
        <v>505</v>
      </c>
      <c r="N859" s="849">
        <v>2</v>
      </c>
      <c r="O859" s="849">
        <v>1012</v>
      </c>
      <c r="P859" s="837">
        <v>2.003960396039604</v>
      </c>
      <c r="Q859" s="850">
        <v>506</v>
      </c>
    </row>
    <row r="860" spans="1:17" ht="14.4" customHeight="1" x14ac:dyDescent="0.3">
      <c r="A860" s="831" t="s">
        <v>579</v>
      </c>
      <c r="B860" s="832" t="s">
        <v>5208</v>
      </c>
      <c r="C860" s="832" t="s">
        <v>5209</v>
      </c>
      <c r="D860" s="832" t="s">
        <v>5337</v>
      </c>
      <c r="E860" s="832" t="s">
        <v>5338</v>
      </c>
      <c r="F860" s="849"/>
      <c r="G860" s="849"/>
      <c r="H860" s="849"/>
      <c r="I860" s="849"/>
      <c r="J860" s="849">
        <v>1</v>
      </c>
      <c r="K860" s="849">
        <v>132</v>
      </c>
      <c r="L860" s="849">
        <v>1</v>
      </c>
      <c r="M860" s="849">
        <v>132</v>
      </c>
      <c r="N860" s="849"/>
      <c r="O860" s="849"/>
      <c r="P860" s="837"/>
      <c r="Q860" s="850"/>
    </row>
    <row r="861" spans="1:17" ht="14.4" customHeight="1" x14ac:dyDescent="0.3">
      <c r="A861" s="831" t="s">
        <v>579</v>
      </c>
      <c r="B861" s="832" t="s">
        <v>5208</v>
      </c>
      <c r="C861" s="832" t="s">
        <v>5209</v>
      </c>
      <c r="D861" s="832" t="s">
        <v>6521</v>
      </c>
      <c r="E861" s="832" t="s">
        <v>6522</v>
      </c>
      <c r="F861" s="849">
        <v>41</v>
      </c>
      <c r="G861" s="849">
        <v>108609</v>
      </c>
      <c r="H861" s="849">
        <v>0.6403832547169811</v>
      </c>
      <c r="I861" s="849">
        <v>2649</v>
      </c>
      <c r="J861" s="849">
        <v>64</v>
      </c>
      <c r="K861" s="849">
        <v>169600</v>
      </c>
      <c r="L861" s="849">
        <v>1</v>
      </c>
      <c r="M861" s="849">
        <v>2650</v>
      </c>
      <c r="N861" s="849">
        <v>46</v>
      </c>
      <c r="O861" s="849">
        <v>122130</v>
      </c>
      <c r="P861" s="837">
        <v>0.72010613207547169</v>
      </c>
      <c r="Q861" s="850">
        <v>2655</v>
      </c>
    </row>
    <row r="862" spans="1:17" ht="14.4" customHeight="1" x14ac:dyDescent="0.3">
      <c r="A862" s="831" t="s">
        <v>579</v>
      </c>
      <c r="B862" s="832" t="s">
        <v>5208</v>
      </c>
      <c r="C862" s="832" t="s">
        <v>5209</v>
      </c>
      <c r="D862" s="832" t="s">
        <v>6523</v>
      </c>
      <c r="E862" s="832" t="s">
        <v>6524</v>
      </c>
      <c r="F862" s="849"/>
      <c r="G862" s="849"/>
      <c r="H862" s="849"/>
      <c r="I862" s="849"/>
      <c r="J862" s="849"/>
      <c r="K862" s="849"/>
      <c r="L862" s="849"/>
      <c r="M862" s="849"/>
      <c r="N862" s="849">
        <v>1</v>
      </c>
      <c r="O862" s="849">
        <v>4796</v>
      </c>
      <c r="P862" s="837"/>
      <c r="Q862" s="850">
        <v>4796</v>
      </c>
    </row>
    <row r="863" spans="1:17" ht="14.4" customHeight="1" x14ac:dyDescent="0.3">
      <c r="A863" s="831" t="s">
        <v>579</v>
      </c>
      <c r="B863" s="832" t="s">
        <v>5208</v>
      </c>
      <c r="C863" s="832" t="s">
        <v>5209</v>
      </c>
      <c r="D863" s="832" t="s">
        <v>6523</v>
      </c>
      <c r="E863" s="832" t="s">
        <v>6525</v>
      </c>
      <c r="F863" s="849">
        <v>6</v>
      </c>
      <c r="G863" s="849">
        <v>28716</v>
      </c>
      <c r="H863" s="849">
        <v>0.66624904294563936</v>
      </c>
      <c r="I863" s="849">
        <v>4786</v>
      </c>
      <c r="J863" s="849">
        <v>9</v>
      </c>
      <c r="K863" s="849">
        <v>43101</v>
      </c>
      <c r="L863" s="849">
        <v>1</v>
      </c>
      <c r="M863" s="849">
        <v>4789</v>
      </c>
      <c r="N863" s="849">
        <v>4</v>
      </c>
      <c r="O863" s="849">
        <v>19184</v>
      </c>
      <c r="P863" s="837">
        <v>0.44509408134382034</v>
      </c>
      <c r="Q863" s="850">
        <v>4796</v>
      </c>
    </row>
    <row r="864" spans="1:17" ht="14.4" customHeight="1" x14ac:dyDescent="0.3">
      <c r="A864" s="831" t="s">
        <v>579</v>
      </c>
      <c r="B864" s="832" t="s">
        <v>5208</v>
      </c>
      <c r="C864" s="832" t="s">
        <v>5209</v>
      </c>
      <c r="D864" s="832" t="s">
        <v>6526</v>
      </c>
      <c r="E864" s="832" t="s">
        <v>6527</v>
      </c>
      <c r="F864" s="849"/>
      <c r="G864" s="849"/>
      <c r="H864" s="849"/>
      <c r="I864" s="849"/>
      <c r="J864" s="849"/>
      <c r="K864" s="849"/>
      <c r="L864" s="849"/>
      <c r="M864" s="849"/>
      <c r="N864" s="849">
        <v>1</v>
      </c>
      <c r="O864" s="849">
        <v>4109</v>
      </c>
      <c r="P864" s="837"/>
      <c r="Q864" s="850">
        <v>4109</v>
      </c>
    </row>
    <row r="865" spans="1:17" ht="14.4" customHeight="1" x14ac:dyDescent="0.3">
      <c r="A865" s="831" t="s">
        <v>579</v>
      </c>
      <c r="B865" s="832" t="s">
        <v>5208</v>
      </c>
      <c r="C865" s="832" t="s">
        <v>5209</v>
      </c>
      <c r="D865" s="832" t="s">
        <v>6526</v>
      </c>
      <c r="E865" s="832" t="s">
        <v>6528</v>
      </c>
      <c r="F865" s="849">
        <v>2</v>
      </c>
      <c r="G865" s="849">
        <v>8202</v>
      </c>
      <c r="H865" s="849"/>
      <c r="I865" s="849">
        <v>4101</v>
      </c>
      <c r="J865" s="849"/>
      <c r="K865" s="849"/>
      <c r="L865" s="849"/>
      <c r="M865" s="849"/>
      <c r="N865" s="849">
        <v>1</v>
      </c>
      <c r="O865" s="849">
        <v>4109</v>
      </c>
      <c r="P865" s="837"/>
      <c r="Q865" s="850">
        <v>4109</v>
      </c>
    </row>
    <row r="866" spans="1:17" ht="14.4" customHeight="1" x14ac:dyDescent="0.3">
      <c r="A866" s="831" t="s">
        <v>579</v>
      </c>
      <c r="B866" s="832" t="s">
        <v>5208</v>
      </c>
      <c r="C866" s="832" t="s">
        <v>5209</v>
      </c>
      <c r="D866" s="832" t="s">
        <v>6529</v>
      </c>
      <c r="E866" s="832" t="s">
        <v>6530</v>
      </c>
      <c r="F866" s="849">
        <v>74</v>
      </c>
      <c r="G866" s="849">
        <v>421808</v>
      </c>
      <c r="H866" s="849">
        <v>1.4482131146978139</v>
      </c>
      <c r="I866" s="849">
        <v>5700.1081081081084</v>
      </c>
      <c r="J866" s="849">
        <v>51</v>
      </c>
      <c r="K866" s="849">
        <v>291261</v>
      </c>
      <c r="L866" s="849">
        <v>1</v>
      </c>
      <c r="M866" s="849">
        <v>5711</v>
      </c>
      <c r="N866" s="849">
        <v>59</v>
      </c>
      <c r="O866" s="849">
        <v>337834</v>
      </c>
      <c r="P866" s="837">
        <v>1.1599012569482354</v>
      </c>
      <c r="Q866" s="850">
        <v>5726</v>
      </c>
    </row>
    <row r="867" spans="1:17" ht="14.4" customHeight="1" x14ac:dyDescent="0.3">
      <c r="A867" s="831" t="s">
        <v>579</v>
      </c>
      <c r="B867" s="832" t="s">
        <v>5208</v>
      </c>
      <c r="C867" s="832" t="s">
        <v>5209</v>
      </c>
      <c r="D867" s="832" t="s">
        <v>6531</v>
      </c>
      <c r="E867" s="832" t="s">
        <v>6532</v>
      </c>
      <c r="F867" s="849">
        <v>5</v>
      </c>
      <c r="G867" s="849">
        <v>12755</v>
      </c>
      <c r="H867" s="849">
        <v>1.6660135841170325</v>
      </c>
      <c r="I867" s="849">
        <v>2551</v>
      </c>
      <c r="J867" s="849">
        <v>3</v>
      </c>
      <c r="K867" s="849">
        <v>7656</v>
      </c>
      <c r="L867" s="849">
        <v>1</v>
      </c>
      <c r="M867" s="849">
        <v>2552</v>
      </c>
      <c r="N867" s="849">
        <v>1</v>
      </c>
      <c r="O867" s="849">
        <v>2555</v>
      </c>
      <c r="P867" s="837">
        <v>0.33372518286311392</v>
      </c>
      <c r="Q867" s="850">
        <v>2555</v>
      </c>
    </row>
    <row r="868" spans="1:17" ht="14.4" customHeight="1" x14ac:dyDescent="0.3">
      <c r="A868" s="831" t="s">
        <v>579</v>
      </c>
      <c r="B868" s="832" t="s">
        <v>5208</v>
      </c>
      <c r="C868" s="832" t="s">
        <v>5209</v>
      </c>
      <c r="D868" s="832" t="s">
        <v>6531</v>
      </c>
      <c r="E868" s="832" t="s">
        <v>6533</v>
      </c>
      <c r="F868" s="849">
        <v>2</v>
      </c>
      <c r="G868" s="849">
        <v>5102</v>
      </c>
      <c r="H868" s="849">
        <v>0.99960815047021945</v>
      </c>
      <c r="I868" s="849">
        <v>2551</v>
      </c>
      <c r="J868" s="849">
        <v>2</v>
      </c>
      <c r="K868" s="849">
        <v>5104</v>
      </c>
      <c r="L868" s="849">
        <v>1</v>
      </c>
      <c r="M868" s="849">
        <v>2552</v>
      </c>
      <c r="N868" s="849">
        <v>1</v>
      </c>
      <c r="O868" s="849">
        <v>2555</v>
      </c>
      <c r="P868" s="837">
        <v>0.50058777429467083</v>
      </c>
      <c r="Q868" s="850">
        <v>2555</v>
      </c>
    </row>
    <row r="869" spans="1:17" ht="14.4" customHeight="1" x14ac:dyDescent="0.3">
      <c r="A869" s="831" t="s">
        <v>579</v>
      </c>
      <c r="B869" s="832" t="s">
        <v>5208</v>
      </c>
      <c r="C869" s="832" t="s">
        <v>5209</v>
      </c>
      <c r="D869" s="832" t="s">
        <v>6534</v>
      </c>
      <c r="E869" s="832" t="s">
        <v>6535</v>
      </c>
      <c r="F869" s="849">
        <v>26</v>
      </c>
      <c r="G869" s="849">
        <v>66248</v>
      </c>
      <c r="H869" s="849">
        <v>1.2995154867690617</v>
      </c>
      <c r="I869" s="849">
        <v>2548</v>
      </c>
      <c r="J869" s="849">
        <v>20</v>
      </c>
      <c r="K869" s="849">
        <v>50979</v>
      </c>
      <c r="L869" s="849">
        <v>1</v>
      </c>
      <c r="M869" s="849">
        <v>2548.9499999999998</v>
      </c>
      <c r="N869" s="849">
        <v>35</v>
      </c>
      <c r="O869" s="849">
        <v>89390</v>
      </c>
      <c r="P869" s="837">
        <v>1.7534671139096492</v>
      </c>
      <c r="Q869" s="850">
        <v>2554</v>
      </c>
    </row>
    <row r="870" spans="1:17" ht="14.4" customHeight="1" x14ac:dyDescent="0.3">
      <c r="A870" s="831" t="s">
        <v>579</v>
      </c>
      <c r="B870" s="832" t="s">
        <v>5208</v>
      </c>
      <c r="C870" s="832" t="s">
        <v>5209</v>
      </c>
      <c r="D870" s="832" t="s">
        <v>6536</v>
      </c>
      <c r="E870" s="832" t="s">
        <v>6537</v>
      </c>
      <c r="F870" s="849">
        <v>3</v>
      </c>
      <c r="G870" s="849">
        <v>13710</v>
      </c>
      <c r="H870" s="849">
        <v>0.21417524565322668</v>
      </c>
      <c r="I870" s="849">
        <v>4570</v>
      </c>
      <c r="J870" s="849">
        <v>14</v>
      </c>
      <c r="K870" s="849">
        <v>64013</v>
      </c>
      <c r="L870" s="849">
        <v>1</v>
      </c>
      <c r="M870" s="849">
        <v>4572.3571428571431</v>
      </c>
      <c r="N870" s="849">
        <v>4</v>
      </c>
      <c r="O870" s="849">
        <v>18320</v>
      </c>
      <c r="P870" s="837">
        <v>0.28619186727695939</v>
      </c>
      <c r="Q870" s="850">
        <v>4580</v>
      </c>
    </row>
    <row r="871" spans="1:17" ht="14.4" customHeight="1" x14ac:dyDescent="0.3">
      <c r="A871" s="831" t="s">
        <v>579</v>
      </c>
      <c r="B871" s="832" t="s">
        <v>5208</v>
      </c>
      <c r="C871" s="832" t="s">
        <v>5209</v>
      </c>
      <c r="D871" s="832" t="s">
        <v>5345</v>
      </c>
      <c r="E871" s="832" t="s">
        <v>5346</v>
      </c>
      <c r="F871" s="849">
        <v>8</v>
      </c>
      <c r="G871" s="849">
        <v>29680</v>
      </c>
      <c r="H871" s="849">
        <v>1.1419337462967951</v>
      </c>
      <c r="I871" s="849">
        <v>3710</v>
      </c>
      <c r="J871" s="849">
        <v>7</v>
      </c>
      <c r="K871" s="849">
        <v>25991</v>
      </c>
      <c r="L871" s="849">
        <v>1</v>
      </c>
      <c r="M871" s="849">
        <v>3713</v>
      </c>
      <c r="N871" s="849">
        <v>8</v>
      </c>
      <c r="O871" s="849">
        <v>29752</v>
      </c>
      <c r="P871" s="837">
        <v>1.1447039359778384</v>
      </c>
      <c r="Q871" s="850">
        <v>3719</v>
      </c>
    </row>
    <row r="872" spans="1:17" ht="14.4" customHeight="1" x14ac:dyDescent="0.3">
      <c r="A872" s="831" t="s">
        <v>579</v>
      </c>
      <c r="B872" s="832" t="s">
        <v>5208</v>
      </c>
      <c r="C872" s="832" t="s">
        <v>5209</v>
      </c>
      <c r="D872" s="832" t="s">
        <v>6538</v>
      </c>
      <c r="E872" s="832" t="s">
        <v>6539</v>
      </c>
      <c r="F872" s="849">
        <v>15</v>
      </c>
      <c r="G872" s="849">
        <v>46665</v>
      </c>
      <c r="H872" s="849">
        <v>0.93689768711853516</v>
      </c>
      <c r="I872" s="849">
        <v>3111</v>
      </c>
      <c r="J872" s="849">
        <v>16</v>
      </c>
      <c r="K872" s="849">
        <v>49808</v>
      </c>
      <c r="L872" s="849">
        <v>1</v>
      </c>
      <c r="M872" s="849">
        <v>3113</v>
      </c>
      <c r="N872" s="849">
        <v>9</v>
      </c>
      <c r="O872" s="849">
        <v>28065</v>
      </c>
      <c r="P872" s="837">
        <v>0.56346370061034368</v>
      </c>
      <c r="Q872" s="850">
        <v>3118.3333333333335</v>
      </c>
    </row>
    <row r="873" spans="1:17" ht="14.4" customHeight="1" x14ac:dyDescent="0.3">
      <c r="A873" s="831" t="s">
        <v>579</v>
      </c>
      <c r="B873" s="832" t="s">
        <v>5208</v>
      </c>
      <c r="C873" s="832" t="s">
        <v>5209</v>
      </c>
      <c r="D873" s="832" t="s">
        <v>6540</v>
      </c>
      <c r="E873" s="832" t="s">
        <v>6541</v>
      </c>
      <c r="F873" s="849"/>
      <c r="G873" s="849"/>
      <c r="H873" s="849"/>
      <c r="I873" s="849"/>
      <c r="J873" s="849">
        <v>1</v>
      </c>
      <c r="K873" s="849">
        <v>2257</v>
      </c>
      <c r="L873" s="849">
        <v>1</v>
      </c>
      <c r="M873" s="849">
        <v>2257</v>
      </c>
      <c r="N873" s="849"/>
      <c r="O873" s="849"/>
      <c r="P873" s="837"/>
      <c r="Q873" s="850"/>
    </row>
    <row r="874" spans="1:17" ht="14.4" customHeight="1" x14ac:dyDescent="0.3">
      <c r="A874" s="831" t="s">
        <v>579</v>
      </c>
      <c r="B874" s="832" t="s">
        <v>5208</v>
      </c>
      <c r="C874" s="832" t="s">
        <v>5209</v>
      </c>
      <c r="D874" s="832" t="s">
        <v>6542</v>
      </c>
      <c r="E874" s="832" t="s">
        <v>6543</v>
      </c>
      <c r="F874" s="849">
        <v>38</v>
      </c>
      <c r="G874" s="849">
        <v>111378</v>
      </c>
      <c r="H874" s="849">
        <v>0.74458996008904754</v>
      </c>
      <c r="I874" s="849">
        <v>2931</v>
      </c>
      <c r="J874" s="849">
        <v>51</v>
      </c>
      <c r="K874" s="849">
        <v>149583</v>
      </c>
      <c r="L874" s="849">
        <v>1</v>
      </c>
      <c r="M874" s="849">
        <v>2933</v>
      </c>
      <c r="N874" s="849">
        <v>52</v>
      </c>
      <c r="O874" s="849">
        <v>152828</v>
      </c>
      <c r="P874" s="837">
        <v>1.0216936416571403</v>
      </c>
      <c r="Q874" s="850">
        <v>2939</v>
      </c>
    </row>
    <row r="875" spans="1:17" ht="14.4" customHeight="1" x14ac:dyDescent="0.3">
      <c r="A875" s="831" t="s">
        <v>579</v>
      </c>
      <c r="B875" s="832" t="s">
        <v>5208</v>
      </c>
      <c r="C875" s="832" t="s">
        <v>5209</v>
      </c>
      <c r="D875" s="832" t="s">
        <v>6544</v>
      </c>
      <c r="E875" s="832" t="s">
        <v>6545</v>
      </c>
      <c r="F875" s="849">
        <v>7</v>
      </c>
      <c r="G875" s="849">
        <v>27580</v>
      </c>
      <c r="H875" s="849">
        <v>1.1660747505496365</v>
      </c>
      <c r="I875" s="849">
        <v>3940</v>
      </c>
      <c r="J875" s="849">
        <v>6</v>
      </c>
      <c r="K875" s="849">
        <v>23652</v>
      </c>
      <c r="L875" s="849">
        <v>1</v>
      </c>
      <c r="M875" s="849">
        <v>3942</v>
      </c>
      <c r="N875" s="849">
        <v>6</v>
      </c>
      <c r="O875" s="849">
        <v>23688</v>
      </c>
      <c r="P875" s="837">
        <v>1.0015220700152208</v>
      </c>
      <c r="Q875" s="850">
        <v>3948</v>
      </c>
    </row>
    <row r="876" spans="1:17" ht="14.4" customHeight="1" x14ac:dyDescent="0.3">
      <c r="A876" s="831" t="s">
        <v>579</v>
      </c>
      <c r="B876" s="832" t="s">
        <v>5208</v>
      </c>
      <c r="C876" s="832" t="s">
        <v>5209</v>
      </c>
      <c r="D876" s="832" t="s">
        <v>6546</v>
      </c>
      <c r="E876" s="832" t="s">
        <v>6547</v>
      </c>
      <c r="F876" s="849">
        <v>11</v>
      </c>
      <c r="G876" s="849">
        <v>11011</v>
      </c>
      <c r="H876" s="849">
        <v>0.45787591483699269</v>
      </c>
      <c r="I876" s="849">
        <v>1001</v>
      </c>
      <c r="J876" s="849">
        <v>24</v>
      </c>
      <c r="K876" s="849">
        <v>24048</v>
      </c>
      <c r="L876" s="849">
        <v>1</v>
      </c>
      <c r="M876" s="849">
        <v>1002</v>
      </c>
      <c r="N876" s="849">
        <v>17</v>
      </c>
      <c r="O876" s="849">
        <v>17085</v>
      </c>
      <c r="P876" s="837">
        <v>0.71045409181636732</v>
      </c>
      <c r="Q876" s="850">
        <v>1005</v>
      </c>
    </row>
    <row r="877" spans="1:17" ht="14.4" customHeight="1" x14ac:dyDescent="0.3">
      <c r="A877" s="831" t="s">
        <v>579</v>
      </c>
      <c r="B877" s="832" t="s">
        <v>5208</v>
      </c>
      <c r="C877" s="832" t="s">
        <v>5209</v>
      </c>
      <c r="D877" s="832" t="s">
        <v>5347</v>
      </c>
      <c r="E877" s="832" t="s">
        <v>5348</v>
      </c>
      <c r="F877" s="849">
        <v>3</v>
      </c>
      <c r="G877" s="849">
        <v>360</v>
      </c>
      <c r="H877" s="849"/>
      <c r="I877" s="849">
        <v>120</v>
      </c>
      <c r="J877" s="849"/>
      <c r="K877" s="849"/>
      <c r="L877" s="849"/>
      <c r="M877" s="849"/>
      <c r="N877" s="849">
        <v>4</v>
      </c>
      <c r="O877" s="849">
        <v>484</v>
      </c>
      <c r="P877" s="837"/>
      <c r="Q877" s="850">
        <v>121</v>
      </c>
    </row>
    <row r="878" spans="1:17" ht="14.4" customHeight="1" x14ac:dyDescent="0.3">
      <c r="A878" s="831" t="s">
        <v>579</v>
      </c>
      <c r="B878" s="832" t="s">
        <v>5208</v>
      </c>
      <c r="C878" s="832" t="s">
        <v>5209</v>
      </c>
      <c r="D878" s="832" t="s">
        <v>6548</v>
      </c>
      <c r="E878" s="832" t="s">
        <v>6549</v>
      </c>
      <c r="F878" s="849">
        <v>16</v>
      </c>
      <c r="G878" s="849">
        <v>97104</v>
      </c>
      <c r="H878" s="849">
        <v>0.88830341950710801</v>
      </c>
      <c r="I878" s="849">
        <v>6069</v>
      </c>
      <c r="J878" s="849">
        <v>18</v>
      </c>
      <c r="K878" s="849">
        <v>109314</v>
      </c>
      <c r="L878" s="849">
        <v>1</v>
      </c>
      <c r="M878" s="849">
        <v>6073</v>
      </c>
      <c r="N878" s="849">
        <v>21</v>
      </c>
      <c r="O878" s="849">
        <v>127722</v>
      </c>
      <c r="P878" s="837">
        <v>1.1683956309347385</v>
      </c>
      <c r="Q878" s="850">
        <v>6082</v>
      </c>
    </row>
    <row r="879" spans="1:17" ht="14.4" customHeight="1" x14ac:dyDescent="0.3">
      <c r="A879" s="831" t="s">
        <v>579</v>
      </c>
      <c r="B879" s="832" t="s">
        <v>5208</v>
      </c>
      <c r="C879" s="832" t="s">
        <v>5209</v>
      </c>
      <c r="D879" s="832" t="s">
        <v>2184</v>
      </c>
      <c r="E879" s="832" t="s">
        <v>6550</v>
      </c>
      <c r="F879" s="849">
        <v>3</v>
      </c>
      <c r="G879" s="849">
        <v>3687</v>
      </c>
      <c r="H879" s="849"/>
      <c r="I879" s="849">
        <v>1229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579</v>
      </c>
      <c r="B880" s="832" t="s">
        <v>5208</v>
      </c>
      <c r="C880" s="832" t="s">
        <v>5209</v>
      </c>
      <c r="D880" s="832" t="s">
        <v>5456</v>
      </c>
      <c r="E880" s="832" t="s">
        <v>5457</v>
      </c>
      <c r="F880" s="849">
        <v>6</v>
      </c>
      <c r="G880" s="849">
        <v>49836</v>
      </c>
      <c r="H880" s="849">
        <v>1.1991337824831569</v>
      </c>
      <c r="I880" s="849">
        <v>8306</v>
      </c>
      <c r="J880" s="849">
        <v>5</v>
      </c>
      <c r="K880" s="849">
        <v>41560</v>
      </c>
      <c r="L880" s="849">
        <v>1</v>
      </c>
      <c r="M880" s="849">
        <v>8312</v>
      </c>
      <c r="N880" s="849">
        <v>6</v>
      </c>
      <c r="O880" s="849">
        <v>49974</v>
      </c>
      <c r="P880" s="837">
        <v>1.2024542829643889</v>
      </c>
      <c r="Q880" s="850">
        <v>8329</v>
      </c>
    </row>
    <row r="881" spans="1:17" ht="14.4" customHeight="1" x14ac:dyDescent="0.3">
      <c r="A881" s="831" t="s">
        <v>579</v>
      </c>
      <c r="B881" s="832" t="s">
        <v>5208</v>
      </c>
      <c r="C881" s="832" t="s">
        <v>5209</v>
      </c>
      <c r="D881" s="832" t="s">
        <v>6551</v>
      </c>
      <c r="E881" s="832" t="s">
        <v>6552</v>
      </c>
      <c r="F881" s="849">
        <v>8</v>
      </c>
      <c r="G881" s="849">
        <v>0</v>
      </c>
      <c r="H881" s="849"/>
      <c r="I881" s="849">
        <v>0</v>
      </c>
      <c r="J881" s="849">
        <v>13</v>
      </c>
      <c r="K881" s="849">
        <v>0</v>
      </c>
      <c r="L881" s="849"/>
      <c r="M881" s="849">
        <v>0</v>
      </c>
      <c r="N881" s="849">
        <v>7</v>
      </c>
      <c r="O881" s="849">
        <v>0</v>
      </c>
      <c r="P881" s="837"/>
      <c r="Q881" s="850">
        <v>0</v>
      </c>
    </row>
    <row r="882" spans="1:17" ht="14.4" customHeight="1" x14ac:dyDescent="0.3">
      <c r="A882" s="831" t="s">
        <v>579</v>
      </c>
      <c r="B882" s="832" t="s">
        <v>5208</v>
      </c>
      <c r="C882" s="832" t="s">
        <v>5209</v>
      </c>
      <c r="D882" s="832" t="s">
        <v>5357</v>
      </c>
      <c r="E882" s="832" t="s">
        <v>5358</v>
      </c>
      <c r="F882" s="849">
        <v>4</v>
      </c>
      <c r="G882" s="849">
        <v>3564</v>
      </c>
      <c r="H882" s="849">
        <v>0.5707879564381807</v>
      </c>
      <c r="I882" s="849">
        <v>891</v>
      </c>
      <c r="J882" s="849">
        <v>7</v>
      </c>
      <c r="K882" s="849">
        <v>6244</v>
      </c>
      <c r="L882" s="849">
        <v>1</v>
      </c>
      <c r="M882" s="849">
        <v>892</v>
      </c>
      <c r="N882" s="849">
        <v>9</v>
      </c>
      <c r="O882" s="849">
        <v>8046</v>
      </c>
      <c r="P882" s="837">
        <v>1.2885970531710442</v>
      </c>
      <c r="Q882" s="850">
        <v>894</v>
      </c>
    </row>
    <row r="883" spans="1:17" ht="14.4" customHeight="1" x14ac:dyDescent="0.3">
      <c r="A883" s="831" t="s">
        <v>579</v>
      </c>
      <c r="B883" s="832" t="s">
        <v>5208</v>
      </c>
      <c r="C883" s="832" t="s">
        <v>5209</v>
      </c>
      <c r="D883" s="832" t="s">
        <v>5357</v>
      </c>
      <c r="E883" s="832" t="s">
        <v>6553</v>
      </c>
      <c r="F883" s="849">
        <v>4</v>
      </c>
      <c r="G883" s="849">
        <v>3564</v>
      </c>
      <c r="H883" s="849">
        <v>1.9977578475336324</v>
      </c>
      <c r="I883" s="849">
        <v>891</v>
      </c>
      <c r="J883" s="849">
        <v>2</v>
      </c>
      <c r="K883" s="849">
        <v>1784</v>
      </c>
      <c r="L883" s="849">
        <v>1</v>
      </c>
      <c r="M883" s="849">
        <v>892</v>
      </c>
      <c r="N883" s="849">
        <v>1</v>
      </c>
      <c r="O883" s="849">
        <v>894</v>
      </c>
      <c r="P883" s="837">
        <v>0.5011210762331838</v>
      </c>
      <c r="Q883" s="850">
        <v>894</v>
      </c>
    </row>
    <row r="884" spans="1:17" ht="14.4" customHeight="1" x14ac:dyDescent="0.3">
      <c r="A884" s="831" t="s">
        <v>579</v>
      </c>
      <c r="B884" s="832" t="s">
        <v>5208</v>
      </c>
      <c r="C884" s="832" t="s">
        <v>5209</v>
      </c>
      <c r="D884" s="832" t="s">
        <v>6554</v>
      </c>
      <c r="E884" s="832" t="s">
        <v>6555</v>
      </c>
      <c r="F884" s="849">
        <v>2</v>
      </c>
      <c r="G884" s="849">
        <v>1420</v>
      </c>
      <c r="H884" s="849">
        <v>0.14315959270087711</v>
      </c>
      <c r="I884" s="849">
        <v>710</v>
      </c>
      <c r="J884" s="849">
        <v>7</v>
      </c>
      <c r="K884" s="849">
        <v>9919</v>
      </c>
      <c r="L884" s="849">
        <v>1</v>
      </c>
      <c r="M884" s="849">
        <v>1417</v>
      </c>
      <c r="N884" s="849">
        <v>3</v>
      </c>
      <c r="O884" s="849">
        <v>4254</v>
      </c>
      <c r="P884" s="837">
        <v>0.42887387841516283</v>
      </c>
      <c r="Q884" s="850">
        <v>1418</v>
      </c>
    </row>
    <row r="885" spans="1:17" ht="14.4" customHeight="1" x14ac:dyDescent="0.3">
      <c r="A885" s="831" t="s">
        <v>579</v>
      </c>
      <c r="B885" s="832" t="s">
        <v>5208</v>
      </c>
      <c r="C885" s="832" t="s">
        <v>5209</v>
      </c>
      <c r="D885" s="832" t="s">
        <v>6556</v>
      </c>
      <c r="E885" s="832" t="s">
        <v>6557</v>
      </c>
      <c r="F885" s="849"/>
      <c r="G885" s="849"/>
      <c r="H885" s="849"/>
      <c r="I885" s="849"/>
      <c r="J885" s="849">
        <v>1</v>
      </c>
      <c r="K885" s="849">
        <v>2290</v>
      </c>
      <c r="L885" s="849">
        <v>1</v>
      </c>
      <c r="M885" s="849">
        <v>2290</v>
      </c>
      <c r="N885" s="849">
        <v>4</v>
      </c>
      <c r="O885" s="849">
        <v>9172</v>
      </c>
      <c r="P885" s="837">
        <v>4.0052401746724895</v>
      </c>
      <c r="Q885" s="850">
        <v>2293</v>
      </c>
    </row>
    <row r="886" spans="1:17" ht="14.4" customHeight="1" x14ac:dyDescent="0.3">
      <c r="A886" s="831" t="s">
        <v>579</v>
      </c>
      <c r="B886" s="832" t="s">
        <v>5208</v>
      </c>
      <c r="C886" s="832" t="s">
        <v>5209</v>
      </c>
      <c r="D886" s="832" t="s">
        <v>6556</v>
      </c>
      <c r="E886" s="832" t="s">
        <v>6558</v>
      </c>
      <c r="F886" s="849">
        <v>1</v>
      </c>
      <c r="G886" s="849">
        <v>2289</v>
      </c>
      <c r="H886" s="849">
        <v>0.99956331877729254</v>
      </c>
      <c r="I886" s="849">
        <v>2289</v>
      </c>
      <c r="J886" s="849">
        <v>1</v>
      </c>
      <c r="K886" s="849">
        <v>2290</v>
      </c>
      <c r="L886" s="849">
        <v>1</v>
      </c>
      <c r="M886" s="849">
        <v>2290</v>
      </c>
      <c r="N886" s="849"/>
      <c r="O886" s="849"/>
      <c r="P886" s="837"/>
      <c r="Q886" s="850"/>
    </row>
    <row r="887" spans="1:17" ht="14.4" customHeight="1" x14ac:dyDescent="0.3">
      <c r="A887" s="831" t="s">
        <v>579</v>
      </c>
      <c r="B887" s="832" t="s">
        <v>5208</v>
      </c>
      <c r="C887" s="832" t="s">
        <v>5209</v>
      </c>
      <c r="D887" s="832" t="s">
        <v>5364</v>
      </c>
      <c r="E887" s="832" t="s">
        <v>5365</v>
      </c>
      <c r="F887" s="849"/>
      <c r="G887" s="849"/>
      <c r="H887" s="849"/>
      <c r="I887" s="849"/>
      <c r="J887" s="849">
        <v>1</v>
      </c>
      <c r="K887" s="849">
        <v>400</v>
      </c>
      <c r="L887" s="849">
        <v>1</v>
      </c>
      <c r="M887" s="849">
        <v>400</v>
      </c>
      <c r="N887" s="849">
        <v>1</v>
      </c>
      <c r="O887" s="849">
        <v>500</v>
      </c>
      <c r="P887" s="837">
        <v>1.25</v>
      </c>
      <c r="Q887" s="850">
        <v>500</v>
      </c>
    </row>
    <row r="888" spans="1:17" ht="14.4" customHeight="1" x14ac:dyDescent="0.3">
      <c r="A888" s="831" t="s">
        <v>579</v>
      </c>
      <c r="B888" s="832" t="s">
        <v>5208</v>
      </c>
      <c r="C888" s="832" t="s">
        <v>5209</v>
      </c>
      <c r="D888" s="832" t="s">
        <v>5364</v>
      </c>
      <c r="E888" s="832" t="s">
        <v>5366</v>
      </c>
      <c r="F888" s="849">
        <v>7</v>
      </c>
      <c r="G888" s="849">
        <v>2793</v>
      </c>
      <c r="H888" s="849">
        <v>0.77583333333333337</v>
      </c>
      <c r="I888" s="849">
        <v>399</v>
      </c>
      <c r="J888" s="849">
        <v>9</v>
      </c>
      <c r="K888" s="849">
        <v>3600</v>
      </c>
      <c r="L888" s="849">
        <v>1</v>
      </c>
      <c r="M888" s="849">
        <v>400</v>
      </c>
      <c r="N888" s="849">
        <v>6</v>
      </c>
      <c r="O888" s="849">
        <v>3000</v>
      </c>
      <c r="P888" s="837">
        <v>0.83333333333333337</v>
      </c>
      <c r="Q888" s="850">
        <v>500</v>
      </c>
    </row>
    <row r="889" spans="1:17" ht="14.4" customHeight="1" x14ac:dyDescent="0.3">
      <c r="A889" s="831" t="s">
        <v>579</v>
      </c>
      <c r="B889" s="832" t="s">
        <v>5208</v>
      </c>
      <c r="C889" s="832" t="s">
        <v>5209</v>
      </c>
      <c r="D889" s="832" t="s">
        <v>5458</v>
      </c>
      <c r="E889" s="832" t="s">
        <v>6559</v>
      </c>
      <c r="F889" s="849">
        <v>81</v>
      </c>
      <c r="G889" s="849">
        <v>26811</v>
      </c>
      <c r="H889" s="849">
        <v>0.97590361445783136</v>
      </c>
      <c r="I889" s="849">
        <v>331</v>
      </c>
      <c r="J889" s="849">
        <v>83</v>
      </c>
      <c r="K889" s="849">
        <v>27473</v>
      </c>
      <c r="L889" s="849">
        <v>1</v>
      </c>
      <c r="M889" s="849">
        <v>331</v>
      </c>
      <c r="N889" s="849">
        <v>55</v>
      </c>
      <c r="O889" s="849">
        <v>18260</v>
      </c>
      <c r="P889" s="837">
        <v>0.66465256797583083</v>
      </c>
      <c r="Q889" s="850">
        <v>332</v>
      </c>
    </row>
    <row r="890" spans="1:17" ht="14.4" customHeight="1" x14ac:dyDescent="0.3">
      <c r="A890" s="831" t="s">
        <v>579</v>
      </c>
      <c r="B890" s="832" t="s">
        <v>5208</v>
      </c>
      <c r="C890" s="832" t="s">
        <v>5209</v>
      </c>
      <c r="D890" s="832" t="s">
        <v>5458</v>
      </c>
      <c r="E890" s="832" t="s">
        <v>5459</v>
      </c>
      <c r="F890" s="849">
        <v>1</v>
      </c>
      <c r="G890" s="849">
        <v>331</v>
      </c>
      <c r="H890" s="849">
        <v>0.5</v>
      </c>
      <c r="I890" s="849">
        <v>331</v>
      </c>
      <c r="J890" s="849">
        <v>2</v>
      </c>
      <c r="K890" s="849">
        <v>662</v>
      </c>
      <c r="L890" s="849">
        <v>1</v>
      </c>
      <c r="M890" s="849">
        <v>331</v>
      </c>
      <c r="N890" s="849"/>
      <c r="O890" s="849"/>
      <c r="P890" s="837"/>
      <c r="Q890" s="850"/>
    </row>
    <row r="891" spans="1:17" ht="14.4" customHeight="1" x14ac:dyDescent="0.3">
      <c r="A891" s="831" t="s">
        <v>579</v>
      </c>
      <c r="B891" s="832" t="s">
        <v>5208</v>
      </c>
      <c r="C891" s="832" t="s">
        <v>5209</v>
      </c>
      <c r="D891" s="832" t="s">
        <v>5367</v>
      </c>
      <c r="E891" s="832" t="s">
        <v>5368</v>
      </c>
      <c r="F891" s="849">
        <v>1</v>
      </c>
      <c r="G891" s="849">
        <v>1033</v>
      </c>
      <c r="H891" s="849">
        <v>0.49951644100580272</v>
      </c>
      <c r="I891" s="849">
        <v>1033</v>
      </c>
      <c r="J891" s="849">
        <v>2</v>
      </c>
      <c r="K891" s="849">
        <v>2068</v>
      </c>
      <c r="L891" s="849">
        <v>1</v>
      </c>
      <c r="M891" s="849">
        <v>1034</v>
      </c>
      <c r="N891" s="849">
        <v>5</v>
      </c>
      <c r="O891" s="849">
        <v>5185</v>
      </c>
      <c r="P891" s="837">
        <v>2.5072533849129592</v>
      </c>
      <c r="Q891" s="850">
        <v>1037</v>
      </c>
    </row>
    <row r="892" spans="1:17" ht="14.4" customHeight="1" x14ac:dyDescent="0.3">
      <c r="A892" s="831" t="s">
        <v>579</v>
      </c>
      <c r="B892" s="832" t="s">
        <v>5208</v>
      </c>
      <c r="C892" s="832" t="s">
        <v>5209</v>
      </c>
      <c r="D892" s="832" t="s">
        <v>5369</v>
      </c>
      <c r="E892" s="832" t="s">
        <v>5370</v>
      </c>
      <c r="F892" s="849"/>
      <c r="G892" s="849"/>
      <c r="H892" s="849"/>
      <c r="I892" s="849"/>
      <c r="J892" s="849">
        <v>2</v>
      </c>
      <c r="K892" s="849">
        <v>240</v>
      </c>
      <c r="L892" s="849">
        <v>1</v>
      </c>
      <c r="M892" s="849">
        <v>120</v>
      </c>
      <c r="N892" s="849"/>
      <c r="O892" s="849"/>
      <c r="P892" s="837"/>
      <c r="Q892" s="850"/>
    </row>
    <row r="893" spans="1:17" ht="14.4" customHeight="1" x14ac:dyDescent="0.3">
      <c r="A893" s="831" t="s">
        <v>579</v>
      </c>
      <c r="B893" s="832" t="s">
        <v>5208</v>
      </c>
      <c r="C893" s="832" t="s">
        <v>5209</v>
      </c>
      <c r="D893" s="832" t="s">
        <v>6560</v>
      </c>
      <c r="E893" s="832" t="s">
        <v>6561</v>
      </c>
      <c r="F893" s="849">
        <v>1</v>
      </c>
      <c r="G893" s="849">
        <v>840</v>
      </c>
      <c r="H893" s="849">
        <v>0.5</v>
      </c>
      <c r="I893" s="849">
        <v>840</v>
      </c>
      <c r="J893" s="849">
        <v>2</v>
      </c>
      <c r="K893" s="849">
        <v>1680</v>
      </c>
      <c r="L893" s="849">
        <v>1</v>
      </c>
      <c r="M893" s="849">
        <v>840</v>
      </c>
      <c r="N893" s="849"/>
      <c r="O893" s="849"/>
      <c r="P893" s="837"/>
      <c r="Q893" s="850"/>
    </row>
    <row r="894" spans="1:17" ht="14.4" customHeight="1" x14ac:dyDescent="0.3">
      <c r="A894" s="831" t="s">
        <v>579</v>
      </c>
      <c r="B894" s="832" t="s">
        <v>5208</v>
      </c>
      <c r="C894" s="832" t="s">
        <v>5209</v>
      </c>
      <c r="D894" s="832" t="s">
        <v>5546</v>
      </c>
      <c r="E894" s="832" t="s">
        <v>5547</v>
      </c>
      <c r="F894" s="849">
        <v>1</v>
      </c>
      <c r="G894" s="849">
        <v>5746</v>
      </c>
      <c r="H894" s="849">
        <v>0.999652052887961</v>
      </c>
      <c r="I894" s="849">
        <v>5746</v>
      </c>
      <c r="J894" s="849">
        <v>1</v>
      </c>
      <c r="K894" s="849">
        <v>5748</v>
      </c>
      <c r="L894" s="849">
        <v>1</v>
      </c>
      <c r="M894" s="849">
        <v>5748</v>
      </c>
      <c r="N894" s="849"/>
      <c r="O894" s="849"/>
      <c r="P894" s="837"/>
      <c r="Q894" s="850"/>
    </row>
    <row r="895" spans="1:17" ht="14.4" customHeight="1" x14ac:dyDescent="0.3">
      <c r="A895" s="831" t="s">
        <v>579</v>
      </c>
      <c r="B895" s="832" t="s">
        <v>5208</v>
      </c>
      <c r="C895" s="832" t="s">
        <v>5209</v>
      </c>
      <c r="D895" s="832" t="s">
        <v>6562</v>
      </c>
      <c r="E895" s="832" t="s">
        <v>6563</v>
      </c>
      <c r="F895" s="849"/>
      <c r="G895" s="849"/>
      <c r="H895" s="849"/>
      <c r="I895" s="849"/>
      <c r="J895" s="849">
        <v>2</v>
      </c>
      <c r="K895" s="849">
        <v>3484</v>
      </c>
      <c r="L895" s="849">
        <v>1</v>
      </c>
      <c r="M895" s="849">
        <v>1742</v>
      </c>
      <c r="N895" s="849"/>
      <c r="O895" s="849"/>
      <c r="P895" s="837"/>
      <c r="Q895" s="850"/>
    </row>
    <row r="896" spans="1:17" ht="14.4" customHeight="1" x14ac:dyDescent="0.3">
      <c r="A896" s="831" t="s">
        <v>579</v>
      </c>
      <c r="B896" s="832" t="s">
        <v>5208</v>
      </c>
      <c r="C896" s="832" t="s">
        <v>5209</v>
      </c>
      <c r="D896" s="832" t="s">
        <v>6562</v>
      </c>
      <c r="E896" s="832" t="s">
        <v>6564</v>
      </c>
      <c r="F896" s="849"/>
      <c r="G896" s="849"/>
      <c r="H896" s="849"/>
      <c r="I896" s="849"/>
      <c r="J896" s="849"/>
      <c r="K896" s="849"/>
      <c r="L896" s="849"/>
      <c r="M896" s="849"/>
      <c r="N896" s="849">
        <v>2</v>
      </c>
      <c r="O896" s="849">
        <v>3490</v>
      </c>
      <c r="P896" s="837"/>
      <c r="Q896" s="850">
        <v>1745</v>
      </c>
    </row>
    <row r="897" spans="1:17" ht="14.4" customHeight="1" x14ac:dyDescent="0.3">
      <c r="A897" s="831" t="s">
        <v>579</v>
      </c>
      <c r="B897" s="832" t="s">
        <v>5208</v>
      </c>
      <c r="C897" s="832" t="s">
        <v>5209</v>
      </c>
      <c r="D897" s="832" t="s">
        <v>6565</v>
      </c>
      <c r="E897" s="832" t="s">
        <v>6566</v>
      </c>
      <c r="F897" s="849"/>
      <c r="G897" s="849"/>
      <c r="H897" s="849"/>
      <c r="I897" s="849"/>
      <c r="J897" s="849"/>
      <c r="K897" s="849"/>
      <c r="L897" s="849"/>
      <c r="M897" s="849"/>
      <c r="N897" s="849">
        <v>2</v>
      </c>
      <c r="O897" s="849">
        <v>704</v>
      </c>
      <c r="P897" s="837"/>
      <c r="Q897" s="850">
        <v>352</v>
      </c>
    </row>
    <row r="898" spans="1:17" ht="14.4" customHeight="1" x14ac:dyDescent="0.3">
      <c r="A898" s="831" t="s">
        <v>579</v>
      </c>
      <c r="B898" s="832" t="s">
        <v>5208</v>
      </c>
      <c r="C898" s="832" t="s">
        <v>5209</v>
      </c>
      <c r="D898" s="832" t="s">
        <v>6567</v>
      </c>
      <c r="E898" s="832" t="s">
        <v>6568</v>
      </c>
      <c r="F898" s="849"/>
      <c r="G898" s="849"/>
      <c r="H898" s="849"/>
      <c r="I898" s="849"/>
      <c r="J898" s="849">
        <v>2</v>
      </c>
      <c r="K898" s="849">
        <v>3094</v>
      </c>
      <c r="L898" s="849">
        <v>1</v>
      </c>
      <c r="M898" s="849">
        <v>1547</v>
      </c>
      <c r="N898" s="849">
        <v>2</v>
      </c>
      <c r="O898" s="849">
        <v>3098</v>
      </c>
      <c r="P898" s="837">
        <v>1.0012928248222366</v>
      </c>
      <c r="Q898" s="850">
        <v>1549</v>
      </c>
    </row>
    <row r="899" spans="1:17" ht="14.4" customHeight="1" x14ac:dyDescent="0.3">
      <c r="A899" s="831" t="s">
        <v>579</v>
      </c>
      <c r="B899" s="832" t="s">
        <v>5208</v>
      </c>
      <c r="C899" s="832" t="s">
        <v>5209</v>
      </c>
      <c r="D899" s="832" t="s">
        <v>6567</v>
      </c>
      <c r="E899" s="832" t="s">
        <v>6569</v>
      </c>
      <c r="F899" s="849">
        <v>1</v>
      </c>
      <c r="G899" s="849">
        <v>1546</v>
      </c>
      <c r="H899" s="849"/>
      <c r="I899" s="849">
        <v>1546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579</v>
      </c>
      <c r="B900" s="832" t="s">
        <v>5208</v>
      </c>
      <c r="C900" s="832" t="s">
        <v>5209</v>
      </c>
      <c r="D900" s="832" t="s">
        <v>6570</v>
      </c>
      <c r="E900" s="832" t="s">
        <v>6571</v>
      </c>
      <c r="F900" s="849"/>
      <c r="G900" s="849"/>
      <c r="H900" s="849"/>
      <c r="I900" s="849"/>
      <c r="J900" s="849"/>
      <c r="K900" s="849"/>
      <c r="L900" s="849"/>
      <c r="M900" s="849"/>
      <c r="N900" s="849">
        <v>1</v>
      </c>
      <c r="O900" s="849">
        <v>831</v>
      </c>
      <c r="P900" s="837"/>
      <c r="Q900" s="850">
        <v>831</v>
      </c>
    </row>
    <row r="901" spans="1:17" ht="14.4" customHeight="1" x14ac:dyDescent="0.3">
      <c r="A901" s="831" t="s">
        <v>579</v>
      </c>
      <c r="B901" s="832" t="s">
        <v>5208</v>
      </c>
      <c r="C901" s="832" t="s">
        <v>5209</v>
      </c>
      <c r="D901" s="832" t="s">
        <v>6572</v>
      </c>
      <c r="E901" s="832" t="s">
        <v>6573</v>
      </c>
      <c r="F901" s="849">
        <v>1</v>
      </c>
      <c r="G901" s="849">
        <v>2061</v>
      </c>
      <c r="H901" s="849">
        <v>0.99903053805138153</v>
      </c>
      <c r="I901" s="849">
        <v>2061</v>
      </c>
      <c r="J901" s="849">
        <v>1</v>
      </c>
      <c r="K901" s="849">
        <v>2063</v>
      </c>
      <c r="L901" s="849">
        <v>1</v>
      </c>
      <c r="M901" s="849">
        <v>2063</v>
      </c>
      <c r="N901" s="849"/>
      <c r="O901" s="849"/>
      <c r="P901" s="837"/>
      <c r="Q901" s="850"/>
    </row>
    <row r="902" spans="1:17" ht="14.4" customHeight="1" x14ac:dyDescent="0.3">
      <c r="A902" s="831" t="s">
        <v>579</v>
      </c>
      <c r="B902" s="832" t="s">
        <v>5208</v>
      </c>
      <c r="C902" s="832" t="s">
        <v>5209</v>
      </c>
      <c r="D902" s="832" t="s">
        <v>6572</v>
      </c>
      <c r="E902" s="832" t="s">
        <v>6574</v>
      </c>
      <c r="F902" s="849"/>
      <c r="G902" s="849"/>
      <c r="H902" s="849"/>
      <c r="I902" s="849"/>
      <c r="J902" s="849"/>
      <c r="K902" s="849"/>
      <c r="L902" s="849"/>
      <c r="M902" s="849"/>
      <c r="N902" s="849">
        <v>1</v>
      </c>
      <c r="O902" s="849">
        <v>2067</v>
      </c>
      <c r="P902" s="837"/>
      <c r="Q902" s="850">
        <v>2067</v>
      </c>
    </row>
    <row r="903" spans="1:17" ht="14.4" customHeight="1" x14ac:dyDescent="0.3">
      <c r="A903" s="831" t="s">
        <v>579</v>
      </c>
      <c r="B903" s="832" t="s">
        <v>5208</v>
      </c>
      <c r="C903" s="832" t="s">
        <v>5209</v>
      </c>
      <c r="D903" s="832" t="s">
        <v>6575</v>
      </c>
      <c r="E903" s="832" t="s">
        <v>6576</v>
      </c>
      <c r="F903" s="849">
        <v>2</v>
      </c>
      <c r="G903" s="849">
        <v>8154</v>
      </c>
      <c r="H903" s="849">
        <v>0.66633978916401082</v>
      </c>
      <c r="I903" s="849">
        <v>4077</v>
      </c>
      <c r="J903" s="849">
        <v>3</v>
      </c>
      <c r="K903" s="849">
        <v>12237</v>
      </c>
      <c r="L903" s="849">
        <v>1</v>
      </c>
      <c r="M903" s="849">
        <v>4079</v>
      </c>
      <c r="N903" s="849">
        <v>3</v>
      </c>
      <c r="O903" s="849">
        <v>12255</v>
      </c>
      <c r="P903" s="837">
        <v>1.0014709487619515</v>
      </c>
      <c r="Q903" s="850">
        <v>4085</v>
      </c>
    </row>
    <row r="904" spans="1:17" ht="14.4" customHeight="1" x14ac:dyDescent="0.3">
      <c r="A904" s="831" t="s">
        <v>579</v>
      </c>
      <c r="B904" s="832" t="s">
        <v>5208</v>
      </c>
      <c r="C904" s="832" t="s">
        <v>5209</v>
      </c>
      <c r="D904" s="832" t="s">
        <v>5460</v>
      </c>
      <c r="E904" s="832" t="s">
        <v>5461</v>
      </c>
      <c r="F904" s="849">
        <v>71</v>
      </c>
      <c r="G904" s="849">
        <v>97980</v>
      </c>
      <c r="H904" s="849">
        <v>0.9718984654756827</v>
      </c>
      <c r="I904" s="849">
        <v>1380</v>
      </c>
      <c r="J904" s="849">
        <v>73</v>
      </c>
      <c r="K904" s="849">
        <v>100813</v>
      </c>
      <c r="L904" s="849">
        <v>1</v>
      </c>
      <c r="M904" s="849">
        <v>1381</v>
      </c>
      <c r="N904" s="849">
        <v>62</v>
      </c>
      <c r="O904" s="849">
        <v>85808</v>
      </c>
      <c r="P904" s="837">
        <v>0.85116006864194105</v>
      </c>
      <c r="Q904" s="850">
        <v>1384</v>
      </c>
    </row>
    <row r="905" spans="1:17" ht="14.4" customHeight="1" x14ac:dyDescent="0.3">
      <c r="A905" s="831" t="s">
        <v>579</v>
      </c>
      <c r="B905" s="832" t="s">
        <v>5208</v>
      </c>
      <c r="C905" s="832" t="s">
        <v>5209</v>
      </c>
      <c r="D905" s="832" t="s">
        <v>6577</v>
      </c>
      <c r="E905" s="832" t="s">
        <v>6578</v>
      </c>
      <c r="F905" s="849">
        <v>14</v>
      </c>
      <c r="G905" s="849">
        <v>20888</v>
      </c>
      <c r="H905" s="849">
        <v>0.93270819379325742</v>
      </c>
      <c r="I905" s="849">
        <v>1492</v>
      </c>
      <c r="J905" s="849">
        <v>15</v>
      </c>
      <c r="K905" s="849">
        <v>22395</v>
      </c>
      <c r="L905" s="849">
        <v>1</v>
      </c>
      <c r="M905" s="849">
        <v>1493</v>
      </c>
      <c r="N905" s="849">
        <v>14</v>
      </c>
      <c r="O905" s="849">
        <v>20944</v>
      </c>
      <c r="P905" s="837">
        <v>0.93520875195356101</v>
      </c>
      <c r="Q905" s="850">
        <v>1496</v>
      </c>
    </row>
    <row r="906" spans="1:17" ht="14.4" customHeight="1" x14ac:dyDescent="0.3">
      <c r="A906" s="831" t="s">
        <v>579</v>
      </c>
      <c r="B906" s="832" t="s">
        <v>5208</v>
      </c>
      <c r="C906" s="832" t="s">
        <v>5209</v>
      </c>
      <c r="D906" s="832" t="s">
        <v>6577</v>
      </c>
      <c r="E906" s="832" t="s">
        <v>6579</v>
      </c>
      <c r="F906" s="849">
        <v>2</v>
      </c>
      <c r="G906" s="849">
        <v>2984</v>
      </c>
      <c r="H906" s="849">
        <v>0.49966510381781648</v>
      </c>
      <c r="I906" s="849">
        <v>1492</v>
      </c>
      <c r="J906" s="849">
        <v>4</v>
      </c>
      <c r="K906" s="849">
        <v>5972</v>
      </c>
      <c r="L906" s="849">
        <v>1</v>
      </c>
      <c r="M906" s="849">
        <v>1493</v>
      </c>
      <c r="N906" s="849">
        <v>2</v>
      </c>
      <c r="O906" s="849">
        <v>2992</v>
      </c>
      <c r="P906" s="837">
        <v>0.50100468854655056</v>
      </c>
      <c r="Q906" s="850">
        <v>1496</v>
      </c>
    </row>
    <row r="907" spans="1:17" ht="14.4" customHeight="1" x14ac:dyDescent="0.3">
      <c r="A907" s="831" t="s">
        <v>579</v>
      </c>
      <c r="B907" s="832" t="s">
        <v>5208</v>
      </c>
      <c r="C907" s="832" t="s">
        <v>5209</v>
      </c>
      <c r="D907" s="832" t="s">
        <v>5371</v>
      </c>
      <c r="E907" s="832" t="s">
        <v>6580</v>
      </c>
      <c r="F907" s="849"/>
      <c r="G907" s="849"/>
      <c r="H907" s="849"/>
      <c r="I907" s="849"/>
      <c r="J907" s="849">
        <v>1</v>
      </c>
      <c r="K907" s="849">
        <v>1111</v>
      </c>
      <c r="L907" s="849">
        <v>1</v>
      </c>
      <c r="M907" s="849">
        <v>1111</v>
      </c>
      <c r="N907" s="849">
        <v>3</v>
      </c>
      <c r="O907" s="849">
        <v>3342</v>
      </c>
      <c r="P907" s="837">
        <v>3.0081008100810083</v>
      </c>
      <c r="Q907" s="850">
        <v>1114</v>
      </c>
    </row>
    <row r="908" spans="1:17" ht="14.4" customHeight="1" x14ac:dyDescent="0.3">
      <c r="A908" s="831" t="s">
        <v>579</v>
      </c>
      <c r="B908" s="832" t="s">
        <v>5208</v>
      </c>
      <c r="C908" s="832" t="s">
        <v>5209</v>
      </c>
      <c r="D908" s="832" t="s">
        <v>5371</v>
      </c>
      <c r="E908" s="832" t="s">
        <v>5372</v>
      </c>
      <c r="F908" s="849">
        <v>2</v>
      </c>
      <c r="G908" s="849">
        <v>2218</v>
      </c>
      <c r="H908" s="849">
        <v>0.28519994856628522</v>
      </c>
      <c r="I908" s="849">
        <v>1109</v>
      </c>
      <c r="J908" s="849">
        <v>7</v>
      </c>
      <c r="K908" s="849">
        <v>7777</v>
      </c>
      <c r="L908" s="849">
        <v>1</v>
      </c>
      <c r="M908" s="849">
        <v>1111</v>
      </c>
      <c r="N908" s="849"/>
      <c r="O908" s="849"/>
      <c r="P908" s="837"/>
      <c r="Q908" s="850"/>
    </row>
    <row r="909" spans="1:17" ht="14.4" customHeight="1" x14ac:dyDescent="0.3">
      <c r="A909" s="831" t="s">
        <v>579</v>
      </c>
      <c r="B909" s="832" t="s">
        <v>5208</v>
      </c>
      <c r="C909" s="832" t="s">
        <v>5209</v>
      </c>
      <c r="D909" s="832" t="s">
        <v>6581</v>
      </c>
      <c r="E909" s="832" t="s">
        <v>6582</v>
      </c>
      <c r="F909" s="849">
        <v>8</v>
      </c>
      <c r="G909" s="849">
        <v>9904</v>
      </c>
      <c r="H909" s="849">
        <v>0.88817146444265094</v>
      </c>
      <c r="I909" s="849">
        <v>1238</v>
      </c>
      <c r="J909" s="849">
        <v>9</v>
      </c>
      <c r="K909" s="849">
        <v>11151</v>
      </c>
      <c r="L909" s="849">
        <v>1</v>
      </c>
      <c r="M909" s="849">
        <v>1239</v>
      </c>
      <c r="N909" s="849">
        <v>8</v>
      </c>
      <c r="O909" s="849">
        <v>9928</v>
      </c>
      <c r="P909" s="837">
        <v>0.89032373778136487</v>
      </c>
      <c r="Q909" s="850">
        <v>1241</v>
      </c>
    </row>
    <row r="910" spans="1:17" ht="14.4" customHeight="1" x14ac:dyDescent="0.3">
      <c r="A910" s="831" t="s">
        <v>579</v>
      </c>
      <c r="B910" s="832" t="s">
        <v>5208</v>
      </c>
      <c r="C910" s="832" t="s">
        <v>5209</v>
      </c>
      <c r="D910" s="832" t="s">
        <v>5375</v>
      </c>
      <c r="E910" s="832" t="s">
        <v>5376</v>
      </c>
      <c r="F910" s="849">
        <v>2</v>
      </c>
      <c r="G910" s="849">
        <v>2738</v>
      </c>
      <c r="H910" s="849">
        <v>1.9985401459854015</v>
      </c>
      <c r="I910" s="849">
        <v>1369</v>
      </c>
      <c r="J910" s="849">
        <v>1</v>
      </c>
      <c r="K910" s="849">
        <v>1370</v>
      </c>
      <c r="L910" s="849">
        <v>1</v>
      </c>
      <c r="M910" s="849">
        <v>1370</v>
      </c>
      <c r="N910" s="849"/>
      <c r="O910" s="849"/>
      <c r="P910" s="837"/>
      <c r="Q910" s="850"/>
    </row>
    <row r="911" spans="1:17" ht="14.4" customHeight="1" x14ac:dyDescent="0.3">
      <c r="A911" s="831" t="s">
        <v>579</v>
      </c>
      <c r="B911" s="832" t="s">
        <v>5208</v>
      </c>
      <c r="C911" s="832" t="s">
        <v>5209</v>
      </c>
      <c r="D911" s="832" t="s">
        <v>6583</v>
      </c>
      <c r="E911" s="832" t="s">
        <v>6584</v>
      </c>
      <c r="F911" s="849"/>
      <c r="G911" s="849"/>
      <c r="H911" s="849"/>
      <c r="I911" s="849"/>
      <c r="J911" s="849">
        <v>1</v>
      </c>
      <c r="K911" s="849">
        <v>2621</v>
      </c>
      <c r="L911" s="849">
        <v>1</v>
      </c>
      <c r="M911" s="849">
        <v>2621</v>
      </c>
      <c r="N911" s="849"/>
      <c r="O911" s="849"/>
      <c r="P911" s="837"/>
      <c r="Q911" s="850"/>
    </row>
    <row r="912" spans="1:17" ht="14.4" customHeight="1" x14ac:dyDescent="0.3">
      <c r="A912" s="831" t="s">
        <v>579</v>
      </c>
      <c r="B912" s="832" t="s">
        <v>5208</v>
      </c>
      <c r="C912" s="832" t="s">
        <v>5209</v>
      </c>
      <c r="D912" s="832" t="s">
        <v>6583</v>
      </c>
      <c r="E912" s="832" t="s">
        <v>6585</v>
      </c>
      <c r="F912" s="849">
        <v>1</v>
      </c>
      <c r="G912" s="849">
        <v>2619</v>
      </c>
      <c r="H912" s="849"/>
      <c r="I912" s="849">
        <v>2619</v>
      </c>
      <c r="J912" s="849"/>
      <c r="K912" s="849"/>
      <c r="L912" s="849"/>
      <c r="M912" s="849"/>
      <c r="N912" s="849">
        <v>1</v>
      </c>
      <c r="O912" s="849">
        <v>2624</v>
      </c>
      <c r="P912" s="837"/>
      <c r="Q912" s="850">
        <v>2624</v>
      </c>
    </row>
    <row r="913" spans="1:17" ht="14.4" customHeight="1" x14ac:dyDescent="0.3">
      <c r="A913" s="831" t="s">
        <v>579</v>
      </c>
      <c r="B913" s="832" t="s">
        <v>5208</v>
      </c>
      <c r="C913" s="832" t="s">
        <v>5209</v>
      </c>
      <c r="D913" s="832" t="s">
        <v>6586</v>
      </c>
      <c r="E913" s="832" t="s">
        <v>6587</v>
      </c>
      <c r="F913" s="849">
        <v>2</v>
      </c>
      <c r="G913" s="849">
        <v>3678</v>
      </c>
      <c r="H913" s="849">
        <v>0.77742549143944195</v>
      </c>
      <c r="I913" s="849">
        <v>1839</v>
      </c>
      <c r="J913" s="849">
        <v>3</v>
      </c>
      <c r="K913" s="849">
        <v>4731</v>
      </c>
      <c r="L913" s="849">
        <v>1</v>
      </c>
      <c r="M913" s="849">
        <v>1577</v>
      </c>
      <c r="N913" s="849">
        <v>2</v>
      </c>
      <c r="O913" s="849">
        <v>3156</v>
      </c>
      <c r="P913" s="837">
        <v>0.66708941027266966</v>
      </c>
      <c r="Q913" s="850">
        <v>1578</v>
      </c>
    </row>
    <row r="914" spans="1:17" ht="14.4" customHeight="1" x14ac:dyDescent="0.3">
      <c r="A914" s="831" t="s">
        <v>579</v>
      </c>
      <c r="B914" s="832" t="s">
        <v>5208</v>
      </c>
      <c r="C914" s="832" t="s">
        <v>5209</v>
      </c>
      <c r="D914" s="832" t="s">
        <v>6588</v>
      </c>
      <c r="E914" s="832" t="s">
        <v>6589</v>
      </c>
      <c r="F914" s="849">
        <v>18</v>
      </c>
      <c r="G914" s="849">
        <v>93528</v>
      </c>
      <c r="H914" s="849">
        <v>1.4953952417498082</v>
      </c>
      <c r="I914" s="849">
        <v>5196</v>
      </c>
      <c r="J914" s="849">
        <v>12</v>
      </c>
      <c r="K914" s="849">
        <v>62544</v>
      </c>
      <c r="L914" s="849">
        <v>1</v>
      </c>
      <c r="M914" s="849">
        <v>5212</v>
      </c>
      <c r="N914" s="849">
        <v>21</v>
      </c>
      <c r="O914" s="849">
        <v>109641</v>
      </c>
      <c r="P914" s="837">
        <v>1.7530218726016884</v>
      </c>
      <c r="Q914" s="850">
        <v>5221</v>
      </c>
    </row>
    <row r="915" spans="1:17" ht="14.4" customHeight="1" x14ac:dyDescent="0.3">
      <c r="A915" s="831" t="s">
        <v>579</v>
      </c>
      <c r="B915" s="832" t="s">
        <v>5208</v>
      </c>
      <c r="C915" s="832" t="s">
        <v>5209</v>
      </c>
      <c r="D915" s="832" t="s">
        <v>6590</v>
      </c>
      <c r="E915" s="832" t="s">
        <v>6591</v>
      </c>
      <c r="F915" s="849">
        <v>3</v>
      </c>
      <c r="G915" s="849">
        <v>8553</v>
      </c>
      <c r="H915" s="849"/>
      <c r="I915" s="849">
        <v>2851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" customHeight="1" x14ac:dyDescent="0.3">
      <c r="A916" s="831" t="s">
        <v>579</v>
      </c>
      <c r="B916" s="832" t="s">
        <v>5208</v>
      </c>
      <c r="C916" s="832" t="s">
        <v>5209</v>
      </c>
      <c r="D916" s="832" t="s">
        <v>6592</v>
      </c>
      <c r="E916" s="832" t="s">
        <v>6593</v>
      </c>
      <c r="F916" s="849">
        <v>3</v>
      </c>
      <c r="G916" s="849">
        <v>7161</v>
      </c>
      <c r="H916" s="849"/>
      <c r="I916" s="849">
        <v>2387</v>
      </c>
      <c r="J916" s="849"/>
      <c r="K916" s="849"/>
      <c r="L916" s="849"/>
      <c r="M916" s="849"/>
      <c r="N916" s="849">
        <v>5</v>
      </c>
      <c r="O916" s="849">
        <v>11965</v>
      </c>
      <c r="P916" s="837"/>
      <c r="Q916" s="850">
        <v>2393</v>
      </c>
    </row>
    <row r="917" spans="1:17" ht="14.4" customHeight="1" x14ac:dyDescent="0.3">
      <c r="A917" s="831" t="s">
        <v>579</v>
      </c>
      <c r="B917" s="832" t="s">
        <v>5208</v>
      </c>
      <c r="C917" s="832" t="s">
        <v>5209</v>
      </c>
      <c r="D917" s="832" t="s">
        <v>6592</v>
      </c>
      <c r="E917" s="832" t="s">
        <v>6594</v>
      </c>
      <c r="F917" s="849"/>
      <c r="G917" s="849"/>
      <c r="H917" s="849"/>
      <c r="I917" s="849"/>
      <c r="J917" s="849">
        <v>1</v>
      </c>
      <c r="K917" s="849">
        <v>2388</v>
      </c>
      <c r="L917" s="849">
        <v>1</v>
      </c>
      <c r="M917" s="849">
        <v>2388</v>
      </c>
      <c r="N917" s="849"/>
      <c r="O917" s="849"/>
      <c r="P917" s="837"/>
      <c r="Q917" s="850"/>
    </row>
    <row r="918" spans="1:17" ht="14.4" customHeight="1" x14ac:dyDescent="0.3">
      <c r="A918" s="831" t="s">
        <v>579</v>
      </c>
      <c r="B918" s="832" t="s">
        <v>5208</v>
      </c>
      <c r="C918" s="832" t="s">
        <v>5209</v>
      </c>
      <c r="D918" s="832" t="s">
        <v>5377</v>
      </c>
      <c r="E918" s="832" t="s">
        <v>5378</v>
      </c>
      <c r="F918" s="849"/>
      <c r="G918" s="849"/>
      <c r="H918" s="849"/>
      <c r="I918" s="849"/>
      <c r="J918" s="849">
        <v>1</v>
      </c>
      <c r="K918" s="849">
        <v>843</v>
      </c>
      <c r="L918" s="849">
        <v>1</v>
      </c>
      <c r="M918" s="849">
        <v>843</v>
      </c>
      <c r="N918" s="849"/>
      <c r="O918" s="849"/>
      <c r="P918" s="837"/>
      <c r="Q918" s="850"/>
    </row>
    <row r="919" spans="1:17" ht="14.4" customHeight="1" x14ac:dyDescent="0.3">
      <c r="A919" s="831" t="s">
        <v>579</v>
      </c>
      <c r="B919" s="832" t="s">
        <v>5208</v>
      </c>
      <c r="C919" s="832" t="s">
        <v>5209</v>
      </c>
      <c r="D919" s="832" t="s">
        <v>5377</v>
      </c>
      <c r="E919" s="832" t="s">
        <v>6595</v>
      </c>
      <c r="F919" s="849"/>
      <c r="G919" s="849"/>
      <c r="H919" s="849"/>
      <c r="I919" s="849"/>
      <c r="J919" s="849">
        <v>1</v>
      </c>
      <c r="K919" s="849">
        <v>843</v>
      </c>
      <c r="L919" s="849">
        <v>1</v>
      </c>
      <c r="M919" s="849">
        <v>843</v>
      </c>
      <c r="N919" s="849">
        <v>1</v>
      </c>
      <c r="O919" s="849">
        <v>844</v>
      </c>
      <c r="P919" s="837">
        <v>1.0011862396204034</v>
      </c>
      <c r="Q919" s="850">
        <v>844</v>
      </c>
    </row>
    <row r="920" spans="1:17" ht="14.4" customHeight="1" x14ac:dyDescent="0.3">
      <c r="A920" s="831" t="s">
        <v>579</v>
      </c>
      <c r="B920" s="832" t="s">
        <v>5208</v>
      </c>
      <c r="C920" s="832" t="s">
        <v>5209</v>
      </c>
      <c r="D920" s="832" t="s">
        <v>6596</v>
      </c>
      <c r="E920" s="832" t="s">
        <v>6597</v>
      </c>
      <c r="F920" s="849">
        <v>1</v>
      </c>
      <c r="G920" s="849">
        <v>2240</v>
      </c>
      <c r="H920" s="849">
        <v>0.49977688531905401</v>
      </c>
      <c r="I920" s="849">
        <v>2240</v>
      </c>
      <c r="J920" s="849">
        <v>2</v>
      </c>
      <c r="K920" s="849">
        <v>4482</v>
      </c>
      <c r="L920" s="849">
        <v>1</v>
      </c>
      <c r="M920" s="849">
        <v>2241</v>
      </c>
      <c r="N920" s="849">
        <v>1</v>
      </c>
      <c r="O920" s="849">
        <v>2244</v>
      </c>
      <c r="P920" s="837">
        <v>0.50066934404283803</v>
      </c>
      <c r="Q920" s="850">
        <v>2244</v>
      </c>
    </row>
    <row r="921" spans="1:17" ht="14.4" customHeight="1" x14ac:dyDescent="0.3">
      <c r="A921" s="831" t="s">
        <v>579</v>
      </c>
      <c r="B921" s="832" t="s">
        <v>5208</v>
      </c>
      <c r="C921" s="832" t="s">
        <v>5209</v>
      </c>
      <c r="D921" s="832" t="s">
        <v>6596</v>
      </c>
      <c r="E921" s="832" t="s">
        <v>6598</v>
      </c>
      <c r="F921" s="849"/>
      <c r="G921" s="849"/>
      <c r="H921" s="849"/>
      <c r="I921" s="849"/>
      <c r="J921" s="849">
        <v>1</v>
      </c>
      <c r="K921" s="849">
        <v>2241</v>
      </c>
      <c r="L921" s="849">
        <v>1</v>
      </c>
      <c r="M921" s="849">
        <v>2241</v>
      </c>
      <c r="N921" s="849">
        <v>1</v>
      </c>
      <c r="O921" s="849">
        <v>2244</v>
      </c>
      <c r="P921" s="837">
        <v>1.0013386880856761</v>
      </c>
      <c r="Q921" s="850">
        <v>2244</v>
      </c>
    </row>
    <row r="922" spans="1:17" ht="14.4" customHeight="1" x14ac:dyDescent="0.3">
      <c r="A922" s="831" t="s">
        <v>579</v>
      </c>
      <c r="B922" s="832" t="s">
        <v>5208</v>
      </c>
      <c r="C922" s="832" t="s">
        <v>5209</v>
      </c>
      <c r="D922" s="832" t="s">
        <v>6599</v>
      </c>
      <c r="E922" s="832" t="s">
        <v>6600</v>
      </c>
      <c r="F922" s="849"/>
      <c r="G922" s="849"/>
      <c r="H922" s="849"/>
      <c r="I922" s="849"/>
      <c r="J922" s="849">
        <v>1</v>
      </c>
      <c r="K922" s="849">
        <v>0</v>
      </c>
      <c r="L922" s="849"/>
      <c r="M922" s="849">
        <v>0</v>
      </c>
      <c r="N922" s="849"/>
      <c r="O922" s="849"/>
      <c r="P922" s="837"/>
      <c r="Q922" s="850"/>
    </row>
    <row r="923" spans="1:17" ht="14.4" customHeight="1" x14ac:dyDescent="0.3">
      <c r="A923" s="831" t="s">
        <v>579</v>
      </c>
      <c r="B923" s="832" t="s">
        <v>5208</v>
      </c>
      <c r="C923" s="832" t="s">
        <v>5209</v>
      </c>
      <c r="D923" s="832" t="s">
        <v>6601</v>
      </c>
      <c r="E923" s="832" t="s">
        <v>6602</v>
      </c>
      <c r="F923" s="849">
        <v>2</v>
      </c>
      <c r="G923" s="849">
        <v>240</v>
      </c>
      <c r="H923" s="849"/>
      <c r="I923" s="849">
        <v>120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579</v>
      </c>
      <c r="B924" s="832" t="s">
        <v>5208</v>
      </c>
      <c r="C924" s="832" t="s">
        <v>5209</v>
      </c>
      <c r="D924" s="832" t="s">
        <v>5381</v>
      </c>
      <c r="E924" s="832" t="s">
        <v>5382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81</v>
      </c>
      <c r="P924" s="837"/>
      <c r="Q924" s="850">
        <v>81</v>
      </c>
    </row>
    <row r="925" spans="1:17" ht="14.4" customHeight="1" x14ac:dyDescent="0.3">
      <c r="A925" s="831" t="s">
        <v>579</v>
      </c>
      <c r="B925" s="832" t="s">
        <v>5208</v>
      </c>
      <c r="C925" s="832" t="s">
        <v>5209</v>
      </c>
      <c r="D925" s="832" t="s">
        <v>6603</v>
      </c>
      <c r="E925" s="832" t="s">
        <v>6604</v>
      </c>
      <c r="F925" s="849">
        <v>2</v>
      </c>
      <c r="G925" s="849">
        <v>1112</v>
      </c>
      <c r="H925" s="849">
        <v>0.66666666666666663</v>
      </c>
      <c r="I925" s="849">
        <v>556</v>
      </c>
      <c r="J925" s="849">
        <v>3</v>
      </c>
      <c r="K925" s="849">
        <v>1668</v>
      </c>
      <c r="L925" s="849">
        <v>1</v>
      </c>
      <c r="M925" s="849">
        <v>556</v>
      </c>
      <c r="N925" s="849"/>
      <c r="O925" s="849"/>
      <c r="P925" s="837"/>
      <c r="Q925" s="850"/>
    </row>
    <row r="926" spans="1:17" ht="14.4" customHeight="1" x14ac:dyDescent="0.3">
      <c r="A926" s="831" t="s">
        <v>579</v>
      </c>
      <c r="B926" s="832" t="s">
        <v>5208</v>
      </c>
      <c r="C926" s="832" t="s">
        <v>5209</v>
      </c>
      <c r="D926" s="832" t="s">
        <v>6603</v>
      </c>
      <c r="E926" s="832" t="s">
        <v>6605</v>
      </c>
      <c r="F926" s="849">
        <v>1</v>
      </c>
      <c r="G926" s="849">
        <v>556</v>
      </c>
      <c r="H926" s="849"/>
      <c r="I926" s="849">
        <v>556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" customHeight="1" x14ac:dyDescent="0.3">
      <c r="A927" s="831" t="s">
        <v>579</v>
      </c>
      <c r="B927" s="832" t="s">
        <v>5208</v>
      </c>
      <c r="C927" s="832" t="s">
        <v>5209</v>
      </c>
      <c r="D927" s="832" t="s">
        <v>6606</v>
      </c>
      <c r="E927" s="832" t="s">
        <v>6607</v>
      </c>
      <c r="F927" s="849">
        <v>1</v>
      </c>
      <c r="G927" s="849">
        <v>3619</v>
      </c>
      <c r="H927" s="849"/>
      <c r="I927" s="849">
        <v>3619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579</v>
      </c>
      <c r="B928" s="832" t="s">
        <v>5208</v>
      </c>
      <c r="C928" s="832" t="s">
        <v>5209</v>
      </c>
      <c r="D928" s="832" t="s">
        <v>6606</v>
      </c>
      <c r="E928" s="832" t="s">
        <v>6608</v>
      </c>
      <c r="F928" s="849"/>
      <c r="G928" s="849"/>
      <c r="H928" s="849"/>
      <c r="I928" s="849"/>
      <c r="J928" s="849">
        <v>2</v>
      </c>
      <c r="K928" s="849">
        <v>7240</v>
      </c>
      <c r="L928" s="849">
        <v>1</v>
      </c>
      <c r="M928" s="849">
        <v>3620</v>
      </c>
      <c r="N928" s="849"/>
      <c r="O928" s="849"/>
      <c r="P928" s="837"/>
      <c r="Q928" s="850"/>
    </row>
    <row r="929" spans="1:17" ht="14.4" customHeight="1" x14ac:dyDescent="0.3">
      <c r="A929" s="831" t="s">
        <v>579</v>
      </c>
      <c r="B929" s="832" t="s">
        <v>5208</v>
      </c>
      <c r="C929" s="832" t="s">
        <v>5209</v>
      </c>
      <c r="D929" s="832" t="s">
        <v>6609</v>
      </c>
      <c r="E929" s="832" t="s">
        <v>6610</v>
      </c>
      <c r="F929" s="849"/>
      <c r="G929" s="849"/>
      <c r="H929" s="849"/>
      <c r="I929" s="849"/>
      <c r="J929" s="849"/>
      <c r="K929" s="849"/>
      <c r="L929" s="849"/>
      <c r="M929" s="849"/>
      <c r="N929" s="849">
        <v>1</v>
      </c>
      <c r="O929" s="849">
        <v>478</v>
      </c>
      <c r="P929" s="837"/>
      <c r="Q929" s="850">
        <v>478</v>
      </c>
    </row>
    <row r="930" spans="1:17" ht="14.4" customHeight="1" x14ac:dyDescent="0.3">
      <c r="A930" s="831" t="s">
        <v>579</v>
      </c>
      <c r="B930" s="832" t="s">
        <v>5208</v>
      </c>
      <c r="C930" s="832" t="s">
        <v>5209</v>
      </c>
      <c r="D930" s="832" t="s">
        <v>5462</v>
      </c>
      <c r="E930" s="832" t="s">
        <v>5449</v>
      </c>
      <c r="F930" s="849"/>
      <c r="G930" s="849"/>
      <c r="H930" s="849"/>
      <c r="I930" s="849"/>
      <c r="J930" s="849">
        <v>4</v>
      </c>
      <c r="K930" s="849">
        <v>2372</v>
      </c>
      <c r="L930" s="849">
        <v>1</v>
      </c>
      <c r="M930" s="849">
        <v>593</v>
      </c>
      <c r="N930" s="849"/>
      <c r="O930" s="849"/>
      <c r="P930" s="837"/>
      <c r="Q930" s="850"/>
    </row>
    <row r="931" spans="1:17" ht="14.4" customHeight="1" x14ac:dyDescent="0.3">
      <c r="A931" s="831" t="s">
        <v>579</v>
      </c>
      <c r="B931" s="832" t="s">
        <v>5208</v>
      </c>
      <c r="C931" s="832" t="s">
        <v>5209</v>
      </c>
      <c r="D931" s="832" t="s">
        <v>6611</v>
      </c>
      <c r="E931" s="832" t="s">
        <v>6612</v>
      </c>
      <c r="F931" s="849">
        <v>4</v>
      </c>
      <c r="G931" s="849">
        <v>10672</v>
      </c>
      <c r="H931" s="849"/>
      <c r="I931" s="849">
        <v>2668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579</v>
      </c>
      <c r="B932" s="832" t="s">
        <v>5208</v>
      </c>
      <c r="C932" s="832" t="s">
        <v>5209</v>
      </c>
      <c r="D932" s="832" t="s">
        <v>6611</v>
      </c>
      <c r="E932" s="832" t="s">
        <v>6613</v>
      </c>
      <c r="F932" s="849">
        <v>1</v>
      </c>
      <c r="G932" s="849">
        <v>2668</v>
      </c>
      <c r="H932" s="849">
        <v>0.33320844261271387</v>
      </c>
      <c r="I932" s="849">
        <v>2668</v>
      </c>
      <c r="J932" s="849">
        <v>3</v>
      </c>
      <c r="K932" s="849">
        <v>8007</v>
      </c>
      <c r="L932" s="849">
        <v>1</v>
      </c>
      <c r="M932" s="849">
        <v>2669</v>
      </c>
      <c r="N932" s="849">
        <v>1</v>
      </c>
      <c r="O932" s="849">
        <v>2673</v>
      </c>
      <c r="P932" s="837">
        <v>0.33383289621581119</v>
      </c>
      <c r="Q932" s="850">
        <v>2673</v>
      </c>
    </row>
    <row r="933" spans="1:17" ht="14.4" customHeight="1" x14ac:dyDescent="0.3">
      <c r="A933" s="831" t="s">
        <v>579</v>
      </c>
      <c r="B933" s="832" t="s">
        <v>5208</v>
      </c>
      <c r="C933" s="832" t="s">
        <v>5209</v>
      </c>
      <c r="D933" s="832" t="s">
        <v>6614</v>
      </c>
      <c r="E933" s="832" t="s">
        <v>6615</v>
      </c>
      <c r="F933" s="849">
        <v>8</v>
      </c>
      <c r="G933" s="849">
        <v>18968</v>
      </c>
      <c r="H933" s="849">
        <v>0.72665977090755851</v>
      </c>
      <c r="I933" s="849">
        <v>2371</v>
      </c>
      <c r="J933" s="849">
        <v>11</v>
      </c>
      <c r="K933" s="849">
        <v>26103</v>
      </c>
      <c r="L933" s="849">
        <v>1</v>
      </c>
      <c r="M933" s="849">
        <v>2373</v>
      </c>
      <c r="N933" s="849">
        <v>10</v>
      </c>
      <c r="O933" s="849">
        <v>23790</v>
      </c>
      <c r="P933" s="837">
        <v>0.91138949546029191</v>
      </c>
      <c r="Q933" s="850">
        <v>2379</v>
      </c>
    </row>
    <row r="934" spans="1:17" ht="14.4" customHeight="1" x14ac:dyDescent="0.3">
      <c r="A934" s="831" t="s">
        <v>579</v>
      </c>
      <c r="B934" s="832" t="s">
        <v>5208</v>
      </c>
      <c r="C934" s="832" t="s">
        <v>5209</v>
      </c>
      <c r="D934" s="832" t="s">
        <v>6616</v>
      </c>
      <c r="E934" s="832" t="s">
        <v>6617</v>
      </c>
      <c r="F934" s="849">
        <v>2</v>
      </c>
      <c r="G934" s="849">
        <v>2598</v>
      </c>
      <c r="H934" s="849">
        <v>1.9984615384615385</v>
      </c>
      <c r="I934" s="849">
        <v>1299</v>
      </c>
      <c r="J934" s="849">
        <v>1</v>
      </c>
      <c r="K934" s="849">
        <v>1300</v>
      </c>
      <c r="L934" s="849">
        <v>1</v>
      </c>
      <c r="M934" s="849">
        <v>1300</v>
      </c>
      <c r="N934" s="849">
        <v>1</v>
      </c>
      <c r="O934" s="849">
        <v>1303</v>
      </c>
      <c r="P934" s="837">
        <v>1.0023076923076923</v>
      </c>
      <c r="Q934" s="850">
        <v>1303</v>
      </c>
    </row>
    <row r="935" spans="1:17" ht="14.4" customHeight="1" x14ac:dyDescent="0.3">
      <c r="A935" s="831" t="s">
        <v>579</v>
      </c>
      <c r="B935" s="832" t="s">
        <v>5208</v>
      </c>
      <c r="C935" s="832" t="s">
        <v>5209</v>
      </c>
      <c r="D935" s="832" t="s">
        <v>6618</v>
      </c>
      <c r="E935" s="832" t="s">
        <v>6619</v>
      </c>
      <c r="F935" s="849">
        <v>1</v>
      </c>
      <c r="G935" s="849">
        <v>1966</v>
      </c>
      <c r="H935" s="849">
        <v>0.24987290289781394</v>
      </c>
      <c r="I935" s="849">
        <v>1966</v>
      </c>
      <c r="J935" s="849">
        <v>4</v>
      </c>
      <c r="K935" s="849">
        <v>7868</v>
      </c>
      <c r="L935" s="849">
        <v>1</v>
      </c>
      <c r="M935" s="849">
        <v>1967</v>
      </c>
      <c r="N935" s="849">
        <v>1</v>
      </c>
      <c r="O935" s="849">
        <v>1970</v>
      </c>
      <c r="P935" s="837">
        <v>0.25038129130655823</v>
      </c>
      <c r="Q935" s="850">
        <v>1970</v>
      </c>
    </row>
    <row r="936" spans="1:17" ht="14.4" customHeight="1" x14ac:dyDescent="0.3">
      <c r="A936" s="831" t="s">
        <v>579</v>
      </c>
      <c r="B936" s="832" t="s">
        <v>5208</v>
      </c>
      <c r="C936" s="832" t="s">
        <v>5209</v>
      </c>
      <c r="D936" s="832" t="s">
        <v>6618</v>
      </c>
      <c r="E936" s="832" t="s">
        <v>6620</v>
      </c>
      <c r="F936" s="849">
        <v>1</v>
      </c>
      <c r="G936" s="849">
        <v>1966</v>
      </c>
      <c r="H936" s="849"/>
      <c r="I936" s="849">
        <v>1966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579</v>
      </c>
      <c r="B937" s="832" t="s">
        <v>5208</v>
      </c>
      <c r="C937" s="832" t="s">
        <v>5209</v>
      </c>
      <c r="D937" s="832" t="s">
        <v>6621</v>
      </c>
      <c r="E937" s="832" t="s">
        <v>6622</v>
      </c>
      <c r="F937" s="849">
        <v>1</v>
      </c>
      <c r="G937" s="849">
        <v>3710</v>
      </c>
      <c r="H937" s="849"/>
      <c r="I937" s="849">
        <v>3710</v>
      </c>
      <c r="J937" s="849"/>
      <c r="K937" s="849"/>
      <c r="L937" s="849"/>
      <c r="M937" s="849"/>
      <c r="N937" s="849">
        <v>3</v>
      </c>
      <c r="O937" s="849">
        <v>11148</v>
      </c>
      <c r="P937" s="837"/>
      <c r="Q937" s="850">
        <v>3716</v>
      </c>
    </row>
    <row r="938" spans="1:17" ht="14.4" customHeight="1" x14ac:dyDescent="0.3">
      <c r="A938" s="831" t="s">
        <v>579</v>
      </c>
      <c r="B938" s="832" t="s">
        <v>5208</v>
      </c>
      <c r="C938" s="832" t="s">
        <v>5209</v>
      </c>
      <c r="D938" s="832" t="s">
        <v>6623</v>
      </c>
      <c r="E938" s="832" t="s">
        <v>6624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3121</v>
      </c>
      <c r="P938" s="837"/>
      <c r="Q938" s="850">
        <v>3121</v>
      </c>
    </row>
    <row r="939" spans="1:17" ht="14.4" customHeight="1" x14ac:dyDescent="0.3">
      <c r="A939" s="831" t="s">
        <v>579</v>
      </c>
      <c r="B939" s="832" t="s">
        <v>5208</v>
      </c>
      <c r="C939" s="832" t="s">
        <v>5209</v>
      </c>
      <c r="D939" s="832" t="s">
        <v>6623</v>
      </c>
      <c r="E939" s="832" t="s">
        <v>6625</v>
      </c>
      <c r="F939" s="849">
        <v>1</v>
      </c>
      <c r="G939" s="849">
        <v>3113</v>
      </c>
      <c r="H939" s="849"/>
      <c r="I939" s="849">
        <v>3113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" customHeight="1" x14ac:dyDescent="0.3">
      <c r="A940" s="831" t="s">
        <v>579</v>
      </c>
      <c r="B940" s="832" t="s">
        <v>5208</v>
      </c>
      <c r="C940" s="832" t="s">
        <v>5209</v>
      </c>
      <c r="D940" s="832" t="s">
        <v>6626</v>
      </c>
      <c r="E940" s="832" t="s">
        <v>6627</v>
      </c>
      <c r="F940" s="849">
        <v>4</v>
      </c>
      <c r="G940" s="849">
        <v>14852</v>
      </c>
      <c r="H940" s="849"/>
      <c r="I940" s="849">
        <v>3713</v>
      </c>
      <c r="J940" s="849"/>
      <c r="K940" s="849"/>
      <c r="L940" s="849"/>
      <c r="M940" s="849"/>
      <c r="N940" s="849">
        <v>1</v>
      </c>
      <c r="O940" s="849">
        <v>3721</v>
      </c>
      <c r="P940" s="837"/>
      <c r="Q940" s="850">
        <v>3721</v>
      </c>
    </row>
    <row r="941" spans="1:17" ht="14.4" customHeight="1" x14ac:dyDescent="0.3">
      <c r="A941" s="831" t="s">
        <v>579</v>
      </c>
      <c r="B941" s="832" t="s">
        <v>5208</v>
      </c>
      <c r="C941" s="832" t="s">
        <v>5209</v>
      </c>
      <c r="D941" s="832" t="s">
        <v>6626</v>
      </c>
      <c r="E941" s="832" t="s">
        <v>6628</v>
      </c>
      <c r="F941" s="849">
        <v>15</v>
      </c>
      <c r="G941" s="849">
        <v>55695</v>
      </c>
      <c r="H941" s="849">
        <v>0.99946164199192467</v>
      </c>
      <c r="I941" s="849">
        <v>3713</v>
      </c>
      <c r="J941" s="849">
        <v>15</v>
      </c>
      <c r="K941" s="849">
        <v>55725</v>
      </c>
      <c r="L941" s="849">
        <v>1</v>
      </c>
      <c r="M941" s="849">
        <v>3715</v>
      </c>
      <c r="N941" s="849">
        <v>12</v>
      </c>
      <c r="O941" s="849">
        <v>44652</v>
      </c>
      <c r="P941" s="837">
        <v>0.80129205921938085</v>
      </c>
      <c r="Q941" s="850">
        <v>3721</v>
      </c>
    </row>
    <row r="942" spans="1:17" ht="14.4" customHeight="1" x14ac:dyDescent="0.3">
      <c r="A942" s="831" t="s">
        <v>579</v>
      </c>
      <c r="B942" s="832" t="s">
        <v>5208</v>
      </c>
      <c r="C942" s="832" t="s">
        <v>5209</v>
      </c>
      <c r="D942" s="832" t="s">
        <v>6629</v>
      </c>
      <c r="E942" s="832" t="s">
        <v>6630</v>
      </c>
      <c r="F942" s="849"/>
      <c r="G942" s="849"/>
      <c r="H942" s="849"/>
      <c r="I942" s="849"/>
      <c r="J942" s="849"/>
      <c r="K942" s="849"/>
      <c r="L942" s="849"/>
      <c r="M942" s="849"/>
      <c r="N942" s="849">
        <v>1</v>
      </c>
      <c r="O942" s="849">
        <v>3993</v>
      </c>
      <c r="P942" s="837"/>
      <c r="Q942" s="850">
        <v>3993</v>
      </c>
    </row>
    <row r="943" spans="1:17" ht="14.4" customHeight="1" x14ac:dyDescent="0.3">
      <c r="A943" s="831" t="s">
        <v>579</v>
      </c>
      <c r="B943" s="832" t="s">
        <v>5208</v>
      </c>
      <c r="C943" s="832" t="s">
        <v>5209</v>
      </c>
      <c r="D943" s="832" t="s">
        <v>6631</v>
      </c>
      <c r="E943" s="832" t="s">
        <v>6632</v>
      </c>
      <c r="F943" s="849">
        <v>1</v>
      </c>
      <c r="G943" s="849">
        <v>1087</v>
      </c>
      <c r="H943" s="849"/>
      <c r="I943" s="849">
        <v>1087</v>
      </c>
      <c r="J943" s="849"/>
      <c r="K943" s="849"/>
      <c r="L943" s="849"/>
      <c r="M943" s="849"/>
      <c r="N943" s="849">
        <v>2</v>
      </c>
      <c r="O943" s="849">
        <v>2182</v>
      </c>
      <c r="P943" s="837"/>
      <c r="Q943" s="850">
        <v>1091</v>
      </c>
    </row>
    <row r="944" spans="1:17" ht="14.4" customHeight="1" x14ac:dyDescent="0.3">
      <c r="A944" s="831" t="s">
        <v>579</v>
      </c>
      <c r="B944" s="832" t="s">
        <v>5208</v>
      </c>
      <c r="C944" s="832" t="s">
        <v>5209</v>
      </c>
      <c r="D944" s="832" t="s">
        <v>6633</v>
      </c>
      <c r="E944" s="832" t="s">
        <v>6634</v>
      </c>
      <c r="F944" s="849">
        <v>1</v>
      </c>
      <c r="G944" s="849">
        <v>1147</v>
      </c>
      <c r="H944" s="849"/>
      <c r="I944" s="849">
        <v>1147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" customHeight="1" x14ac:dyDescent="0.3">
      <c r="A945" s="831" t="s">
        <v>579</v>
      </c>
      <c r="B945" s="832" t="s">
        <v>5208</v>
      </c>
      <c r="C945" s="832" t="s">
        <v>5209</v>
      </c>
      <c r="D945" s="832" t="s">
        <v>6635</v>
      </c>
      <c r="E945" s="832" t="s">
        <v>6636</v>
      </c>
      <c r="F945" s="849"/>
      <c r="G945" s="849"/>
      <c r="H945" s="849"/>
      <c r="I945" s="849"/>
      <c r="J945" s="849"/>
      <c r="K945" s="849"/>
      <c r="L945" s="849"/>
      <c r="M945" s="849"/>
      <c r="N945" s="849">
        <v>12</v>
      </c>
      <c r="O945" s="849">
        <v>8832</v>
      </c>
      <c r="P945" s="837"/>
      <c r="Q945" s="850">
        <v>736</v>
      </c>
    </row>
    <row r="946" spans="1:17" ht="14.4" customHeight="1" x14ac:dyDescent="0.3">
      <c r="A946" s="831" t="s">
        <v>579</v>
      </c>
      <c r="B946" s="832" t="s">
        <v>5208</v>
      </c>
      <c r="C946" s="832" t="s">
        <v>5209</v>
      </c>
      <c r="D946" s="832" t="s">
        <v>6637</v>
      </c>
      <c r="E946" s="832" t="s">
        <v>6638</v>
      </c>
      <c r="F946" s="849">
        <v>2</v>
      </c>
      <c r="G946" s="849">
        <v>5826</v>
      </c>
      <c r="H946" s="849">
        <v>0.19993136582017845</v>
      </c>
      <c r="I946" s="849">
        <v>2913</v>
      </c>
      <c r="J946" s="849">
        <v>10</v>
      </c>
      <c r="K946" s="849">
        <v>29140</v>
      </c>
      <c r="L946" s="849">
        <v>1</v>
      </c>
      <c r="M946" s="849">
        <v>2914</v>
      </c>
      <c r="N946" s="849">
        <v>7</v>
      </c>
      <c r="O946" s="849">
        <v>20419</v>
      </c>
      <c r="P946" s="837">
        <v>0.70072065888812629</v>
      </c>
      <c r="Q946" s="850">
        <v>2917</v>
      </c>
    </row>
    <row r="947" spans="1:17" ht="14.4" customHeight="1" x14ac:dyDescent="0.3">
      <c r="A947" s="831" t="s">
        <v>579</v>
      </c>
      <c r="B947" s="832" t="s">
        <v>5208</v>
      </c>
      <c r="C947" s="832" t="s">
        <v>5209</v>
      </c>
      <c r="D947" s="832" t="s">
        <v>6637</v>
      </c>
      <c r="E947" s="832" t="s">
        <v>6639</v>
      </c>
      <c r="F947" s="849">
        <v>3</v>
      </c>
      <c r="G947" s="849">
        <v>8739</v>
      </c>
      <c r="H947" s="849"/>
      <c r="I947" s="849">
        <v>2913</v>
      </c>
      <c r="J947" s="849"/>
      <c r="K947" s="849"/>
      <c r="L947" s="849"/>
      <c r="M947" s="849"/>
      <c r="N947" s="849">
        <v>1</v>
      </c>
      <c r="O947" s="849">
        <v>2917</v>
      </c>
      <c r="P947" s="837"/>
      <c r="Q947" s="850">
        <v>2917</v>
      </c>
    </row>
    <row r="948" spans="1:17" ht="14.4" customHeight="1" x14ac:dyDescent="0.3">
      <c r="A948" s="831" t="s">
        <v>579</v>
      </c>
      <c r="B948" s="832" t="s">
        <v>5208</v>
      </c>
      <c r="C948" s="832" t="s">
        <v>5209</v>
      </c>
      <c r="D948" s="832" t="s">
        <v>6640</v>
      </c>
      <c r="E948" s="832" t="s">
        <v>6641</v>
      </c>
      <c r="F948" s="849"/>
      <c r="G948" s="849"/>
      <c r="H948" s="849"/>
      <c r="I948" s="849"/>
      <c r="J948" s="849">
        <v>2</v>
      </c>
      <c r="K948" s="849">
        <v>7260</v>
      </c>
      <c r="L948" s="849">
        <v>1</v>
      </c>
      <c r="M948" s="849">
        <v>3630</v>
      </c>
      <c r="N948" s="849">
        <v>2</v>
      </c>
      <c r="O948" s="849">
        <v>7272</v>
      </c>
      <c r="P948" s="837">
        <v>1.0016528925619834</v>
      </c>
      <c r="Q948" s="850">
        <v>3636</v>
      </c>
    </row>
    <row r="949" spans="1:17" ht="14.4" customHeight="1" x14ac:dyDescent="0.3">
      <c r="A949" s="831" t="s">
        <v>579</v>
      </c>
      <c r="B949" s="832" t="s">
        <v>5208</v>
      </c>
      <c r="C949" s="832" t="s">
        <v>5209</v>
      </c>
      <c r="D949" s="832" t="s">
        <v>6640</v>
      </c>
      <c r="E949" s="832" t="s">
        <v>6642</v>
      </c>
      <c r="F949" s="849">
        <v>3</v>
      </c>
      <c r="G949" s="849">
        <v>10884</v>
      </c>
      <c r="H949" s="849">
        <v>1.4991735537190083</v>
      </c>
      <c r="I949" s="849">
        <v>3628</v>
      </c>
      <c r="J949" s="849">
        <v>2</v>
      </c>
      <c r="K949" s="849">
        <v>7260</v>
      </c>
      <c r="L949" s="849">
        <v>1</v>
      </c>
      <c r="M949" s="849">
        <v>3630</v>
      </c>
      <c r="N949" s="849"/>
      <c r="O949" s="849"/>
      <c r="P949" s="837"/>
      <c r="Q949" s="850"/>
    </row>
    <row r="950" spans="1:17" ht="14.4" customHeight="1" x14ac:dyDescent="0.3">
      <c r="A950" s="831" t="s">
        <v>579</v>
      </c>
      <c r="B950" s="832" t="s">
        <v>5208</v>
      </c>
      <c r="C950" s="832" t="s">
        <v>5209</v>
      </c>
      <c r="D950" s="832" t="s">
        <v>6643</v>
      </c>
      <c r="E950" s="832" t="s">
        <v>6644</v>
      </c>
      <c r="F950" s="849"/>
      <c r="G950" s="849"/>
      <c r="H950" s="849"/>
      <c r="I950" s="849"/>
      <c r="J950" s="849">
        <v>2</v>
      </c>
      <c r="K950" s="849">
        <v>3730</v>
      </c>
      <c r="L950" s="849">
        <v>1</v>
      </c>
      <c r="M950" s="849">
        <v>1865</v>
      </c>
      <c r="N950" s="849">
        <v>1</v>
      </c>
      <c r="O950" s="849">
        <v>1870</v>
      </c>
      <c r="P950" s="837">
        <v>0.50134048257372654</v>
      </c>
      <c r="Q950" s="850">
        <v>1870</v>
      </c>
    </row>
    <row r="951" spans="1:17" ht="14.4" customHeight="1" x14ac:dyDescent="0.3">
      <c r="A951" s="831" t="s">
        <v>579</v>
      </c>
      <c r="B951" s="832" t="s">
        <v>5208</v>
      </c>
      <c r="C951" s="832" t="s">
        <v>5209</v>
      </c>
      <c r="D951" s="832" t="s">
        <v>6643</v>
      </c>
      <c r="E951" s="832" t="s">
        <v>6645</v>
      </c>
      <c r="F951" s="849">
        <v>1</v>
      </c>
      <c r="G951" s="849">
        <v>1864</v>
      </c>
      <c r="H951" s="849"/>
      <c r="I951" s="849">
        <v>1864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579</v>
      </c>
      <c r="B952" s="832" t="s">
        <v>5208</v>
      </c>
      <c r="C952" s="832" t="s">
        <v>5209</v>
      </c>
      <c r="D952" s="832" t="s">
        <v>6646</v>
      </c>
      <c r="E952" s="832" t="s">
        <v>6647</v>
      </c>
      <c r="F952" s="849">
        <v>1</v>
      </c>
      <c r="G952" s="849">
        <v>1483</v>
      </c>
      <c r="H952" s="849">
        <v>0.99932614555256061</v>
      </c>
      <c r="I952" s="849">
        <v>1483</v>
      </c>
      <c r="J952" s="849">
        <v>1</v>
      </c>
      <c r="K952" s="849">
        <v>1484</v>
      </c>
      <c r="L952" s="849">
        <v>1</v>
      </c>
      <c r="M952" s="849">
        <v>1484</v>
      </c>
      <c r="N952" s="849"/>
      <c r="O952" s="849"/>
      <c r="P952" s="837"/>
      <c r="Q952" s="850"/>
    </row>
    <row r="953" spans="1:17" ht="14.4" customHeight="1" x14ac:dyDescent="0.3">
      <c r="A953" s="831" t="s">
        <v>579</v>
      </c>
      <c r="B953" s="832" t="s">
        <v>5208</v>
      </c>
      <c r="C953" s="832" t="s">
        <v>5209</v>
      </c>
      <c r="D953" s="832" t="s">
        <v>6648</v>
      </c>
      <c r="E953" s="832" t="s">
        <v>6649</v>
      </c>
      <c r="F953" s="849">
        <v>7</v>
      </c>
      <c r="G953" s="849">
        <v>29141</v>
      </c>
      <c r="H953" s="849">
        <v>6.9949591934709554</v>
      </c>
      <c r="I953" s="849">
        <v>4163</v>
      </c>
      <c r="J953" s="849">
        <v>1</v>
      </c>
      <c r="K953" s="849">
        <v>4166</v>
      </c>
      <c r="L953" s="849">
        <v>1</v>
      </c>
      <c r="M953" s="849">
        <v>4166</v>
      </c>
      <c r="N953" s="849">
        <v>3</v>
      </c>
      <c r="O953" s="849">
        <v>12519</v>
      </c>
      <c r="P953" s="837">
        <v>3.0050408065290446</v>
      </c>
      <c r="Q953" s="850">
        <v>4173</v>
      </c>
    </row>
    <row r="954" spans="1:17" ht="14.4" customHeight="1" x14ac:dyDescent="0.3">
      <c r="A954" s="831" t="s">
        <v>579</v>
      </c>
      <c r="B954" s="832" t="s">
        <v>5208</v>
      </c>
      <c r="C954" s="832" t="s">
        <v>5209</v>
      </c>
      <c r="D954" s="832" t="s">
        <v>6650</v>
      </c>
      <c r="E954" s="832" t="s">
        <v>6651</v>
      </c>
      <c r="F954" s="849">
        <v>6</v>
      </c>
      <c r="G954" s="849">
        <v>12252</v>
      </c>
      <c r="H954" s="849">
        <v>2.5345469590401324</v>
      </c>
      <c r="I954" s="849">
        <v>2042</v>
      </c>
      <c r="J954" s="849">
        <v>2</v>
      </c>
      <c r="K954" s="849">
        <v>4834</v>
      </c>
      <c r="L954" s="849">
        <v>1</v>
      </c>
      <c r="M954" s="849">
        <v>2417</v>
      </c>
      <c r="N954" s="849">
        <v>2</v>
      </c>
      <c r="O954" s="849">
        <v>4838</v>
      </c>
      <c r="P954" s="837">
        <v>1.0008274720728176</v>
      </c>
      <c r="Q954" s="850">
        <v>2419</v>
      </c>
    </row>
    <row r="955" spans="1:17" ht="14.4" customHeight="1" x14ac:dyDescent="0.3">
      <c r="A955" s="831" t="s">
        <v>579</v>
      </c>
      <c r="B955" s="832" t="s">
        <v>5208</v>
      </c>
      <c r="C955" s="832" t="s">
        <v>5209</v>
      </c>
      <c r="D955" s="832" t="s">
        <v>6652</v>
      </c>
      <c r="E955" s="832" t="s">
        <v>6653</v>
      </c>
      <c r="F955" s="849"/>
      <c r="G955" s="849"/>
      <c r="H955" s="849"/>
      <c r="I955" s="849"/>
      <c r="J955" s="849"/>
      <c r="K955" s="849"/>
      <c r="L955" s="849"/>
      <c r="M955" s="849"/>
      <c r="N955" s="849">
        <v>2</v>
      </c>
      <c r="O955" s="849">
        <v>4648</v>
      </c>
      <c r="P955" s="837"/>
      <c r="Q955" s="850">
        <v>2324</v>
      </c>
    </row>
    <row r="956" spans="1:17" ht="14.4" customHeight="1" x14ac:dyDescent="0.3">
      <c r="A956" s="831" t="s">
        <v>579</v>
      </c>
      <c r="B956" s="832" t="s">
        <v>5208</v>
      </c>
      <c r="C956" s="832" t="s">
        <v>5209</v>
      </c>
      <c r="D956" s="832" t="s">
        <v>6654</v>
      </c>
      <c r="E956" s="832" t="s">
        <v>6655</v>
      </c>
      <c r="F956" s="849"/>
      <c r="G956" s="849"/>
      <c r="H956" s="849"/>
      <c r="I956" s="849"/>
      <c r="J956" s="849">
        <v>1</v>
      </c>
      <c r="K956" s="849">
        <v>6814</v>
      </c>
      <c r="L956" s="849">
        <v>1</v>
      </c>
      <c r="M956" s="849">
        <v>6814</v>
      </c>
      <c r="N956" s="849"/>
      <c r="O956" s="849"/>
      <c r="P956" s="837"/>
      <c r="Q956" s="850"/>
    </row>
    <row r="957" spans="1:17" ht="14.4" customHeight="1" x14ac:dyDescent="0.3">
      <c r="A957" s="831" t="s">
        <v>579</v>
      </c>
      <c r="B957" s="832" t="s">
        <v>5208</v>
      </c>
      <c r="C957" s="832" t="s">
        <v>5209</v>
      </c>
      <c r="D957" s="832" t="s">
        <v>6656</v>
      </c>
      <c r="E957" s="832" t="s">
        <v>6657</v>
      </c>
      <c r="F957" s="849"/>
      <c r="G957" s="849"/>
      <c r="H957" s="849"/>
      <c r="I957" s="849"/>
      <c r="J957" s="849"/>
      <c r="K957" s="849"/>
      <c r="L957" s="849"/>
      <c r="M957" s="849"/>
      <c r="N957" s="849">
        <v>2</v>
      </c>
      <c r="O957" s="849">
        <v>6876</v>
      </c>
      <c r="P957" s="837"/>
      <c r="Q957" s="850">
        <v>3438</v>
      </c>
    </row>
    <row r="958" spans="1:17" ht="14.4" customHeight="1" x14ac:dyDescent="0.3">
      <c r="A958" s="831" t="s">
        <v>579</v>
      </c>
      <c r="B958" s="832" t="s">
        <v>5208</v>
      </c>
      <c r="C958" s="832" t="s">
        <v>5209</v>
      </c>
      <c r="D958" s="832" t="s">
        <v>6658</v>
      </c>
      <c r="E958" s="832" t="s">
        <v>6659</v>
      </c>
      <c r="F958" s="849">
        <v>2</v>
      </c>
      <c r="G958" s="849">
        <v>1864</v>
      </c>
      <c r="H958" s="849"/>
      <c r="I958" s="849">
        <v>932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" customHeight="1" x14ac:dyDescent="0.3">
      <c r="A959" s="831" t="s">
        <v>579</v>
      </c>
      <c r="B959" s="832" t="s">
        <v>5208</v>
      </c>
      <c r="C959" s="832" t="s">
        <v>5209</v>
      </c>
      <c r="D959" s="832" t="s">
        <v>6660</v>
      </c>
      <c r="E959" s="832" t="s">
        <v>6661</v>
      </c>
      <c r="F959" s="849">
        <v>3</v>
      </c>
      <c r="G959" s="849">
        <v>17772</v>
      </c>
      <c r="H959" s="849"/>
      <c r="I959" s="849">
        <v>5924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579</v>
      </c>
      <c r="B960" s="832" t="s">
        <v>5208</v>
      </c>
      <c r="C960" s="832" t="s">
        <v>5209</v>
      </c>
      <c r="D960" s="832" t="s">
        <v>5383</v>
      </c>
      <c r="E960" s="832" t="s">
        <v>6662</v>
      </c>
      <c r="F960" s="849"/>
      <c r="G960" s="849"/>
      <c r="H960" s="849"/>
      <c r="I960" s="849"/>
      <c r="J960" s="849">
        <v>1</v>
      </c>
      <c r="K960" s="849">
        <v>232</v>
      </c>
      <c r="L960" s="849">
        <v>1</v>
      </c>
      <c r="M960" s="849">
        <v>232</v>
      </c>
      <c r="N960" s="849"/>
      <c r="O960" s="849"/>
      <c r="P960" s="837"/>
      <c r="Q960" s="850"/>
    </row>
    <row r="961" spans="1:17" ht="14.4" customHeight="1" x14ac:dyDescent="0.3">
      <c r="A961" s="831" t="s">
        <v>579</v>
      </c>
      <c r="B961" s="832" t="s">
        <v>5208</v>
      </c>
      <c r="C961" s="832" t="s">
        <v>5209</v>
      </c>
      <c r="D961" s="832" t="s">
        <v>6663</v>
      </c>
      <c r="E961" s="832" t="s">
        <v>6664</v>
      </c>
      <c r="F961" s="849"/>
      <c r="G961" s="849"/>
      <c r="H961" s="849"/>
      <c r="I961" s="849"/>
      <c r="J961" s="849"/>
      <c r="K961" s="849"/>
      <c r="L961" s="849"/>
      <c r="M961" s="849"/>
      <c r="N961" s="849">
        <v>1</v>
      </c>
      <c r="O961" s="849">
        <v>2465</v>
      </c>
      <c r="P961" s="837"/>
      <c r="Q961" s="850">
        <v>2465</v>
      </c>
    </row>
    <row r="962" spans="1:17" ht="14.4" customHeight="1" x14ac:dyDescent="0.3">
      <c r="A962" s="831" t="s">
        <v>579</v>
      </c>
      <c r="B962" s="832" t="s">
        <v>5208</v>
      </c>
      <c r="C962" s="832" t="s">
        <v>5209</v>
      </c>
      <c r="D962" s="832" t="s">
        <v>6665</v>
      </c>
      <c r="E962" s="832" t="s">
        <v>6666</v>
      </c>
      <c r="F962" s="849"/>
      <c r="G962" s="849"/>
      <c r="H962" s="849"/>
      <c r="I962" s="849"/>
      <c r="J962" s="849">
        <v>1</v>
      </c>
      <c r="K962" s="849">
        <v>3971</v>
      </c>
      <c r="L962" s="849">
        <v>1</v>
      </c>
      <c r="M962" s="849">
        <v>3971</v>
      </c>
      <c r="N962" s="849"/>
      <c r="O962" s="849"/>
      <c r="P962" s="837"/>
      <c r="Q962" s="850"/>
    </row>
    <row r="963" spans="1:17" ht="14.4" customHeight="1" x14ac:dyDescent="0.3">
      <c r="A963" s="831" t="s">
        <v>579</v>
      </c>
      <c r="B963" s="832" t="s">
        <v>5208</v>
      </c>
      <c r="C963" s="832" t="s">
        <v>5209</v>
      </c>
      <c r="D963" s="832" t="s">
        <v>6667</v>
      </c>
      <c r="E963" s="832" t="s">
        <v>6668</v>
      </c>
      <c r="F963" s="849"/>
      <c r="G963" s="849"/>
      <c r="H963" s="849"/>
      <c r="I963" s="849"/>
      <c r="J963" s="849"/>
      <c r="K963" s="849"/>
      <c r="L963" s="849"/>
      <c r="M963" s="849"/>
      <c r="N963" s="849">
        <v>1</v>
      </c>
      <c r="O963" s="849">
        <v>2724</v>
      </c>
      <c r="P963" s="837"/>
      <c r="Q963" s="850">
        <v>2724</v>
      </c>
    </row>
    <row r="964" spans="1:17" ht="14.4" customHeight="1" x14ac:dyDescent="0.3">
      <c r="A964" s="831" t="s">
        <v>579</v>
      </c>
      <c r="B964" s="832" t="s">
        <v>5208</v>
      </c>
      <c r="C964" s="832" t="s">
        <v>5209</v>
      </c>
      <c r="D964" s="832" t="s">
        <v>5463</v>
      </c>
      <c r="E964" s="832" t="s">
        <v>5464</v>
      </c>
      <c r="F964" s="849"/>
      <c r="G964" s="849"/>
      <c r="H964" s="849"/>
      <c r="I964" s="849"/>
      <c r="J964" s="849"/>
      <c r="K964" s="849"/>
      <c r="L964" s="849"/>
      <c r="M964" s="849"/>
      <c r="N964" s="849">
        <v>1</v>
      </c>
      <c r="O964" s="849">
        <v>3867</v>
      </c>
      <c r="P964" s="837"/>
      <c r="Q964" s="850">
        <v>3867</v>
      </c>
    </row>
    <row r="965" spans="1:17" ht="14.4" customHeight="1" x14ac:dyDescent="0.3">
      <c r="A965" s="831" t="s">
        <v>579</v>
      </c>
      <c r="B965" s="832" t="s">
        <v>5208</v>
      </c>
      <c r="C965" s="832" t="s">
        <v>5209</v>
      </c>
      <c r="D965" s="832" t="s">
        <v>5463</v>
      </c>
      <c r="E965" s="832" t="s">
        <v>6669</v>
      </c>
      <c r="F965" s="849"/>
      <c r="G965" s="849"/>
      <c r="H965" s="849"/>
      <c r="I965" s="849"/>
      <c r="J965" s="849">
        <v>1</v>
      </c>
      <c r="K965" s="849">
        <v>3862</v>
      </c>
      <c r="L965" s="849">
        <v>1</v>
      </c>
      <c r="M965" s="849">
        <v>3862</v>
      </c>
      <c r="N965" s="849">
        <v>1</v>
      </c>
      <c r="O965" s="849">
        <v>3867</v>
      </c>
      <c r="P965" s="837">
        <v>1.0012946659761781</v>
      </c>
      <c r="Q965" s="850">
        <v>3867</v>
      </c>
    </row>
    <row r="966" spans="1:17" ht="14.4" customHeight="1" x14ac:dyDescent="0.3">
      <c r="A966" s="831" t="s">
        <v>579</v>
      </c>
      <c r="B966" s="832" t="s">
        <v>5208</v>
      </c>
      <c r="C966" s="832" t="s">
        <v>5209</v>
      </c>
      <c r="D966" s="832" t="s">
        <v>6670</v>
      </c>
      <c r="E966" s="832" t="s">
        <v>6671</v>
      </c>
      <c r="F966" s="849"/>
      <c r="G966" s="849"/>
      <c r="H966" s="849"/>
      <c r="I966" s="849"/>
      <c r="J966" s="849"/>
      <c r="K966" s="849"/>
      <c r="L966" s="849"/>
      <c r="M966" s="849"/>
      <c r="N966" s="849">
        <v>1</v>
      </c>
      <c r="O966" s="849">
        <v>3037</v>
      </c>
      <c r="P966" s="837"/>
      <c r="Q966" s="850">
        <v>3037</v>
      </c>
    </row>
    <row r="967" spans="1:17" ht="14.4" customHeight="1" x14ac:dyDescent="0.3">
      <c r="A967" s="831" t="s">
        <v>579</v>
      </c>
      <c r="B967" s="832" t="s">
        <v>5208</v>
      </c>
      <c r="C967" s="832" t="s">
        <v>5209</v>
      </c>
      <c r="D967" s="832" t="s">
        <v>6672</v>
      </c>
      <c r="E967" s="832" t="s">
        <v>6673</v>
      </c>
      <c r="F967" s="849">
        <v>1</v>
      </c>
      <c r="G967" s="849">
        <v>2758</v>
      </c>
      <c r="H967" s="849">
        <v>0.99927536231884062</v>
      </c>
      <c r="I967" s="849">
        <v>2758</v>
      </c>
      <c r="J967" s="849">
        <v>1</v>
      </c>
      <c r="K967" s="849">
        <v>2760</v>
      </c>
      <c r="L967" s="849">
        <v>1</v>
      </c>
      <c r="M967" s="849">
        <v>2760</v>
      </c>
      <c r="N967" s="849"/>
      <c r="O967" s="849"/>
      <c r="P967" s="837"/>
      <c r="Q967" s="850"/>
    </row>
    <row r="968" spans="1:17" ht="14.4" customHeight="1" x14ac:dyDescent="0.3">
      <c r="A968" s="831" t="s">
        <v>579</v>
      </c>
      <c r="B968" s="832" t="s">
        <v>5208</v>
      </c>
      <c r="C968" s="832" t="s">
        <v>5209</v>
      </c>
      <c r="D968" s="832" t="s">
        <v>6674</v>
      </c>
      <c r="E968" s="832" t="s">
        <v>6675</v>
      </c>
      <c r="F968" s="849">
        <v>2</v>
      </c>
      <c r="G968" s="849">
        <v>1214</v>
      </c>
      <c r="H968" s="849"/>
      <c r="I968" s="849">
        <v>607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" customHeight="1" x14ac:dyDescent="0.3">
      <c r="A969" s="831" t="s">
        <v>579</v>
      </c>
      <c r="B969" s="832" t="s">
        <v>5208</v>
      </c>
      <c r="C969" s="832" t="s">
        <v>5209</v>
      </c>
      <c r="D969" s="832" t="s">
        <v>6676</v>
      </c>
      <c r="E969" s="832" t="s">
        <v>6677</v>
      </c>
      <c r="F969" s="849"/>
      <c r="G969" s="849"/>
      <c r="H969" s="849"/>
      <c r="I969" s="849"/>
      <c r="J969" s="849">
        <v>1</v>
      </c>
      <c r="K969" s="849">
        <v>582</v>
      </c>
      <c r="L969" s="849">
        <v>1</v>
      </c>
      <c r="M969" s="849">
        <v>582</v>
      </c>
      <c r="N969" s="849"/>
      <c r="O969" s="849"/>
      <c r="P969" s="837"/>
      <c r="Q969" s="850"/>
    </row>
    <row r="970" spans="1:17" ht="14.4" customHeight="1" x14ac:dyDescent="0.3">
      <c r="A970" s="831" t="s">
        <v>579</v>
      </c>
      <c r="B970" s="832" t="s">
        <v>5208</v>
      </c>
      <c r="C970" s="832" t="s">
        <v>5209</v>
      </c>
      <c r="D970" s="832" t="s">
        <v>6678</v>
      </c>
      <c r="E970" s="832" t="s">
        <v>6679</v>
      </c>
      <c r="F970" s="849"/>
      <c r="G970" s="849"/>
      <c r="H970" s="849"/>
      <c r="I970" s="849"/>
      <c r="J970" s="849"/>
      <c r="K970" s="849"/>
      <c r="L970" s="849"/>
      <c r="M970" s="849"/>
      <c r="N970" s="849">
        <v>0</v>
      </c>
      <c r="O970" s="849">
        <v>0</v>
      </c>
      <c r="P970" s="837"/>
      <c r="Q970" s="850"/>
    </row>
    <row r="971" spans="1:17" ht="14.4" customHeight="1" x14ac:dyDescent="0.3">
      <c r="A971" s="831" t="s">
        <v>579</v>
      </c>
      <c r="B971" s="832" t="s">
        <v>5208</v>
      </c>
      <c r="C971" s="832" t="s">
        <v>5209</v>
      </c>
      <c r="D971" s="832" t="s">
        <v>6680</v>
      </c>
      <c r="E971" s="832" t="s">
        <v>6681</v>
      </c>
      <c r="F971" s="849">
        <v>1</v>
      </c>
      <c r="G971" s="849">
        <v>4185</v>
      </c>
      <c r="H971" s="849">
        <v>0.99928366762177645</v>
      </c>
      <c r="I971" s="849">
        <v>4185</v>
      </c>
      <c r="J971" s="849">
        <v>1</v>
      </c>
      <c r="K971" s="849">
        <v>4188</v>
      </c>
      <c r="L971" s="849">
        <v>1</v>
      </c>
      <c r="M971" s="849">
        <v>4188</v>
      </c>
      <c r="N971" s="849">
        <v>1</v>
      </c>
      <c r="O971" s="849">
        <v>4195</v>
      </c>
      <c r="P971" s="837">
        <v>1.0016714422158548</v>
      </c>
      <c r="Q971" s="850">
        <v>4195</v>
      </c>
    </row>
    <row r="972" spans="1:17" ht="14.4" customHeight="1" x14ac:dyDescent="0.3">
      <c r="A972" s="831" t="s">
        <v>579</v>
      </c>
      <c r="B972" s="832" t="s">
        <v>5208</v>
      </c>
      <c r="C972" s="832" t="s">
        <v>5209</v>
      </c>
      <c r="D972" s="832" t="s">
        <v>6680</v>
      </c>
      <c r="E972" s="832" t="s">
        <v>6682</v>
      </c>
      <c r="F972" s="849">
        <v>2</v>
      </c>
      <c r="G972" s="849">
        <v>8370</v>
      </c>
      <c r="H972" s="849"/>
      <c r="I972" s="849">
        <v>4185</v>
      </c>
      <c r="J972" s="849"/>
      <c r="K972" s="849"/>
      <c r="L972" s="849"/>
      <c r="M972" s="849"/>
      <c r="N972" s="849">
        <v>1</v>
      </c>
      <c r="O972" s="849">
        <v>4195</v>
      </c>
      <c r="P972" s="837"/>
      <c r="Q972" s="850">
        <v>4195</v>
      </c>
    </row>
    <row r="973" spans="1:17" ht="14.4" customHeight="1" x14ac:dyDescent="0.3">
      <c r="A973" s="831" t="s">
        <v>579</v>
      </c>
      <c r="B973" s="832" t="s">
        <v>6683</v>
      </c>
      <c r="C973" s="832" t="s">
        <v>5209</v>
      </c>
      <c r="D973" s="832" t="s">
        <v>6684</v>
      </c>
      <c r="E973" s="832" t="s">
        <v>6685</v>
      </c>
      <c r="F973" s="849">
        <v>1</v>
      </c>
      <c r="G973" s="849">
        <v>5923</v>
      </c>
      <c r="H973" s="849"/>
      <c r="I973" s="849">
        <v>5923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579</v>
      </c>
      <c r="B974" s="832" t="s">
        <v>6683</v>
      </c>
      <c r="C974" s="832" t="s">
        <v>5209</v>
      </c>
      <c r="D974" s="832" t="s">
        <v>6686</v>
      </c>
      <c r="E974" s="832" t="s">
        <v>6687</v>
      </c>
      <c r="F974" s="849">
        <v>1</v>
      </c>
      <c r="G974" s="849">
        <v>174</v>
      </c>
      <c r="H974" s="849"/>
      <c r="I974" s="849">
        <v>174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579</v>
      </c>
      <c r="B975" s="832" t="s">
        <v>6683</v>
      </c>
      <c r="C975" s="832" t="s">
        <v>5209</v>
      </c>
      <c r="D975" s="832" t="s">
        <v>6688</v>
      </c>
      <c r="E975" s="832" t="s">
        <v>6689</v>
      </c>
      <c r="F975" s="849"/>
      <c r="G975" s="849"/>
      <c r="H975" s="849"/>
      <c r="I975" s="849"/>
      <c r="J975" s="849">
        <v>3</v>
      </c>
      <c r="K975" s="849">
        <v>11472</v>
      </c>
      <c r="L975" s="849">
        <v>1</v>
      </c>
      <c r="M975" s="849">
        <v>3824</v>
      </c>
      <c r="N975" s="849">
        <v>1</v>
      </c>
      <c r="O975" s="849">
        <v>3833</v>
      </c>
      <c r="P975" s="837">
        <v>0.33411785216178519</v>
      </c>
      <c r="Q975" s="850">
        <v>3833</v>
      </c>
    </row>
    <row r="976" spans="1:17" ht="14.4" customHeight="1" x14ac:dyDescent="0.3">
      <c r="A976" s="831" t="s">
        <v>579</v>
      </c>
      <c r="B976" s="832" t="s">
        <v>6683</v>
      </c>
      <c r="C976" s="832" t="s">
        <v>5209</v>
      </c>
      <c r="D976" s="832" t="s">
        <v>6690</v>
      </c>
      <c r="E976" s="832" t="s">
        <v>6691</v>
      </c>
      <c r="F976" s="849"/>
      <c r="G976" s="849"/>
      <c r="H976" s="849"/>
      <c r="I976" s="849"/>
      <c r="J976" s="849"/>
      <c r="K976" s="849"/>
      <c r="L976" s="849"/>
      <c r="M976" s="849"/>
      <c r="N976" s="849">
        <v>1</v>
      </c>
      <c r="O976" s="849">
        <v>3990</v>
      </c>
      <c r="P976" s="837"/>
      <c r="Q976" s="850">
        <v>3990</v>
      </c>
    </row>
    <row r="977" spans="1:17" ht="14.4" customHeight="1" x14ac:dyDescent="0.3">
      <c r="A977" s="831" t="s">
        <v>579</v>
      </c>
      <c r="B977" s="832" t="s">
        <v>6683</v>
      </c>
      <c r="C977" s="832" t="s">
        <v>5209</v>
      </c>
      <c r="D977" s="832" t="s">
        <v>6692</v>
      </c>
      <c r="E977" s="832" t="s">
        <v>6693</v>
      </c>
      <c r="F977" s="849"/>
      <c r="G977" s="849"/>
      <c r="H977" s="849"/>
      <c r="I977" s="849"/>
      <c r="J977" s="849">
        <v>3</v>
      </c>
      <c r="K977" s="849">
        <v>3972</v>
      </c>
      <c r="L977" s="849">
        <v>1</v>
      </c>
      <c r="M977" s="849">
        <v>1324</v>
      </c>
      <c r="N977" s="849">
        <v>3</v>
      </c>
      <c r="O977" s="849">
        <v>3981</v>
      </c>
      <c r="P977" s="837">
        <v>1.0022658610271904</v>
      </c>
      <c r="Q977" s="850">
        <v>1327</v>
      </c>
    </row>
    <row r="978" spans="1:17" ht="14.4" customHeight="1" x14ac:dyDescent="0.3">
      <c r="A978" s="831" t="s">
        <v>579</v>
      </c>
      <c r="B978" s="832" t="s">
        <v>6683</v>
      </c>
      <c r="C978" s="832" t="s">
        <v>5209</v>
      </c>
      <c r="D978" s="832" t="s">
        <v>6694</v>
      </c>
      <c r="E978" s="832" t="s">
        <v>6695</v>
      </c>
      <c r="F978" s="849"/>
      <c r="G978" s="849"/>
      <c r="H978" s="849"/>
      <c r="I978" s="849"/>
      <c r="J978" s="849"/>
      <c r="K978" s="849"/>
      <c r="L978" s="849"/>
      <c r="M978" s="849"/>
      <c r="N978" s="849">
        <v>1</v>
      </c>
      <c r="O978" s="849">
        <v>4120</v>
      </c>
      <c r="P978" s="837"/>
      <c r="Q978" s="850">
        <v>4120</v>
      </c>
    </row>
    <row r="979" spans="1:17" ht="14.4" customHeight="1" x14ac:dyDescent="0.3">
      <c r="A979" s="831" t="s">
        <v>579</v>
      </c>
      <c r="B979" s="832" t="s">
        <v>6683</v>
      </c>
      <c r="C979" s="832" t="s">
        <v>5209</v>
      </c>
      <c r="D979" s="832" t="s">
        <v>6696</v>
      </c>
      <c r="E979" s="832" t="s">
        <v>6697</v>
      </c>
      <c r="F979" s="849"/>
      <c r="G979" s="849"/>
      <c r="H979" s="849"/>
      <c r="I979" s="849"/>
      <c r="J979" s="849">
        <v>1</v>
      </c>
      <c r="K979" s="849">
        <v>357</v>
      </c>
      <c r="L979" s="849">
        <v>1</v>
      </c>
      <c r="M979" s="849">
        <v>357</v>
      </c>
      <c r="N979" s="849">
        <v>1</v>
      </c>
      <c r="O979" s="849">
        <v>359</v>
      </c>
      <c r="P979" s="837">
        <v>1.0056022408963585</v>
      </c>
      <c r="Q979" s="850">
        <v>359</v>
      </c>
    </row>
    <row r="980" spans="1:17" ht="14.4" customHeight="1" x14ac:dyDescent="0.3">
      <c r="A980" s="831" t="s">
        <v>579</v>
      </c>
      <c r="B980" s="832" t="s">
        <v>6683</v>
      </c>
      <c r="C980" s="832" t="s">
        <v>5209</v>
      </c>
      <c r="D980" s="832" t="s">
        <v>6698</v>
      </c>
      <c r="E980" s="832" t="s">
        <v>6699</v>
      </c>
      <c r="F980" s="849"/>
      <c r="G980" s="849"/>
      <c r="H980" s="849"/>
      <c r="I980" s="849"/>
      <c r="J980" s="849">
        <v>3</v>
      </c>
      <c r="K980" s="849">
        <v>2142</v>
      </c>
      <c r="L980" s="849">
        <v>1</v>
      </c>
      <c r="M980" s="849">
        <v>714</v>
      </c>
      <c r="N980" s="849"/>
      <c r="O980" s="849"/>
      <c r="P980" s="837"/>
      <c r="Q980" s="850"/>
    </row>
    <row r="981" spans="1:17" ht="14.4" customHeight="1" x14ac:dyDescent="0.3">
      <c r="A981" s="831" t="s">
        <v>579</v>
      </c>
      <c r="B981" s="832" t="s">
        <v>6683</v>
      </c>
      <c r="C981" s="832" t="s">
        <v>5209</v>
      </c>
      <c r="D981" s="832" t="s">
        <v>6700</v>
      </c>
      <c r="E981" s="832" t="s">
        <v>6701</v>
      </c>
      <c r="F981" s="849"/>
      <c r="G981" s="849"/>
      <c r="H981" s="849"/>
      <c r="I981" s="849"/>
      <c r="J981" s="849">
        <v>3</v>
      </c>
      <c r="K981" s="849">
        <v>4338</v>
      </c>
      <c r="L981" s="849">
        <v>1</v>
      </c>
      <c r="M981" s="849">
        <v>1446</v>
      </c>
      <c r="N981" s="849"/>
      <c r="O981" s="849"/>
      <c r="P981" s="837"/>
      <c r="Q981" s="850"/>
    </row>
    <row r="982" spans="1:17" ht="14.4" customHeight="1" x14ac:dyDescent="0.3">
      <c r="A982" s="831" t="s">
        <v>579</v>
      </c>
      <c r="B982" s="832" t="s">
        <v>6702</v>
      </c>
      <c r="C982" s="832" t="s">
        <v>5214</v>
      </c>
      <c r="D982" s="832" t="s">
        <v>5580</v>
      </c>
      <c r="E982" s="832" t="s">
        <v>1031</v>
      </c>
      <c r="F982" s="849">
        <v>3</v>
      </c>
      <c r="G982" s="849">
        <v>14964.39</v>
      </c>
      <c r="H982" s="849">
        <v>0.27272727272727271</v>
      </c>
      <c r="I982" s="849">
        <v>4988.13</v>
      </c>
      <c r="J982" s="849">
        <v>11</v>
      </c>
      <c r="K982" s="849">
        <v>54869.43</v>
      </c>
      <c r="L982" s="849">
        <v>1</v>
      </c>
      <c r="M982" s="849">
        <v>4988.13</v>
      </c>
      <c r="N982" s="849"/>
      <c r="O982" s="849"/>
      <c r="P982" s="837"/>
      <c r="Q982" s="850"/>
    </row>
    <row r="983" spans="1:17" ht="14.4" customHeight="1" x14ac:dyDescent="0.3">
      <c r="A983" s="831" t="s">
        <v>579</v>
      </c>
      <c r="B983" s="832" t="s">
        <v>6702</v>
      </c>
      <c r="C983" s="832" t="s">
        <v>5214</v>
      </c>
      <c r="D983" s="832" t="s">
        <v>5581</v>
      </c>
      <c r="E983" s="832" t="s">
        <v>1750</v>
      </c>
      <c r="F983" s="849">
        <v>156</v>
      </c>
      <c r="G983" s="849">
        <v>13313.28</v>
      </c>
      <c r="H983" s="849">
        <v>1.2788442326903866</v>
      </c>
      <c r="I983" s="849">
        <v>85.341538461538462</v>
      </c>
      <c r="J983" s="849">
        <v>130</v>
      </c>
      <c r="K983" s="849">
        <v>10410.4</v>
      </c>
      <c r="L983" s="849">
        <v>1</v>
      </c>
      <c r="M983" s="849">
        <v>80.08</v>
      </c>
      <c r="N983" s="849">
        <v>109</v>
      </c>
      <c r="O983" s="849">
        <v>8728.7199999999993</v>
      </c>
      <c r="P983" s="837">
        <v>0.83846153846153848</v>
      </c>
      <c r="Q983" s="850">
        <v>80.08</v>
      </c>
    </row>
    <row r="984" spans="1:17" ht="14.4" customHeight="1" x14ac:dyDescent="0.3">
      <c r="A984" s="831" t="s">
        <v>579</v>
      </c>
      <c r="B984" s="832" t="s">
        <v>6702</v>
      </c>
      <c r="C984" s="832" t="s">
        <v>5214</v>
      </c>
      <c r="D984" s="832" t="s">
        <v>5583</v>
      </c>
      <c r="E984" s="832" t="s">
        <v>1103</v>
      </c>
      <c r="F984" s="849">
        <v>771.3</v>
      </c>
      <c r="G984" s="849">
        <v>45043.92</v>
      </c>
      <c r="H984" s="849">
        <v>0.92593037214885954</v>
      </c>
      <c r="I984" s="849">
        <v>58.4</v>
      </c>
      <c r="J984" s="849">
        <v>833</v>
      </c>
      <c r="K984" s="849">
        <v>48647.199999999997</v>
      </c>
      <c r="L984" s="849">
        <v>1</v>
      </c>
      <c r="M984" s="849">
        <v>58.4</v>
      </c>
      <c r="N984" s="849">
        <v>596</v>
      </c>
      <c r="O984" s="849">
        <v>27304.989999999998</v>
      </c>
      <c r="P984" s="837">
        <v>0.56128595273725923</v>
      </c>
      <c r="Q984" s="850">
        <v>45.813741610738255</v>
      </c>
    </row>
    <row r="985" spans="1:17" ht="14.4" customHeight="1" x14ac:dyDescent="0.3">
      <c r="A985" s="831" t="s">
        <v>579</v>
      </c>
      <c r="B985" s="832" t="s">
        <v>6702</v>
      </c>
      <c r="C985" s="832" t="s">
        <v>5214</v>
      </c>
      <c r="D985" s="832" t="s">
        <v>5584</v>
      </c>
      <c r="E985" s="832" t="s">
        <v>5585</v>
      </c>
      <c r="F985" s="849"/>
      <c r="G985" s="849"/>
      <c r="H985" s="849"/>
      <c r="I985" s="849"/>
      <c r="J985" s="849">
        <v>8</v>
      </c>
      <c r="K985" s="849">
        <v>5538.32</v>
      </c>
      <c r="L985" s="849">
        <v>1</v>
      </c>
      <c r="M985" s="849">
        <v>692.29</v>
      </c>
      <c r="N985" s="849"/>
      <c r="O985" s="849"/>
      <c r="P985" s="837"/>
      <c r="Q985" s="850"/>
    </row>
    <row r="986" spans="1:17" ht="14.4" customHeight="1" x14ac:dyDescent="0.3">
      <c r="A986" s="831" t="s">
        <v>579</v>
      </c>
      <c r="B986" s="832" t="s">
        <v>6702</v>
      </c>
      <c r="C986" s="832" t="s">
        <v>5214</v>
      </c>
      <c r="D986" s="832" t="s">
        <v>5586</v>
      </c>
      <c r="E986" s="832" t="s">
        <v>1501</v>
      </c>
      <c r="F986" s="849"/>
      <c r="G986" s="849"/>
      <c r="H986" s="849"/>
      <c r="I986" s="849"/>
      <c r="J986" s="849"/>
      <c r="K986" s="849"/>
      <c r="L986" s="849"/>
      <c r="M986" s="849"/>
      <c r="N986" s="849">
        <v>1.2</v>
      </c>
      <c r="O986" s="849">
        <v>14416.08</v>
      </c>
      <c r="P986" s="837"/>
      <c r="Q986" s="850">
        <v>12013.4</v>
      </c>
    </row>
    <row r="987" spans="1:17" ht="14.4" customHeight="1" x14ac:dyDescent="0.3">
      <c r="A987" s="831" t="s">
        <v>579</v>
      </c>
      <c r="B987" s="832" t="s">
        <v>6702</v>
      </c>
      <c r="C987" s="832" t="s">
        <v>5214</v>
      </c>
      <c r="D987" s="832" t="s">
        <v>6703</v>
      </c>
      <c r="E987" s="832" t="s">
        <v>6704</v>
      </c>
      <c r="F987" s="849">
        <v>16</v>
      </c>
      <c r="G987" s="849">
        <v>53602.080000000002</v>
      </c>
      <c r="H987" s="849"/>
      <c r="I987" s="849">
        <v>3350.13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" customHeight="1" x14ac:dyDescent="0.3">
      <c r="A988" s="831" t="s">
        <v>579</v>
      </c>
      <c r="B988" s="832" t="s">
        <v>6702</v>
      </c>
      <c r="C988" s="832" t="s">
        <v>5214</v>
      </c>
      <c r="D988" s="832" t="s">
        <v>6705</v>
      </c>
      <c r="E988" s="832" t="s">
        <v>6706</v>
      </c>
      <c r="F988" s="849">
        <v>0.1</v>
      </c>
      <c r="G988" s="849">
        <v>494.39</v>
      </c>
      <c r="H988" s="849"/>
      <c r="I988" s="849">
        <v>4943.8999999999996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579</v>
      </c>
      <c r="B989" s="832" t="s">
        <v>6702</v>
      </c>
      <c r="C989" s="832" t="s">
        <v>5214</v>
      </c>
      <c r="D989" s="832" t="s">
        <v>5587</v>
      </c>
      <c r="E989" s="832"/>
      <c r="F989" s="849">
        <v>25</v>
      </c>
      <c r="G989" s="849">
        <v>965.25</v>
      </c>
      <c r="H989" s="849"/>
      <c r="I989" s="849">
        <v>38.61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" customHeight="1" x14ac:dyDescent="0.3">
      <c r="A990" s="831" t="s">
        <v>579</v>
      </c>
      <c r="B990" s="832" t="s">
        <v>6702</v>
      </c>
      <c r="C990" s="832" t="s">
        <v>5214</v>
      </c>
      <c r="D990" s="832" t="s">
        <v>5588</v>
      </c>
      <c r="E990" s="832" t="s">
        <v>5589</v>
      </c>
      <c r="F990" s="849">
        <v>17.799999999999997</v>
      </c>
      <c r="G990" s="849">
        <v>6881.48</v>
      </c>
      <c r="H990" s="849">
        <v>1.2191780821917808</v>
      </c>
      <c r="I990" s="849">
        <v>386.6</v>
      </c>
      <c r="J990" s="849">
        <v>14.6</v>
      </c>
      <c r="K990" s="849">
        <v>5644.36</v>
      </c>
      <c r="L990" s="849">
        <v>1</v>
      </c>
      <c r="M990" s="849">
        <v>386.59999999999997</v>
      </c>
      <c r="N990" s="849">
        <v>10.199999999999999</v>
      </c>
      <c r="O990" s="849">
        <v>3915.74</v>
      </c>
      <c r="P990" s="837">
        <v>0.6937438434118306</v>
      </c>
      <c r="Q990" s="850">
        <v>383.89607843137253</v>
      </c>
    </row>
    <row r="991" spans="1:17" ht="14.4" customHeight="1" x14ac:dyDescent="0.3">
      <c r="A991" s="831" t="s">
        <v>579</v>
      </c>
      <c r="B991" s="832" t="s">
        <v>6702</v>
      </c>
      <c r="C991" s="832" t="s">
        <v>5214</v>
      </c>
      <c r="D991" s="832" t="s">
        <v>5592</v>
      </c>
      <c r="E991" s="832" t="s">
        <v>1029</v>
      </c>
      <c r="F991" s="849">
        <v>2</v>
      </c>
      <c r="G991" s="849">
        <v>17279.759999999998</v>
      </c>
      <c r="H991" s="849">
        <v>0.94339651484396059</v>
      </c>
      <c r="I991" s="849">
        <v>8639.8799999999992</v>
      </c>
      <c r="J991" s="849">
        <v>2</v>
      </c>
      <c r="K991" s="849">
        <v>18316.54</v>
      </c>
      <c r="L991" s="849">
        <v>1</v>
      </c>
      <c r="M991" s="849">
        <v>9158.27</v>
      </c>
      <c r="N991" s="849">
        <v>1</v>
      </c>
      <c r="O991" s="849">
        <v>9158.27</v>
      </c>
      <c r="P991" s="837">
        <v>0.5</v>
      </c>
      <c r="Q991" s="850">
        <v>9158.27</v>
      </c>
    </row>
    <row r="992" spans="1:17" ht="14.4" customHeight="1" x14ac:dyDescent="0.3">
      <c r="A992" s="831" t="s">
        <v>579</v>
      </c>
      <c r="B992" s="832" t="s">
        <v>6702</v>
      </c>
      <c r="C992" s="832" t="s">
        <v>5214</v>
      </c>
      <c r="D992" s="832" t="s">
        <v>6707</v>
      </c>
      <c r="E992" s="832" t="s">
        <v>6708</v>
      </c>
      <c r="F992" s="849">
        <v>4</v>
      </c>
      <c r="G992" s="849">
        <v>171.52</v>
      </c>
      <c r="H992" s="849"/>
      <c r="I992" s="849">
        <v>42.88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579</v>
      </c>
      <c r="B993" s="832" t="s">
        <v>6702</v>
      </c>
      <c r="C993" s="832" t="s">
        <v>5214</v>
      </c>
      <c r="D993" s="832" t="s">
        <v>5595</v>
      </c>
      <c r="E993" s="832" t="s">
        <v>1090</v>
      </c>
      <c r="F993" s="849"/>
      <c r="G993" s="849"/>
      <c r="H993" s="849"/>
      <c r="I993" s="849"/>
      <c r="J993" s="849">
        <v>17</v>
      </c>
      <c r="K993" s="849">
        <v>1312.74</v>
      </c>
      <c r="L993" s="849">
        <v>1</v>
      </c>
      <c r="M993" s="849">
        <v>77.22</v>
      </c>
      <c r="N993" s="849">
        <v>19</v>
      </c>
      <c r="O993" s="849">
        <v>1464.76</v>
      </c>
      <c r="P993" s="837">
        <v>1.1158035863918216</v>
      </c>
      <c r="Q993" s="850">
        <v>77.092631578947362</v>
      </c>
    </row>
    <row r="994" spans="1:17" ht="14.4" customHeight="1" x14ac:dyDescent="0.3">
      <c r="A994" s="831" t="s">
        <v>579</v>
      </c>
      <c r="B994" s="832" t="s">
        <v>6702</v>
      </c>
      <c r="C994" s="832" t="s">
        <v>5214</v>
      </c>
      <c r="D994" s="832" t="s">
        <v>5596</v>
      </c>
      <c r="E994" s="832" t="s">
        <v>5597</v>
      </c>
      <c r="F994" s="849">
        <v>55.2</v>
      </c>
      <c r="G994" s="849">
        <v>14998.720000000001</v>
      </c>
      <c r="H994" s="849">
        <v>1.8904051231830081</v>
      </c>
      <c r="I994" s="849">
        <v>271.71594202898552</v>
      </c>
      <c r="J994" s="849">
        <v>29.200000000000003</v>
      </c>
      <c r="K994" s="849">
        <v>7934.13</v>
      </c>
      <c r="L994" s="849">
        <v>1</v>
      </c>
      <c r="M994" s="849">
        <v>271.71678082191778</v>
      </c>
      <c r="N994" s="849">
        <v>20.2</v>
      </c>
      <c r="O994" s="849">
        <v>4966.29</v>
      </c>
      <c r="P994" s="837">
        <v>0.62594008416801838</v>
      </c>
      <c r="Q994" s="850">
        <v>245.8559405940594</v>
      </c>
    </row>
    <row r="995" spans="1:17" ht="14.4" customHeight="1" x14ac:dyDescent="0.3">
      <c r="A995" s="831" t="s">
        <v>579</v>
      </c>
      <c r="B995" s="832" t="s">
        <v>6702</v>
      </c>
      <c r="C995" s="832" t="s">
        <v>5214</v>
      </c>
      <c r="D995" s="832" t="s">
        <v>6709</v>
      </c>
      <c r="E995" s="832" t="s">
        <v>6710</v>
      </c>
      <c r="F995" s="849">
        <v>2.8</v>
      </c>
      <c r="G995" s="849">
        <v>760.81</v>
      </c>
      <c r="H995" s="849"/>
      <c r="I995" s="849">
        <v>271.71785714285716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" customHeight="1" x14ac:dyDescent="0.3">
      <c r="A996" s="831" t="s">
        <v>579</v>
      </c>
      <c r="B996" s="832" t="s">
        <v>6702</v>
      </c>
      <c r="C996" s="832" t="s">
        <v>5214</v>
      </c>
      <c r="D996" s="832" t="s">
        <v>6711</v>
      </c>
      <c r="E996" s="832" t="s">
        <v>6712</v>
      </c>
      <c r="F996" s="849"/>
      <c r="G996" s="849"/>
      <c r="H996" s="849"/>
      <c r="I996" s="849"/>
      <c r="J996" s="849">
        <v>3</v>
      </c>
      <c r="K996" s="849">
        <v>328.8</v>
      </c>
      <c r="L996" s="849">
        <v>1</v>
      </c>
      <c r="M996" s="849">
        <v>109.60000000000001</v>
      </c>
      <c r="N996" s="849"/>
      <c r="O996" s="849"/>
      <c r="P996" s="837"/>
      <c r="Q996" s="850"/>
    </row>
    <row r="997" spans="1:17" ht="14.4" customHeight="1" x14ac:dyDescent="0.3">
      <c r="A997" s="831" t="s">
        <v>579</v>
      </c>
      <c r="B997" s="832" t="s">
        <v>6702</v>
      </c>
      <c r="C997" s="832" t="s">
        <v>5214</v>
      </c>
      <c r="D997" s="832" t="s">
        <v>6713</v>
      </c>
      <c r="E997" s="832" t="s">
        <v>6712</v>
      </c>
      <c r="F997" s="849"/>
      <c r="G997" s="849"/>
      <c r="H997" s="849"/>
      <c r="I997" s="849"/>
      <c r="J997" s="849">
        <v>17</v>
      </c>
      <c r="K997" s="849">
        <v>3726.3999999999996</v>
      </c>
      <c r="L997" s="849">
        <v>1</v>
      </c>
      <c r="M997" s="849">
        <v>219.2</v>
      </c>
      <c r="N997" s="849"/>
      <c r="O997" s="849"/>
      <c r="P997" s="837"/>
      <c r="Q997" s="850"/>
    </row>
    <row r="998" spans="1:17" ht="14.4" customHeight="1" x14ac:dyDescent="0.3">
      <c r="A998" s="831" t="s">
        <v>579</v>
      </c>
      <c r="B998" s="832" t="s">
        <v>6702</v>
      </c>
      <c r="C998" s="832" t="s">
        <v>5214</v>
      </c>
      <c r="D998" s="832" t="s">
        <v>5605</v>
      </c>
      <c r="E998" s="832" t="s">
        <v>5606</v>
      </c>
      <c r="F998" s="849">
        <v>3.4</v>
      </c>
      <c r="G998" s="849">
        <v>267.92</v>
      </c>
      <c r="H998" s="849">
        <v>0.39077609719811557</v>
      </c>
      <c r="I998" s="849">
        <v>78.800000000000011</v>
      </c>
      <c r="J998" s="849">
        <v>8.6999999999999993</v>
      </c>
      <c r="K998" s="849">
        <v>685.61</v>
      </c>
      <c r="L998" s="849">
        <v>1</v>
      </c>
      <c r="M998" s="849">
        <v>78.805747126436785</v>
      </c>
      <c r="N998" s="849"/>
      <c r="O998" s="849"/>
      <c r="P998" s="837"/>
      <c r="Q998" s="850"/>
    </row>
    <row r="999" spans="1:17" ht="14.4" customHeight="1" x14ac:dyDescent="0.3">
      <c r="A999" s="831" t="s">
        <v>579</v>
      </c>
      <c r="B999" s="832" t="s">
        <v>6702</v>
      </c>
      <c r="C999" s="832" t="s">
        <v>5214</v>
      </c>
      <c r="D999" s="832" t="s">
        <v>5607</v>
      </c>
      <c r="E999" s="832" t="s">
        <v>5608</v>
      </c>
      <c r="F999" s="849">
        <v>41</v>
      </c>
      <c r="G999" s="849">
        <v>2876.1499999999996</v>
      </c>
      <c r="H999" s="849">
        <v>13.034896895535915</v>
      </c>
      <c r="I999" s="849">
        <v>70.149999999999991</v>
      </c>
      <c r="J999" s="849">
        <v>5</v>
      </c>
      <c r="K999" s="849">
        <v>220.65</v>
      </c>
      <c r="L999" s="849">
        <v>1</v>
      </c>
      <c r="M999" s="849">
        <v>44.13</v>
      </c>
      <c r="N999" s="849">
        <v>69</v>
      </c>
      <c r="O999" s="849">
        <v>3044.9700000000003</v>
      </c>
      <c r="P999" s="837">
        <v>13.8</v>
      </c>
      <c r="Q999" s="850">
        <v>44.13</v>
      </c>
    </row>
    <row r="1000" spans="1:17" ht="14.4" customHeight="1" x14ac:dyDescent="0.3">
      <c r="A1000" s="831" t="s">
        <v>579</v>
      </c>
      <c r="B1000" s="832" t="s">
        <v>6702</v>
      </c>
      <c r="C1000" s="832" t="s">
        <v>5214</v>
      </c>
      <c r="D1000" s="832" t="s">
        <v>5609</v>
      </c>
      <c r="E1000" s="832" t="s">
        <v>5610</v>
      </c>
      <c r="F1000" s="849"/>
      <c r="G1000" s="849"/>
      <c r="H1000" s="849"/>
      <c r="I1000" s="849"/>
      <c r="J1000" s="849">
        <v>0.3</v>
      </c>
      <c r="K1000" s="849">
        <v>229.56</v>
      </c>
      <c r="L1000" s="849">
        <v>1</v>
      </c>
      <c r="M1000" s="849">
        <v>765.2</v>
      </c>
      <c r="N1000" s="849">
        <v>0.89999999999999991</v>
      </c>
      <c r="O1000" s="849">
        <v>688.68000000000006</v>
      </c>
      <c r="P1000" s="837">
        <v>3.0000000000000004</v>
      </c>
      <c r="Q1000" s="850">
        <v>765.20000000000016</v>
      </c>
    </row>
    <row r="1001" spans="1:17" ht="14.4" customHeight="1" x14ac:dyDescent="0.3">
      <c r="A1001" s="831" t="s">
        <v>579</v>
      </c>
      <c r="B1001" s="832" t="s">
        <v>6702</v>
      </c>
      <c r="C1001" s="832" t="s">
        <v>5214</v>
      </c>
      <c r="D1001" s="832" t="s">
        <v>5611</v>
      </c>
      <c r="E1001" s="832" t="s">
        <v>5612</v>
      </c>
      <c r="F1001" s="849"/>
      <c r="G1001" s="849"/>
      <c r="H1001" s="849"/>
      <c r="I1001" s="849"/>
      <c r="J1001" s="849">
        <v>4.9000000000000004</v>
      </c>
      <c r="K1001" s="849">
        <v>3918.87</v>
      </c>
      <c r="L1001" s="849">
        <v>1</v>
      </c>
      <c r="M1001" s="849">
        <v>799.769387755102</v>
      </c>
      <c r="N1001" s="849"/>
      <c r="O1001" s="849"/>
      <c r="P1001" s="837"/>
      <c r="Q1001" s="850"/>
    </row>
    <row r="1002" spans="1:17" ht="14.4" customHeight="1" x14ac:dyDescent="0.3">
      <c r="A1002" s="831" t="s">
        <v>579</v>
      </c>
      <c r="B1002" s="832" t="s">
        <v>6702</v>
      </c>
      <c r="C1002" s="832" t="s">
        <v>5214</v>
      </c>
      <c r="D1002" s="832" t="s">
        <v>6714</v>
      </c>
      <c r="E1002" s="832" t="s">
        <v>6715</v>
      </c>
      <c r="F1002" s="849"/>
      <c r="G1002" s="849"/>
      <c r="H1002" s="849"/>
      <c r="I1002" s="849"/>
      <c r="J1002" s="849">
        <v>12</v>
      </c>
      <c r="K1002" s="849">
        <v>1109.8800000000001</v>
      </c>
      <c r="L1002" s="849">
        <v>1</v>
      </c>
      <c r="M1002" s="849">
        <v>92.490000000000009</v>
      </c>
      <c r="N1002" s="849">
        <v>8</v>
      </c>
      <c r="O1002" s="849">
        <v>739.92000000000007</v>
      </c>
      <c r="P1002" s="837">
        <v>0.66666666666666663</v>
      </c>
      <c r="Q1002" s="850">
        <v>92.490000000000009</v>
      </c>
    </row>
    <row r="1003" spans="1:17" ht="14.4" customHeight="1" x14ac:dyDescent="0.3">
      <c r="A1003" s="831" t="s">
        <v>579</v>
      </c>
      <c r="B1003" s="832" t="s">
        <v>6702</v>
      </c>
      <c r="C1003" s="832" t="s">
        <v>5214</v>
      </c>
      <c r="D1003" s="832" t="s">
        <v>6716</v>
      </c>
      <c r="E1003" s="832" t="s">
        <v>6717</v>
      </c>
      <c r="F1003" s="849">
        <v>0.1</v>
      </c>
      <c r="G1003" s="849">
        <v>157.97</v>
      </c>
      <c r="H1003" s="849"/>
      <c r="I1003" s="849">
        <v>1579.6999999999998</v>
      </c>
      <c r="J1003" s="849"/>
      <c r="K1003" s="849"/>
      <c r="L1003" s="849"/>
      <c r="M1003" s="849"/>
      <c r="N1003" s="849">
        <v>0.2</v>
      </c>
      <c r="O1003" s="849">
        <v>315.94</v>
      </c>
      <c r="P1003" s="837"/>
      <c r="Q1003" s="850">
        <v>1579.6999999999998</v>
      </c>
    </row>
    <row r="1004" spans="1:17" ht="14.4" customHeight="1" x14ac:dyDescent="0.3">
      <c r="A1004" s="831" t="s">
        <v>579</v>
      </c>
      <c r="B1004" s="832" t="s">
        <v>6702</v>
      </c>
      <c r="C1004" s="832" t="s">
        <v>5214</v>
      </c>
      <c r="D1004" s="832" t="s">
        <v>5614</v>
      </c>
      <c r="E1004" s="832" t="s">
        <v>5615</v>
      </c>
      <c r="F1004" s="849">
        <v>0.6</v>
      </c>
      <c r="G1004" s="849">
        <v>235.08</v>
      </c>
      <c r="H1004" s="849"/>
      <c r="I1004" s="849">
        <v>391.8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579</v>
      </c>
      <c r="B1005" s="832" t="s">
        <v>6702</v>
      </c>
      <c r="C1005" s="832" t="s">
        <v>5214</v>
      </c>
      <c r="D1005" s="832" t="s">
        <v>5616</v>
      </c>
      <c r="E1005" s="832"/>
      <c r="F1005" s="849">
        <v>1.8</v>
      </c>
      <c r="G1005" s="849">
        <v>5874.72</v>
      </c>
      <c r="H1005" s="849"/>
      <c r="I1005" s="849">
        <v>3263.7333333333336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" customHeight="1" x14ac:dyDescent="0.3">
      <c r="A1006" s="831" t="s">
        <v>579</v>
      </c>
      <c r="B1006" s="832" t="s">
        <v>6702</v>
      </c>
      <c r="C1006" s="832" t="s">
        <v>5214</v>
      </c>
      <c r="D1006" s="832" t="s">
        <v>5617</v>
      </c>
      <c r="E1006" s="832" t="s">
        <v>5618</v>
      </c>
      <c r="F1006" s="849"/>
      <c r="G1006" s="849"/>
      <c r="H1006" s="849"/>
      <c r="I1006" s="849"/>
      <c r="J1006" s="849">
        <v>3</v>
      </c>
      <c r="K1006" s="849">
        <v>328.8</v>
      </c>
      <c r="L1006" s="849">
        <v>1</v>
      </c>
      <c r="M1006" s="849">
        <v>109.60000000000001</v>
      </c>
      <c r="N1006" s="849"/>
      <c r="O1006" s="849"/>
      <c r="P1006" s="837"/>
      <c r="Q1006" s="850"/>
    </row>
    <row r="1007" spans="1:17" ht="14.4" customHeight="1" x14ac:dyDescent="0.3">
      <c r="A1007" s="831" t="s">
        <v>579</v>
      </c>
      <c r="B1007" s="832" t="s">
        <v>6702</v>
      </c>
      <c r="C1007" s="832" t="s">
        <v>5214</v>
      </c>
      <c r="D1007" s="832" t="s">
        <v>5619</v>
      </c>
      <c r="E1007" s="832" t="s">
        <v>5620</v>
      </c>
      <c r="F1007" s="849">
        <v>1.8</v>
      </c>
      <c r="G1007" s="849">
        <v>1389.8700000000001</v>
      </c>
      <c r="H1007" s="849">
        <v>3</v>
      </c>
      <c r="I1007" s="849">
        <v>772.15000000000009</v>
      </c>
      <c r="J1007" s="849">
        <v>0.6</v>
      </c>
      <c r="K1007" s="849">
        <v>463.29</v>
      </c>
      <c r="L1007" s="849">
        <v>1</v>
      </c>
      <c r="M1007" s="849">
        <v>772.15000000000009</v>
      </c>
      <c r="N1007" s="849">
        <v>0.3</v>
      </c>
      <c r="O1007" s="849">
        <v>231.64</v>
      </c>
      <c r="P1007" s="837">
        <v>0.49998920762373456</v>
      </c>
      <c r="Q1007" s="850">
        <v>772.13333333333333</v>
      </c>
    </row>
    <row r="1008" spans="1:17" ht="14.4" customHeight="1" x14ac:dyDescent="0.3">
      <c r="A1008" s="831" t="s">
        <v>579</v>
      </c>
      <c r="B1008" s="832" t="s">
        <v>6702</v>
      </c>
      <c r="C1008" s="832" t="s">
        <v>5214</v>
      </c>
      <c r="D1008" s="832" t="s">
        <v>5621</v>
      </c>
      <c r="E1008" s="832"/>
      <c r="F1008" s="849">
        <v>1.7999999999999998</v>
      </c>
      <c r="G1008" s="849">
        <v>6121.95</v>
      </c>
      <c r="H1008" s="849"/>
      <c r="I1008" s="849">
        <v>3401.0833333333335</v>
      </c>
      <c r="J1008" s="849"/>
      <c r="K1008" s="849"/>
      <c r="L1008" s="849"/>
      <c r="M1008" s="849"/>
      <c r="N1008" s="849"/>
      <c r="O1008" s="849"/>
      <c r="P1008" s="837"/>
      <c r="Q1008" s="850"/>
    </row>
    <row r="1009" spans="1:17" ht="14.4" customHeight="1" x14ac:dyDescent="0.3">
      <c r="A1009" s="831" t="s">
        <v>579</v>
      </c>
      <c r="B1009" s="832" t="s">
        <v>6702</v>
      </c>
      <c r="C1009" s="832" t="s">
        <v>5214</v>
      </c>
      <c r="D1009" s="832" t="s">
        <v>5622</v>
      </c>
      <c r="E1009" s="832" t="s">
        <v>1661</v>
      </c>
      <c r="F1009" s="849"/>
      <c r="G1009" s="849"/>
      <c r="H1009" s="849"/>
      <c r="I1009" s="849"/>
      <c r="J1009" s="849">
        <v>0.2</v>
      </c>
      <c r="K1009" s="849">
        <v>76.52</v>
      </c>
      <c r="L1009" s="849">
        <v>1</v>
      </c>
      <c r="M1009" s="849">
        <v>382.59999999999997</v>
      </c>
      <c r="N1009" s="849">
        <v>2</v>
      </c>
      <c r="O1009" s="849">
        <v>857.48</v>
      </c>
      <c r="P1009" s="837">
        <v>11.205959226346055</v>
      </c>
      <c r="Q1009" s="850">
        <v>428.74</v>
      </c>
    </row>
    <row r="1010" spans="1:17" ht="14.4" customHeight="1" x14ac:dyDescent="0.3">
      <c r="A1010" s="831" t="s">
        <v>579</v>
      </c>
      <c r="B1010" s="832" t="s">
        <v>6702</v>
      </c>
      <c r="C1010" s="832" t="s">
        <v>5214</v>
      </c>
      <c r="D1010" s="832" t="s">
        <v>6718</v>
      </c>
      <c r="E1010" s="832" t="s">
        <v>6719</v>
      </c>
      <c r="F1010" s="849">
        <v>4</v>
      </c>
      <c r="G1010" s="849">
        <v>12691.12</v>
      </c>
      <c r="H1010" s="849"/>
      <c r="I1010" s="849">
        <v>3172.78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" customHeight="1" x14ac:dyDescent="0.3">
      <c r="A1011" s="831" t="s">
        <v>579</v>
      </c>
      <c r="B1011" s="832" t="s">
        <v>6702</v>
      </c>
      <c r="C1011" s="832" t="s">
        <v>5214</v>
      </c>
      <c r="D1011" s="832" t="s">
        <v>6720</v>
      </c>
      <c r="E1011" s="832" t="s">
        <v>1661</v>
      </c>
      <c r="F1011" s="849"/>
      <c r="G1011" s="849"/>
      <c r="H1011" s="849"/>
      <c r="I1011" s="849"/>
      <c r="J1011" s="849">
        <v>0.5</v>
      </c>
      <c r="K1011" s="849">
        <v>428.77</v>
      </c>
      <c r="L1011" s="849">
        <v>1</v>
      </c>
      <c r="M1011" s="849">
        <v>857.54</v>
      </c>
      <c r="N1011" s="849"/>
      <c r="O1011" s="849"/>
      <c r="P1011" s="837"/>
      <c r="Q1011" s="850"/>
    </row>
    <row r="1012" spans="1:17" ht="14.4" customHeight="1" x14ac:dyDescent="0.3">
      <c r="A1012" s="831" t="s">
        <v>579</v>
      </c>
      <c r="B1012" s="832" t="s">
        <v>6702</v>
      </c>
      <c r="C1012" s="832" t="s">
        <v>5214</v>
      </c>
      <c r="D1012" s="832" t="s">
        <v>5623</v>
      </c>
      <c r="E1012" s="832" t="s">
        <v>5624</v>
      </c>
      <c r="F1012" s="849"/>
      <c r="G1012" s="849"/>
      <c r="H1012" s="849"/>
      <c r="I1012" s="849"/>
      <c r="J1012" s="849">
        <v>4.8000000000000007</v>
      </c>
      <c r="K1012" s="849">
        <v>12042.029999999999</v>
      </c>
      <c r="L1012" s="849">
        <v>1</v>
      </c>
      <c r="M1012" s="849">
        <v>2508.7562499999995</v>
      </c>
      <c r="N1012" s="849">
        <v>6</v>
      </c>
      <c r="O1012" s="849">
        <v>12577.06</v>
      </c>
      <c r="P1012" s="837">
        <v>1.0444302165000421</v>
      </c>
      <c r="Q1012" s="850">
        <v>2096.1766666666667</v>
      </c>
    </row>
    <row r="1013" spans="1:17" ht="14.4" customHeight="1" x14ac:dyDescent="0.3">
      <c r="A1013" s="831" t="s">
        <v>579</v>
      </c>
      <c r="B1013" s="832" t="s">
        <v>6702</v>
      </c>
      <c r="C1013" s="832" t="s">
        <v>5214</v>
      </c>
      <c r="D1013" s="832" t="s">
        <v>6721</v>
      </c>
      <c r="E1013" s="832" t="s">
        <v>6722</v>
      </c>
      <c r="F1013" s="849">
        <v>0.4</v>
      </c>
      <c r="G1013" s="849">
        <v>315.92</v>
      </c>
      <c r="H1013" s="849"/>
      <c r="I1013" s="849">
        <v>789.8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" customHeight="1" x14ac:dyDescent="0.3">
      <c r="A1014" s="831" t="s">
        <v>579</v>
      </c>
      <c r="B1014" s="832" t="s">
        <v>6702</v>
      </c>
      <c r="C1014" s="832" t="s">
        <v>5214</v>
      </c>
      <c r="D1014" s="832" t="s">
        <v>5629</v>
      </c>
      <c r="E1014" s="832" t="s">
        <v>5630</v>
      </c>
      <c r="F1014" s="849"/>
      <c r="G1014" s="849"/>
      <c r="H1014" s="849"/>
      <c r="I1014" s="849"/>
      <c r="J1014" s="849">
        <v>2.7</v>
      </c>
      <c r="K1014" s="849">
        <v>8812.08</v>
      </c>
      <c r="L1014" s="849">
        <v>1</v>
      </c>
      <c r="M1014" s="849">
        <v>3263.7333333333331</v>
      </c>
      <c r="N1014" s="849">
        <v>2.5</v>
      </c>
      <c r="O1014" s="849">
        <v>8159.34</v>
      </c>
      <c r="P1014" s="837">
        <v>0.92592668246316423</v>
      </c>
      <c r="Q1014" s="850">
        <v>3263.7359999999999</v>
      </c>
    </row>
    <row r="1015" spans="1:17" ht="14.4" customHeight="1" x14ac:dyDescent="0.3">
      <c r="A1015" s="831" t="s">
        <v>579</v>
      </c>
      <c r="B1015" s="832" t="s">
        <v>6702</v>
      </c>
      <c r="C1015" s="832" t="s">
        <v>5214</v>
      </c>
      <c r="D1015" s="832" t="s">
        <v>6723</v>
      </c>
      <c r="E1015" s="832" t="s">
        <v>6724</v>
      </c>
      <c r="F1015" s="849"/>
      <c r="G1015" s="849"/>
      <c r="H1015" s="849"/>
      <c r="I1015" s="849"/>
      <c r="J1015" s="849">
        <v>0.5</v>
      </c>
      <c r="K1015" s="849">
        <v>394.9</v>
      </c>
      <c r="L1015" s="849">
        <v>1</v>
      </c>
      <c r="M1015" s="849">
        <v>789.8</v>
      </c>
      <c r="N1015" s="849"/>
      <c r="O1015" s="849"/>
      <c r="P1015" s="837"/>
      <c r="Q1015" s="850"/>
    </row>
    <row r="1016" spans="1:17" ht="14.4" customHeight="1" x14ac:dyDescent="0.3">
      <c r="A1016" s="831" t="s">
        <v>579</v>
      </c>
      <c r="B1016" s="832" t="s">
        <v>6702</v>
      </c>
      <c r="C1016" s="832" t="s">
        <v>5214</v>
      </c>
      <c r="D1016" s="832" t="s">
        <v>6725</v>
      </c>
      <c r="E1016" s="832" t="s">
        <v>6726</v>
      </c>
      <c r="F1016" s="849">
        <v>4</v>
      </c>
      <c r="G1016" s="849">
        <v>4239.12</v>
      </c>
      <c r="H1016" s="849"/>
      <c r="I1016" s="849">
        <v>1059.78</v>
      </c>
      <c r="J1016" s="849"/>
      <c r="K1016" s="849"/>
      <c r="L1016" s="849"/>
      <c r="M1016" s="849"/>
      <c r="N1016" s="849"/>
      <c r="O1016" s="849"/>
      <c r="P1016" s="837"/>
      <c r="Q1016" s="850"/>
    </row>
    <row r="1017" spans="1:17" ht="14.4" customHeight="1" x14ac:dyDescent="0.3">
      <c r="A1017" s="831" t="s">
        <v>579</v>
      </c>
      <c r="B1017" s="832" t="s">
        <v>6702</v>
      </c>
      <c r="C1017" s="832" t="s">
        <v>5214</v>
      </c>
      <c r="D1017" s="832" t="s">
        <v>5634</v>
      </c>
      <c r="E1017" s="832" t="s">
        <v>1527</v>
      </c>
      <c r="F1017" s="849">
        <v>3</v>
      </c>
      <c r="G1017" s="849">
        <v>9791.25</v>
      </c>
      <c r="H1017" s="849">
        <v>30.000459601066275</v>
      </c>
      <c r="I1017" s="849">
        <v>3263.75</v>
      </c>
      <c r="J1017" s="849">
        <v>0.1</v>
      </c>
      <c r="K1017" s="849">
        <v>326.37</v>
      </c>
      <c r="L1017" s="849">
        <v>1</v>
      </c>
      <c r="M1017" s="849">
        <v>3263.7</v>
      </c>
      <c r="N1017" s="849"/>
      <c r="O1017" s="849"/>
      <c r="P1017" s="837"/>
      <c r="Q1017" s="850"/>
    </row>
    <row r="1018" spans="1:17" ht="14.4" customHeight="1" x14ac:dyDescent="0.3">
      <c r="A1018" s="831" t="s">
        <v>579</v>
      </c>
      <c r="B1018" s="832" t="s">
        <v>6702</v>
      </c>
      <c r="C1018" s="832" t="s">
        <v>5214</v>
      </c>
      <c r="D1018" s="832" t="s">
        <v>5638</v>
      </c>
      <c r="E1018" s="832" t="s">
        <v>1114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0.9</v>
      </c>
      <c r="O1018" s="849">
        <v>19912.5</v>
      </c>
      <c r="P1018" s="837"/>
      <c r="Q1018" s="850">
        <v>22125</v>
      </c>
    </row>
    <row r="1019" spans="1:17" ht="14.4" customHeight="1" x14ac:dyDescent="0.3">
      <c r="A1019" s="831" t="s">
        <v>579</v>
      </c>
      <c r="B1019" s="832" t="s">
        <v>6702</v>
      </c>
      <c r="C1019" s="832" t="s">
        <v>5642</v>
      </c>
      <c r="D1019" s="832" t="s">
        <v>5645</v>
      </c>
      <c r="E1019" s="832" t="s">
        <v>5646</v>
      </c>
      <c r="F1019" s="849">
        <v>309</v>
      </c>
      <c r="G1019" s="849">
        <v>619737.55000000005</v>
      </c>
      <c r="H1019" s="849">
        <v>1.1082726818663278</v>
      </c>
      <c r="I1019" s="849">
        <v>2005.6231391585761</v>
      </c>
      <c r="J1019" s="849">
        <v>260</v>
      </c>
      <c r="K1019" s="849">
        <v>559192.29999999993</v>
      </c>
      <c r="L1019" s="849">
        <v>1</v>
      </c>
      <c r="M1019" s="849">
        <v>2150.7396153846153</v>
      </c>
      <c r="N1019" s="849">
        <v>192</v>
      </c>
      <c r="O1019" s="849">
        <v>414637.44</v>
      </c>
      <c r="P1019" s="837">
        <v>0.74149347192370152</v>
      </c>
      <c r="Q1019" s="850">
        <v>2159.5700000000002</v>
      </c>
    </row>
    <row r="1020" spans="1:17" ht="14.4" customHeight="1" x14ac:dyDescent="0.3">
      <c r="A1020" s="831" t="s">
        <v>579</v>
      </c>
      <c r="B1020" s="832" t="s">
        <v>6702</v>
      </c>
      <c r="C1020" s="832" t="s">
        <v>5642</v>
      </c>
      <c r="D1020" s="832" t="s">
        <v>5647</v>
      </c>
      <c r="E1020" s="832" t="s">
        <v>5648</v>
      </c>
      <c r="F1020" s="849">
        <v>3</v>
      </c>
      <c r="G1020" s="849">
        <v>7396.86</v>
      </c>
      <c r="H1020" s="849">
        <v>0.15559005231307069</v>
      </c>
      <c r="I1020" s="849">
        <v>2465.62</v>
      </c>
      <c r="J1020" s="849">
        <v>18</v>
      </c>
      <c r="K1020" s="849">
        <v>47540.7</v>
      </c>
      <c r="L1020" s="849">
        <v>1</v>
      </c>
      <c r="M1020" s="849">
        <v>2641.1499999999996</v>
      </c>
      <c r="N1020" s="849">
        <v>83</v>
      </c>
      <c r="O1020" s="849">
        <v>219215.45</v>
      </c>
      <c r="P1020" s="837">
        <v>4.6111111111111116</v>
      </c>
      <c r="Q1020" s="850">
        <v>2641.15</v>
      </c>
    </row>
    <row r="1021" spans="1:17" ht="14.4" customHeight="1" x14ac:dyDescent="0.3">
      <c r="A1021" s="831" t="s">
        <v>579</v>
      </c>
      <c r="B1021" s="832" t="s">
        <v>6702</v>
      </c>
      <c r="C1021" s="832" t="s">
        <v>5642</v>
      </c>
      <c r="D1021" s="832" t="s">
        <v>5649</v>
      </c>
      <c r="E1021" s="832" t="s">
        <v>5650</v>
      </c>
      <c r="F1021" s="849">
        <v>2</v>
      </c>
      <c r="G1021" s="849">
        <v>4013.02</v>
      </c>
      <c r="H1021" s="849"/>
      <c r="I1021" s="849">
        <v>2006.51</v>
      </c>
      <c r="J1021" s="849"/>
      <c r="K1021" s="849"/>
      <c r="L1021" s="849"/>
      <c r="M1021" s="849"/>
      <c r="N1021" s="849">
        <v>4</v>
      </c>
      <c r="O1021" s="849">
        <v>8638.2800000000007</v>
      </c>
      <c r="P1021" s="837"/>
      <c r="Q1021" s="850">
        <v>2159.5700000000002</v>
      </c>
    </row>
    <row r="1022" spans="1:17" ht="14.4" customHeight="1" x14ac:dyDescent="0.3">
      <c r="A1022" s="831" t="s">
        <v>579</v>
      </c>
      <c r="B1022" s="832" t="s">
        <v>6702</v>
      </c>
      <c r="C1022" s="832" t="s">
        <v>5642</v>
      </c>
      <c r="D1022" s="832" t="s">
        <v>5651</v>
      </c>
      <c r="E1022" s="832" t="s">
        <v>5652</v>
      </c>
      <c r="F1022" s="849">
        <v>2</v>
      </c>
      <c r="G1022" s="849">
        <v>16584.18</v>
      </c>
      <c r="H1022" s="849">
        <v>0.93144851477585711</v>
      </c>
      <c r="I1022" s="849">
        <v>8292.09</v>
      </c>
      <c r="J1022" s="849">
        <v>2</v>
      </c>
      <c r="K1022" s="849">
        <v>17804.72</v>
      </c>
      <c r="L1022" s="849">
        <v>1</v>
      </c>
      <c r="M1022" s="849">
        <v>8902.36</v>
      </c>
      <c r="N1022" s="849">
        <v>2</v>
      </c>
      <c r="O1022" s="849">
        <v>17804.72</v>
      </c>
      <c r="P1022" s="837">
        <v>1</v>
      </c>
      <c r="Q1022" s="850">
        <v>8902.36</v>
      </c>
    </row>
    <row r="1023" spans="1:17" ht="14.4" customHeight="1" x14ac:dyDescent="0.3">
      <c r="A1023" s="831" t="s">
        <v>579</v>
      </c>
      <c r="B1023" s="832" t="s">
        <v>6702</v>
      </c>
      <c r="C1023" s="832" t="s">
        <v>5642</v>
      </c>
      <c r="D1023" s="832" t="s">
        <v>5653</v>
      </c>
      <c r="E1023" s="832" t="s">
        <v>5654</v>
      </c>
      <c r="F1023" s="849"/>
      <c r="G1023" s="849"/>
      <c r="H1023" s="849"/>
      <c r="I1023" s="849"/>
      <c r="J1023" s="849">
        <v>2</v>
      </c>
      <c r="K1023" s="849">
        <v>20618.3</v>
      </c>
      <c r="L1023" s="849">
        <v>1</v>
      </c>
      <c r="M1023" s="849">
        <v>10309.15</v>
      </c>
      <c r="N1023" s="849"/>
      <c r="O1023" s="849"/>
      <c r="P1023" s="837"/>
      <c r="Q1023" s="850"/>
    </row>
    <row r="1024" spans="1:17" ht="14.4" customHeight="1" x14ac:dyDescent="0.3">
      <c r="A1024" s="831" t="s">
        <v>579</v>
      </c>
      <c r="B1024" s="832" t="s">
        <v>6702</v>
      </c>
      <c r="C1024" s="832" t="s">
        <v>5642</v>
      </c>
      <c r="D1024" s="832" t="s">
        <v>5655</v>
      </c>
      <c r="E1024" s="832" t="s">
        <v>5656</v>
      </c>
      <c r="F1024" s="849">
        <v>37</v>
      </c>
      <c r="G1024" s="849">
        <v>39324.67</v>
      </c>
      <c r="H1024" s="849">
        <v>1.1433654156753297</v>
      </c>
      <c r="I1024" s="849">
        <v>1062.8289189189188</v>
      </c>
      <c r="J1024" s="849">
        <v>29</v>
      </c>
      <c r="K1024" s="849">
        <v>34393.79</v>
      </c>
      <c r="L1024" s="849">
        <v>1</v>
      </c>
      <c r="M1024" s="849">
        <v>1185.9927586206898</v>
      </c>
      <c r="N1024" s="849">
        <v>18</v>
      </c>
      <c r="O1024" s="849">
        <v>21808.98</v>
      </c>
      <c r="P1024" s="837">
        <v>0.63409644589909975</v>
      </c>
      <c r="Q1024" s="850">
        <v>1211.6099999999999</v>
      </c>
    </row>
    <row r="1025" spans="1:17" ht="14.4" customHeight="1" x14ac:dyDescent="0.3">
      <c r="A1025" s="831" t="s">
        <v>579</v>
      </c>
      <c r="B1025" s="832" t="s">
        <v>6702</v>
      </c>
      <c r="C1025" s="832" t="s">
        <v>5642</v>
      </c>
      <c r="D1025" s="832" t="s">
        <v>6727</v>
      </c>
      <c r="E1025" s="832" t="s">
        <v>6728</v>
      </c>
      <c r="F1025" s="849"/>
      <c r="G1025" s="849"/>
      <c r="H1025" s="849"/>
      <c r="I1025" s="849"/>
      <c r="J1025" s="849">
        <v>1</v>
      </c>
      <c r="K1025" s="849">
        <v>2641.15</v>
      </c>
      <c r="L1025" s="849">
        <v>1</v>
      </c>
      <c r="M1025" s="849">
        <v>2641.15</v>
      </c>
      <c r="N1025" s="849"/>
      <c r="O1025" s="849"/>
      <c r="P1025" s="837"/>
      <c r="Q1025" s="850"/>
    </row>
    <row r="1026" spans="1:17" ht="14.4" customHeight="1" x14ac:dyDescent="0.3">
      <c r="A1026" s="831" t="s">
        <v>579</v>
      </c>
      <c r="B1026" s="832" t="s">
        <v>6702</v>
      </c>
      <c r="C1026" s="832" t="s">
        <v>5423</v>
      </c>
      <c r="D1026" s="832" t="s">
        <v>5424</v>
      </c>
      <c r="E1026" s="832" t="s">
        <v>5425</v>
      </c>
      <c r="F1026" s="849">
        <v>80</v>
      </c>
      <c r="G1026" s="849">
        <v>26398.400000000001</v>
      </c>
      <c r="H1026" s="849">
        <v>0.898876404494382</v>
      </c>
      <c r="I1026" s="849">
        <v>329.98</v>
      </c>
      <c r="J1026" s="849">
        <v>89</v>
      </c>
      <c r="K1026" s="849">
        <v>29368.22</v>
      </c>
      <c r="L1026" s="849">
        <v>1</v>
      </c>
      <c r="M1026" s="849">
        <v>329.98</v>
      </c>
      <c r="N1026" s="849">
        <v>104</v>
      </c>
      <c r="O1026" s="849">
        <v>34317.919999999998</v>
      </c>
      <c r="P1026" s="837">
        <v>1.1685393258426966</v>
      </c>
      <c r="Q1026" s="850">
        <v>329.97999999999996</v>
      </c>
    </row>
    <row r="1027" spans="1:17" ht="14.4" customHeight="1" x14ac:dyDescent="0.3">
      <c r="A1027" s="831" t="s">
        <v>579</v>
      </c>
      <c r="B1027" s="832" t="s">
        <v>6702</v>
      </c>
      <c r="C1027" s="832" t="s">
        <v>5423</v>
      </c>
      <c r="D1027" s="832" t="s">
        <v>5426</v>
      </c>
      <c r="E1027" s="832" t="s">
        <v>5425</v>
      </c>
      <c r="F1027" s="849">
        <v>24</v>
      </c>
      <c r="G1027" s="849">
        <v>10401.84</v>
      </c>
      <c r="H1027" s="849">
        <v>1.3333333333333333</v>
      </c>
      <c r="I1027" s="849">
        <v>433.41</v>
      </c>
      <c r="J1027" s="849">
        <v>18</v>
      </c>
      <c r="K1027" s="849">
        <v>7801.38</v>
      </c>
      <c r="L1027" s="849">
        <v>1</v>
      </c>
      <c r="M1027" s="849">
        <v>433.41</v>
      </c>
      <c r="N1027" s="849">
        <v>14</v>
      </c>
      <c r="O1027" s="849">
        <v>6067.74</v>
      </c>
      <c r="P1027" s="837">
        <v>0.77777777777777779</v>
      </c>
      <c r="Q1027" s="850">
        <v>433.40999999999997</v>
      </c>
    </row>
    <row r="1028" spans="1:17" ht="14.4" customHeight="1" x14ac:dyDescent="0.3">
      <c r="A1028" s="831" t="s">
        <v>579</v>
      </c>
      <c r="B1028" s="832" t="s">
        <v>6702</v>
      </c>
      <c r="C1028" s="832" t="s">
        <v>5423</v>
      </c>
      <c r="D1028" s="832" t="s">
        <v>5657</v>
      </c>
      <c r="E1028" s="832" t="s">
        <v>5658</v>
      </c>
      <c r="F1028" s="849">
        <v>2</v>
      </c>
      <c r="G1028" s="849">
        <v>2870.72</v>
      </c>
      <c r="H1028" s="849">
        <v>0.2857142857142857</v>
      </c>
      <c r="I1028" s="849">
        <v>1435.36</v>
      </c>
      <c r="J1028" s="849">
        <v>7</v>
      </c>
      <c r="K1028" s="849">
        <v>10047.52</v>
      </c>
      <c r="L1028" s="849">
        <v>1</v>
      </c>
      <c r="M1028" s="849">
        <v>1435.3600000000001</v>
      </c>
      <c r="N1028" s="849">
        <v>9</v>
      </c>
      <c r="O1028" s="849">
        <v>12918.24</v>
      </c>
      <c r="P1028" s="837">
        <v>1.2857142857142856</v>
      </c>
      <c r="Q1028" s="850">
        <v>1435.36</v>
      </c>
    </row>
    <row r="1029" spans="1:17" ht="14.4" customHeight="1" x14ac:dyDescent="0.3">
      <c r="A1029" s="831" t="s">
        <v>579</v>
      </c>
      <c r="B1029" s="832" t="s">
        <v>6702</v>
      </c>
      <c r="C1029" s="832" t="s">
        <v>5423</v>
      </c>
      <c r="D1029" s="832" t="s">
        <v>5659</v>
      </c>
      <c r="E1029" s="832" t="s">
        <v>5658</v>
      </c>
      <c r="F1029" s="849">
        <v>2</v>
      </c>
      <c r="G1029" s="849">
        <v>3395.54</v>
      </c>
      <c r="H1029" s="849">
        <v>2</v>
      </c>
      <c r="I1029" s="849">
        <v>1697.77</v>
      </c>
      <c r="J1029" s="849">
        <v>1</v>
      </c>
      <c r="K1029" s="849">
        <v>1697.77</v>
      </c>
      <c r="L1029" s="849">
        <v>1</v>
      </c>
      <c r="M1029" s="849">
        <v>1697.77</v>
      </c>
      <c r="N1029" s="849"/>
      <c r="O1029" s="849"/>
      <c r="P1029" s="837"/>
      <c r="Q1029" s="850"/>
    </row>
    <row r="1030" spans="1:17" ht="14.4" customHeight="1" x14ac:dyDescent="0.3">
      <c r="A1030" s="831" t="s">
        <v>579</v>
      </c>
      <c r="B1030" s="832" t="s">
        <v>6702</v>
      </c>
      <c r="C1030" s="832" t="s">
        <v>5423</v>
      </c>
      <c r="D1030" s="832" t="s">
        <v>5662</v>
      </c>
      <c r="E1030" s="832" t="s">
        <v>5661</v>
      </c>
      <c r="F1030" s="849">
        <v>7</v>
      </c>
      <c r="G1030" s="849">
        <v>3307.36</v>
      </c>
      <c r="H1030" s="849"/>
      <c r="I1030" s="849">
        <v>472.48</v>
      </c>
      <c r="J1030" s="849"/>
      <c r="K1030" s="849"/>
      <c r="L1030" s="849"/>
      <c r="M1030" s="849"/>
      <c r="N1030" s="849">
        <v>6</v>
      </c>
      <c r="O1030" s="849">
        <v>2834.88</v>
      </c>
      <c r="P1030" s="837"/>
      <c r="Q1030" s="850">
        <v>472.48</v>
      </c>
    </row>
    <row r="1031" spans="1:17" ht="14.4" customHeight="1" x14ac:dyDescent="0.3">
      <c r="A1031" s="831" t="s">
        <v>579</v>
      </c>
      <c r="B1031" s="832" t="s">
        <v>6702</v>
      </c>
      <c r="C1031" s="832" t="s">
        <v>5423</v>
      </c>
      <c r="D1031" s="832" t="s">
        <v>5670</v>
      </c>
      <c r="E1031" s="832" t="s">
        <v>5671</v>
      </c>
      <c r="F1031" s="849">
        <v>2</v>
      </c>
      <c r="G1031" s="849">
        <v>1214.82</v>
      </c>
      <c r="H1031" s="849"/>
      <c r="I1031" s="849">
        <v>607.41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579</v>
      </c>
      <c r="B1032" s="832" t="s">
        <v>6702</v>
      </c>
      <c r="C1032" s="832" t="s">
        <v>5423</v>
      </c>
      <c r="D1032" s="832" t="s">
        <v>5674</v>
      </c>
      <c r="E1032" s="832" t="s">
        <v>5673</v>
      </c>
      <c r="F1032" s="849">
        <v>0.1</v>
      </c>
      <c r="G1032" s="849">
        <v>126.58</v>
      </c>
      <c r="H1032" s="849">
        <v>0.25</v>
      </c>
      <c r="I1032" s="849">
        <v>1265.8</v>
      </c>
      <c r="J1032" s="849">
        <v>0.4</v>
      </c>
      <c r="K1032" s="849">
        <v>506.32</v>
      </c>
      <c r="L1032" s="849">
        <v>1</v>
      </c>
      <c r="M1032" s="849">
        <v>1265.8</v>
      </c>
      <c r="N1032" s="849">
        <v>0.5</v>
      </c>
      <c r="O1032" s="849">
        <v>536.36</v>
      </c>
      <c r="P1032" s="837">
        <v>1.059330067941223</v>
      </c>
      <c r="Q1032" s="850">
        <v>1072.72</v>
      </c>
    </row>
    <row r="1033" spans="1:17" ht="14.4" customHeight="1" x14ac:dyDescent="0.3">
      <c r="A1033" s="831" t="s">
        <v>579</v>
      </c>
      <c r="B1033" s="832" t="s">
        <v>6702</v>
      </c>
      <c r="C1033" s="832" t="s">
        <v>5423</v>
      </c>
      <c r="D1033" s="832" t="s">
        <v>5675</v>
      </c>
      <c r="E1033" s="832" t="s">
        <v>5432</v>
      </c>
      <c r="F1033" s="849">
        <v>21</v>
      </c>
      <c r="G1033" s="849">
        <v>1828.0499999999997</v>
      </c>
      <c r="H1033" s="849">
        <v>2.333333333333333</v>
      </c>
      <c r="I1033" s="849">
        <v>87.049999999999983</v>
      </c>
      <c r="J1033" s="849">
        <v>9</v>
      </c>
      <c r="K1033" s="849">
        <v>783.44999999999993</v>
      </c>
      <c r="L1033" s="849">
        <v>1</v>
      </c>
      <c r="M1033" s="849">
        <v>87.05</v>
      </c>
      <c r="N1033" s="849">
        <v>19</v>
      </c>
      <c r="O1033" s="849">
        <v>1653.9499999999998</v>
      </c>
      <c r="P1033" s="837">
        <v>2.1111111111111112</v>
      </c>
      <c r="Q1033" s="850">
        <v>87.05</v>
      </c>
    </row>
    <row r="1034" spans="1:17" ht="14.4" customHeight="1" x14ac:dyDescent="0.3">
      <c r="A1034" s="831" t="s">
        <v>579</v>
      </c>
      <c r="B1034" s="832" t="s">
        <v>6702</v>
      </c>
      <c r="C1034" s="832" t="s">
        <v>5423</v>
      </c>
      <c r="D1034" s="832" t="s">
        <v>5676</v>
      </c>
      <c r="E1034" s="832" t="s">
        <v>5432</v>
      </c>
      <c r="F1034" s="849"/>
      <c r="G1034" s="849"/>
      <c r="H1034" s="849"/>
      <c r="I1034" s="849"/>
      <c r="J1034" s="849">
        <v>2</v>
      </c>
      <c r="K1034" s="849">
        <v>258.06</v>
      </c>
      <c r="L1034" s="849">
        <v>1</v>
      </c>
      <c r="M1034" s="849">
        <v>129.03</v>
      </c>
      <c r="N1034" s="849">
        <v>2</v>
      </c>
      <c r="O1034" s="849">
        <v>258.06</v>
      </c>
      <c r="P1034" s="837">
        <v>1</v>
      </c>
      <c r="Q1034" s="850">
        <v>129.03</v>
      </c>
    </row>
    <row r="1035" spans="1:17" ht="14.4" customHeight="1" x14ac:dyDescent="0.3">
      <c r="A1035" s="831" t="s">
        <v>579</v>
      </c>
      <c r="B1035" s="832" t="s">
        <v>6702</v>
      </c>
      <c r="C1035" s="832" t="s">
        <v>5423</v>
      </c>
      <c r="D1035" s="832" t="s">
        <v>5677</v>
      </c>
      <c r="E1035" s="832" t="s">
        <v>5678</v>
      </c>
      <c r="F1035" s="849">
        <v>4</v>
      </c>
      <c r="G1035" s="849">
        <v>3503.72</v>
      </c>
      <c r="H1035" s="849">
        <v>1.3333333333333333</v>
      </c>
      <c r="I1035" s="849">
        <v>875.93</v>
      </c>
      <c r="J1035" s="849">
        <v>3</v>
      </c>
      <c r="K1035" s="849">
        <v>2627.79</v>
      </c>
      <c r="L1035" s="849">
        <v>1</v>
      </c>
      <c r="M1035" s="849">
        <v>875.93</v>
      </c>
      <c r="N1035" s="849"/>
      <c r="O1035" s="849"/>
      <c r="P1035" s="837"/>
      <c r="Q1035" s="850"/>
    </row>
    <row r="1036" spans="1:17" ht="14.4" customHeight="1" x14ac:dyDescent="0.3">
      <c r="A1036" s="831" t="s">
        <v>579</v>
      </c>
      <c r="B1036" s="832" t="s">
        <v>6702</v>
      </c>
      <c r="C1036" s="832" t="s">
        <v>5423</v>
      </c>
      <c r="D1036" s="832" t="s">
        <v>5679</v>
      </c>
      <c r="E1036" s="832" t="s">
        <v>5680</v>
      </c>
      <c r="F1036" s="849"/>
      <c r="G1036" s="849"/>
      <c r="H1036" s="849"/>
      <c r="I1036" s="849"/>
      <c r="J1036" s="849">
        <v>1</v>
      </c>
      <c r="K1036" s="849">
        <v>511.45</v>
      </c>
      <c r="L1036" s="849">
        <v>1</v>
      </c>
      <c r="M1036" s="849">
        <v>511.45</v>
      </c>
      <c r="N1036" s="849"/>
      <c r="O1036" s="849"/>
      <c r="P1036" s="837"/>
      <c r="Q1036" s="850"/>
    </row>
    <row r="1037" spans="1:17" ht="14.4" customHeight="1" x14ac:dyDescent="0.3">
      <c r="A1037" s="831" t="s">
        <v>579</v>
      </c>
      <c r="B1037" s="832" t="s">
        <v>6702</v>
      </c>
      <c r="C1037" s="832" t="s">
        <v>5423</v>
      </c>
      <c r="D1037" s="832" t="s">
        <v>5681</v>
      </c>
      <c r="E1037" s="832" t="s">
        <v>5428</v>
      </c>
      <c r="F1037" s="849">
        <v>0.1</v>
      </c>
      <c r="G1037" s="849">
        <v>11.46</v>
      </c>
      <c r="H1037" s="849">
        <v>0.5</v>
      </c>
      <c r="I1037" s="849">
        <v>114.60000000000001</v>
      </c>
      <c r="J1037" s="849">
        <v>0.2</v>
      </c>
      <c r="K1037" s="849">
        <v>22.92</v>
      </c>
      <c r="L1037" s="849">
        <v>1</v>
      </c>
      <c r="M1037" s="849">
        <v>114.60000000000001</v>
      </c>
      <c r="N1037" s="849">
        <v>0.5</v>
      </c>
      <c r="O1037" s="849">
        <v>57.300000000000004</v>
      </c>
      <c r="P1037" s="837">
        <v>2.5</v>
      </c>
      <c r="Q1037" s="850">
        <v>114.60000000000001</v>
      </c>
    </row>
    <row r="1038" spans="1:17" ht="14.4" customHeight="1" x14ac:dyDescent="0.3">
      <c r="A1038" s="831" t="s">
        <v>579</v>
      </c>
      <c r="B1038" s="832" t="s">
        <v>6702</v>
      </c>
      <c r="C1038" s="832" t="s">
        <v>5423</v>
      </c>
      <c r="D1038" s="832" t="s">
        <v>5682</v>
      </c>
      <c r="E1038" s="832" t="s">
        <v>5428</v>
      </c>
      <c r="F1038" s="849">
        <v>0.1</v>
      </c>
      <c r="G1038" s="849">
        <v>13.79</v>
      </c>
      <c r="H1038" s="849">
        <v>1</v>
      </c>
      <c r="I1038" s="849">
        <v>137.89999999999998</v>
      </c>
      <c r="J1038" s="849">
        <v>0.1</v>
      </c>
      <c r="K1038" s="849">
        <v>13.79</v>
      </c>
      <c r="L1038" s="849">
        <v>1</v>
      </c>
      <c r="M1038" s="849">
        <v>137.89999999999998</v>
      </c>
      <c r="N1038" s="849">
        <v>0.30000000000000004</v>
      </c>
      <c r="O1038" s="849">
        <v>41.37</v>
      </c>
      <c r="P1038" s="837">
        <v>3</v>
      </c>
      <c r="Q1038" s="850">
        <v>137.89999999999998</v>
      </c>
    </row>
    <row r="1039" spans="1:17" ht="14.4" customHeight="1" x14ac:dyDescent="0.3">
      <c r="A1039" s="831" t="s">
        <v>579</v>
      </c>
      <c r="B1039" s="832" t="s">
        <v>6702</v>
      </c>
      <c r="C1039" s="832" t="s">
        <v>5423</v>
      </c>
      <c r="D1039" s="832" t="s">
        <v>5427</v>
      </c>
      <c r="E1039" s="832" t="s">
        <v>5428</v>
      </c>
      <c r="F1039" s="849">
        <v>3</v>
      </c>
      <c r="G1039" s="849">
        <v>1888.74</v>
      </c>
      <c r="H1039" s="849">
        <v>0.88235376558580181</v>
      </c>
      <c r="I1039" s="849">
        <v>629.58000000000004</v>
      </c>
      <c r="J1039" s="849">
        <v>3.4</v>
      </c>
      <c r="K1039" s="849">
        <v>2140.5700000000002</v>
      </c>
      <c r="L1039" s="849">
        <v>1</v>
      </c>
      <c r="M1039" s="849">
        <v>629.57941176470592</v>
      </c>
      <c r="N1039" s="849">
        <v>6.5</v>
      </c>
      <c r="O1039" s="849">
        <v>4092.28</v>
      </c>
      <c r="P1039" s="837">
        <v>1.9117711637554482</v>
      </c>
      <c r="Q1039" s="850">
        <v>629.58153846153846</v>
      </c>
    </row>
    <row r="1040" spans="1:17" ht="14.4" customHeight="1" x14ac:dyDescent="0.3">
      <c r="A1040" s="831" t="s">
        <v>579</v>
      </c>
      <c r="B1040" s="832" t="s">
        <v>6702</v>
      </c>
      <c r="C1040" s="832" t="s">
        <v>5423</v>
      </c>
      <c r="D1040" s="832" t="s">
        <v>5683</v>
      </c>
      <c r="E1040" s="832" t="s">
        <v>5684</v>
      </c>
      <c r="F1040" s="849">
        <v>2</v>
      </c>
      <c r="G1040" s="849">
        <v>2339.6999999999998</v>
      </c>
      <c r="H1040" s="849"/>
      <c r="I1040" s="849">
        <v>1169.8499999999999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579</v>
      </c>
      <c r="B1041" s="832" t="s">
        <v>6702</v>
      </c>
      <c r="C1041" s="832" t="s">
        <v>5423</v>
      </c>
      <c r="D1041" s="832" t="s">
        <v>5429</v>
      </c>
      <c r="E1041" s="832" t="s">
        <v>5430</v>
      </c>
      <c r="F1041" s="849">
        <v>1</v>
      </c>
      <c r="G1041" s="849">
        <v>2111.8000000000002</v>
      </c>
      <c r="H1041" s="849">
        <v>1</v>
      </c>
      <c r="I1041" s="849">
        <v>2111.8000000000002</v>
      </c>
      <c r="J1041" s="849">
        <v>1</v>
      </c>
      <c r="K1041" s="849">
        <v>2111.8000000000002</v>
      </c>
      <c r="L1041" s="849">
        <v>1</v>
      </c>
      <c r="M1041" s="849">
        <v>2111.8000000000002</v>
      </c>
      <c r="N1041" s="849">
        <v>3</v>
      </c>
      <c r="O1041" s="849">
        <v>6335.4</v>
      </c>
      <c r="P1041" s="837">
        <v>2.9999999999999996</v>
      </c>
      <c r="Q1041" s="850">
        <v>2111.7999999999997</v>
      </c>
    </row>
    <row r="1042" spans="1:17" ht="14.4" customHeight="1" x14ac:dyDescent="0.3">
      <c r="A1042" s="831" t="s">
        <v>579</v>
      </c>
      <c r="B1042" s="832" t="s">
        <v>6702</v>
      </c>
      <c r="C1042" s="832" t="s">
        <v>5423</v>
      </c>
      <c r="D1042" s="832" t="s">
        <v>5685</v>
      </c>
      <c r="E1042" s="832" t="s">
        <v>5686</v>
      </c>
      <c r="F1042" s="849">
        <v>4</v>
      </c>
      <c r="G1042" s="849">
        <v>4137.16</v>
      </c>
      <c r="H1042" s="849">
        <v>0.8</v>
      </c>
      <c r="I1042" s="849">
        <v>1034.29</v>
      </c>
      <c r="J1042" s="849">
        <v>5</v>
      </c>
      <c r="K1042" s="849">
        <v>5171.45</v>
      </c>
      <c r="L1042" s="849">
        <v>1</v>
      </c>
      <c r="M1042" s="849">
        <v>1034.29</v>
      </c>
      <c r="N1042" s="849">
        <v>13</v>
      </c>
      <c r="O1042" s="849">
        <v>13445.77</v>
      </c>
      <c r="P1042" s="837">
        <v>2.6</v>
      </c>
      <c r="Q1042" s="850">
        <v>1034.29</v>
      </c>
    </row>
    <row r="1043" spans="1:17" ht="14.4" customHeight="1" x14ac:dyDescent="0.3">
      <c r="A1043" s="831" t="s">
        <v>579</v>
      </c>
      <c r="B1043" s="832" t="s">
        <v>6702</v>
      </c>
      <c r="C1043" s="832" t="s">
        <v>5423</v>
      </c>
      <c r="D1043" s="832" t="s">
        <v>5687</v>
      </c>
      <c r="E1043" s="832" t="s">
        <v>5686</v>
      </c>
      <c r="F1043" s="849">
        <v>16</v>
      </c>
      <c r="G1043" s="849">
        <v>17593.28</v>
      </c>
      <c r="H1043" s="849">
        <v>2.6666666666666665</v>
      </c>
      <c r="I1043" s="849">
        <v>1099.58</v>
      </c>
      <c r="J1043" s="849">
        <v>6</v>
      </c>
      <c r="K1043" s="849">
        <v>6597.48</v>
      </c>
      <c r="L1043" s="849">
        <v>1</v>
      </c>
      <c r="M1043" s="849">
        <v>1099.58</v>
      </c>
      <c r="N1043" s="849">
        <v>11</v>
      </c>
      <c r="O1043" s="849">
        <v>12095.38</v>
      </c>
      <c r="P1043" s="837">
        <v>1.8333333333333333</v>
      </c>
      <c r="Q1043" s="850">
        <v>1099.58</v>
      </c>
    </row>
    <row r="1044" spans="1:17" ht="14.4" customHeight="1" x14ac:dyDescent="0.3">
      <c r="A1044" s="831" t="s">
        <v>579</v>
      </c>
      <c r="B1044" s="832" t="s">
        <v>6702</v>
      </c>
      <c r="C1044" s="832" t="s">
        <v>5423</v>
      </c>
      <c r="D1044" s="832" t="s">
        <v>5688</v>
      </c>
      <c r="E1044" s="832" t="s">
        <v>5686</v>
      </c>
      <c r="F1044" s="849">
        <v>13</v>
      </c>
      <c r="G1044" s="849">
        <v>15345.460000000001</v>
      </c>
      <c r="H1044" s="849">
        <v>0.9285714285714286</v>
      </c>
      <c r="I1044" s="849">
        <v>1180.42</v>
      </c>
      <c r="J1044" s="849">
        <v>14</v>
      </c>
      <c r="K1044" s="849">
        <v>16525.88</v>
      </c>
      <c r="L1044" s="849">
        <v>1</v>
      </c>
      <c r="M1044" s="849">
        <v>1180.42</v>
      </c>
      <c r="N1044" s="849">
        <v>9</v>
      </c>
      <c r="O1044" s="849">
        <v>10623.78</v>
      </c>
      <c r="P1044" s="837">
        <v>0.6428571428571429</v>
      </c>
      <c r="Q1044" s="850">
        <v>1180.42</v>
      </c>
    </row>
    <row r="1045" spans="1:17" ht="14.4" customHeight="1" x14ac:dyDescent="0.3">
      <c r="A1045" s="831" t="s">
        <v>579</v>
      </c>
      <c r="B1045" s="832" t="s">
        <v>6702</v>
      </c>
      <c r="C1045" s="832" t="s">
        <v>5423</v>
      </c>
      <c r="D1045" s="832" t="s">
        <v>5689</v>
      </c>
      <c r="E1045" s="832" t="s">
        <v>5686</v>
      </c>
      <c r="F1045" s="849">
        <v>21</v>
      </c>
      <c r="G1045" s="849">
        <v>26203.379999999997</v>
      </c>
      <c r="H1045" s="849">
        <v>2.1</v>
      </c>
      <c r="I1045" s="849">
        <v>1247.78</v>
      </c>
      <c r="J1045" s="849">
        <v>10</v>
      </c>
      <c r="K1045" s="849">
        <v>12477.8</v>
      </c>
      <c r="L1045" s="849">
        <v>1</v>
      </c>
      <c r="M1045" s="849">
        <v>1247.78</v>
      </c>
      <c r="N1045" s="849">
        <v>10</v>
      </c>
      <c r="O1045" s="849">
        <v>12477.8</v>
      </c>
      <c r="P1045" s="837">
        <v>1</v>
      </c>
      <c r="Q1045" s="850">
        <v>1247.78</v>
      </c>
    </row>
    <row r="1046" spans="1:17" ht="14.4" customHeight="1" x14ac:dyDescent="0.3">
      <c r="A1046" s="831" t="s">
        <v>579</v>
      </c>
      <c r="B1046" s="832" t="s">
        <v>6702</v>
      </c>
      <c r="C1046" s="832" t="s">
        <v>5423</v>
      </c>
      <c r="D1046" s="832" t="s">
        <v>5690</v>
      </c>
      <c r="E1046" s="832" t="s">
        <v>5686</v>
      </c>
      <c r="F1046" s="849"/>
      <c r="G1046" s="849"/>
      <c r="H1046" s="849"/>
      <c r="I1046" s="849"/>
      <c r="J1046" s="849">
        <v>2</v>
      </c>
      <c r="K1046" s="849">
        <v>2752.58</v>
      </c>
      <c r="L1046" s="849">
        <v>1</v>
      </c>
      <c r="M1046" s="849">
        <v>1376.29</v>
      </c>
      <c r="N1046" s="849">
        <v>4</v>
      </c>
      <c r="O1046" s="849">
        <v>5505.16</v>
      </c>
      <c r="P1046" s="837">
        <v>2</v>
      </c>
      <c r="Q1046" s="850">
        <v>1376.29</v>
      </c>
    </row>
    <row r="1047" spans="1:17" ht="14.4" customHeight="1" x14ac:dyDescent="0.3">
      <c r="A1047" s="831" t="s">
        <v>579</v>
      </c>
      <c r="B1047" s="832" t="s">
        <v>6702</v>
      </c>
      <c r="C1047" s="832" t="s">
        <v>5423</v>
      </c>
      <c r="D1047" s="832" t="s">
        <v>5691</v>
      </c>
      <c r="E1047" s="832" t="s">
        <v>5692</v>
      </c>
      <c r="F1047" s="849">
        <v>3</v>
      </c>
      <c r="G1047" s="849">
        <v>31877.52</v>
      </c>
      <c r="H1047" s="849"/>
      <c r="I1047" s="849">
        <v>10625.84</v>
      </c>
      <c r="J1047" s="849"/>
      <c r="K1047" s="849"/>
      <c r="L1047" s="849"/>
      <c r="M1047" s="849"/>
      <c r="N1047" s="849">
        <v>2</v>
      </c>
      <c r="O1047" s="849">
        <v>21251.68</v>
      </c>
      <c r="P1047" s="837"/>
      <c r="Q1047" s="850">
        <v>10625.84</v>
      </c>
    </row>
    <row r="1048" spans="1:17" ht="14.4" customHeight="1" x14ac:dyDescent="0.3">
      <c r="A1048" s="831" t="s">
        <v>579</v>
      </c>
      <c r="B1048" s="832" t="s">
        <v>6702</v>
      </c>
      <c r="C1048" s="832" t="s">
        <v>5423</v>
      </c>
      <c r="D1048" s="832" t="s">
        <v>5695</v>
      </c>
      <c r="E1048" s="832" t="s">
        <v>5696</v>
      </c>
      <c r="F1048" s="849">
        <v>2</v>
      </c>
      <c r="G1048" s="849">
        <v>3887.8</v>
      </c>
      <c r="H1048" s="849"/>
      <c r="I1048" s="849">
        <v>1943.9</v>
      </c>
      <c r="J1048" s="849"/>
      <c r="K1048" s="849"/>
      <c r="L1048" s="849"/>
      <c r="M1048" s="849"/>
      <c r="N1048" s="849"/>
      <c r="O1048" s="849"/>
      <c r="P1048" s="837"/>
      <c r="Q1048" s="850"/>
    </row>
    <row r="1049" spans="1:17" ht="14.4" customHeight="1" x14ac:dyDescent="0.3">
      <c r="A1049" s="831" t="s">
        <v>579</v>
      </c>
      <c r="B1049" s="832" t="s">
        <v>6702</v>
      </c>
      <c r="C1049" s="832" t="s">
        <v>5423</v>
      </c>
      <c r="D1049" s="832" t="s">
        <v>5697</v>
      </c>
      <c r="E1049" s="832" t="s">
        <v>5696</v>
      </c>
      <c r="F1049" s="849">
        <v>2</v>
      </c>
      <c r="G1049" s="849">
        <v>3887.8</v>
      </c>
      <c r="H1049" s="849"/>
      <c r="I1049" s="849">
        <v>1943.9</v>
      </c>
      <c r="J1049" s="849"/>
      <c r="K1049" s="849"/>
      <c r="L1049" s="849"/>
      <c r="M1049" s="849"/>
      <c r="N1049" s="849"/>
      <c r="O1049" s="849"/>
      <c r="P1049" s="837"/>
      <c r="Q1049" s="850"/>
    </row>
    <row r="1050" spans="1:17" ht="14.4" customHeight="1" x14ac:dyDescent="0.3">
      <c r="A1050" s="831" t="s">
        <v>579</v>
      </c>
      <c r="B1050" s="832" t="s">
        <v>6702</v>
      </c>
      <c r="C1050" s="832" t="s">
        <v>5423</v>
      </c>
      <c r="D1050" s="832" t="s">
        <v>5698</v>
      </c>
      <c r="E1050" s="832" t="s">
        <v>5699</v>
      </c>
      <c r="F1050" s="849"/>
      <c r="G1050" s="849"/>
      <c r="H1050" s="849"/>
      <c r="I1050" s="849"/>
      <c r="J1050" s="849">
        <v>9</v>
      </c>
      <c r="K1050" s="849">
        <v>34992</v>
      </c>
      <c r="L1050" s="849">
        <v>1</v>
      </c>
      <c r="M1050" s="849">
        <v>3888</v>
      </c>
      <c r="N1050" s="849"/>
      <c r="O1050" s="849"/>
      <c r="P1050" s="837"/>
      <c r="Q1050" s="850"/>
    </row>
    <row r="1051" spans="1:17" ht="14.4" customHeight="1" x14ac:dyDescent="0.3">
      <c r="A1051" s="831" t="s">
        <v>579</v>
      </c>
      <c r="B1051" s="832" t="s">
        <v>6702</v>
      </c>
      <c r="C1051" s="832" t="s">
        <v>5423</v>
      </c>
      <c r="D1051" s="832" t="s">
        <v>5700</v>
      </c>
      <c r="E1051" s="832" t="s">
        <v>5701</v>
      </c>
      <c r="F1051" s="849">
        <v>5</v>
      </c>
      <c r="G1051" s="849">
        <v>2497.6499999999996</v>
      </c>
      <c r="H1051" s="849">
        <v>0.83333333333333326</v>
      </c>
      <c r="I1051" s="849">
        <v>499.52999999999992</v>
      </c>
      <c r="J1051" s="849">
        <v>6</v>
      </c>
      <c r="K1051" s="849">
        <v>2997.18</v>
      </c>
      <c r="L1051" s="849">
        <v>1</v>
      </c>
      <c r="M1051" s="849">
        <v>499.53</v>
      </c>
      <c r="N1051" s="849"/>
      <c r="O1051" s="849"/>
      <c r="P1051" s="837"/>
      <c r="Q1051" s="850"/>
    </row>
    <row r="1052" spans="1:17" ht="14.4" customHeight="1" x14ac:dyDescent="0.3">
      <c r="A1052" s="831" t="s">
        <v>579</v>
      </c>
      <c r="B1052" s="832" t="s">
        <v>6702</v>
      </c>
      <c r="C1052" s="832" t="s">
        <v>5423</v>
      </c>
      <c r="D1052" s="832" t="s">
        <v>6729</v>
      </c>
      <c r="E1052" s="832" t="s">
        <v>5701</v>
      </c>
      <c r="F1052" s="849">
        <v>11</v>
      </c>
      <c r="G1052" s="849">
        <v>4696.7800000000007</v>
      </c>
      <c r="H1052" s="849">
        <v>1</v>
      </c>
      <c r="I1052" s="849">
        <v>426.98000000000008</v>
      </c>
      <c r="J1052" s="849">
        <v>11</v>
      </c>
      <c r="K1052" s="849">
        <v>4696.7800000000007</v>
      </c>
      <c r="L1052" s="849">
        <v>1</v>
      </c>
      <c r="M1052" s="849">
        <v>426.98000000000008</v>
      </c>
      <c r="N1052" s="849">
        <v>1</v>
      </c>
      <c r="O1052" s="849">
        <v>426.98</v>
      </c>
      <c r="P1052" s="837">
        <v>9.0909090909090898E-2</v>
      </c>
      <c r="Q1052" s="850">
        <v>426.98</v>
      </c>
    </row>
    <row r="1053" spans="1:17" ht="14.4" customHeight="1" x14ac:dyDescent="0.3">
      <c r="A1053" s="831" t="s">
        <v>579</v>
      </c>
      <c r="B1053" s="832" t="s">
        <v>6702</v>
      </c>
      <c r="C1053" s="832" t="s">
        <v>5423</v>
      </c>
      <c r="D1053" s="832" t="s">
        <v>5702</v>
      </c>
      <c r="E1053" s="832" t="s">
        <v>5703</v>
      </c>
      <c r="F1053" s="849">
        <v>1</v>
      </c>
      <c r="G1053" s="849">
        <v>9657.8700000000008</v>
      </c>
      <c r="H1053" s="849">
        <v>0.33333333333333337</v>
      </c>
      <c r="I1053" s="849">
        <v>9657.8700000000008</v>
      </c>
      <c r="J1053" s="849">
        <v>3</v>
      </c>
      <c r="K1053" s="849">
        <v>28973.61</v>
      </c>
      <c r="L1053" s="849">
        <v>1</v>
      </c>
      <c r="M1053" s="849">
        <v>9657.8700000000008</v>
      </c>
      <c r="N1053" s="849"/>
      <c r="O1053" s="849"/>
      <c r="P1053" s="837"/>
      <c r="Q1053" s="850"/>
    </row>
    <row r="1054" spans="1:17" ht="14.4" customHeight="1" x14ac:dyDescent="0.3">
      <c r="A1054" s="831" t="s">
        <v>579</v>
      </c>
      <c r="B1054" s="832" t="s">
        <v>6702</v>
      </c>
      <c r="C1054" s="832" t="s">
        <v>5423</v>
      </c>
      <c r="D1054" s="832" t="s">
        <v>5704</v>
      </c>
      <c r="E1054" s="832" t="s">
        <v>5432</v>
      </c>
      <c r="F1054" s="849">
        <v>30</v>
      </c>
      <c r="G1054" s="849">
        <v>2070.6</v>
      </c>
      <c r="H1054" s="849">
        <v>1.2</v>
      </c>
      <c r="I1054" s="849">
        <v>69.02</v>
      </c>
      <c r="J1054" s="849">
        <v>25</v>
      </c>
      <c r="K1054" s="849">
        <v>1725.5</v>
      </c>
      <c r="L1054" s="849">
        <v>1</v>
      </c>
      <c r="M1054" s="849">
        <v>69.02</v>
      </c>
      <c r="N1054" s="849">
        <v>35</v>
      </c>
      <c r="O1054" s="849">
        <v>2415.6999999999998</v>
      </c>
      <c r="P1054" s="837">
        <v>1.4</v>
      </c>
      <c r="Q1054" s="850">
        <v>69.02</v>
      </c>
    </row>
    <row r="1055" spans="1:17" ht="14.4" customHeight="1" x14ac:dyDescent="0.3">
      <c r="A1055" s="831" t="s">
        <v>579</v>
      </c>
      <c r="B1055" s="832" t="s">
        <v>6702</v>
      </c>
      <c r="C1055" s="832" t="s">
        <v>5423</v>
      </c>
      <c r="D1055" s="832" t="s">
        <v>5705</v>
      </c>
      <c r="E1055" s="832" t="s">
        <v>5432</v>
      </c>
      <c r="F1055" s="849">
        <v>12</v>
      </c>
      <c r="G1055" s="849">
        <v>1019.76</v>
      </c>
      <c r="H1055" s="849">
        <v>1.7142857142857142</v>
      </c>
      <c r="I1055" s="849">
        <v>84.98</v>
      </c>
      <c r="J1055" s="849">
        <v>7</v>
      </c>
      <c r="K1055" s="849">
        <v>594.86</v>
      </c>
      <c r="L1055" s="849">
        <v>1</v>
      </c>
      <c r="M1055" s="849">
        <v>84.98</v>
      </c>
      <c r="N1055" s="849">
        <v>6</v>
      </c>
      <c r="O1055" s="849">
        <v>509.88</v>
      </c>
      <c r="P1055" s="837">
        <v>0.8571428571428571</v>
      </c>
      <c r="Q1055" s="850">
        <v>84.98</v>
      </c>
    </row>
    <row r="1056" spans="1:17" ht="14.4" customHeight="1" x14ac:dyDescent="0.3">
      <c r="A1056" s="831" t="s">
        <v>579</v>
      </c>
      <c r="B1056" s="832" t="s">
        <v>6702</v>
      </c>
      <c r="C1056" s="832" t="s">
        <v>5423</v>
      </c>
      <c r="D1056" s="832" t="s">
        <v>5708</v>
      </c>
      <c r="E1056" s="832" t="s">
        <v>5709</v>
      </c>
      <c r="F1056" s="849">
        <v>3</v>
      </c>
      <c r="G1056" s="849">
        <v>690.21</v>
      </c>
      <c r="H1056" s="849">
        <v>0.42857142857142866</v>
      </c>
      <c r="I1056" s="849">
        <v>230.07000000000002</v>
      </c>
      <c r="J1056" s="849">
        <v>7</v>
      </c>
      <c r="K1056" s="849">
        <v>1610.4899999999998</v>
      </c>
      <c r="L1056" s="849">
        <v>1</v>
      </c>
      <c r="M1056" s="849">
        <v>230.06999999999996</v>
      </c>
      <c r="N1056" s="849">
        <v>1</v>
      </c>
      <c r="O1056" s="849">
        <v>230.07</v>
      </c>
      <c r="P1056" s="837">
        <v>0.14285714285714288</v>
      </c>
      <c r="Q1056" s="850">
        <v>230.07</v>
      </c>
    </row>
    <row r="1057" spans="1:17" ht="14.4" customHeight="1" x14ac:dyDescent="0.3">
      <c r="A1057" s="831" t="s">
        <v>579</v>
      </c>
      <c r="B1057" s="832" t="s">
        <v>6702</v>
      </c>
      <c r="C1057" s="832" t="s">
        <v>5423</v>
      </c>
      <c r="D1057" s="832" t="s">
        <v>5710</v>
      </c>
      <c r="E1057" s="832" t="s">
        <v>5711</v>
      </c>
      <c r="F1057" s="849">
        <v>2</v>
      </c>
      <c r="G1057" s="849">
        <v>246.66</v>
      </c>
      <c r="H1057" s="849">
        <v>2</v>
      </c>
      <c r="I1057" s="849">
        <v>123.33</v>
      </c>
      <c r="J1057" s="849">
        <v>1</v>
      </c>
      <c r="K1057" s="849">
        <v>123.33</v>
      </c>
      <c r="L1057" s="849">
        <v>1</v>
      </c>
      <c r="M1057" s="849">
        <v>123.33</v>
      </c>
      <c r="N1057" s="849"/>
      <c r="O1057" s="849"/>
      <c r="P1057" s="837"/>
      <c r="Q1057" s="850"/>
    </row>
    <row r="1058" spans="1:17" ht="14.4" customHeight="1" x14ac:dyDescent="0.3">
      <c r="A1058" s="831" t="s">
        <v>579</v>
      </c>
      <c r="B1058" s="832" t="s">
        <v>6702</v>
      </c>
      <c r="C1058" s="832" t="s">
        <v>5423</v>
      </c>
      <c r="D1058" s="832" t="s">
        <v>5713</v>
      </c>
      <c r="E1058" s="832" t="s">
        <v>5714</v>
      </c>
      <c r="F1058" s="849">
        <v>8</v>
      </c>
      <c r="G1058" s="849">
        <v>1741.12</v>
      </c>
      <c r="H1058" s="849"/>
      <c r="I1058" s="849">
        <v>217.64</v>
      </c>
      <c r="J1058" s="849"/>
      <c r="K1058" s="849"/>
      <c r="L1058" s="849"/>
      <c r="M1058" s="849"/>
      <c r="N1058" s="849">
        <v>3</v>
      </c>
      <c r="O1058" s="849">
        <v>652.91999999999996</v>
      </c>
      <c r="P1058" s="837"/>
      <c r="Q1058" s="850">
        <v>217.64</v>
      </c>
    </row>
    <row r="1059" spans="1:17" ht="14.4" customHeight="1" x14ac:dyDescent="0.3">
      <c r="A1059" s="831" t="s">
        <v>579</v>
      </c>
      <c r="B1059" s="832" t="s">
        <v>6702</v>
      </c>
      <c r="C1059" s="832" t="s">
        <v>5423</v>
      </c>
      <c r="D1059" s="832" t="s">
        <v>5715</v>
      </c>
      <c r="E1059" s="832" t="s">
        <v>5714</v>
      </c>
      <c r="F1059" s="849">
        <v>1</v>
      </c>
      <c r="G1059" s="849">
        <v>265.31</v>
      </c>
      <c r="H1059" s="849">
        <v>0.25</v>
      </c>
      <c r="I1059" s="849">
        <v>265.31</v>
      </c>
      <c r="J1059" s="849">
        <v>4</v>
      </c>
      <c r="K1059" s="849">
        <v>1061.24</v>
      </c>
      <c r="L1059" s="849">
        <v>1</v>
      </c>
      <c r="M1059" s="849">
        <v>265.31</v>
      </c>
      <c r="N1059" s="849">
        <v>6</v>
      </c>
      <c r="O1059" s="849">
        <v>1591.8600000000001</v>
      </c>
      <c r="P1059" s="837">
        <v>1.5</v>
      </c>
      <c r="Q1059" s="850">
        <v>265.31</v>
      </c>
    </row>
    <row r="1060" spans="1:17" ht="14.4" customHeight="1" x14ac:dyDescent="0.3">
      <c r="A1060" s="831" t="s">
        <v>579</v>
      </c>
      <c r="B1060" s="832" t="s">
        <v>6702</v>
      </c>
      <c r="C1060" s="832" t="s">
        <v>5423</v>
      </c>
      <c r="D1060" s="832" t="s">
        <v>5716</v>
      </c>
      <c r="E1060" s="832" t="s">
        <v>5717</v>
      </c>
      <c r="F1060" s="849">
        <v>3</v>
      </c>
      <c r="G1060" s="849">
        <v>1554.54</v>
      </c>
      <c r="H1060" s="849">
        <v>1</v>
      </c>
      <c r="I1060" s="849">
        <v>518.17999999999995</v>
      </c>
      <c r="J1060" s="849">
        <v>3</v>
      </c>
      <c r="K1060" s="849">
        <v>1554.54</v>
      </c>
      <c r="L1060" s="849">
        <v>1</v>
      </c>
      <c r="M1060" s="849">
        <v>518.17999999999995</v>
      </c>
      <c r="N1060" s="849"/>
      <c r="O1060" s="849"/>
      <c r="P1060" s="837"/>
      <c r="Q1060" s="850"/>
    </row>
    <row r="1061" spans="1:17" ht="14.4" customHeight="1" x14ac:dyDescent="0.3">
      <c r="A1061" s="831" t="s">
        <v>579</v>
      </c>
      <c r="B1061" s="832" t="s">
        <v>6702</v>
      </c>
      <c r="C1061" s="832" t="s">
        <v>5423</v>
      </c>
      <c r="D1061" s="832" t="s">
        <v>5718</v>
      </c>
      <c r="E1061" s="832" t="s">
        <v>5719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2</v>
      </c>
      <c r="O1061" s="849">
        <v>2068.58</v>
      </c>
      <c r="P1061" s="837"/>
      <c r="Q1061" s="850">
        <v>1034.29</v>
      </c>
    </row>
    <row r="1062" spans="1:17" ht="14.4" customHeight="1" x14ac:dyDescent="0.3">
      <c r="A1062" s="831" t="s">
        <v>579</v>
      </c>
      <c r="B1062" s="832" t="s">
        <v>6702</v>
      </c>
      <c r="C1062" s="832" t="s">
        <v>5423</v>
      </c>
      <c r="D1062" s="832" t="s">
        <v>5721</v>
      </c>
      <c r="E1062" s="832" t="s">
        <v>5432</v>
      </c>
      <c r="F1062" s="849">
        <v>6</v>
      </c>
      <c r="G1062" s="849">
        <v>578.28</v>
      </c>
      <c r="H1062" s="849">
        <v>1.5</v>
      </c>
      <c r="I1062" s="849">
        <v>96.38</v>
      </c>
      <c r="J1062" s="849">
        <v>4</v>
      </c>
      <c r="K1062" s="849">
        <v>385.52</v>
      </c>
      <c r="L1062" s="849">
        <v>1</v>
      </c>
      <c r="M1062" s="849">
        <v>96.38</v>
      </c>
      <c r="N1062" s="849"/>
      <c r="O1062" s="849"/>
      <c r="P1062" s="837"/>
      <c r="Q1062" s="850"/>
    </row>
    <row r="1063" spans="1:17" ht="14.4" customHeight="1" x14ac:dyDescent="0.3">
      <c r="A1063" s="831" t="s">
        <v>579</v>
      </c>
      <c r="B1063" s="832" t="s">
        <v>6702</v>
      </c>
      <c r="C1063" s="832" t="s">
        <v>5423</v>
      </c>
      <c r="D1063" s="832" t="s">
        <v>5431</v>
      </c>
      <c r="E1063" s="832" t="s">
        <v>5432</v>
      </c>
      <c r="F1063" s="849">
        <v>3</v>
      </c>
      <c r="G1063" s="849">
        <v>363.75</v>
      </c>
      <c r="H1063" s="849">
        <v>0.33333333333333331</v>
      </c>
      <c r="I1063" s="849">
        <v>121.25</v>
      </c>
      <c r="J1063" s="849">
        <v>9</v>
      </c>
      <c r="K1063" s="849">
        <v>1091.25</v>
      </c>
      <c r="L1063" s="849">
        <v>1</v>
      </c>
      <c r="M1063" s="849">
        <v>121.25</v>
      </c>
      <c r="N1063" s="849">
        <v>9</v>
      </c>
      <c r="O1063" s="849">
        <v>1091.25</v>
      </c>
      <c r="P1063" s="837">
        <v>1</v>
      </c>
      <c r="Q1063" s="850">
        <v>121.25</v>
      </c>
    </row>
    <row r="1064" spans="1:17" ht="14.4" customHeight="1" x14ac:dyDescent="0.3">
      <c r="A1064" s="831" t="s">
        <v>579</v>
      </c>
      <c r="B1064" s="832" t="s">
        <v>6702</v>
      </c>
      <c r="C1064" s="832" t="s">
        <v>5423</v>
      </c>
      <c r="D1064" s="832" t="s">
        <v>5723</v>
      </c>
      <c r="E1064" s="832" t="s">
        <v>5432</v>
      </c>
      <c r="F1064" s="849"/>
      <c r="G1064" s="849"/>
      <c r="H1064" s="849"/>
      <c r="I1064" s="849"/>
      <c r="J1064" s="849"/>
      <c r="K1064" s="849"/>
      <c r="L1064" s="849"/>
      <c r="M1064" s="849"/>
      <c r="N1064" s="849">
        <v>4</v>
      </c>
      <c r="O1064" s="849">
        <v>456</v>
      </c>
      <c r="P1064" s="837"/>
      <c r="Q1064" s="850">
        <v>114</v>
      </c>
    </row>
    <row r="1065" spans="1:17" ht="14.4" customHeight="1" x14ac:dyDescent="0.3">
      <c r="A1065" s="831" t="s">
        <v>579</v>
      </c>
      <c r="B1065" s="832" t="s">
        <v>6702</v>
      </c>
      <c r="C1065" s="832" t="s">
        <v>5423</v>
      </c>
      <c r="D1065" s="832" t="s">
        <v>5724</v>
      </c>
      <c r="E1065" s="832" t="s">
        <v>5432</v>
      </c>
      <c r="F1065" s="849">
        <v>2</v>
      </c>
      <c r="G1065" s="849">
        <v>344.08</v>
      </c>
      <c r="H1065" s="849"/>
      <c r="I1065" s="849">
        <v>172.04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" customHeight="1" x14ac:dyDescent="0.3">
      <c r="A1066" s="831" t="s">
        <v>579</v>
      </c>
      <c r="B1066" s="832" t="s">
        <v>6702</v>
      </c>
      <c r="C1066" s="832" t="s">
        <v>5423</v>
      </c>
      <c r="D1066" s="832" t="s">
        <v>5725</v>
      </c>
      <c r="E1066" s="832" t="s">
        <v>5432</v>
      </c>
      <c r="F1066" s="849">
        <v>9</v>
      </c>
      <c r="G1066" s="849">
        <v>811.44</v>
      </c>
      <c r="H1066" s="849">
        <v>1.5</v>
      </c>
      <c r="I1066" s="849">
        <v>90.160000000000011</v>
      </c>
      <c r="J1066" s="849">
        <v>6</v>
      </c>
      <c r="K1066" s="849">
        <v>540.96</v>
      </c>
      <c r="L1066" s="849">
        <v>1</v>
      </c>
      <c r="M1066" s="849">
        <v>90.160000000000011</v>
      </c>
      <c r="N1066" s="849">
        <v>10</v>
      </c>
      <c r="O1066" s="849">
        <v>901.59999999999991</v>
      </c>
      <c r="P1066" s="837">
        <v>1.6666666666666663</v>
      </c>
      <c r="Q1066" s="850">
        <v>90.16</v>
      </c>
    </row>
    <row r="1067" spans="1:17" ht="14.4" customHeight="1" x14ac:dyDescent="0.3">
      <c r="A1067" s="831" t="s">
        <v>579</v>
      </c>
      <c r="B1067" s="832" t="s">
        <v>6702</v>
      </c>
      <c r="C1067" s="832" t="s">
        <v>5423</v>
      </c>
      <c r="D1067" s="832" t="s">
        <v>5726</v>
      </c>
      <c r="E1067" s="832" t="s">
        <v>5727</v>
      </c>
      <c r="F1067" s="849">
        <v>1</v>
      </c>
      <c r="G1067" s="849">
        <v>4452.0600000000004</v>
      </c>
      <c r="H1067" s="849"/>
      <c r="I1067" s="849">
        <v>4452.0600000000004</v>
      </c>
      <c r="J1067" s="849"/>
      <c r="K1067" s="849"/>
      <c r="L1067" s="849"/>
      <c r="M1067" s="849"/>
      <c r="N1067" s="849"/>
      <c r="O1067" s="849"/>
      <c r="P1067" s="837"/>
      <c r="Q1067" s="850"/>
    </row>
    <row r="1068" spans="1:17" ht="14.4" customHeight="1" x14ac:dyDescent="0.3">
      <c r="A1068" s="831" t="s">
        <v>579</v>
      </c>
      <c r="B1068" s="832" t="s">
        <v>6702</v>
      </c>
      <c r="C1068" s="832" t="s">
        <v>5423</v>
      </c>
      <c r="D1068" s="832" t="s">
        <v>5728</v>
      </c>
      <c r="E1068" s="832" t="s">
        <v>5729</v>
      </c>
      <c r="F1068" s="849">
        <v>1</v>
      </c>
      <c r="G1068" s="849">
        <v>1831.25</v>
      </c>
      <c r="H1068" s="849"/>
      <c r="I1068" s="849">
        <v>1831.25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" customHeight="1" x14ac:dyDescent="0.3">
      <c r="A1069" s="831" t="s">
        <v>579</v>
      </c>
      <c r="B1069" s="832" t="s">
        <v>6702</v>
      </c>
      <c r="C1069" s="832" t="s">
        <v>5423</v>
      </c>
      <c r="D1069" s="832" t="s">
        <v>5433</v>
      </c>
      <c r="E1069" s="832" t="s">
        <v>5434</v>
      </c>
      <c r="F1069" s="849">
        <v>1</v>
      </c>
      <c r="G1069" s="849">
        <v>12681.98</v>
      </c>
      <c r="H1069" s="849"/>
      <c r="I1069" s="849">
        <v>12681.98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" customHeight="1" x14ac:dyDescent="0.3">
      <c r="A1070" s="831" t="s">
        <v>579</v>
      </c>
      <c r="B1070" s="832" t="s">
        <v>6702</v>
      </c>
      <c r="C1070" s="832" t="s">
        <v>5423</v>
      </c>
      <c r="D1070" s="832" t="s">
        <v>5734</v>
      </c>
      <c r="E1070" s="832" t="s">
        <v>5735</v>
      </c>
      <c r="F1070" s="849">
        <v>1</v>
      </c>
      <c r="G1070" s="849">
        <v>4990</v>
      </c>
      <c r="H1070" s="849">
        <v>1</v>
      </c>
      <c r="I1070" s="849">
        <v>4990</v>
      </c>
      <c r="J1070" s="849">
        <v>1</v>
      </c>
      <c r="K1070" s="849">
        <v>4990</v>
      </c>
      <c r="L1070" s="849">
        <v>1</v>
      </c>
      <c r="M1070" s="849">
        <v>4990</v>
      </c>
      <c r="N1070" s="849"/>
      <c r="O1070" s="849"/>
      <c r="P1070" s="837"/>
      <c r="Q1070" s="850"/>
    </row>
    <row r="1071" spans="1:17" ht="14.4" customHeight="1" x14ac:dyDescent="0.3">
      <c r="A1071" s="831" t="s">
        <v>579</v>
      </c>
      <c r="B1071" s="832" t="s">
        <v>6702</v>
      </c>
      <c r="C1071" s="832" t="s">
        <v>5423</v>
      </c>
      <c r="D1071" s="832" t="s">
        <v>5736</v>
      </c>
      <c r="E1071" s="832" t="s">
        <v>5737</v>
      </c>
      <c r="F1071" s="849"/>
      <c r="G1071" s="849"/>
      <c r="H1071" s="849"/>
      <c r="I1071" s="849"/>
      <c r="J1071" s="849">
        <v>1</v>
      </c>
      <c r="K1071" s="849">
        <v>1486.15</v>
      </c>
      <c r="L1071" s="849">
        <v>1</v>
      </c>
      <c r="M1071" s="849">
        <v>1486.15</v>
      </c>
      <c r="N1071" s="849"/>
      <c r="O1071" s="849"/>
      <c r="P1071" s="837"/>
      <c r="Q1071" s="850"/>
    </row>
    <row r="1072" spans="1:17" ht="14.4" customHeight="1" x14ac:dyDescent="0.3">
      <c r="A1072" s="831" t="s">
        <v>579</v>
      </c>
      <c r="B1072" s="832" t="s">
        <v>6702</v>
      </c>
      <c r="C1072" s="832" t="s">
        <v>5423</v>
      </c>
      <c r="D1072" s="832" t="s">
        <v>5738</v>
      </c>
      <c r="E1072" s="832" t="s">
        <v>5739</v>
      </c>
      <c r="F1072" s="849">
        <v>1</v>
      </c>
      <c r="G1072" s="849">
        <v>2916.33</v>
      </c>
      <c r="H1072" s="849"/>
      <c r="I1072" s="849">
        <v>2916.33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579</v>
      </c>
      <c r="B1073" s="832" t="s">
        <v>6702</v>
      </c>
      <c r="C1073" s="832" t="s">
        <v>5423</v>
      </c>
      <c r="D1073" s="832" t="s">
        <v>5742</v>
      </c>
      <c r="E1073" s="832" t="s">
        <v>5743</v>
      </c>
      <c r="F1073" s="849">
        <v>1</v>
      </c>
      <c r="G1073" s="849">
        <v>2834.45</v>
      </c>
      <c r="H1073" s="849"/>
      <c r="I1073" s="849">
        <v>2834.45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579</v>
      </c>
      <c r="B1074" s="832" t="s">
        <v>6702</v>
      </c>
      <c r="C1074" s="832" t="s">
        <v>5423</v>
      </c>
      <c r="D1074" s="832" t="s">
        <v>5745</v>
      </c>
      <c r="E1074" s="832" t="s">
        <v>5746</v>
      </c>
      <c r="F1074" s="849">
        <v>1</v>
      </c>
      <c r="G1074" s="849">
        <v>1247.78</v>
      </c>
      <c r="H1074" s="849"/>
      <c r="I1074" s="849">
        <v>1247.78</v>
      </c>
      <c r="J1074" s="849"/>
      <c r="K1074" s="849"/>
      <c r="L1074" s="849"/>
      <c r="M1074" s="849"/>
      <c r="N1074" s="849">
        <v>2</v>
      </c>
      <c r="O1074" s="849">
        <v>2495.56</v>
      </c>
      <c r="P1074" s="837"/>
      <c r="Q1074" s="850">
        <v>1247.78</v>
      </c>
    </row>
    <row r="1075" spans="1:17" ht="14.4" customHeight="1" x14ac:dyDescent="0.3">
      <c r="A1075" s="831" t="s">
        <v>579</v>
      </c>
      <c r="B1075" s="832" t="s">
        <v>6702</v>
      </c>
      <c r="C1075" s="832" t="s">
        <v>5423</v>
      </c>
      <c r="D1075" s="832" t="s">
        <v>5747</v>
      </c>
      <c r="E1075" s="832" t="s">
        <v>5746</v>
      </c>
      <c r="F1075" s="849">
        <v>8</v>
      </c>
      <c r="G1075" s="849">
        <v>11375.119999999999</v>
      </c>
      <c r="H1075" s="849">
        <v>0.39999999999999991</v>
      </c>
      <c r="I1075" s="849">
        <v>1421.8899999999999</v>
      </c>
      <c r="J1075" s="849">
        <v>20</v>
      </c>
      <c r="K1075" s="849">
        <v>28437.800000000003</v>
      </c>
      <c r="L1075" s="849">
        <v>1</v>
      </c>
      <c r="M1075" s="849">
        <v>1421.89</v>
      </c>
      <c r="N1075" s="849">
        <v>23</v>
      </c>
      <c r="O1075" s="849">
        <v>32703.47</v>
      </c>
      <c r="P1075" s="837">
        <v>1.1499999999999999</v>
      </c>
      <c r="Q1075" s="850">
        <v>1421.89</v>
      </c>
    </row>
    <row r="1076" spans="1:17" ht="14.4" customHeight="1" x14ac:dyDescent="0.3">
      <c r="A1076" s="831" t="s">
        <v>579</v>
      </c>
      <c r="B1076" s="832" t="s">
        <v>6702</v>
      </c>
      <c r="C1076" s="832" t="s">
        <v>5423</v>
      </c>
      <c r="D1076" s="832" t="s">
        <v>5748</v>
      </c>
      <c r="E1076" s="832" t="s">
        <v>5746</v>
      </c>
      <c r="F1076" s="849">
        <v>7</v>
      </c>
      <c r="G1076" s="849">
        <v>11592.77</v>
      </c>
      <c r="H1076" s="849">
        <v>0.53846153846153844</v>
      </c>
      <c r="I1076" s="849">
        <v>1656.1100000000001</v>
      </c>
      <c r="J1076" s="849">
        <v>13</v>
      </c>
      <c r="K1076" s="849">
        <v>21529.43</v>
      </c>
      <c r="L1076" s="849">
        <v>1</v>
      </c>
      <c r="M1076" s="849">
        <v>1656.1100000000001</v>
      </c>
      <c r="N1076" s="849">
        <v>27</v>
      </c>
      <c r="O1076" s="849">
        <v>44714.97</v>
      </c>
      <c r="P1076" s="837">
        <v>2.0769230769230771</v>
      </c>
      <c r="Q1076" s="850">
        <v>1656.1100000000001</v>
      </c>
    </row>
    <row r="1077" spans="1:17" ht="14.4" customHeight="1" x14ac:dyDescent="0.3">
      <c r="A1077" s="831" t="s">
        <v>579</v>
      </c>
      <c r="B1077" s="832" t="s">
        <v>6702</v>
      </c>
      <c r="C1077" s="832" t="s">
        <v>5423</v>
      </c>
      <c r="D1077" s="832" t="s">
        <v>5749</v>
      </c>
      <c r="E1077" s="832" t="s">
        <v>5746</v>
      </c>
      <c r="F1077" s="849">
        <v>3</v>
      </c>
      <c r="G1077" s="849">
        <v>5338.32</v>
      </c>
      <c r="H1077" s="849">
        <v>0.29999999999999993</v>
      </c>
      <c r="I1077" s="849">
        <v>1779.4399999999998</v>
      </c>
      <c r="J1077" s="849">
        <v>10</v>
      </c>
      <c r="K1077" s="849">
        <v>17794.400000000001</v>
      </c>
      <c r="L1077" s="849">
        <v>1</v>
      </c>
      <c r="M1077" s="849">
        <v>1779.44</v>
      </c>
      <c r="N1077" s="849">
        <v>2</v>
      </c>
      <c r="O1077" s="849">
        <v>3558.88</v>
      </c>
      <c r="P1077" s="837">
        <v>0.19999999999999998</v>
      </c>
      <c r="Q1077" s="850">
        <v>1779.44</v>
      </c>
    </row>
    <row r="1078" spans="1:17" ht="14.4" customHeight="1" x14ac:dyDescent="0.3">
      <c r="A1078" s="831" t="s">
        <v>579</v>
      </c>
      <c r="B1078" s="832" t="s">
        <v>6702</v>
      </c>
      <c r="C1078" s="832" t="s">
        <v>5423</v>
      </c>
      <c r="D1078" s="832" t="s">
        <v>5435</v>
      </c>
      <c r="E1078" s="832" t="s">
        <v>5436</v>
      </c>
      <c r="F1078" s="849">
        <v>19</v>
      </c>
      <c r="G1078" s="849">
        <v>26976.58</v>
      </c>
      <c r="H1078" s="849">
        <v>1.9000000000000001</v>
      </c>
      <c r="I1078" s="849">
        <v>1419.8200000000002</v>
      </c>
      <c r="J1078" s="849">
        <v>10</v>
      </c>
      <c r="K1078" s="849">
        <v>14198.2</v>
      </c>
      <c r="L1078" s="849">
        <v>1</v>
      </c>
      <c r="M1078" s="849">
        <v>1419.8200000000002</v>
      </c>
      <c r="N1078" s="849">
        <v>3</v>
      </c>
      <c r="O1078" s="849">
        <v>4259.46</v>
      </c>
      <c r="P1078" s="837">
        <v>0.3</v>
      </c>
      <c r="Q1078" s="850">
        <v>1419.82</v>
      </c>
    </row>
    <row r="1079" spans="1:17" ht="14.4" customHeight="1" x14ac:dyDescent="0.3">
      <c r="A1079" s="831" t="s">
        <v>579</v>
      </c>
      <c r="B1079" s="832" t="s">
        <v>6702</v>
      </c>
      <c r="C1079" s="832" t="s">
        <v>5423</v>
      </c>
      <c r="D1079" s="832" t="s">
        <v>5750</v>
      </c>
      <c r="E1079" s="832" t="s">
        <v>5436</v>
      </c>
      <c r="F1079" s="849">
        <v>34</v>
      </c>
      <c r="G1079" s="849">
        <v>52607.86</v>
      </c>
      <c r="H1079" s="849">
        <v>3.7777777777777781</v>
      </c>
      <c r="I1079" s="849">
        <v>1547.29</v>
      </c>
      <c r="J1079" s="849">
        <v>9</v>
      </c>
      <c r="K1079" s="849">
        <v>13925.609999999999</v>
      </c>
      <c r="L1079" s="849">
        <v>1</v>
      </c>
      <c r="M1079" s="849">
        <v>1547.29</v>
      </c>
      <c r="N1079" s="849">
        <v>4</v>
      </c>
      <c r="O1079" s="849">
        <v>6189.16</v>
      </c>
      <c r="P1079" s="837">
        <v>0.44444444444444448</v>
      </c>
      <c r="Q1079" s="850">
        <v>1547.29</v>
      </c>
    </row>
    <row r="1080" spans="1:17" ht="14.4" customHeight="1" x14ac:dyDescent="0.3">
      <c r="A1080" s="831" t="s">
        <v>579</v>
      </c>
      <c r="B1080" s="832" t="s">
        <v>6702</v>
      </c>
      <c r="C1080" s="832" t="s">
        <v>5423</v>
      </c>
      <c r="D1080" s="832" t="s">
        <v>5751</v>
      </c>
      <c r="E1080" s="832" t="s">
        <v>5436</v>
      </c>
      <c r="F1080" s="849">
        <v>4</v>
      </c>
      <c r="G1080" s="849">
        <v>6578.84</v>
      </c>
      <c r="H1080" s="849"/>
      <c r="I1080" s="849">
        <v>1644.71</v>
      </c>
      <c r="J1080" s="849"/>
      <c r="K1080" s="849"/>
      <c r="L1080" s="849"/>
      <c r="M1080" s="849"/>
      <c r="N1080" s="849"/>
      <c r="O1080" s="849"/>
      <c r="P1080" s="837"/>
      <c r="Q1080" s="850"/>
    </row>
    <row r="1081" spans="1:17" ht="14.4" customHeight="1" x14ac:dyDescent="0.3">
      <c r="A1081" s="831" t="s">
        <v>579</v>
      </c>
      <c r="B1081" s="832" t="s">
        <v>6702</v>
      </c>
      <c r="C1081" s="832" t="s">
        <v>5423</v>
      </c>
      <c r="D1081" s="832" t="s">
        <v>6730</v>
      </c>
      <c r="E1081" s="832" t="s">
        <v>5436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1783.58</v>
      </c>
      <c r="P1081" s="837"/>
      <c r="Q1081" s="850">
        <v>1783.58</v>
      </c>
    </row>
    <row r="1082" spans="1:17" ht="14.4" customHeight="1" x14ac:dyDescent="0.3">
      <c r="A1082" s="831" t="s">
        <v>579</v>
      </c>
      <c r="B1082" s="832" t="s">
        <v>6702</v>
      </c>
      <c r="C1082" s="832" t="s">
        <v>5423</v>
      </c>
      <c r="D1082" s="832" t="s">
        <v>6731</v>
      </c>
      <c r="E1082" s="832" t="s">
        <v>6732</v>
      </c>
      <c r="F1082" s="849">
        <v>4</v>
      </c>
      <c r="G1082" s="849">
        <v>8912.7199999999993</v>
      </c>
      <c r="H1082" s="849"/>
      <c r="I1082" s="849">
        <v>2228.1799999999998</v>
      </c>
      <c r="J1082" s="849"/>
      <c r="K1082" s="849"/>
      <c r="L1082" s="849"/>
      <c r="M1082" s="849"/>
      <c r="N1082" s="849"/>
      <c r="O1082" s="849"/>
      <c r="P1082" s="837"/>
      <c r="Q1082" s="850"/>
    </row>
    <row r="1083" spans="1:17" ht="14.4" customHeight="1" x14ac:dyDescent="0.3">
      <c r="A1083" s="831" t="s">
        <v>579</v>
      </c>
      <c r="B1083" s="832" t="s">
        <v>6702</v>
      </c>
      <c r="C1083" s="832" t="s">
        <v>5423</v>
      </c>
      <c r="D1083" s="832" t="s">
        <v>5752</v>
      </c>
      <c r="E1083" s="832" t="s">
        <v>5753</v>
      </c>
      <c r="F1083" s="849">
        <v>50</v>
      </c>
      <c r="G1083" s="849">
        <v>39464.5</v>
      </c>
      <c r="H1083" s="849">
        <v>1.3513513513513515</v>
      </c>
      <c r="I1083" s="849">
        <v>789.29</v>
      </c>
      <c r="J1083" s="849">
        <v>37</v>
      </c>
      <c r="K1083" s="849">
        <v>29203.729999999996</v>
      </c>
      <c r="L1083" s="849">
        <v>1</v>
      </c>
      <c r="M1083" s="849">
        <v>789.28999999999985</v>
      </c>
      <c r="N1083" s="849">
        <v>47</v>
      </c>
      <c r="O1083" s="849">
        <v>37096.630000000005</v>
      </c>
      <c r="P1083" s="837">
        <v>1.2702702702702706</v>
      </c>
      <c r="Q1083" s="850">
        <v>789.29000000000008</v>
      </c>
    </row>
    <row r="1084" spans="1:17" ht="14.4" customHeight="1" x14ac:dyDescent="0.3">
      <c r="A1084" s="831" t="s">
        <v>579</v>
      </c>
      <c r="B1084" s="832" t="s">
        <v>6702</v>
      </c>
      <c r="C1084" s="832" t="s">
        <v>5423</v>
      </c>
      <c r="D1084" s="832" t="s">
        <v>5758</v>
      </c>
      <c r="E1084" s="832" t="s">
        <v>5759</v>
      </c>
      <c r="F1084" s="849"/>
      <c r="G1084" s="849"/>
      <c r="H1084" s="849"/>
      <c r="I1084" s="849"/>
      <c r="J1084" s="849">
        <v>1</v>
      </c>
      <c r="K1084" s="849">
        <v>322.20999999999998</v>
      </c>
      <c r="L1084" s="849">
        <v>1</v>
      </c>
      <c r="M1084" s="849">
        <v>322.20999999999998</v>
      </c>
      <c r="N1084" s="849"/>
      <c r="O1084" s="849"/>
      <c r="P1084" s="837"/>
      <c r="Q1084" s="850"/>
    </row>
    <row r="1085" spans="1:17" ht="14.4" customHeight="1" x14ac:dyDescent="0.3">
      <c r="A1085" s="831" t="s">
        <v>579</v>
      </c>
      <c r="B1085" s="832" t="s">
        <v>6702</v>
      </c>
      <c r="C1085" s="832" t="s">
        <v>5423</v>
      </c>
      <c r="D1085" s="832" t="s">
        <v>5760</v>
      </c>
      <c r="E1085" s="832" t="s">
        <v>5436</v>
      </c>
      <c r="F1085" s="849">
        <v>15</v>
      </c>
      <c r="G1085" s="849">
        <v>19120.949999999997</v>
      </c>
      <c r="H1085" s="849">
        <v>1.6666666666666665</v>
      </c>
      <c r="I1085" s="849">
        <v>1274.7299999999998</v>
      </c>
      <c r="J1085" s="849">
        <v>9</v>
      </c>
      <c r="K1085" s="849">
        <v>11472.57</v>
      </c>
      <c r="L1085" s="849">
        <v>1</v>
      </c>
      <c r="M1085" s="849">
        <v>1274.73</v>
      </c>
      <c r="N1085" s="849">
        <v>7</v>
      </c>
      <c r="O1085" s="849">
        <v>8923.11</v>
      </c>
      <c r="P1085" s="837">
        <v>0.7777777777777779</v>
      </c>
      <c r="Q1085" s="850">
        <v>1274.73</v>
      </c>
    </row>
    <row r="1086" spans="1:17" ht="14.4" customHeight="1" x14ac:dyDescent="0.3">
      <c r="A1086" s="831" t="s">
        <v>579</v>
      </c>
      <c r="B1086" s="832" t="s">
        <v>6702</v>
      </c>
      <c r="C1086" s="832" t="s">
        <v>5423</v>
      </c>
      <c r="D1086" s="832" t="s">
        <v>5761</v>
      </c>
      <c r="E1086" s="832" t="s">
        <v>5762</v>
      </c>
      <c r="F1086" s="849">
        <v>5</v>
      </c>
      <c r="G1086" s="849">
        <v>63202.649999999994</v>
      </c>
      <c r="H1086" s="849">
        <v>2.4999999999999996</v>
      </c>
      <c r="I1086" s="849">
        <v>12640.529999999999</v>
      </c>
      <c r="J1086" s="849">
        <v>2</v>
      </c>
      <c r="K1086" s="849">
        <v>25281.06</v>
      </c>
      <c r="L1086" s="849">
        <v>1</v>
      </c>
      <c r="M1086" s="849">
        <v>12640.53</v>
      </c>
      <c r="N1086" s="849">
        <v>2</v>
      </c>
      <c r="O1086" s="849">
        <v>25281.06</v>
      </c>
      <c r="P1086" s="837">
        <v>1</v>
      </c>
      <c r="Q1086" s="850">
        <v>12640.53</v>
      </c>
    </row>
    <row r="1087" spans="1:17" ht="14.4" customHeight="1" x14ac:dyDescent="0.3">
      <c r="A1087" s="831" t="s">
        <v>579</v>
      </c>
      <c r="B1087" s="832" t="s">
        <v>6702</v>
      </c>
      <c r="C1087" s="832" t="s">
        <v>5423</v>
      </c>
      <c r="D1087" s="832" t="s">
        <v>5768</v>
      </c>
      <c r="E1087" s="832" t="s">
        <v>5764</v>
      </c>
      <c r="F1087" s="849">
        <v>6</v>
      </c>
      <c r="G1087" s="849">
        <v>7632</v>
      </c>
      <c r="H1087" s="849">
        <v>1.5</v>
      </c>
      <c r="I1087" s="849">
        <v>1272</v>
      </c>
      <c r="J1087" s="849">
        <v>4</v>
      </c>
      <c r="K1087" s="849">
        <v>5088</v>
      </c>
      <c r="L1087" s="849">
        <v>1</v>
      </c>
      <c r="M1087" s="849">
        <v>1272</v>
      </c>
      <c r="N1087" s="849"/>
      <c r="O1087" s="849"/>
      <c r="P1087" s="837"/>
      <c r="Q1087" s="850"/>
    </row>
    <row r="1088" spans="1:17" ht="14.4" customHeight="1" x14ac:dyDescent="0.3">
      <c r="A1088" s="831" t="s">
        <v>579</v>
      </c>
      <c r="B1088" s="832" t="s">
        <v>6702</v>
      </c>
      <c r="C1088" s="832" t="s">
        <v>5423</v>
      </c>
      <c r="D1088" s="832" t="s">
        <v>5769</v>
      </c>
      <c r="E1088" s="832" t="s">
        <v>5770</v>
      </c>
      <c r="F1088" s="849">
        <v>2</v>
      </c>
      <c r="G1088" s="849">
        <v>21257.9</v>
      </c>
      <c r="H1088" s="849">
        <v>0.66666666666666663</v>
      </c>
      <c r="I1088" s="849">
        <v>10628.95</v>
      </c>
      <c r="J1088" s="849">
        <v>3</v>
      </c>
      <c r="K1088" s="849">
        <v>31886.850000000002</v>
      </c>
      <c r="L1088" s="849">
        <v>1</v>
      </c>
      <c r="M1088" s="849">
        <v>10628.95</v>
      </c>
      <c r="N1088" s="849">
        <v>5</v>
      </c>
      <c r="O1088" s="849">
        <v>53144.75</v>
      </c>
      <c r="P1088" s="837">
        <v>1.6666666666666665</v>
      </c>
      <c r="Q1088" s="850">
        <v>10628.95</v>
      </c>
    </row>
    <row r="1089" spans="1:17" ht="14.4" customHeight="1" x14ac:dyDescent="0.3">
      <c r="A1089" s="831" t="s">
        <v>579</v>
      </c>
      <c r="B1089" s="832" t="s">
        <v>6702</v>
      </c>
      <c r="C1089" s="832" t="s">
        <v>5423</v>
      </c>
      <c r="D1089" s="832" t="s">
        <v>5771</v>
      </c>
      <c r="E1089" s="832" t="s">
        <v>5772</v>
      </c>
      <c r="F1089" s="849">
        <v>1</v>
      </c>
      <c r="G1089" s="849">
        <v>37159</v>
      </c>
      <c r="H1089" s="849"/>
      <c r="I1089" s="849">
        <v>37159</v>
      </c>
      <c r="J1089" s="849"/>
      <c r="K1089" s="849"/>
      <c r="L1089" s="849"/>
      <c r="M1089" s="849"/>
      <c r="N1089" s="849"/>
      <c r="O1089" s="849"/>
      <c r="P1089" s="837"/>
      <c r="Q1089" s="850"/>
    </row>
    <row r="1090" spans="1:17" ht="14.4" customHeight="1" x14ac:dyDescent="0.3">
      <c r="A1090" s="831" t="s">
        <v>579</v>
      </c>
      <c r="B1090" s="832" t="s">
        <v>6702</v>
      </c>
      <c r="C1090" s="832" t="s">
        <v>5423</v>
      </c>
      <c r="D1090" s="832" t="s">
        <v>5773</v>
      </c>
      <c r="E1090" s="832" t="s">
        <v>5774</v>
      </c>
      <c r="F1090" s="849">
        <v>1</v>
      </c>
      <c r="G1090" s="849">
        <v>9986</v>
      </c>
      <c r="H1090" s="849"/>
      <c r="I1090" s="849">
        <v>9986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579</v>
      </c>
      <c r="B1091" s="832" t="s">
        <v>6702</v>
      </c>
      <c r="C1091" s="832" t="s">
        <v>5423</v>
      </c>
      <c r="D1091" s="832" t="s">
        <v>5775</v>
      </c>
      <c r="E1091" s="832" t="s">
        <v>5776</v>
      </c>
      <c r="F1091" s="849">
        <v>1</v>
      </c>
      <c r="G1091" s="849">
        <v>2347</v>
      </c>
      <c r="H1091" s="849"/>
      <c r="I1091" s="849">
        <v>2347</v>
      </c>
      <c r="J1091" s="849"/>
      <c r="K1091" s="849"/>
      <c r="L1091" s="849"/>
      <c r="M1091" s="849"/>
      <c r="N1091" s="849"/>
      <c r="O1091" s="849"/>
      <c r="P1091" s="837"/>
      <c r="Q1091" s="850"/>
    </row>
    <row r="1092" spans="1:17" ht="14.4" customHeight="1" x14ac:dyDescent="0.3">
      <c r="A1092" s="831" t="s">
        <v>579</v>
      </c>
      <c r="B1092" s="832" t="s">
        <v>6702</v>
      </c>
      <c r="C1092" s="832" t="s">
        <v>5423</v>
      </c>
      <c r="D1092" s="832" t="s">
        <v>5777</v>
      </c>
      <c r="E1092" s="832" t="s">
        <v>5778</v>
      </c>
      <c r="F1092" s="849">
        <v>2</v>
      </c>
      <c r="G1092" s="849">
        <v>2190.46</v>
      </c>
      <c r="H1092" s="849">
        <v>0.5</v>
      </c>
      <c r="I1092" s="849">
        <v>1095.23</v>
      </c>
      <c r="J1092" s="849">
        <v>4</v>
      </c>
      <c r="K1092" s="849">
        <v>4380.92</v>
      </c>
      <c r="L1092" s="849">
        <v>1</v>
      </c>
      <c r="M1092" s="849">
        <v>1095.23</v>
      </c>
      <c r="N1092" s="849">
        <v>4</v>
      </c>
      <c r="O1092" s="849">
        <v>4380.92</v>
      </c>
      <c r="P1092" s="837">
        <v>1</v>
      </c>
      <c r="Q1092" s="850">
        <v>1095.23</v>
      </c>
    </row>
    <row r="1093" spans="1:17" ht="14.4" customHeight="1" x14ac:dyDescent="0.3">
      <c r="A1093" s="831" t="s">
        <v>579</v>
      </c>
      <c r="B1093" s="832" t="s">
        <v>6702</v>
      </c>
      <c r="C1093" s="832" t="s">
        <v>5423</v>
      </c>
      <c r="D1093" s="832" t="s">
        <v>5779</v>
      </c>
      <c r="E1093" s="832" t="s">
        <v>5780</v>
      </c>
      <c r="F1093" s="849">
        <v>1</v>
      </c>
      <c r="G1093" s="849">
        <v>11674</v>
      </c>
      <c r="H1093" s="849"/>
      <c r="I1093" s="849">
        <v>11674</v>
      </c>
      <c r="J1093" s="849"/>
      <c r="K1093" s="849"/>
      <c r="L1093" s="849"/>
      <c r="M1093" s="849"/>
      <c r="N1093" s="849">
        <v>1</v>
      </c>
      <c r="O1093" s="849">
        <v>11674</v>
      </c>
      <c r="P1093" s="837"/>
      <c r="Q1093" s="850">
        <v>11674</v>
      </c>
    </row>
    <row r="1094" spans="1:17" ht="14.4" customHeight="1" x14ac:dyDescent="0.3">
      <c r="A1094" s="831" t="s">
        <v>579</v>
      </c>
      <c r="B1094" s="832" t="s">
        <v>6702</v>
      </c>
      <c r="C1094" s="832" t="s">
        <v>5423</v>
      </c>
      <c r="D1094" s="832" t="s">
        <v>5781</v>
      </c>
      <c r="E1094" s="832" t="s">
        <v>5782</v>
      </c>
      <c r="F1094" s="849">
        <v>8</v>
      </c>
      <c r="G1094" s="849">
        <v>7221.36</v>
      </c>
      <c r="H1094" s="849">
        <v>0.47058823529411764</v>
      </c>
      <c r="I1094" s="849">
        <v>902.67</v>
      </c>
      <c r="J1094" s="849">
        <v>17</v>
      </c>
      <c r="K1094" s="849">
        <v>15345.39</v>
      </c>
      <c r="L1094" s="849">
        <v>1</v>
      </c>
      <c r="M1094" s="849">
        <v>902.67</v>
      </c>
      <c r="N1094" s="849">
        <v>15</v>
      </c>
      <c r="O1094" s="849">
        <v>13540.05</v>
      </c>
      <c r="P1094" s="837">
        <v>0.88235294117647056</v>
      </c>
      <c r="Q1094" s="850">
        <v>902.67</v>
      </c>
    </row>
    <row r="1095" spans="1:17" ht="14.4" customHeight="1" x14ac:dyDescent="0.3">
      <c r="A1095" s="831" t="s">
        <v>579</v>
      </c>
      <c r="B1095" s="832" t="s">
        <v>6702</v>
      </c>
      <c r="C1095" s="832" t="s">
        <v>5423</v>
      </c>
      <c r="D1095" s="832" t="s">
        <v>5783</v>
      </c>
      <c r="E1095" s="832" t="s">
        <v>5782</v>
      </c>
      <c r="F1095" s="849">
        <v>19</v>
      </c>
      <c r="G1095" s="849">
        <v>19558.980000000003</v>
      </c>
      <c r="H1095" s="849">
        <v>1.9000000000000001</v>
      </c>
      <c r="I1095" s="849">
        <v>1029.42</v>
      </c>
      <c r="J1095" s="849">
        <v>10</v>
      </c>
      <c r="K1095" s="849">
        <v>10294.200000000001</v>
      </c>
      <c r="L1095" s="849">
        <v>1</v>
      </c>
      <c r="M1095" s="849">
        <v>1029.42</v>
      </c>
      <c r="N1095" s="849">
        <v>50</v>
      </c>
      <c r="O1095" s="849">
        <v>51471</v>
      </c>
      <c r="P1095" s="837">
        <v>5</v>
      </c>
      <c r="Q1095" s="850">
        <v>1029.42</v>
      </c>
    </row>
    <row r="1096" spans="1:17" ht="14.4" customHeight="1" x14ac:dyDescent="0.3">
      <c r="A1096" s="831" t="s">
        <v>579</v>
      </c>
      <c r="B1096" s="832" t="s">
        <v>6702</v>
      </c>
      <c r="C1096" s="832" t="s">
        <v>5423</v>
      </c>
      <c r="D1096" s="832" t="s">
        <v>5784</v>
      </c>
      <c r="E1096" s="832" t="s">
        <v>5785</v>
      </c>
      <c r="F1096" s="849">
        <v>3</v>
      </c>
      <c r="G1096" s="849">
        <v>3111.57</v>
      </c>
      <c r="H1096" s="849"/>
      <c r="I1096" s="849">
        <v>1037.19</v>
      </c>
      <c r="J1096" s="849"/>
      <c r="K1096" s="849"/>
      <c r="L1096" s="849"/>
      <c r="M1096" s="849"/>
      <c r="N1096" s="849"/>
      <c r="O1096" s="849"/>
      <c r="P1096" s="837"/>
      <c r="Q1096" s="850"/>
    </row>
    <row r="1097" spans="1:17" ht="14.4" customHeight="1" x14ac:dyDescent="0.3">
      <c r="A1097" s="831" t="s">
        <v>579</v>
      </c>
      <c r="B1097" s="832" t="s">
        <v>6702</v>
      </c>
      <c r="C1097" s="832" t="s">
        <v>5423</v>
      </c>
      <c r="D1097" s="832" t="s">
        <v>5786</v>
      </c>
      <c r="E1097" s="832" t="s">
        <v>5787</v>
      </c>
      <c r="F1097" s="849">
        <v>1</v>
      </c>
      <c r="G1097" s="849">
        <v>9504.49</v>
      </c>
      <c r="H1097" s="849">
        <v>0.25</v>
      </c>
      <c r="I1097" s="849">
        <v>9504.49</v>
      </c>
      <c r="J1097" s="849">
        <v>4</v>
      </c>
      <c r="K1097" s="849">
        <v>38017.96</v>
      </c>
      <c r="L1097" s="849">
        <v>1</v>
      </c>
      <c r="M1097" s="849">
        <v>9504.49</v>
      </c>
      <c r="N1097" s="849">
        <v>4</v>
      </c>
      <c r="O1097" s="849">
        <v>38017.96</v>
      </c>
      <c r="P1097" s="837">
        <v>1</v>
      </c>
      <c r="Q1097" s="850">
        <v>9504.49</v>
      </c>
    </row>
    <row r="1098" spans="1:17" ht="14.4" customHeight="1" x14ac:dyDescent="0.3">
      <c r="A1098" s="831" t="s">
        <v>579</v>
      </c>
      <c r="B1098" s="832" t="s">
        <v>6702</v>
      </c>
      <c r="C1098" s="832" t="s">
        <v>5423</v>
      </c>
      <c r="D1098" s="832" t="s">
        <v>5794</v>
      </c>
      <c r="E1098" s="832" t="s">
        <v>5795</v>
      </c>
      <c r="F1098" s="849"/>
      <c r="G1098" s="849"/>
      <c r="H1098" s="849"/>
      <c r="I1098" s="849"/>
      <c r="J1098" s="849">
        <v>2</v>
      </c>
      <c r="K1098" s="849">
        <v>18370.580000000002</v>
      </c>
      <c r="L1098" s="849">
        <v>1</v>
      </c>
      <c r="M1098" s="849">
        <v>9185.2900000000009</v>
      </c>
      <c r="N1098" s="849"/>
      <c r="O1098" s="849"/>
      <c r="P1098" s="837"/>
      <c r="Q1098" s="850"/>
    </row>
    <row r="1099" spans="1:17" ht="14.4" customHeight="1" x14ac:dyDescent="0.3">
      <c r="A1099" s="831" t="s">
        <v>579</v>
      </c>
      <c r="B1099" s="832" t="s">
        <v>6702</v>
      </c>
      <c r="C1099" s="832" t="s">
        <v>5423</v>
      </c>
      <c r="D1099" s="832" t="s">
        <v>5805</v>
      </c>
      <c r="E1099" s="832" t="s">
        <v>5804</v>
      </c>
      <c r="F1099" s="849">
        <v>4</v>
      </c>
      <c r="G1099" s="849">
        <v>2549.44</v>
      </c>
      <c r="H1099" s="849">
        <v>1.3333333333333335</v>
      </c>
      <c r="I1099" s="849">
        <v>637.36</v>
      </c>
      <c r="J1099" s="849">
        <v>3</v>
      </c>
      <c r="K1099" s="849">
        <v>1912.08</v>
      </c>
      <c r="L1099" s="849">
        <v>1</v>
      </c>
      <c r="M1099" s="849">
        <v>637.36</v>
      </c>
      <c r="N1099" s="849"/>
      <c r="O1099" s="849"/>
      <c r="P1099" s="837"/>
      <c r="Q1099" s="850"/>
    </row>
    <row r="1100" spans="1:17" ht="14.4" customHeight="1" x14ac:dyDescent="0.3">
      <c r="A1100" s="831" t="s">
        <v>579</v>
      </c>
      <c r="B1100" s="832" t="s">
        <v>6702</v>
      </c>
      <c r="C1100" s="832" t="s">
        <v>5423</v>
      </c>
      <c r="D1100" s="832" t="s">
        <v>6733</v>
      </c>
      <c r="E1100" s="832" t="s">
        <v>6734</v>
      </c>
      <c r="F1100" s="849">
        <v>1</v>
      </c>
      <c r="G1100" s="849">
        <v>1796</v>
      </c>
      <c r="H1100" s="849"/>
      <c r="I1100" s="849">
        <v>1796</v>
      </c>
      <c r="J1100" s="849"/>
      <c r="K1100" s="849"/>
      <c r="L1100" s="849"/>
      <c r="M1100" s="849"/>
      <c r="N1100" s="849"/>
      <c r="O1100" s="849"/>
      <c r="P1100" s="837"/>
      <c r="Q1100" s="850"/>
    </row>
    <row r="1101" spans="1:17" ht="14.4" customHeight="1" x14ac:dyDescent="0.3">
      <c r="A1101" s="831" t="s">
        <v>579</v>
      </c>
      <c r="B1101" s="832" t="s">
        <v>6702</v>
      </c>
      <c r="C1101" s="832" t="s">
        <v>5423</v>
      </c>
      <c r="D1101" s="832" t="s">
        <v>5816</v>
      </c>
      <c r="E1101" s="832" t="s">
        <v>5817</v>
      </c>
      <c r="F1101" s="849">
        <v>1</v>
      </c>
      <c r="G1101" s="849">
        <v>1796</v>
      </c>
      <c r="H1101" s="849"/>
      <c r="I1101" s="849">
        <v>1796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579</v>
      </c>
      <c r="B1102" s="832" t="s">
        <v>6702</v>
      </c>
      <c r="C1102" s="832" t="s">
        <v>5423</v>
      </c>
      <c r="D1102" s="832" t="s">
        <v>5820</v>
      </c>
      <c r="E1102" s="832" t="s">
        <v>5821</v>
      </c>
      <c r="F1102" s="849">
        <v>5</v>
      </c>
      <c r="G1102" s="849">
        <v>2425.1</v>
      </c>
      <c r="H1102" s="849">
        <v>2.5</v>
      </c>
      <c r="I1102" s="849">
        <v>485.02</v>
      </c>
      <c r="J1102" s="849">
        <v>2</v>
      </c>
      <c r="K1102" s="849">
        <v>970.04</v>
      </c>
      <c r="L1102" s="849">
        <v>1</v>
      </c>
      <c r="M1102" s="849">
        <v>485.02</v>
      </c>
      <c r="N1102" s="849">
        <v>1</v>
      </c>
      <c r="O1102" s="849">
        <v>485.02</v>
      </c>
      <c r="P1102" s="837">
        <v>0.5</v>
      </c>
      <c r="Q1102" s="850">
        <v>485.02</v>
      </c>
    </row>
    <row r="1103" spans="1:17" ht="14.4" customHeight="1" x14ac:dyDescent="0.3">
      <c r="A1103" s="831" t="s">
        <v>579</v>
      </c>
      <c r="B1103" s="832" t="s">
        <v>6702</v>
      </c>
      <c r="C1103" s="832" t="s">
        <v>5423</v>
      </c>
      <c r="D1103" s="832" t="s">
        <v>5822</v>
      </c>
      <c r="E1103" s="832" t="s">
        <v>5821</v>
      </c>
      <c r="F1103" s="849">
        <v>17</v>
      </c>
      <c r="G1103" s="849">
        <v>6148.73</v>
      </c>
      <c r="H1103" s="849">
        <v>1.5454545454545454</v>
      </c>
      <c r="I1103" s="849">
        <v>361.69</v>
      </c>
      <c r="J1103" s="849">
        <v>11</v>
      </c>
      <c r="K1103" s="849">
        <v>3978.5899999999997</v>
      </c>
      <c r="L1103" s="849">
        <v>1</v>
      </c>
      <c r="M1103" s="849">
        <v>361.69</v>
      </c>
      <c r="N1103" s="849">
        <v>10</v>
      </c>
      <c r="O1103" s="849">
        <v>3616.9</v>
      </c>
      <c r="P1103" s="837">
        <v>0.90909090909090917</v>
      </c>
      <c r="Q1103" s="850">
        <v>361.69</v>
      </c>
    </row>
    <row r="1104" spans="1:17" ht="14.4" customHeight="1" x14ac:dyDescent="0.3">
      <c r="A1104" s="831" t="s">
        <v>579</v>
      </c>
      <c r="B1104" s="832" t="s">
        <v>6702</v>
      </c>
      <c r="C1104" s="832" t="s">
        <v>5423</v>
      </c>
      <c r="D1104" s="832" t="s">
        <v>6735</v>
      </c>
      <c r="E1104" s="832" t="s">
        <v>5826</v>
      </c>
      <c r="F1104" s="849">
        <v>1</v>
      </c>
      <c r="G1104" s="849">
        <v>3292.8</v>
      </c>
      <c r="H1104" s="849"/>
      <c r="I1104" s="849">
        <v>3292.8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" customHeight="1" x14ac:dyDescent="0.3">
      <c r="A1105" s="831" t="s">
        <v>579</v>
      </c>
      <c r="B1105" s="832" t="s">
        <v>6702</v>
      </c>
      <c r="C1105" s="832" t="s">
        <v>5423</v>
      </c>
      <c r="D1105" s="832" t="s">
        <v>5825</v>
      </c>
      <c r="E1105" s="832" t="s">
        <v>5826</v>
      </c>
      <c r="F1105" s="849">
        <v>4</v>
      </c>
      <c r="G1105" s="849">
        <v>21638.400000000001</v>
      </c>
      <c r="H1105" s="849">
        <v>2</v>
      </c>
      <c r="I1105" s="849">
        <v>5409.6</v>
      </c>
      <c r="J1105" s="849">
        <v>2</v>
      </c>
      <c r="K1105" s="849">
        <v>10819.2</v>
      </c>
      <c r="L1105" s="849">
        <v>1</v>
      </c>
      <c r="M1105" s="849">
        <v>5409.6</v>
      </c>
      <c r="N1105" s="849">
        <v>2</v>
      </c>
      <c r="O1105" s="849">
        <v>10819.2</v>
      </c>
      <c r="P1105" s="837">
        <v>1</v>
      </c>
      <c r="Q1105" s="850">
        <v>5409.6</v>
      </c>
    </row>
    <row r="1106" spans="1:17" ht="14.4" customHeight="1" x14ac:dyDescent="0.3">
      <c r="A1106" s="831" t="s">
        <v>579</v>
      </c>
      <c r="B1106" s="832" t="s">
        <v>6702</v>
      </c>
      <c r="C1106" s="832" t="s">
        <v>5423</v>
      </c>
      <c r="D1106" s="832" t="s">
        <v>5437</v>
      </c>
      <c r="E1106" s="832" t="s">
        <v>5438</v>
      </c>
      <c r="F1106" s="849">
        <v>5</v>
      </c>
      <c r="G1106" s="849">
        <v>4261.5499999999993</v>
      </c>
      <c r="H1106" s="849">
        <v>0.55555555555555547</v>
      </c>
      <c r="I1106" s="849">
        <v>852.30999999999983</v>
      </c>
      <c r="J1106" s="849">
        <v>9</v>
      </c>
      <c r="K1106" s="849">
        <v>7670.79</v>
      </c>
      <c r="L1106" s="849">
        <v>1</v>
      </c>
      <c r="M1106" s="849">
        <v>852.31</v>
      </c>
      <c r="N1106" s="849">
        <v>6</v>
      </c>
      <c r="O1106" s="849">
        <v>5113.8599999999997</v>
      </c>
      <c r="P1106" s="837">
        <v>0.66666666666666663</v>
      </c>
      <c r="Q1106" s="850">
        <v>852.31</v>
      </c>
    </row>
    <row r="1107" spans="1:17" ht="14.4" customHeight="1" x14ac:dyDescent="0.3">
      <c r="A1107" s="831" t="s">
        <v>579</v>
      </c>
      <c r="B1107" s="832" t="s">
        <v>6702</v>
      </c>
      <c r="C1107" s="832" t="s">
        <v>5423</v>
      </c>
      <c r="D1107" s="832" t="s">
        <v>5833</v>
      </c>
      <c r="E1107" s="832" t="s">
        <v>5834</v>
      </c>
      <c r="F1107" s="849">
        <v>1</v>
      </c>
      <c r="G1107" s="849">
        <v>12873.29</v>
      </c>
      <c r="H1107" s="849"/>
      <c r="I1107" s="849">
        <v>12873.29</v>
      </c>
      <c r="J1107" s="849"/>
      <c r="K1107" s="849"/>
      <c r="L1107" s="849"/>
      <c r="M1107" s="849"/>
      <c r="N1107" s="849">
        <v>1</v>
      </c>
      <c r="O1107" s="849">
        <v>12873.29</v>
      </c>
      <c r="P1107" s="837"/>
      <c r="Q1107" s="850">
        <v>12873.29</v>
      </c>
    </row>
    <row r="1108" spans="1:17" ht="14.4" customHeight="1" x14ac:dyDescent="0.3">
      <c r="A1108" s="831" t="s">
        <v>579</v>
      </c>
      <c r="B1108" s="832" t="s">
        <v>6702</v>
      </c>
      <c r="C1108" s="832" t="s">
        <v>5423</v>
      </c>
      <c r="D1108" s="832" t="s">
        <v>5835</v>
      </c>
      <c r="E1108" s="832" t="s">
        <v>5836</v>
      </c>
      <c r="F1108" s="849">
        <v>1</v>
      </c>
      <c r="G1108" s="849">
        <v>750.33</v>
      </c>
      <c r="H1108" s="849"/>
      <c r="I1108" s="849">
        <v>750.33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" customHeight="1" x14ac:dyDescent="0.3">
      <c r="A1109" s="831" t="s">
        <v>579</v>
      </c>
      <c r="B1109" s="832" t="s">
        <v>6702</v>
      </c>
      <c r="C1109" s="832" t="s">
        <v>5423</v>
      </c>
      <c r="D1109" s="832" t="s">
        <v>6736</v>
      </c>
      <c r="E1109" s="832" t="s">
        <v>6737</v>
      </c>
      <c r="F1109" s="849">
        <v>11</v>
      </c>
      <c r="G1109" s="849">
        <v>52088.850000000006</v>
      </c>
      <c r="H1109" s="849">
        <v>1.1000000000000001</v>
      </c>
      <c r="I1109" s="849">
        <v>4735.3500000000004</v>
      </c>
      <c r="J1109" s="849">
        <v>10</v>
      </c>
      <c r="K1109" s="849">
        <v>47353.5</v>
      </c>
      <c r="L1109" s="849">
        <v>1</v>
      </c>
      <c r="M1109" s="849">
        <v>4735.3500000000004</v>
      </c>
      <c r="N1109" s="849">
        <v>1</v>
      </c>
      <c r="O1109" s="849">
        <v>4735.3500000000004</v>
      </c>
      <c r="P1109" s="837">
        <v>0.1</v>
      </c>
      <c r="Q1109" s="850">
        <v>4735.3500000000004</v>
      </c>
    </row>
    <row r="1110" spans="1:17" ht="14.4" customHeight="1" x14ac:dyDescent="0.3">
      <c r="A1110" s="831" t="s">
        <v>579</v>
      </c>
      <c r="B1110" s="832" t="s">
        <v>6702</v>
      </c>
      <c r="C1110" s="832" t="s">
        <v>5423</v>
      </c>
      <c r="D1110" s="832" t="s">
        <v>6738</v>
      </c>
      <c r="E1110" s="832" t="s">
        <v>6739</v>
      </c>
      <c r="F1110" s="849">
        <v>10</v>
      </c>
      <c r="G1110" s="849">
        <v>79931.600000000006</v>
      </c>
      <c r="H1110" s="849">
        <v>1.1111111111111112</v>
      </c>
      <c r="I1110" s="849">
        <v>7993.1600000000008</v>
      </c>
      <c r="J1110" s="849">
        <v>9</v>
      </c>
      <c r="K1110" s="849">
        <v>71938.44</v>
      </c>
      <c r="L1110" s="849">
        <v>1</v>
      </c>
      <c r="M1110" s="849">
        <v>7993.16</v>
      </c>
      <c r="N1110" s="849">
        <v>1</v>
      </c>
      <c r="O1110" s="849">
        <v>7993.16</v>
      </c>
      <c r="P1110" s="837">
        <v>0.1111111111111111</v>
      </c>
      <c r="Q1110" s="850">
        <v>7993.16</v>
      </c>
    </row>
    <row r="1111" spans="1:17" ht="14.4" customHeight="1" x14ac:dyDescent="0.3">
      <c r="A1111" s="831" t="s">
        <v>579</v>
      </c>
      <c r="B1111" s="832" t="s">
        <v>6702</v>
      </c>
      <c r="C1111" s="832" t="s">
        <v>5423</v>
      </c>
      <c r="D1111" s="832" t="s">
        <v>6740</v>
      </c>
      <c r="E1111" s="832" t="s">
        <v>6741</v>
      </c>
      <c r="F1111" s="849">
        <v>11</v>
      </c>
      <c r="G1111" s="849">
        <v>31528.97</v>
      </c>
      <c r="H1111" s="849">
        <v>1</v>
      </c>
      <c r="I1111" s="849">
        <v>2866.27</v>
      </c>
      <c r="J1111" s="849">
        <v>11</v>
      </c>
      <c r="K1111" s="849">
        <v>31528.97</v>
      </c>
      <c r="L1111" s="849">
        <v>1</v>
      </c>
      <c r="M1111" s="849">
        <v>2866.27</v>
      </c>
      <c r="N1111" s="849">
        <v>1</v>
      </c>
      <c r="O1111" s="849">
        <v>2866.27</v>
      </c>
      <c r="P1111" s="837">
        <v>9.0909090909090912E-2</v>
      </c>
      <c r="Q1111" s="850">
        <v>2866.27</v>
      </c>
    </row>
    <row r="1112" spans="1:17" ht="14.4" customHeight="1" x14ac:dyDescent="0.3">
      <c r="A1112" s="831" t="s">
        <v>579</v>
      </c>
      <c r="B1112" s="832" t="s">
        <v>6702</v>
      </c>
      <c r="C1112" s="832" t="s">
        <v>5423</v>
      </c>
      <c r="D1112" s="832" t="s">
        <v>5837</v>
      </c>
      <c r="E1112" s="832" t="s">
        <v>5838</v>
      </c>
      <c r="F1112" s="849"/>
      <c r="G1112" s="849"/>
      <c r="H1112" s="849"/>
      <c r="I1112" s="849"/>
      <c r="J1112" s="849"/>
      <c r="K1112" s="849"/>
      <c r="L1112" s="849"/>
      <c r="M1112" s="849"/>
      <c r="N1112" s="849">
        <v>3</v>
      </c>
      <c r="O1112" s="849">
        <v>7361.4000000000005</v>
      </c>
      <c r="P1112" s="837"/>
      <c r="Q1112" s="850">
        <v>2453.8000000000002</v>
      </c>
    </row>
    <row r="1113" spans="1:17" ht="14.4" customHeight="1" x14ac:dyDescent="0.3">
      <c r="A1113" s="831" t="s">
        <v>579</v>
      </c>
      <c r="B1113" s="832" t="s">
        <v>6702</v>
      </c>
      <c r="C1113" s="832" t="s">
        <v>5423</v>
      </c>
      <c r="D1113" s="832" t="s">
        <v>5839</v>
      </c>
      <c r="E1113" s="832" t="s">
        <v>5838</v>
      </c>
      <c r="F1113" s="849"/>
      <c r="G1113" s="849"/>
      <c r="H1113" s="849"/>
      <c r="I1113" s="849"/>
      <c r="J1113" s="849"/>
      <c r="K1113" s="849"/>
      <c r="L1113" s="849"/>
      <c r="M1113" s="849"/>
      <c r="N1113" s="849">
        <v>0.1</v>
      </c>
      <c r="O1113" s="849">
        <v>70.36</v>
      </c>
      <c r="P1113" s="837"/>
      <c r="Q1113" s="850">
        <v>703.59999999999991</v>
      </c>
    </row>
    <row r="1114" spans="1:17" ht="14.4" customHeight="1" x14ac:dyDescent="0.3">
      <c r="A1114" s="831" t="s">
        <v>579</v>
      </c>
      <c r="B1114" s="832" t="s">
        <v>6702</v>
      </c>
      <c r="C1114" s="832" t="s">
        <v>5423</v>
      </c>
      <c r="D1114" s="832" t="s">
        <v>5840</v>
      </c>
      <c r="E1114" s="832" t="s">
        <v>5838</v>
      </c>
      <c r="F1114" s="849"/>
      <c r="G1114" s="849"/>
      <c r="H1114" s="849"/>
      <c r="I1114" s="849"/>
      <c r="J1114" s="849"/>
      <c r="K1114" s="849"/>
      <c r="L1114" s="849"/>
      <c r="M1114" s="849"/>
      <c r="N1114" s="849">
        <v>0.4</v>
      </c>
      <c r="O1114" s="849">
        <v>615.6</v>
      </c>
      <c r="P1114" s="837"/>
      <c r="Q1114" s="850">
        <v>1539</v>
      </c>
    </row>
    <row r="1115" spans="1:17" ht="14.4" customHeight="1" x14ac:dyDescent="0.3">
      <c r="A1115" s="831" t="s">
        <v>579</v>
      </c>
      <c r="B1115" s="832" t="s">
        <v>6702</v>
      </c>
      <c r="C1115" s="832" t="s">
        <v>5423</v>
      </c>
      <c r="D1115" s="832" t="s">
        <v>5841</v>
      </c>
      <c r="E1115" s="832" t="s">
        <v>5838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0.3</v>
      </c>
      <c r="O1115" s="849">
        <v>531.92999999999995</v>
      </c>
      <c r="P1115" s="837"/>
      <c r="Q1115" s="850">
        <v>1773.1</v>
      </c>
    </row>
    <row r="1116" spans="1:17" ht="14.4" customHeight="1" x14ac:dyDescent="0.3">
      <c r="A1116" s="831" t="s">
        <v>579</v>
      </c>
      <c r="B1116" s="832" t="s">
        <v>6702</v>
      </c>
      <c r="C1116" s="832" t="s">
        <v>5423</v>
      </c>
      <c r="D1116" s="832" t="s">
        <v>5439</v>
      </c>
      <c r="E1116" s="832" t="s">
        <v>5440</v>
      </c>
      <c r="F1116" s="849">
        <v>1.9</v>
      </c>
      <c r="G1116" s="849">
        <v>478.84</v>
      </c>
      <c r="H1116" s="849">
        <v>0.63332760194161919</v>
      </c>
      <c r="I1116" s="849">
        <v>252.02105263157895</v>
      </c>
      <c r="J1116" s="849">
        <v>3</v>
      </c>
      <c r="K1116" s="849">
        <v>756.06999999999994</v>
      </c>
      <c r="L1116" s="849">
        <v>1</v>
      </c>
      <c r="M1116" s="849">
        <v>252.02333333333331</v>
      </c>
      <c r="N1116" s="849">
        <v>3.4000000000000004</v>
      </c>
      <c r="O1116" s="849">
        <v>856.86000000000013</v>
      </c>
      <c r="P1116" s="837">
        <v>1.1333077625087626</v>
      </c>
      <c r="Q1116" s="850">
        <v>252.01764705882354</v>
      </c>
    </row>
    <row r="1117" spans="1:17" ht="14.4" customHeight="1" x14ac:dyDescent="0.3">
      <c r="A1117" s="831" t="s">
        <v>579</v>
      </c>
      <c r="B1117" s="832" t="s">
        <v>6702</v>
      </c>
      <c r="C1117" s="832" t="s">
        <v>5423</v>
      </c>
      <c r="D1117" s="832" t="s">
        <v>5845</v>
      </c>
      <c r="E1117" s="832" t="s">
        <v>5846</v>
      </c>
      <c r="F1117" s="849"/>
      <c r="G1117" s="849"/>
      <c r="H1117" s="849"/>
      <c r="I1117" s="849"/>
      <c r="J1117" s="849"/>
      <c r="K1117" s="849"/>
      <c r="L1117" s="849"/>
      <c r="M1117" s="849"/>
      <c r="N1117" s="849">
        <v>1</v>
      </c>
      <c r="O1117" s="849">
        <v>3816.93</v>
      </c>
      <c r="P1117" s="837"/>
      <c r="Q1117" s="850">
        <v>3816.93</v>
      </c>
    </row>
    <row r="1118" spans="1:17" ht="14.4" customHeight="1" x14ac:dyDescent="0.3">
      <c r="A1118" s="831" t="s">
        <v>579</v>
      </c>
      <c r="B1118" s="832" t="s">
        <v>6702</v>
      </c>
      <c r="C1118" s="832" t="s">
        <v>5423</v>
      </c>
      <c r="D1118" s="832" t="s">
        <v>5847</v>
      </c>
      <c r="E1118" s="832" t="s">
        <v>5440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2</v>
      </c>
      <c r="O1118" s="849">
        <v>1094.4000000000001</v>
      </c>
      <c r="P1118" s="837"/>
      <c r="Q1118" s="850">
        <v>547.20000000000005</v>
      </c>
    </row>
    <row r="1119" spans="1:17" ht="14.4" customHeight="1" x14ac:dyDescent="0.3">
      <c r="A1119" s="831" t="s">
        <v>579</v>
      </c>
      <c r="B1119" s="832" t="s">
        <v>6702</v>
      </c>
      <c r="C1119" s="832" t="s">
        <v>5423</v>
      </c>
      <c r="D1119" s="832" t="s">
        <v>5441</v>
      </c>
      <c r="E1119" s="832" t="s">
        <v>5440</v>
      </c>
      <c r="F1119" s="849">
        <v>24</v>
      </c>
      <c r="G1119" s="849">
        <v>44372.880000000005</v>
      </c>
      <c r="H1119" s="849">
        <v>0.92307692307692324</v>
      </c>
      <c r="I1119" s="849">
        <v>1848.8700000000001</v>
      </c>
      <c r="J1119" s="849">
        <v>26</v>
      </c>
      <c r="K1119" s="849">
        <v>48070.619999999995</v>
      </c>
      <c r="L1119" s="849">
        <v>1</v>
      </c>
      <c r="M1119" s="849">
        <v>1848.87</v>
      </c>
      <c r="N1119" s="849">
        <v>42</v>
      </c>
      <c r="O1119" s="849">
        <v>77652.540000000008</v>
      </c>
      <c r="P1119" s="837">
        <v>1.6153846153846156</v>
      </c>
      <c r="Q1119" s="850">
        <v>1848.8700000000001</v>
      </c>
    </row>
    <row r="1120" spans="1:17" ht="14.4" customHeight="1" x14ac:dyDescent="0.3">
      <c r="A1120" s="831" t="s">
        <v>579</v>
      </c>
      <c r="B1120" s="832" t="s">
        <v>6702</v>
      </c>
      <c r="C1120" s="832" t="s">
        <v>5423</v>
      </c>
      <c r="D1120" s="832" t="s">
        <v>5848</v>
      </c>
      <c r="E1120" s="832" t="s">
        <v>5849</v>
      </c>
      <c r="F1120" s="849">
        <v>6</v>
      </c>
      <c r="G1120" s="849">
        <v>14301.84</v>
      </c>
      <c r="H1120" s="849">
        <v>6</v>
      </c>
      <c r="I1120" s="849">
        <v>2383.64</v>
      </c>
      <c r="J1120" s="849">
        <v>1</v>
      </c>
      <c r="K1120" s="849">
        <v>2383.64</v>
      </c>
      <c r="L1120" s="849">
        <v>1</v>
      </c>
      <c r="M1120" s="849">
        <v>2383.64</v>
      </c>
      <c r="N1120" s="849">
        <v>5</v>
      </c>
      <c r="O1120" s="849">
        <v>10180.119999999999</v>
      </c>
      <c r="P1120" s="837">
        <v>4.2708294876743134</v>
      </c>
      <c r="Q1120" s="850">
        <v>2036.0239999999999</v>
      </c>
    </row>
    <row r="1121" spans="1:17" ht="14.4" customHeight="1" x14ac:dyDescent="0.3">
      <c r="A1121" s="831" t="s">
        <v>579</v>
      </c>
      <c r="B1121" s="832" t="s">
        <v>6702</v>
      </c>
      <c r="C1121" s="832" t="s">
        <v>5423</v>
      </c>
      <c r="D1121" s="832" t="s">
        <v>5850</v>
      </c>
      <c r="E1121" s="832" t="s">
        <v>5851</v>
      </c>
      <c r="F1121" s="849">
        <v>49</v>
      </c>
      <c r="G1121" s="849">
        <v>74121.319999999992</v>
      </c>
      <c r="H1121" s="849">
        <v>2.2272727272727271</v>
      </c>
      <c r="I1121" s="849">
        <v>1512.6799999999998</v>
      </c>
      <c r="J1121" s="849">
        <v>22</v>
      </c>
      <c r="K1121" s="849">
        <v>33278.959999999999</v>
      </c>
      <c r="L1121" s="849">
        <v>1</v>
      </c>
      <c r="M1121" s="849">
        <v>1512.68</v>
      </c>
      <c r="N1121" s="849">
        <v>45</v>
      </c>
      <c r="O1121" s="849">
        <v>61639.09</v>
      </c>
      <c r="P1121" s="837">
        <v>1.8521939988509255</v>
      </c>
      <c r="Q1121" s="850">
        <v>1369.7575555555554</v>
      </c>
    </row>
    <row r="1122" spans="1:17" ht="14.4" customHeight="1" x14ac:dyDescent="0.3">
      <c r="A1122" s="831" t="s">
        <v>579</v>
      </c>
      <c r="B1122" s="832" t="s">
        <v>6702</v>
      </c>
      <c r="C1122" s="832" t="s">
        <v>5423</v>
      </c>
      <c r="D1122" s="832" t="s">
        <v>5852</v>
      </c>
      <c r="E1122" s="832" t="s">
        <v>5853</v>
      </c>
      <c r="F1122" s="849">
        <v>9</v>
      </c>
      <c r="G1122" s="849">
        <v>205591.77</v>
      </c>
      <c r="H1122" s="849">
        <v>2.25</v>
      </c>
      <c r="I1122" s="849">
        <v>22843.53</v>
      </c>
      <c r="J1122" s="849">
        <v>4</v>
      </c>
      <c r="K1122" s="849">
        <v>91374.12</v>
      </c>
      <c r="L1122" s="849">
        <v>1</v>
      </c>
      <c r="M1122" s="849">
        <v>22843.53</v>
      </c>
      <c r="N1122" s="849">
        <v>9</v>
      </c>
      <c r="O1122" s="849">
        <v>178039.8</v>
      </c>
      <c r="P1122" s="837">
        <v>1.9484707486102191</v>
      </c>
      <c r="Q1122" s="850">
        <v>19782.199999999997</v>
      </c>
    </row>
    <row r="1123" spans="1:17" ht="14.4" customHeight="1" x14ac:dyDescent="0.3">
      <c r="A1123" s="831" t="s">
        <v>579</v>
      </c>
      <c r="B1123" s="832" t="s">
        <v>6702</v>
      </c>
      <c r="C1123" s="832" t="s">
        <v>5423</v>
      </c>
      <c r="D1123" s="832" t="s">
        <v>5854</v>
      </c>
      <c r="E1123" s="832" t="s">
        <v>5855</v>
      </c>
      <c r="F1123" s="849">
        <v>24</v>
      </c>
      <c r="G1123" s="849">
        <v>203795.03999999998</v>
      </c>
      <c r="H1123" s="849">
        <v>1.6</v>
      </c>
      <c r="I1123" s="849">
        <v>8491.4599999999991</v>
      </c>
      <c r="J1123" s="849">
        <v>15</v>
      </c>
      <c r="K1123" s="849">
        <v>127371.89999999998</v>
      </c>
      <c r="L1123" s="849">
        <v>1</v>
      </c>
      <c r="M1123" s="849">
        <v>8491.4599999999991</v>
      </c>
      <c r="N1123" s="849">
        <v>24</v>
      </c>
      <c r="O1123" s="849">
        <v>203795.03999999998</v>
      </c>
      <c r="P1123" s="837">
        <v>1.6</v>
      </c>
      <c r="Q1123" s="850">
        <v>8491.4599999999991</v>
      </c>
    </row>
    <row r="1124" spans="1:17" ht="14.4" customHeight="1" x14ac:dyDescent="0.3">
      <c r="A1124" s="831" t="s">
        <v>579</v>
      </c>
      <c r="B1124" s="832" t="s">
        <v>6702</v>
      </c>
      <c r="C1124" s="832" t="s">
        <v>5423</v>
      </c>
      <c r="D1124" s="832" t="s">
        <v>5856</v>
      </c>
      <c r="E1124" s="832" t="s">
        <v>5857</v>
      </c>
      <c r="F1124" s="849">
        <v>97</v>
      </c>
      <c r="G1124" s="849">
        <v>290926.28000000003</v>
      </c>
      <c r="H1124" s="849">
        <v>1.6724137931034484</v>
      </c>
      <c r="I1124" s="849">
        <v>2999.2400000000002</v>
      </c>
      <c r="J1124" s="849">
        <v>58</v>
      </c>
      <c r="K1124" s="849">
        <v>173955.92</v>
      </c>
      <c r="L1124" s="849">
        <v>1</v>
      </c>
      <c r="M1124" s="849">
        <v>2999.2400000000002</v>
      </c>
      <c r="N1124" s="849">
        <v>94</v>
      </c>
      <c r="O1124" s="849">
        <v>281928.56</v>
      </c>
      <c r="P1124" s="837">
        <v>1.6206896551724137</v>
      </c>
      <c r="Q1124" s="850">
        <v>2999.24</v>
      </c>
    </row>
    <row r="1125" spans="1:17" ht="14.4" customHeight="1" x14ac:dyDescent="0.3">
      <c r="A1125" s="831" t="s">
        <v>579</v>
      </c>
      <c r="B1125" s="832" t="s">
        <v>6702</v>
      </c>
      <c r="C1125" s="832" t="s">
        <v>5423</v>
      </c>
      <c r="D1125" s="832" t="s">
        <v>5858</v>
      </c>
      <c r="E1125" s="832" t="s">
        <v>5859</v>
      </c>
      <c r="F1125" s="849">
        <v>1</v>
      </c>
      <c r="G1125" s="849">
        <v>8076.38</v>
      </c>
      <c r="H1125" s="849">
        <v>1</v>
      </c>
      <c r="I1125" s="849">
        <v>8076.38</v>
      </c>
      <c r="J1125" s="849">
        <v>1</v>
      </c>
      <c r="K1125" s="849">
        <v>8076.38</v>
      </c>
      <c r="L1125" s="849">
        <v>1</v>
      </c>
      <c r="M1125" s="849">
        <v>8076.38</v>
      </c>
      <c r="N1125" s="849">
        <v>1</v>
      </c>
      <c r="O1125" s="849">
        <v>8076.38</v>
      </c>
      <c r="P1125" s="837">
        <v>1</v>
      </c>
      <c r="Q1125" s="850">
        <v>8076.38</v>
      </c>
    </row>
    <row r="1126" spans="1:17" ht="14.4" customHeight="1" x14ac:dyDescent="0.3">
      <c r="A1126" s="831" t="s">
        <v>579</v>
      </c>
      <c r="B1126" s="832" t="s">
        <v>6702</v>
      </c>
      <c r="C1126" s="832" t="s">
        <v>5423</v>
      </c>
      <c r="D1126" s="832" t="s">
        <v>5864</v>
      </c>
      <c r="E1126" s="832" t="s">
        <v>5865</v>
      </c>
      <c r="F1126" s="849"/>
      <c r="G1126" s="849"/>
      <c r="H1126" s="849"/>
      <c r="I1126" s="849"/>
      <c r="J1126" s="849">
        <v>6</v>
      </c>
      <c r="K1126" s="849">
        <v>7399.62</v>
      </c>
      <c r="L1126" s="849">
        <v>1</v>
      </c>
      <c r="M1126" s="849">
        <v>1233.27</v>
      </c>
      <c r="N1126" s="849">
        <v>3</v>
      </c>
      <c r="O1126" s="849">
        <v>3699.81</v>
      </c>
      <c r="P1126" s="837">
        <v>0.5</v>
      </c>
      <c r="Q1126" s="850">
        <v>1233.27</v>
      </c>
    </row>
    <row r="1127" spans="1:17" ht="14.4" customHeight="1" x14ac:dyDescent="0.3">
      <c r="A1127" s="831" t="s">
        <v>579</v>
      </c>
      <c r="B1127" s="832" t="s">
        <v>6702</v>
      </c>
      <c r="C1127" s="832" t="s">
        <v>5423</v>
      </c>
      <c r="D1127" s="832" t="s">
        <v>5866</v>
      </c>
      <c r="E1127" s="832" t="s">
        <v>5867</v>
      </c>
      <c r="F1127" s="849"/>
      <c r="G1127" s="849"/>
      <c r="H1127" s="849"/>
      <c r="I1127" s="849"/>
      <c r="J1127" s="849">
        <v>4</v>
      </c>
      <c r="K1127" s="849">
        <v>23098.48</v>
      </c>
      <c r="L1127" s="849">
        <v>1</v>
      </c>
      <c r="M1127" s="849">
        <v>5774.62</v>
      </c>
      <c r="N1127" s="849">
        <v>1</v>
      </c>
      <c r="O1127" s="849">
        <v>5774.62</v>
      </c>
      <c r="P1127" s="837">
        <v>0.25</v>
      </c>
      <c r="Q1127" s="850">
        <v>5774.62</v>
      </c>
    </row>
    <row r="1128" spans="1:17" ht="14.4" customHeight="1" x14ac:dyDescent="0.3">
      <c r="A1128" s="831" t="s">
        <v>579</v>
      </c>
      <c r="B1128" s="832" t="s">
        <v>6702</v>
      </c>
      <c r="C1128" s="832" t="s">
        <v>5423</v>
      </c>
      <c r="D1128" s="832" t="s">
        <v>5868</v>
      </c>
      <c r="E1128" s="832" t="s">
        <v>5869</v>
      </c>
      <c r="F1128" s="849"/>
      <c r="G1128" s="849"/>
      <c r="H1128" s="849"/>
      <c r="I1128" s="849"/>
      <c r="J1128" s="849">
        <v>4</v>
      </c>
      <c r="K1128" s="849">
        <v>34817.68</v>
      </c>
      <c r="L1128" s="849">
        <v>1</v>
      </c>
      <c r="M1128" s="849">
        <v>8704.42</v>
      </c>
      <c r="N1128" s="849">
        <v>1</v>
      </c>
      <c r="O1128" s="849">
        <v>8704.42</v>
      </c>
      <c r="P1128" s="837">
        <v>0.25</v>
      </c>
      <c r="Q1128" s="850">
        <v>8704.42</v>
      </c>
    </row>
    <row r="1129" spans="1:17" ht="14.4" customHeight="1" x14ac:dyDescent="0.3">
      <c r="A1129" s="831" t="s">
        <v>579</v>
      </c>
      <c r="B1129" s="832" t="s">
        <v>6702</v>
      </c>
      <c r="C1129" s="832" t="s">
        <v>5423</v>
      </c>
      <c r="D1129" s="832" t="s">
        <v>5870</v>
      </c>
      <c r="E1129" s="832" t="s">
        <v>5869</v>
      </c>
      <c r="F1129" s="849"/>
      <c r="G1129" s="849"/>
      <c r="H1129" s="849"/>
      <c r="I1129" s="849"/>
      <c r="J1129" s="849">
        <v>1</v>
      </c>
      <c r="K1129" s="849">
        <v>9397.75</v>
      </c>
      <c r="L1129" s="849">
        <v>1</v>
      </c>
      <c r="M1129" s="849">
        <v>9397.75</v>
      </c>
      <c r="N1129" s="849">
        <v>1</v>
      </c>
      <c r="O1129" s="849">
        <v>9397.75</v>
      </c>
      <c r="P1129" s="837">
        <v>1</v>
      </c>
      <c r="Q1129" s="850">
        <v>9397.75</v>
      </c>
    </row>
    <row r="1130" spans="1:17" ht="14.4" customHeight="1" x14ac:dyDescent="0.3">
      <c r="A1130" s="831" t="s">
        <v>579</v>
      </c>
      <c r="B1130" s="832" t="s">
        <v>6702</v>
      </c>
      <c r="C1130" s="832" t="s">
        <v>5423</v>
      </c>
      <c r="D1130" s="832" t="s">
        <v>5871</v>
      </c>
      <c r="E1130" s="832" t="s">
        <v>5872</v>
      </c>
      <c r="F1130" s="849"/>
      <c r="G1130" s="849"/>
      <c r="H1130" s="849"/>
      <c r="I1130" s="849"/>
      <c r="J1130" s="849">
        <v>5</v>
      </c>
      <c r="K1130" s="849">
        <v>8322</v>
      </c>
      <c r="L1130" s="849">
        <v>1</v>
      </c>
      <c r="M1130" s="849">
        <v>1664.4</v>
      </c>
      <c r="N1130" s="849">
        <v>1</v>
      </c>
      <c r="O1130" s="849">
        <v>1664.4</v>
      </c>
      <c r="P1130" s="837">
        <v>0.2</v>
      </c>
      <c r="Q1130" s="850">
        <v>1664.4</v>
      </c>
    </row>
    <row r="1131" spans="1:17" ht="14.4" customHeight="1" x14ac:dyDescent="0.3">
      <c r="A1131" s="831" t="s">
        <v>579</v>
      </c>
      <c r="B1131" s="832" t="s">
        <v>6702</v>
      </c>
      <c r="C1131" s="832" t="s">
        <v>5423</v>
      </c>
      <c r="D1131" s="832" t="s">
        <v>5879</v>
      </c>
      <c r="E1131" s="832" t="s">
        <v>5880</v>
      </c>
      <c r="F1131" s="849">
        <v>3</v>
      </c>
      <c r="G1131" s="849">
        <v>32337.659999999996</v>
      </c>
      <c r="H1131" s="849">
        <v>1</v>
      </c>
      <c r="I1131" s="849">
        <v>10779.22</v>
      </c>
      <c r="J1131" s="849">
        <v>3</v>
      </c>
      <c r="K1131" s="849">
        <v>32337.659999999996</v>
      </c>
      <c r="L1131" s="849">
        <v>1</v>
      </c>
      <c r="M1131" s="849">
        <v>10779.22</v>
      </c>
      <c r="N1131" s="849">
        <v>4</v>
      </c>
      <c r="O1131" s="849">
        <v>43116.88</v>
      </c>
      <c r="P1131" s="837">
        <v>1.3333333333333335</v>
      </c>
      <c r="Q1131" s="850">
        <v>10779.22</v>
      </c>
    </row>
    <row r="1132" spans="1:17" ht="14.4" customHeight="1" x14ac:dyDescent="0.3">
      <c r="A1132" s="831" t="s">
        <v>579</v>
      </c>
      <c r="B1132" s="832" t="s">
        <v>6702</v>
      </c>
      <c r="C1132" s="832" t="s">
        <v>5423</v>
      </c>
      <c r="D1132" s="832" t="s">
        <v>5881</v>
      </c>
      <c r="E1132" s="832" t="s">
        <v>5882</v>
      </c>
      <c r="F1132" s="849">
        <v>1</v>
      </c>
      <c r="G1132" s="849">
        <v>9112.75</v>
      </c>
      <c r="H1132" s="849"/>
      <c r="I1132" s="849">
        <v>9112.75</v>
      </c>
      <c r="J1132" s="849"/>
      <c r="K1132" s="849"/>
      <c r="L1132" s="849"/>
      <c r="M1132" s="849"/>
      <c r="N1132" s="849">
        <v>2</v>
      </c>
      <c r="O1132" s="849">
        <v>18225.5</v>
      </c>
      <c r="P1132" s="837"/>
      <c r="Q1132" s="850">
        <v>9112.75</v>
      </c>
    </row>
    <row r="1133" spans="1:17" ht="14.4" customHeight="1" x14ac:dyDescent="0.3">
      <c r="A1133" s="831" t="s">
        <v>579</v>
      </c>
      <c r="B1133" s="832" t="s">
        <v>6702</v>
      </c>
      <c r="C1133" s="832" t="s">
        <v>5423</v>
      </c>
      <c r="D1133" s="832" t="s">
        <v>5883</v>
      </c>
      <c r="E1133" s="832" t="s">
        <v>5884</v>
      </c>
      <c r="F1133" s="849">
        <v>9</v>
      </c>
      <c r="G1133" s="849">
        <v>11024.82</v>
      </c>
      <c r="H1133" s="849">
        <v>1.8</v>
      </c>
      <c r="I1133" s="849">
        <v>1224.98</v>
      </c>
      <c r="J1133" s="849">
        <v>5</v>
      </c>
      <c r="K1133" s="849">
        <v>6124.9</v>
      </c>
      <c r="L1133" s="849">
        <v>1</v>
      </c>
      <c r="M1133" s="849">
        <v>1224.98</v>
      </c>
      <c r="N1133" s="849">
        <v>15</v>
      </c>
      <c r="O1133" s="849">
        <v>17544.419999999998</v>
      </c>
      <c r="P1133" s="837">
        <v>2.8644418684386683</v>
      </c>
      <c r="Q1133" s="850">
        <v>1169.6279999999999</v>
      </c>
    </row>
    <row r="1134" spans="1:17" ht="14.4" customHeight="1" x14ac:dyDescent="0.3">
      <c r="A1134" s="831" t="s">
        <v>579</v>
      </c>
      <c r="B1134" s="832" t="s">
        <v>6702</v>
      </c>
      <c r="C1134" s="832" t="s">
        <v>5423</v>
      </c>
      <c r="D1134" s="832" t="s">
        <v>5885</v>
      </c>
      <c r="E1134" s="832" t="s">
        <v>5884</v>
      </c>
      <c r="F1134" s="849">
        <v>10</v>
      </c>
      <c r="G1134" s="849">
        <v>19017.3</v>
      </c>
      <c r="H1134" s="849">
        <v>1.1111111111111112</v>
      </c>
      <c r="I1134" s="849">
        <v>1901.73</v>
      </c>
      <c r="J1134" s="849">
        <v>9</v>
      </c>
      <c r="K1134" s="849">
        <v>17115.57</v>
      </c>
      <c r="L1134" s="849">
        <v>1</v>
      </c>
      <c r="M1134" s="849">
        <v>1901.73</v>
      </c>
      <c r="N1134" s="849">
        <v>12</v>
      </c>
      <c r="O1134" s="849">
        <v>22820.76</v>
      </c>
      <c r="P1134" s="837">
        <v>1.3333333333333333</v>
      </c>
      <c r="Q1134" s="850">
        <v>1901.7299999999998</v>
      </c>
    </row>
    <row r="1135" spans="1:17" ht="14.4" customHeight="1" x14ac:dyDescent="0.3">
      <c r="A1135" s="831" t="s">
        <v>579</v>
      </c>
      <c r="B1135" s="832" t="s">
        <v>6702</v>
      </c>
      <c r="C1135" s="832" t="s">
        <v>5423</v>
      </c>
      <c r="D1135" s="832" t="s">
        <v>5889</v>
      </c>
      <c r="E1135" s="832" t="s">
        <v>5890</v>
      </c>
      <c r="F1135" s="849">
        <v>2</v>
      </c>
      <c r="G1135" s="849">
        <v>5594.3</v>
      </c>
      <c r="H1135" s="849"/>
      <c r="I1135" s="849">
        <v>2797.15</v>
      </c>
      <c r="J1135" s="849"/>
      <c r="K1135" s="849"/>
      <c r="L1135" s="849"/>
      <c r="M1135" s="849"/>
      <c r="N1135" s="849"/>
      <c r="O1135" s="849"/>
      <c r="P1135" s="837"/>
      <c r="Q1135" s="850"/>
    </row>
    <row r="1136" spans="1:17" ht="14.4" customHeight="1" x14ac:dyDescent="0.3">
      <c r="A1136" s="831" t="s">
        <v>579</v>
      </c>
      <c r="B1136" s="832" t="s">
        <v>6702</v>
      </c>
      <c r="C1136" s="832" t="s">
        <v>5423</v>
      </c>
      <c r="D1136" s="832" t="s">
        <v>5891</v>
      </c>
      <c r="E1136" s="832" t="s">
        <v>5892</v>
      </c>
      <c r="F1136" s="849">
        <v>3</v>
      </c>
      <c r="G1136" s="849">
        <v>9834.06</v>
      </c>
      <c r="H1136" s="849">
        <v>1.5</v>
      </c>
      <c r="I1136" s="849">
        <v>3278.02</v>
      </c>
      <c r="J1136" s="849">
        <v>2</v>
      </c>
      <c r="K1136" s="849">
        <v>6556.04</v>
      </c>
      <c r="L1136" s="849">
        <v>1</v>
      </c>
      <c r="M1136" s="849">
        <v>3278.02</v>
      </c>
      <c r="N1136" s="849">
        <v>1</v>
      </c>
      <c r="O1136" s="849">
        <v>3278.02</v>
      </c>
      <c r="P1136" s="837">
        <v>0.5</v>
      </c>
      <c r="Q1136" s="850">
        <v>3278.02</v>
      </c>
    </row>
    <row r="1137" spans="1:17" ht="14.4" customHeight="1" x14ac:dyDescent="0.3">
      <c r="A1137" s="831" t="s">
        <v>579</v>
      </c>
      <c r="B1137" s="832" t="s">
        <v>6702</v>
      </c>
      <c r="C1137" s="832" t="s">
        <v>5423</v>
      </c>
      <c r="D1137" s="832" t="s">
        <v>5893</v>
      </c>
      <c r="E1137" s="832" t="s">
        <v>5894</v>
      </c>
      <c r="F1137" s="849">
        <v>5</v>
      </c>
      <c r="G1137" s="849">
        <v>34842.550000000003</v>
      </c>
      <c r="H1137" s="849"/>
      <c r="I1137" s="849">
        <v>6968.51</v>
      </c>
      <c r="J1137" s="849"/>
      <c r="K1137" s="849"/>
      <c r="L1137" s="849"/>
      <c r="M1137" s="849"/>
      <c r="N1137" s="849">
        <v>2</v>
      </c>
      <c r="O1137" s="849">
        <v>13937.02</v>
      </c>
      <c r="P1137" s="837"/>
      <c r="Q1137" s="850">
        <v>6968.51</v>
      </c>
    </row>
    <row r="1138" spans="1:17" ht="14.4" customHeight="1" x14ac:dyDescent="0.3">
      <c r="A1138" s="831" t="s">
        <v>579</v>
      </c>
      <c r="B1138" s="832" t="s">
        <v>6702</v>
      </c>
      <c r="C1138" s="832" t="s">
        <v>5423</v>
      </c>
      <c r="D1138" s="832" t="s">
        <v>5895</v>
      </c>
      <c r="E1138" s="832" t="s">
        <v>5894</v>
      </c>
      <c r="F1138" s="849">
        <v>1</v>
      </c>
      <c r="G1138" s="849">
        <v>8342.73</v>
      </c>
      <c r="H1138" s="849">
        <v>1</v>
      </c>
      <c r="I1138" s="849">
        <v>8342.73</v>
      </c>
      <c r="J1138" s="849">
        <v>1</v>
      </c>
      <c r="K1138" s="849">
        <v>8342.73</v>
      </c>
      <c r="L1138" s="849">
        <v>1</v>
      </c>
      <c r="M1138" s="849">
        <v>8342.73</v>
      </c>
      <c r="N1138" s="849"/>
      <c r="O1138" s="849"/>
      <c r="P1138" s="837"/>
      <c r="Q1138" s="850"/>
    </row>
    <row r="1139" spans="1:17" ht="14.4" customHeight="1" x14ac:dyDescent="0.3">
      <c r="A1139" s="831" t="s">
        <v>579</v>
      </c>
      <c r="B1139" s="832" t="s">
        <v>6702</v>
      </c>
      <c r="C1139" s="832" t="s">
        <v>5423</v>
      </c>
      <c r="D1139" s="832" t="s">
        <v>5896</v>
      </c>
      <c r="E1139" s="832" t="s">
        <v>5897</v>
      </c>
      <c r="F1139" s="849"/>
      <c r="G1139" s="849"/>
      <c r="H1139" s="849"/>
      <c r="I1139" s="849"/>
      <c r="J1139" s="849">
        <v>1</v>
      </c>
      <c r="K1139" s="849">
        <v>10084.85</v>
      </c>
      <c r="L1139" s="849">
        <v>1</v>
      </c>
      <c r="M1139" s="849">
        <v>10084.85</v>
      </c>
      <c r="N1139" s="849"/>
      <c r="O1139" s="849"/>
      <c r="P1139" s="837"/>
      <c r="Q1139" s="850"/>
    </row>
    <row r="1140" spans="1:17" ht="14.4" customHeight="1" x14ac:dyDescent="0.3">
      <c r="A1140" s="831" t="s">
        <v>579</v>
      </c>
      <c r="B1140" s="832" t="s">
        <v>6702</v>
      </c>
      <c r="C1140" s="832" t="s">
        <v>5423</v>
      </c>
      <c r="D1140" s="832" t="s">
        <v>5900</v>
      </c>
      <c r="E1140" s="832" t="s">
        <v>5899</v>
      </c>
      <c r="F1140" s="849">
        <v>1</v>
      </c>
      <c r="G1140" s="849">
        <v>10320.11</v>
      </c>
      <c r="H1140" s="849">
        <v>1</v>
      </c>
      <c r="I1140" s="849">
        <v>10320.11</v>
      </c>
      <c r="J1140" s="849">
        <v>1</v>
      </c>
      <c r="K1140" s="849">
        <v>10320.11</v>
      </c>
      <c r="L1140" s="849">
        <v>1</v>
      </c>
      <c r="M1140" s="849">
        <v>10320.11</v>
      </c>
      <c r="N1140" s="849">
        <v>1</v>
      </c>
      <c r="O1140" s="849">
        <v>10320.11</v>
      </c>
      <c r="P1140" s="837">
        <v>1</v>
      </c>
      <c r="Q1140" s="850">
        <v>10320.11</v>
      </c>
    </row>
    <row r="1141" spans="1:17" ht="14.4" customHeight="1" x14ac:dyDescent="0.3">
      <c r="A1141" s="831" t="s">
        <v>579</v>
      </c>
      <c r="B1141" s="832" t="s">
        <v>6702</v>
      </c>
      <c r="C1141" s="832" t="s">
        <v>5423</v>
      </c>
      <c r="D1141" s="832" t="s">
        <v>5442</v>
      </c>
      <c r="E1141" s="832" t="s">
        <v>5443</v>
      </c>
      <c r="F1141" s="849">
        <v>2</v>
      </c>
      <c r="G1141" s="849">
        <v>19473.28</v>
      </c>
      <c r="H1141" s="849">
        <v>2</v>
      </c>
      <c r="I1141" s="849">
        <v>9736.64</v>
      </c>
      <c r="J1141" s="849">
        <v>1</v>
      </c>
      <c r="K1141" s="849">
        <v>9736.64</v>
      </c>
      <c r="L1141" s="849">
        <v>1</v>
      </c>
      <c r="M1141" s="849">
        <v>9736.64</v>
      </c>
      <c r="N1141" s="849"/>
      <c r="O1141" s="849"/>
      <c r="P1141" s="837"/>
      <c r="Q1141" s="850"/>
    </row>
    <row r="1142" spans="1:17" ht="14.4" customHeight="1" x14ac:dyDescent="0.3">
      <c r="A1142" s="831" t="s">
        <v>579</v>
      </c>
      <c r="B1142" s="832" t="s">
        <v>6702</v>
      </c>
      <c r="C1142" s="832" t="s">
        <v>5423</v>
      </c>
      <c r="D1142" s="832" t="s">
        <v>5901</v>
      </c>
      <c r="E1142" s="832" t="s">
        <v>5902</v>
      </c>
      <c r="F1142" s="849">
        <v>1</v>
      </c>
      <c r="G1142" s="849">
        <v>10257.93</v>
      </c>
      <c r="H1142" s="849"/>
      <c r="I1142" s="849">
        <v>10257.93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579</v>
      </c>
      <c r="B1143" s="832" t="s">
        <v>6702</v>
      </c>
      <c r="C1143" s="832" t="s">
        <v>5423</v>
      </c>
      <c r="D1143" s="832" t="s">
        <v>6742</v>
      </c>
      <c r="E1143" s="832" t="s">
        <v>6743</v>
      </c>
      <c r="F1143" s="849"/>
      <c r="G1143" s="849"/>
      <c r="H1143" s="849"/>
      <c r="I1143" s="849"/>
      <c r="J1143" s="849">
        <v>4</v>
      </c>
      <c r="K1143" s="849">
        <v>3934.04</v>
      </c>
      <c r="L1143" s="849">
        <v>1</v>
      </c>
      <c r="M1143" s="849">
        <v>983.51</v>
      </c>
      <c r="N1143" s="849"/>
      <c r="O1143" s="849"/>
      <c r="P1143" s="837"/>
      <c r="Q1143" s="850"/>
    </row>
    <row r="1144" spans="1:17" ht="14.4" customHeight="1" x14ac:dyDescent="0.3">
      <c r="A1144" s="831" t="s">
        <v>579</v>
      </c>
      <c r="B1144" s="832" t="s">
        <v>6702</v>
      </c>
      <c r="C1144" s="832" t="s">
        <v>5423</v>
      </c>
      <c r="D1144" s="832" t="s">
        <v>6744</v>
      </c>
      <c r="E1144" s="832" t="s">
        <v>6745</v>
      </c>
      <c r="F1144" s="849"/>
      <c r="G1144" s="849"/>
      <c r="H1144" s="849"/>
      <c r="I1144" s="849"/>
      <c r="J1144" s="849">
        <v>5</v>
      </c>
      <c r="K1144" s="849">
        <v>8850.5499999999993</v>
      </c>
      <c r="L1144" s="849">
        <v>1</v>
      </c>
      <c r="M1144" s="849">
        <v>1770.11</v>
      </c>
      <c r="N1144" s="849"/>
      <c r="O1144" s="849"/>
      <c r="P1144" s="837"/>
      <c r="Q1144" s="850"/>
    </row>
    <row r="1145" spans="1:17" ht="14.4" customHeight="1" x14ac:dyDescent="0.3">
      <c r="A1145" s="831" t="s">
        <v>579</v>
      </c>
      <c r="B1145" s="832" t="s">
        <v>6702</v>
      </c>
      <c r="C1145" s="832" t="s">
        <v>5423</v>
      </c>
      <c r="D1145" s="832" t="s">
        <v>5907</v>
      </c>
      <c r="E1145" s="832" t="s">
        <v>5908</v>
      </c>
      <c r="F1145" s="849">
        <v>3</v>
      </c>
      <c r="G1145" s="849">
        <v>3572.34</v>
      </c>
      <c r="H1145" s="849">
        <v>0.42857142857142866</v>
      </c>
      <c r="I1145" s="849">
        <v>1190.78</v>
      </c>
      <c r="J1145" s="849">
        <v>7</v>
      </c>
      <c r="K1145" s="849">
        <v>8335.4599999999991</v>
      </c>
      <c r="L1145" s="849">
        <v>1</v>
      </c>
      <c r="M1145" s="849">
        <v>1190.78</v>
      </c>
      <c r="N1145" s="849"/>
      <c r="O1145" s="849"/>
      <c r="P1145" s="837"/>
      <c r="Q1145" s="850"/>
    </row>
    <row r="1146" spans="1:17" ht="14.4" customHeight="1" x14ac:dyDescent="0.3">
      <c r="A1146" s="831" t="s">
        <v>579</v>
      </c>
      <c r="B1146" s="832" t="s">
        <v>6702</v>
      </c>
      <c r="C1146" s="832" t="s">
        <v>5423</v>
      </c>
      <c r="D1146" s="832" t="s">
        <v>5909</v>
      </c>
      <c r="E1146" s="832" t="s">
        <v>5908</v>
      </c>
      <c r="F1146" s="849">
        <v>15</v>
      </c>
      <c r="G1146" s="849">
        <v>18390.3</v>
      </c>
      <c r="H1146" s="849">
        <v>1.875</v>
      </c>
      <c r="I1146" s="849">
        <v>1226.02</v>
      </c>
      <c r="J1146" s="849">
        <v>8</v>
      </c>
      <c r="K1146" s="849">
        <v>9808.16</v>
      </c>
      <c r="L1146" s="849">
        <v>1</v>
      </c>
      <c r="M1146" s="849">
        <v>1226.02</v>
      </c>
      <c r="N1146" s="849"/>
      <c r="O1146" s="849"/>
      <c r="P1146" s="837"/>
      <c r="Q1146" s="850"/>
    </row>
    <row r="1147" spans="1:17" ht="14.4" customHeight="1" x14ac:dyDescent="0.3">
      <c r="A1147" s="831" t="s">
        <v>579</v>
      </c>
      <c r="B1147" s="832" t="s">
        <v>6702</v>
      </c>
      <c r="C1147" s="832" t="s">
        <v>5423</v>
      </c>
      <c r="D1147" s="832" t="s">
        <v>5910</v>
      </c>
      <c r="E1147" s="832" t="s">
        <v>5908</v>
      </c>
      <c r="F1147" s="849">
        <v>3</v>
      </c>
      <c r="G1147" s="849">
        <v>3771.33</v>
      </c>
      <c r="H1147" s="849">
        <v>3</v>
      </c>
      <c r="I1147" s="849">
        <v>1257.1099999999999</v>
      </c>
      <c r="J1147" s="849">
        <v>1</v>
      </c>
      <c r="K1147" s="849">
        <v>1257.1099999999999</v>
      </c>
      <c r="L1147" s="849">
        <v>1</v>
      </c>
      <c r="M1147" s="849">
        <v>1257.1099999999999</v>
      </c>
      <c r="N1147" s="849"/>
      <c r="O1147" s="849"/>
      <c r="P1147" s="837"/>
      <c r="Q1147" s="850"/>
    </row>
    <row r="1148" spans="1:17" ht="14.4" customHeight="1" x14ac:dyDescent="0.3">
      <c r="A1148" s="831" t="s">
        <v>579</v>
      </c>
      <c r="B1148" s="832" t="s">
        <v>6702</v>
      </c>
      <c r="C1148" s="832" t="s">
        <v>5423</v>
      </c>
      <c r="D1148" s="832" t="s">
        <v>5911</v>
      </c>
      <c r="E1148" s="832" t="s">
        <v>5912</v>
      </c>
      <c r="F1148" s="849">
        <v>2</v>
      </c>
      <c r="G1148" s="849">
        <v>1662.12</v>
      </c>
      <c r="H1148" s="849"/>
      <c r="I1148" s="849">
        <v>831.06</v>
      </c>
      <c r="J1148" s="849"/>
      <c r="K1148" s="849"/>
      <c r="L1148" s="849"/>
      <c r="M1148" s="849"/>
      <c r="N1148" s="849"/>
      <c r="O1148" s="849"/>
      <c r="P1148" s="837"/>
      <c r="Q1148" s="850"/>
    </row>
    <row r="1149" spans="1:17" ht="14.4" customHeight="1" x14ac:dyDescent="0.3">
      <c r="A1149" s="831" t="s">
        <v>579</v>
      </c>
      <c r="B1149" s="832" t="s">
        <v>6702</v>
      </c>
      <c r="C1149" s="832" t="s">
        <v>5423</v>
      </c>
      <c r="D1149" s="832" t="s">
        <v>5913</v>
      </c>
      <c r="E1149" s="832" t="s">
        <v>5914</v>
      </c>
      <c r="F1149" s="849"/>
      <c r="G1149" s="849"/>
      <c r="H1149" s="849"/>
      <c r="I1149" s="849"/>
      <c r="J1149" s="849">
        <v>1</v>
      </c>
      <c r="K1149" s="849">
        <v>11236.25</v>
      </c>
      <c r="L1149" s="849">
        <v>1</v>
      </c>
      <c r="M1149" s="849">
        <v>11236.25</v>
      </c>
      <c r="N1149" s="849"/>
      <c r="O1149" s="849"/>
      <c r="P1149" s="837"/>
      <c r="Q1149" s="850"/>
    </row>
    <row r="1150" spans="1:17" ht="14.4" customHeight="1" x14ac:dyDescent="0.3">
      <c r="A1150" s="831" t="s">
        <v>579</v>
      </c>
      <c r="B1150" s="832" t="s">
        <v>6702</v>
      </c>
      <c r="C1150" s="832" t="s">
        <v>5423</v>
      </c>
      <c r="D1150" s="832" t="s">
        <v>5607</v>
      </c>
      <c r="E1150" s="832" t="s">
        <v>5917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16</v>
      </c>
      <c r="O1150" s="849">
        <v>112822.72</v>
      </c>
      <c r="P1150" s="837"/>
      <c r="Q1150" s="850">
        <v>7051.42</v>
      </c>
    </row>
    <row r="1151" spans="1:17" ht="14.4" customHeight="1" x14ac:dyDescent="0.3">
      <c r="A1151" s="831" t="s">
        <v>579</v>
      </c>
      <c r="B1151" s="832" t="s">
        <v>6702</v>
      </c>
      <c r="C1151" s="832" t="s">
        <v>5423</v>
      </c>
      <c r="D1151" s="832" t="s">
        <v>5923</v>
      </c>
      <c r="E1151" s="832" t="s">
        <v>5924</v>
      </c>
      <c r="F1151" s="849">
        <v>7</v>
      </c>
      <c r="G1151" s="849">
        <v>80997</v>
      </c>
      <c r="H1151" s="849">
        <v>3.5</v>
      </c>
      <c r="I1151" s="849">
        <v>11571</v>
      </c>
      <c r="J1151" s="849">
        <v>2</v>
      </c>
      <c r="K1151" s="849">
        <v>23142</v>
      </c>
      <c r="L1151" s="849">
        <v>1</v>
      </c>
      <c r="M1151" s="849">
        <v>11571</v>
      </c>
      <c r="N1151" s="849">
        <v>2</v>
      </c>
      <c r="O1151" s="849">
        <v>23142</v>
      </c>
      <c r="P1151" s="837">
        <v>1</v>
      </c>
      <c r="Q1151" s="850">
        <v>11571</v>
      </c>
    </row>
    <row r="1152" spans="1:17" ht="14.4" customHeight="1" x14ac:dyDescent="0.3">
      <c r="A1152" s="831" t="s">
        <v>579</v>
      </c>
      <c r="B1152" s="832" t="s">
        <v>6702</v>
      </c>
      <c r="C1152" s="832" t="s">
        <v>5423</v>
      </c>
      <c r="D1152" s="832" t="s">
        <v>5925</v>
      </c>
      <c r="E1152" s="832" t="s">
        <v>5436</v>
      </c>
      <c r="F1152" s="849">
        <v>21</v>
      </c>
      <c r="G1152" s="849">
        <v>28553.91</v>
      </c>
      <c r="H1152" s="849">
        <v>2.9999999999999996</v>
      </c>
      <c r="I1152" s="849">
        <v>1359.71</v>
      </c>
      <c r="J1152" s="849">
        <v>7</v>
      </c>
      <c r="K1152" s="849">
        <v>9517.9700000000012</v>
      </c>
      <c r="L1152" s="849">
        <v>1</v>
      </c>
      <c r="M1152" s="849">
        <v>1359.7100000000003</v>
      </c>
      <c r="N1152" s="849">
        <v>5</v>
      </c>
      <c r="O1152" s="849">
        <v>6798.55</v>
      </c>
      <c r="P1152" s="837">
        <v>0.71428571428571419</v>
      </c>
      <c r="Q1152" s="850">
        <v>1359.71</v>
      </c>
    </row>
    <row r="1153" spans="1:17" ht="14.4" customHeight="1" x14ac:dyDescent="0.3">
      <c r="A1153" s="831" t="s">
        <v>579</v>
      </c>
      <c r="B1153" s="832" t="s">
        <v>6702</v>
      </c>
      <c r="C1153" s="832" t="s">
        <v>5423</v>
      </c>
      <c r="D1153" s="832" t="s">
        <v>5926</v>
      </c>
      <c r="E1153" s="832" t="s">
        <v>5927</v>
      </c>
      <c r="F1153" s="849">
        <v>3</v>
      </c>
      <c r="G1153" s="849">
        <v>4271.88</v>
      </c>
      <c r="H1153" s="849"/>
      <c r="I1153" s="849">
        <v>1423.96</v>
      </c>
      <c r="J1153" s="849"/>
      <c r="K1153" s="849"/>
      <c r="L1153" s="849"/>
      <c r="M1153" s="849"/>
      <c r="N1153" s="849">
        <v>2</v>
      </c>
      <c r="O1153" s="849">
        <v>2847.92</v>
      </c>
      <c r="P1153" s="837"/>
      <c r="Q1153" s="850">
        <v>1423.96</v>
      </c>
    </row>
    <row r="1154" spans="1:17" ht="14.4" customHeight="1" x14ac:dyDescent="0.3">
      <c r="A1154" s="831" t="s">
        <v>579</v>
      </c>
      <c r="B1154" s="832" t="s">
        <v>6702</v>
      </c>
      <c r="C1154" s="832" t="s">
        <v>5423</v>
      </c>
      <c r="D1154" s="832" t="s">
        <v>5928</v>
      </c>
      <c r="E1154" s="832" t="s">
        <v>5929</v>
      </c>
      <c r="F1154" s="849">
        <v>10</v>
      </c>
      <c r="G1154" s="849">
        <v>2186.6999999999998</v>
      </c>
      <c r="H1154" s="849">
        <v>1.1111111111111109</v>
      </c>
      <c r="I1154" s="849">
        <v>218.67</v>
      </c>
      <c r="J1154" s="849">
        <v>9</v>
      </c>
      <c r="K1154" s="849">
        <v>1968.03</v>
      </c>
      <c r="L1154" s="849">
        <v>1</v>
      </c>
      <c r="M1154" s="849">
        <v>218.67</v>
      </c>
      <c r="N1154" s="849">
        <v>8</v>
      </c>
      <c r="O1154" s="849">
        <v>1749.36</v>
      </c>
      <c r="P1154" s="837">
        <v>0.88888888888888884</v>
      </c>
      <c r="Q1154" s="850">
        <v>218.67</v>
      </c>
    </row>
    <row r="1155" spans="1:17" ht="14.4" customHeight="1" x14ac:dyDescent="0.3">
      <c r="A1155" s="831" t="s">
        <v>579</v>
      </c>
      <c r="B1155" s="832" t="s">
        <v>6702</v>
      </c>
      <c r="C1155" s="832" t="s">
        <v>5423</v>
      </c>
      <c r="D1155" s="832" t="s">
        <v>5932</v>
      </c>
      <c r="E1155" s="832" t="s">
        <v>5933</v>
      </c>
      <c r="F1155" s="849">
        <v>2</v>
      </c>
      <c r="G1155" s="849">
        <v>479.62</v>
      </c>
      <c r="H1155" s="849"/>
      <c r="I1155" s="849">
        <v>239.81</v>
      </c>
      <c r="J1155" s="849"/>
      <c r="K1155" s="849"/>
      <c r="L1155" s="849"/>
      <c r="M1155" s="849"/>
      <c r="N1155" s="849">
        <v>2</v>
      </c>
      <c r="O1155" s="849">
        <v>479.62</v>
      </c>
      <c r="P1155" s="837"/>
      <c r="Q1155" s="850">
        <v>239.81</v>
      </c>
    </row>
    <row r="1156" spans="1:17" ht="14.4" customHeight="1" x14ac:dyDescent="0.3">
      <c r="A1156" s="831" t="s">
        <v>579</v>
      </c>
      <c r="B1156" s="832" t="s">
        <v>6702</v>
      </c>
      <c r="C1156" s="832" t="s">
        <v>5423</v>
      </c>
      <c r="D1156" s="832" t="s">
        <v>5934</v>
      </c>
      <c r="E1156" s="832" t="s">
        <v>5935</v>
      </c>
      <c r="F1156" s="849">
        <v>1</v>
      </c>
      <c r="G1156" s="849">
        <v>1764.93</v>
      </c>
      <c r="H1156" s="849"/>
      <c r="I1156" s="849">
        <v>1764.93</v>
      </c>
      <c r="J1156" s="849"/>
      <c r="K1156" s="849"/>
      <c r="L1156" s="849"/>
      <c r="M1156" s="849"/>
      <c r="N1156" s="849">
        <v>1</v>
      </c>
      <c r="O1156" s="849">
        <v>1764.93</v>
      </c>
      <c r="P1156" s="837"/>
      <c r="Q1156" s="850">
        <v>1764.93</v>
      </c>
    </row>
    <row r="1157" spans="1:17" ht="14.4" customHeight="1" x14ac:dyDescent="0.3">
      <c r="A1157" s="831" t="s">
        <v>579</v>
      </c>
      <c r="B1157" s="832" t="s">
        <v>6702</v>
      </c>
      <c r="C1157" s="832" t="s">
        <v>5423</v>
      </c>
      <c r="D1157" s="832" t="s">
        <v>5936</v>
      </c>
      <c r="E1157" s="832" t="s">
        <v>5935</v>
      </c>
      <c r="F1157" s="849">
        <v>12</v>
      </c>
      <c r="G1157" s="849">
        <v>21401.759999999998</v>
      </c>
      <c r="H1157" s="849">
        <v>2.4</v>
      </c>
      <c r="I1157" s="849">
        <v>1783.4799999999998</v>
      </c>
      <c r="J1157" s="849">
        <v>5</v>
      </c>
      <c r="K1157" s="849">
        <v>8917.4</v>
      </c>
      <c r="L1157" s="849">
        <v>1</v>
      </c>
      <c r="M1157" s="849">
        <v>1783.48</v>
      </c>
      <c r="N1157" s="849">
        <v>4</v>
      </c>
      <c r="O1157" s="849">
        <v>7133.92</v>
      </c>
      <c r="P1157" s="837">
        <v>0.8</v>
      </c>
      <c r="Q1157" s="850">
        <v>1783.48</v>
      </c>
    </row>
    <row r="1158" spans="1:17" ht="14.4" customHeight="1" x14ac:dyDescent="0.3">
      <c r="A1158" s="831" t="s">
        <v>579</v>
      </c>
      <c r="B1158" s="832" t="s">
        <v>6702</v>
      </c>
      <c r="C1158" s="832" t="s">
        <v>5423</v>
      </c>
      <c r="D1158" s="832" t="s">
        <v>5937</v>
      </c>
      <c r="E1158" s="832" t="s">
        <v>5933</v>
      </c>
      <c r="F1158" s="849">
        <v>1</v>
      </c>
      <c r="G1158" s="849">
        <v>239.4</v>
      </c>
      <c r="H1158" s="849">
        <v>0.5</v>
      </c>
      <c r="I1158" s="849">
        <v>239.4</v>
      </c>
      <c r="J1158" s="849">
        <v>2</v>
      </c>
      <c r="K1158" s="849">
        <v>478.8</v>
      </c>
      <c r="L1158" s="849">
        <v>1</v>
      </c>
      <c r="M1158" s="849">
        <v>239.4</v>
      </c>
      <c r="N1158" s="849"/>
      <c r="O1158" s="849"/>
      <c r="P1158" s="837"/>
      <c r="Q1158" s="850"/>
    </row>
    <row r="1159" spans="1:17" ht="14.4" customHeight="1" x14ac:dyDescent="0.3">
      <c r="A1159" s="831" t="s">
        <v>579</v>
      </c>
      <c r="B1159" s="832" t="s">
        <v>6702</v>
      </c>
      <c r="C1159" s="832" t="s">
        <v>5423</v>
      </c>
      <c r="D1159" s="832" t="s">
        <v>5939</v>
      </c>
      <c r="E1159" s="832" t="s">
        <v>5940</v>
      </c>
      <c r="F1159" s="849">
        <v>20</v>
      </c>
      <c r="G1159" s="849">
        <v>226760</v>
      </c>
      <c r="H1159" s="849">
        <v>2</v>
      </c>
      <c r="I1159" s="849">
        <v>11338</v>
      </c>
      <c r="J1159" s="849">
        <v>10</v>
      </c>
      <c r="K1159" s="849">
        <v>113380</v>
      </c>
      <c r="L1159" s="849">
        <v>1</v>
      </c>
      <c r="M1159" s="849">
        <v>11338</v>
      </c>
      <c r="N1159" s="849">
        <v>3</v>
      </c>
      <c r="O1159" s="849">
        <v>34014</v>
      </c>
      <c r="P1159" s="837">
        <v>0.3</v>
      </c>
      <c r="Q1159" s="850">
        <v>11338</v>
      </c>
    </row>
    <row r="1160" spans="1:17" ht="14.4" customHeight="1" x14ac:dyDescent="0.3">
      <c r="A1160" s="831" t="s">
        <v>579</v>
      </c>
      <c r="B1160" s="832" t="s">
        <v>6702</v>
      </c>
      <c r="C1160" s="832" t="s">
        <v>5423</v>
      </c>
      <c r="D1160" s="832" t="s">
        <v>5941</v>
      </c>
      <c r="E1160" s="832" t="s">
        <v>5942</v>
      </c>
      <c r="F1160" s="849">
        <v>4</v>
      </c>
      <c r="G1160" s="849">
        <v>10828</v>
      </c>
      <c r="H1160" s="849">
        <v>0.8</v>
      </c>
      <c r="I1160" s="849">
        <v>2707</v>
      </c>
      <c r="J1160" s="849">
        <v>5</v>
      </c>
      <c r="K1160" s="849">
        <v>13535</v>
      </c>
      <c r="L1160" s="849">
        <v>1</v>
      </c>
      <c r="M1160" s="849">
        <v>2707</v>
      </c>
      <c r="N1160" s="849">
        <v>1</v>
      </c>
      <c r="O1160" s="849">
        <v>2707</v>
      </c>
      <c r="P1160" s="837">
        <v>0.2</v>
      </c>
      <c r="Q1160" s="850">
        <v>2707</v>
      </c>
    </row>
    <row r="1161" spans="1:17" ht="14.4" customHeight="1" x14ac:dyDescent="0.3">
      <c r="A1161" s="831" t="s">
        <v>579</v>
      </c>
      <c r="B1161" s="832" t="s">
        <v>6702</v>
      </c>
      <c r="C1161" s="832" t="s">
        <v>5423</v>
      </c>
      <c r="D1161" s="832" t="s">
        <v>5943</v>
      </c>
      <c r="E1161" s="832" t="s">
        <v>5944</v>
      </c>
      <c r="F1161" s="849">
        <v>22</v>
      </c>
      <c r="G1161" s="849">
        <v>101376</v>
      </c>
      <c r="H1161" s="849">
        <v>1.5714285714285714</v>
      </c>
      <c r="I1161" s="849">
        <v>4608</v>
      </c>
      <c r="J1161" s="849">
        <v>14</v>
      </c>
      <c r="K1161" s="849">
        <v>64512</v>
      </c>
      <c r="L1161" s="849">
        <v>1</v>
      </c>
      <c r="M1161" s="849">
        <v>4608</v>
      </c>
      <c r="N1161" s="849">
        <v>3</v>
      </c>
      <c r="O1161" s="849">
        <v>13824</v>
      </c>
      <c r="P1161" s="837">
        <v>0.21428571428571427</v>
      </c>
      <c r="Q1161" s="850">
        <v>4608</v>
      </c>
    </row>
    <row r="1162" spans="1:17" ht="14.4" customHeight="1" x14ac:dyDescent="0.3">
      <c r="A1162" s="831" t="s">
        <v>579</v>
      </c>
      <c r="B1162" s="832" t="s">
        <v>6702</v>
      </c>
      <c r="C1162" s="832" t="s">
        <v>5423</v>
      </c>
      <c r="D1162" s="832" t="s">
        <v>5945</v>
      </c>
      <c r="E1162" s="832" t="s">
        <v>5946</v>
      </c>
      <c r="F1162" s="849">
        <v>16</v>
      </c>
      <c r="G1162" s="849">
        <v>43312</v>
      </c>
      <c r="H1162" s="849">
        <v>0.88888888888888884</v>
      </c>
      <c r="I1162" s="849">
        <v>2707</v>
      </c>
      <c r="J1162" s="849">
        <v>18</v>
      </c>
      <c r="K1162" s="849">
        <v>48726</v>
      </c>
      <c r="L1162" s="849">
        <v>1</v>
      </c>
      <c r="M1162" s="849">
        <v>2707</v>
      </c>
      <c r="N1162" s="849">
        <v>5</v>
      </c>
      <c r="O1162" s="849">
        <v>12982.92</v>
      </c>
      <c r="P1162" s="837">
        <v>0.26644748183721217</v>
      </c>
      <c r="Q1162" s="850">
        <v>2596.5839999999998</v>
      </c>
    </row>
    <row r="1163" spans="1:17" ht="14.4" customHeight="1" x14ac:dyDescent="0.3">
      <c r="A1163" s="831" t="s">
        <v>579</v>
      </c>
      <c r="B1163" s="832" t="s">
        <v>6702</v>
      </c>
      <c r="C1163" s="832" t="s">
        <v>5423</v>
      </c>
      <c r="D1163" s="832" t="s">
        <v>5947</v>
      </c>
      <c r="E1163" s="832" t="s">
        <v>5778</v>
      </c>
      <c r="F1163" s="849">
        <v>4</v>
      </c>
      <c r="G1163" s="849">
        <v>5546.6</v>
      </c>
      <c r="H1163" s="849">
        <v>1.3333333333333333</v>
      </c>
      <c r="I1163" s="849">
        <v>1386.65</v>
      </c>
      <c r="J1163" s="849">
        <v>3</v>
      </c>
      <c r="K1163" s="849">
        <v>4159.9500000000007</v>
      </c>
      <c r="L1163" s="849">
        <v>1</v>
      </c>
      <c r="M1163" s="849">
        <v>1386.6500000000003</v>
      </c>
      <c r="N1163" s="849">
        <v>8</v>
      </c>
      <c r="O1163" s="849">
        <v>11093.2</v>
      </c>
      <c r="P1163" s="837">
        <v>2.6666666666666665</v>
      </c>
      <c r="Q1163" s="850">
        <v>1386.65</v>
      </c>
    </row>
    <row r="1164" spans="1:17" ht="14.4" customHeight="1" x14ac:dyDescent="0.3">
      <c r="A1164" s="831" t="s">
        <v>579</v>
      </c>
      <c r="B1164" s="832" t="s">
        <v>6702</v>
      </c>
      <c r="C1164" s="832" t="s">
        <v>5423</v>
      </c>
      <c r="D1164" s="832" t="s">
        <v>5948</v>
      </c>
      <c r="E1164" s="832" t="s">
        <v>5949</v>
      </c>
      <c r="F1164" s="849">
        <v>6</v>
      </c>
      <c r="G1164" s="849">
        <v>54838.14</v>
      </c>
      <c r="H1164" s="849">
        <v>2</v>
      </c>
      <c r="I1164" s="849">
        <v>9139.69</v>
      </c>
      <c r="J1164" s="849">
        <v>3</v>
      </c>
      <c r="K1164" s="849">
        <v>27419.07</v>
      </c>
      <c r="L1164" s="849">
        <v>1</v>
      </c>
      <c r="M1164" s="849">
        <v>9139.69</v>
      </c>
      <c r="N1164" s="849">
        <v>9</v>
      </c>
      <c r="O1164" s="849">
        <v>82257.210000000006</v>
      </c>
      <c r="P1164" s="837">
        <v>3.0000000000000004</v>
      </c>
      <c r="Q1164" s="850">
        <v>9139.69</v>
      </c>
    </row>
    <row r="1165" spans="1:17" ht="14.4" customHeight="1" x14ac:dyDescent="0.3">
      <c r="A1165" s="831" t="s">
        <v>579</v>
      </c>
      <c r="B1165" s="832" t="s">
        <v>6702</v>
      </c>
      <c r="C1165" s="832" t="s">
        <v>5423</v>
      </c>
      <c r="D1165" s="832" t="s">
        <v>5950</v>
      </c>
      <c r="E1165" s="832" t="s">
        <v>5951</v>
      </c>
      <c r="F1165" s="849">
        <v>9</v>
      </c>
      <c r="G1165" s="849">
        <v>19167.57</v>
      </c>
      <c r="H1165" s="849">
        <v>0.81818181818181823</v>
      </c>
      <c r="I1165" s="849">
        <v>2129.73</v>
      </c>
      <c r="J1165" s="849">
        <v>11</v>
      </c>
      <c r="K1165" s="849">
        <v>23427.03</v>
      </c>
      <c r="L1165" s="849">
        <v>1</v>
      </c>
      <c r="M1165" s="849">
        <v>2129.73</v>
      </c>
      <c r="N1165" s="849">
        <v>10</v>
      </c>
      <c r="O1165" s="849">
        <v>21297.300000000003</v>
      </c>
      <c r="P1165" s="837">
        <v>0.90909090909090928</v>
      </c>
      <c r="Q1165" s="850">
        <v>2129.7300000000005</v>
      </c>
    </row>
    <row r="1166" spans="1:17" ht="14.4" customHeight="1" x14ac:dyDescent="0.3">
      <c r="A1166" s="831" t="s">
        <v>579</v>
      </c>
      <c r="B1166" s="832" t="s">
        <v>6702</v>
      </c>
      <c r="C1166" s="832" t="s">
        <v>5423</v>
      </c>
      <c r="D1166" s="832" t="s">
        <v>5952</v>
      </c>
      <c r="E1166" s="832" t="s">
        <v>5951</v>
      </c>
      <c r="F1166" s="849">
        <v>2</v>
      </c>
      <c r="G1166" s="849">
        <v>4684.3599999999997</v>
      </c>
      <c r="H1166" s="849"/>
      <c r="I1166" s="849">
        <v>2342.1799999999998</v>
      </c>
      <c r="J1166" s="849"/>
      <c r="K1166" s="849"/>
      <c r="L1166" s="849"/>
      <c r="M1166" s="849"/>
      <c r="N1166" s="849"/>
      <c r="O1166" s="849"/>
      <c r="P1166" s="837"/>
      <c r="Q1166" s="850"/>
    </row>
    <row r="1167" spans="1:17" ht="14.4" customHeight="1" x14ac:dyDescent="0.3">
      <c r="A1167" s="831" t="s">
        <v>579</v>
      </c>
      <c r="B1167" s="832" t="s">
        <v>6702</v>
      </c>
      <c r="C1167" s="832" t="s">
        <v>5423</v>
      </c>
      <c r="D1167" s="832" t="s">
        <v>5958</v>
      </c>
      <c r="E1167" s="832" t="s">
        <v>5956</v>
      </c>
      <c r="F1167" s="849">
        <v>1</v>
      </c>
      <c r="G1167" s="849">
        <v>6451.8</v>
      </c>
      <c r="H1167" s="849"/>
      <c r="I1167" s="849">
        <v>6451.8</v>
      </c>
      <c r="J1167" s="849"/>
      <c r="K1167" s="849"/>
      <c r="L1167" s="849"/>
      <c r="M1167" s="849"/>
      <c r="N1167" s="849"/>
      <c r="O1167" s="849"/>
      <c r="P1167" s="837"/>
      <c r="Q1167" s="850"/>
    </row>
    <row r="1168" spans="1:17" ht="14.4" customHeight="1" x14ac:dyDescent="0.3">
      <c r="A1168" s="831" t="s">
        <v>579</v>
      </c>
      <c r="B1168" s="832" t="s">
        <v>6702</v>
      </c>
      <c r="C1168" s="832" t="s">
        <v>5423</v>
      </c>
      <c r="D1168" s="832" t="s">
        <v>5959</v>
      </c>
      <c r="E1168" s="832" t="s">
        <v>5960</v>
      </c>
      <c r="F1168" s="849">
        <v>3</v>
      </c>
      <c r="G1168" s="849">
        <v>1770.6</v>
      </c>
      <c r="H1168" s="849"/>
      <c r="I1168" s="849">
        <v>590.19999999999993</v>
      </c>
      <c r="J1168" s="849"/>
      <c r="K1168" s="849"/>
      <c r="L1168" s="849"/>
      <c r="M1168" s="849"/>
      <c r="N1168" s="849"/>
      <c r="O1168" s="849"/>
      <c r="P1168" s="837"/>
      <c r="Q1168" s="850"/>
    </row>
    <row r="1169" spans="1:17" ht="14.4" customHeight="1" x14ac:dyDescent="0.3">
      <c r="A1169" s="831" t="s">
        <v>579</v>
      </c>
      <c r="B1169" s="832" t="s">
        <v>6702</v>
      </c>
      <c r="C1169" s="832" t="s">
        <v>5423</v>
      </c>
      <c r="D1169" s="832" t="s">
        <v>5961</v>
      </c>
      <c r="E1169" s="832" t="s">
        <v>5962</v>
      </c>
      <c r="F1169" s="849">
        <v>3</v>
      </c>
      <c r="G1169" s="849">
        <v>1770.6</v>
      </c>
      <c r="H1169" s="849"/>
      <c r="I1169" s="849">
        <v>590.19999999999993</v>
      </c>
      <c r="J1169" s="849"/>
      <c r="K1169" s="849"/>
      <c r="L1169" s="849"/>
      <c r="M1169" s="849"/>
      <c r="N1169" s="849"/>
      <c r="O1169" s="849"/>
      <c r="P1169" s="837"/>
      <c r="Q1169" s="850"/>
    </row>
    <row r="1170" spans="1:17" ht="14.4" customHeight="1" x14ac:dyDescent="0.3">
      <c r="A1170" s="831" t="s">
        <v>579</v>
      </c>
      <c r="B1170" s="832" t="s">
        <v>6702</v>
      </c>
      <c r="C1170" s="832" t="s">
        <v>5423</v>
      </c>
      <c r="D1170" s="832" t="s">
        <v>5963</v>
      </c>
      <c r="E1170" s="832" t="s">
        <v>5964</v>
      </c>
      <c r="F1170" s="849">
        <v>1</v>
      </c>
      <c r="G1170" s="849">
        <v>18395</v>
      </c>
      <c r="H1170" s="849"/>
      <c r="I1170" s="849">
        <v>18395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579</v>
      </c>
      <c r="B1171" s="832" t="s">
        <v>6702</v>
      </c>
      <c r="C1171" s="832" t="s">
        <v>5423</v>
      </c>
      <c r="D1171" s="832" t="s">
        <v>5965</v>
      </c>
      <c r="E1171" s="832" t="s">
        <v>5966</v>
      </c>
      <c r="F1171" s="849">
        <v>2</v>
      </c>
      <c r="G1171" s="849">
        <v>7920</v>
      </c>
      <c r="H1171" s="849">
        <v>1</v>
      </c>
      <c r="I1171" s="849">
        <v>3960</v>
      </c>
      <c r="J1171" s="849">
        <v>2</v>
      </c>
      <c r="K1171" s="849">
        <v>7920</v>
      </c>
      <c r="L1171" s="849">
        <v>1</v>
      </c>
      <c r="M1171" s="849">
        <v>3960</v>
      </c>
      <c r="N1171" s="849"/>
      <c r="O1171" s="849"/>
      <c r="P1171" s="837"/>
      <c r="Q1171" s="850"/>
    </row>
    <row r="1172" spans="1:17" ht="14.4" customHeight="1" x14ac:dyDescent="0.3">
      <c r="A1172" s="831" t="s">
        <v>579</v>
      </c>
      <c r="B1172" s="832" t="s">
        <v>6702</v>
      </c>
      <c r="C1172" s="832" t="s">
        <v>5423</v>
      </c>
      <c r="D1172" s="832" t="s">
        <v>5967</v>
      </c>
      <c r="E1172" s="832" t="s">
        <v>5966</v>
      </c>
      <c r="F1172" s="849"/>
      <c r="G1172" s="849"/>
      <c r="H1172" s="849"/>
      <c r="I1172" s="849"/>
      <c r="J1172" s="849">
        <v>1</v>
      </c>
      <c r="K1172" s="849">
        <v>5400</v>
      </c>
      <c r="L1172" s="849">
        <v>1</v>
      </c>
      <c r="M1172" s="849">
        <v>5400</v>
      </c>
      <c r="N1172" s="849">
        <v>1</v>
      </c>
      <c r="O1172" s="849">
        <v>5400</v>
      </c>
      <c r="P1172" s="837">
        <v>1</v>
      </c>
      <c r="Q1172" s="850">
        <v>5400</v>
      </c>
    </row>
    <row r="1173" spans="1:17" ht="14.4" customHeight="1" x14ac:dyDescent="0.3">
      <c r="A1173" s="831" t="s">
        <v>579</v>
      </c>
      <c r="B1173" s="832" t="s">
        <v>6702</v>
      </c>
      <c r="C1173" s="832" t="s">
        <v>5423</v>
      </c>
      <c r="D1173" s="832" t="s">
        <v>5968</v>
      </c>
      <c r="E1173" s="832" t="s">
        <v>5969</v>
      </c>
      <c r="F1173" s="849">
        <v>15</v>
      </c>
      <c r="G1173" s="849">
        <v>8254.5</v>
      </c>
      <c r="H1173" s="849">
        <v>0.75</v>
      </c>
      <c r="I1173" s="849">
        <v>550.29999999999995</v>
      </c>
      <c r="J1173" s="849">
        <v>20</v>
      </c>
      <c r="K1173" s="849">
        <v>11006</v>
      </c>
      <c r="L1173" s="849">
        <v>1</v>
      </c>
      <c r="M1173" s="849">
        <v>550.29999999999995</v>
      </c>
      <c r="N1173" s="849">
        <v>7</v>
      </c>
      <c r="O1173" s="849">
        <v>3852.1</v>
      </c>
      <c r="P1173" s="837">
        <v>0.35</v>
      </c>
      <c r="Q1173" s="850">
        <v>550.29999999999995</v>
      </c>
    </row>
    <row r="1174" spans="1:17" ht="14.4" customHeight="1" x14ac:dyDescent="0.3">
      <c r="A1174" s="831" t="s">
        <v>579</v>
      </c>
      <c r="B1174" s="832" t="s">
        <v>6702</v>
      </c>
      <c r="C1174" s="832" t="s">
        <v>5423</v>
      </c>
      <c r="D1174" s="832" t="s">
        <v>5970</v>
      </c>
      <c r="E1174" s="832" t="s">
        <v>5971</v>
      </c>
      <c r="F1174" s="849">
        <v>7</v>
      </c>
      <c r="G1174" s="849">
        <v>4228</v>
      </c>
      <c r="H1174" s="849"/>
      <c r="I1174" s="849">
        <v>604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579</v>
      </c>
      <c r="B1175" s="832" t="s">
        <v>6702</v>
      </c>
      <c r="C1175" s="832" t="s">
        <v>5423</v>
      </c>
      <c r="D1175" s="832" t="s">
        <v>5978</v>
      </c>
      <c r="E1175" s="832" t="s">
        <v>5979</v>
      </c>
      <c r="F1175" s="849"/>
      <c r="G1175" s="849"/>
      <c r="H1175" s="849"/>
      <c r="I1175" s="849"/>
      <c r="J1175" s="849"/>
      <c r="K1175" s="849"/>
      <c r="L1175" s="849"/>
      <c r="M1175" s="849"/>
      <c r="N1175" s="849">
        <v>1</v>
      </c>
      <c r="O1175" s="849">
        <v>8573.84</v>
      </c>
      <c r="P1175" s="837"/>
      <c r="Q1175" s="850">
        <v>8573.84</v>
      </c>
    </row>
    <row r="1176" spans="1:17" ht="14.4" customHeight="1" x14ac:dyDescent="0.3">
      <c r="A1176" s="831" t="s">
        <v>579</v>
      </c>
      <c r="B1176" s="832" t="s">
        <v>6702</v>
      </c>
      <c r="C1176" s="832" t="s">
        <v>5423</v>
      </c>
      <c r="D1176" s="832" t="s">
        <v>5980</v>
      </c>
      <c r="E1176" s="832" t="s">
        <v>5981</v>
      </c>
      <c r="F1176" s="849"/>
      <c r="G1176" s="849"/>
      <c r="H1176" s="849"/>
      <c r="I1176" s="849"/>
      <c r="J1176" s="849">
        <v>1</v>
      </c>
      <c r="K1176" s="849">
        <v>8115.76</v>
      </c>
      <c r="L1176" s="849">
        <v>1</v>
      </c>
      <c r="M1176" s="849">
        <v>8115.76</v>
      </c>
      <c r="N1176" s="849"/>
      <c r="O1176" s="849"/>
      <c r="P1176" s="837"/>
      <c r="Q1176" s="850"/>
    </row>
    <row r="1177" spans="1:17" ht="14.4" customHeight="1" x14ac:dyDescent="0.3">
      <c r="A1177" s="831" t="s">
        <v>579</v>
      </c>
      <c r="B1177" s="832" t="s">
        <v>6702</v>
      </c>
      <c r="C1177" s="832" t="s">
        <v>5423</v>
      </c>
      <c r="D1177" s="832" t="s">
        <v>5988</v>
      </c>
      <c r="E1177" s="832" t="s">
        <v>5989</v>
      </c>
      <c r="F1177" s="849"/>
      <c r="G1177" s="849"/>
      <c r="H1177" s="849"/>
      <c r="I1177" s="849"/>
      <c r="J1177" s="849">
        <v>4</v>
      </c>
      <c r="K1177" s="849">
        <v>30868</v>
      </c>
      <c r="L1177" s="849">
        <v>1</v>
      </c>
      <c r="M1177" s="849">
        <v>7717</v>
      </c>
      <c r="N1177" s="849"/>
      <c r="O1177" s="849"/>
      <c r="P1177" s="837"/>
      <c r="Q1177" s="850"/>
    </row>
    <row r="1178" spans="1:17" ht="14.4" customHeight="1" x14ac:dyDescent="0.3">
      <c r="A1178" s="831" t="s">
        <v>579</v>
      </c>
      <c r="B1178" s="832" t="s">
        <v>6702</v>
      </c>
      <c r="C1178" s="832" t="s">
        <v>5423</v>
      </c>
      <c r="D1178" s="832" t="s">
        <v>5996</v>
      </c>
      <c r="E1178" s="832" t="s">
        <v>5997</v>
      </c>
      <c r="F1178" s="849">
        <v>3</v>
      </c>
      <c r="G1178" s="849">
        <v>30710.04</v>
      </c>
      <c r="H1178" s="849"/>
      <c r="I1178" s="849">
        <v>10236.68</v>
      </c>
      <c r="J1178" s="849"/>
      <c r="K1178" s="849"/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579</v>
      </c>
      <c r="B1179" s="832" t="s">
        <v>6702</v>
      </c>
      <c r="C1179" s="832" t="s">
        <v>5423</v>
      </c>
      <c r="D1179" s="832" t="s">
        <v>6002</v>
      </c>
      <c r="E1179" s="832" t="s">
        <v>6003</v>
      </c>
      <c r="F1179" s="849"/>
      <c r="G1179" s="849"/>
      <c r="H1179" s="849"/>
      <c r="I1179" s="849"/>
      <c r="J1179" s="849">
        <v>1</v>
      </c>
      <c r="K1179" s="849">
        <v>8691.98</v>
      </c>
      <c r="L1179" s="849">
        <v>1</v>
      </c>
      <c r="M1179" s="849">
        <v>8691.98</v>
      </c>
      <c r="N1179" s="849"/>
      <c r="O1179" s="849"/>
      <c r="P1179" s="837"/>
      <c r="Q1179" s="850"/>
    </row>
    <row r="1180" spans="1:17" ht="14.4" customHeight="1" x14ac:dyDescent="0.3">
      <c r="A1180" s="831" t="s">
        <v>579</v>
      </c>
      <c r="B1180" s="832" t="s">
        <v>6702</v>
      </c>
      <c r="C1180" s="832" t="s">
        <v>5423</v>
      </c>
      <c r="D1180" s="832" t="s">
        <v>6746</v>
      </c>
      <c r="E1180" s="832" t="s">
        <v>6747</v>
      </c>
      <c r="F1180" s="849"/>
      <c r="G1180" s="849"/>
      <c r="H1180" s="849"/>
      <c r="I1180" s="849"/>
      <c r="J1180" s="849">
        <v>1</v>
      </c>
      <c r="K1180" s="849">
        <v>11607.27</v>
      </c>
      <c r="L1180" s="849">
        <v>1</v>
      </c>
      <c r="M1180" s="849">
        <v>11607.27</v>
      </c>
      <c r="N1180" s="849"/>
      <c r="O1180" s="849"/>
      <c r="P1180" s="837"/>
      <c r="Q1180" s="850"/>
    </row>
    <row r="1181" spans="1:17" ht="14.4" customHeight="1" x14ac:dyDescent="0.3">
      <c r="A1181" s="831" t="s">
        <v>579</v>
      </c>
      <c r="B1181" s="832" t="s">
        <v>6702</v>
      </c>
      <c r="C1181" s="832" t="s">
        <v>5423</v>
      </c>
      <c r="D1181" s="832" t="s">
        <v>6006</v>
      </c>
      <c r="E1181" s="832" t="s">
        <v>6007</v>
      </c>
      <c r="F1181" s="849">
        <v>3</v>
      </c>
      <c r="G1181" s="849">
        <v>2060.6999999999998</v>
      </c>
      <c r="H1181" s="849"/>
      <c r="I1181" s="849">
        <v>686.9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" customHeight="1" x14ac:dyDescent="0.3">
      <c r="A1182" s="831" t="s">
        <v>579</v>
      </c>
      <c r="B1182" s="832" t="s">
        <v>6702</v>
      </c>
      <c r="C1182" s="832" t="s">
        <v>5423</v>
      </c>
      <c r="D1182" s="832" t="s">
        <v>6008</v>
      </c>
      <c r="E1182" s="832" t="s">
        <v>6009</v>
      </c>
      <c r="F1182" s="849">
        <v>13</v>
      </c>
      <c r="G1182" s="849">
        <v>11556.09</v>
      </c>
      <c r="H1182" s="849"/>
      <c r="I1182" s="849">
        <v>888.93000000000006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" customHeight="1" x14ac:dyDescent="0.3">
      <c r="A1183" s="831" t="s">
        <v>579</v>
      </c>
      <c r="B1183" s="832" t="s">
        <v>6702</v>
      </c>
      <c r="C1183" s="832" t="s">
        <v>5423</v>
      </c>
      <c r="D1183" s="832" t="s">
        <v>6014</v>
      </c>
      <c r="E1183" s="832" t="s">
        <v>6015</v>
      </c>
      <c r="F1183" s="849">
        <v>2</v>
      </c>
      <c r="G1183" s="849">
        <v>16567.3</v>
      </c>
      <c r="H1183" s="849"/>
      <c r="I1183" s="849">
        <v>8283.65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" customHeight="1" x14ac:dyDescent="0.3">
      <c r="A1184" s="831" t="s">
        <v>579</v>
      </c>
      <c r="B1184" s="832" t="s">
        <v>6702</v>
      </c>
      <c r="C1184" s="832" t="s">
        <v>5423</v>
      </c>
      <c r="D1184" s="832" t="s">
        <v>6016</v>
      </c>
      <c r="E1184" s="832" t="s">
        <v>6017</v>
      </c>
      <c r="F1184" s="849">
        <v>1</v>
      </c>
      <c r="G1184" s="849">
        <v>4487.38</v>
      </c>
      <c r="H1184" s="849">
        <v>0.25</v>
      </c>
      <c r="I1184" s="849">
        <v>4487.38</v>
      </c>
      <c r="J1184" s="849">
        <v>4</v>
      </c>
      <c r="K1184" s="849">
        <v>17949.52</v>
      </c>
      <c r="L1184" s="849">
        <v>1</v>
      </c>
      <c r="M1184" s="849">
        <v>4487.38</v>
      </c>
      <c r="N1184" s="849">
        <v>1</v>
      </c>
      <c r="O1184" s="849">
        <v>4487.38</v>
      </c>
      <c r="P1184" s="837">
        <v>0.25</v>
      </c>
      <c r="Q1184" s="850">
        <v>4487.38</v>
      </c>
    </row>
    <row r="1185" spans="1:17" ht="14.4" customHeight="1" x14ac:dyDescent="0.3">
      <c r="A1185" s="831" t="s">
        <v>579</v>
      </c>
      <c r="B1185" s="832" t="s">
        <v>6702</v>
      </c>
      <c r="C1185" s="832" t="s">
        <v>5423</v>
      </c>
      <c r="D1185" s="832" t="s">
        <v>6020</v>
      </c>
      <c r="E1185" s="832" t="s">
        <v>6021</v>
      </c>
      <c r="F1185" s="849"/>
      <c r="G1185" s="849"/>
      <c r="H1185" s="849"/>
      <c r="I1185" s="849"/>
      <c r="J1185" s="849">
        <v>8</v>
      </c>
      <c r="K1185" s="849">
        <v>1251.92</v>
      </c>
      <c r="L1185" s="849">
        <v>1</v>
      </c>
      <c r="M1185" s="849">
        <v>156.49</v>
      </c>
      <c r="N1185" s="849"/>
      <c r="O1185" s="849"/>
      <c r="P1185" s="837"/>
      <c r="Q1185" s="850"/>
    </row>
    <row r="1186" spans="1:17" ht="14.4" customHeight="1" x14ac:dyDescent="0.3">
      <c r="A1186" s="831" t="s">
        <v>579</v>
      </c>
      <c r="B1186" s="832" t="s">
        <v>6702</v>
      </c>
      <c r="C1186" s="832" t="s">
        <v>5423</v>
      </c>
      <c r="D1186" s="832" t="s">
        <v>6029</v>
      </c>
      <c r="E1186" s="832" t="s">
        <v>6011</v>
      </c>
      <c r="F1186" s="849">
        <v>3</v>
      </c>
      <c r="G1186" s="849">
        <v>13818.9</v>
      </c>
      <c r="H1186" s="849">
        <v>3</v>
      </c>
      <c r="I1186" s="849">
        <v>4606.3</v>
      </c>
      <c r="J1186" s="849">
        <v>1</v>
      </c>
      <c r="K1186" s="849">
        <v>4606.3</v>
      </c>
      <c r="L1186" s="849">
        <v>1</v>
      </c>
      <c r="M1186" s="849">
        <v>4606.3</v>
      </c>
      <c r="N1186" s="849"/>
      <c r="O1186" s="849"/>
      <c r="P1186" s="837"/>
      <c r="Q1186" s="850"/>
    </row>
    <row r="1187" spans="1:17" ht="14.4" customHeight="1" x14ac:dyDescent="0.3">
      <c r="A1187" s="831" t="s">
        <v>579</v>
      </c>
      <c r="B1187" s="832" t="s">
        <v>6702</v>
      </c>
      <c r="C1187" s="832" t="s">
        <v>5423</v>
      </c>
      <c r="D1187" s="832" t="s">
        <v>6039</v>
      </c>
      <c r="E1187" s="832" t="s">
        <v>6040</v>
      </c>
      <c r="F1187" s="849"/>
      <c r="G1187" s="849"/>
      <c r="H1187" s="849"/>
      <c r="I1187" s="849"/>
      <c r="J1187" s="849"/>
      <c r="K1187" s="849"/>
      <c r="L1187" s="849"/>
      <c r="M1187" s="849"/>
      <c r="N1187" s="849">
        <v>1</v>
      </c>
      <c r="O1187" s="849">
        <v>563</v>
      </c>
      <c r="P1187" s="837"/>
      <c r="Q1187" s="850">
        <v>563</v>
      </c>
    </row>
    <row r="1188" spans="1:17" ht="14.4" customHeight="1" x14ac:dyDescent="0.3">
      <c r="A1188" s="831" t="s">
        <v>579</v>
      </c>
      <c r="B1188" s="832" t="s">
        <v>6702</v>
      </c>
      <c r="C1188" s="832" t="s">
        <v>5423</v>
      </c>
      <c r="D1188" s="832" t="s">
        <v>6042</v>
      </c>
      <c r="E1188" s="832"/>
      <c r="F1188" s="849">
        <v>0.2</v>
      </c>
      <c r="G1188" s="849">
        <v>1266.5</v>
      </c>
      <c r="H1188" s="849"/>
      <c r="I1188" s="849">
        <v>6332.5</v>
      </c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" customHeight="1" x14ac:dyDescent="0.3">
      <c r="A1189" s="831" t="s">
        <v>579</v>
      </c>
      <c r="B1189" s="832" t="s">
        <v>6702</v>
      </c>
      <c r="C1189" s="832" t="s">
        <v>5423</v>
      </c>
      <c r="D1189" s="832" t="s">
        <v>6043</v>
      </c>
      <c r="E1189" s="832" t="s">
        <v>5741</v>
      </c>
      <c r="F1189" s="849">
        <v>1</v>
      </c>
      <c r="G1189" s="849">
        <v>699.55</v>
      </c>
      <c r="H1189" s="849">
        <v>0.16666666666666669</v>
      </c>
      <c r="I1189" s="849">
        <v>699.55</v>
      </c>
      <c r="J1189" s="849">
        <v>6</v>
      </c>
      <c r="K1189" s="849">
        <v>4197.2999999999993</v>
      </c>
      <c r="L1189" s="849">
        <v>1</v>
      </c>
      <c r="M1189" s="849">
        <v>699.54999999999984</v>
      </c>
      <c r="N1189" s="849">
        <v>4</v>
      </c>
      <c r="O1189" s="849">
        <v>2798.2</v>
      </c>
      <c r="P1189" s="837">
        <v>0.66666666666666674</v>
      </c>
      <c r="Q1189" s="850">
        <v>699.55</v>
      </c>
    </row>
    <row r="1190" spans="1:17" ht="14.4" customHeight="1" x14ac:dyDescent="0.3">
      <c r="A1190" s="831" t="s">
        <v>579</v>
      </c>
      <c r="B1190" s="832" t="s">
        <v>6702</v>
      </c>
      <c r="C1190" s="832" t="s">
        <v>5423</v>
      </c>
      <c r="D1190" s="832" t="s">
        <v>6046</v>
      </c>
      <c r="E1190" s="832" t="s">
        <v>6047</v>
      </c>
      <c r="F1190" s="849">
        <v>1</v>
      </c>
      <c r="G1190" s="849">
        <v>10188.49</v>
      </c>
      <c r="H1190" s="849"/>
      <c r="I1190" s="849">
        <v>10188.49</v>
      </c>
      <c r="J1190" s="849"/>
      <c r="K1190" s="849"/>
      <c r="L1190" s="849"/>
      <c r="M1190" s="849"/>
      <c r="N1190" s="849"/>
      <c r="O1190" s="849"/>
      <c r="P1190" s="837"/>
      <c r="Q1190" s="850"/>
    </row>
    <row r="1191" spans="1:17" ht="14.4" customHeight="1" x14ac:dyDescent="0.3">
      <c r="A1191" s="831" t="s">
        <v>579</v>
      </c>
      <c r="B1191" s="832" t="s">
        <v>6702</v>
      </c>
      <c r="C1191" s="832" t="s">
        <v>5423</v>
      </c>
      <c r="D1191" s="832" t="s">
        <v>6053</v>
      </c>
      <c r="E1191" s="832" t="s">
        <v>6054</v>
      </c>
      <c r="F1191" s="849">
        <v>1</v>
      </c>
      <c r="G1191" s="849">
        <v>1872.2</v>
      </c>
      <c r="H1191" s="849">
        <v>1</v>
      </c>
      <c r="I1191" s="849">
        <v>1872.2</v>
      </c>
      <c r="J1191" s="849">
        <v>1</v>
      </c>
      <c r="K1191" s="849">
        <v>1872.2</v>
      </c>
      <c r="L1191" s="849">
        <v>1</v>
      </c>
      <c r="M1191" s="849">
        <v>1872.2</v>
      </c>
      <c r="N1191" s="849">
        <v>1</v>
      </c>
      <c r="O1191" s="849">
        <v>1698.82</v>
      </c>
      <c r="P1191" s="837">
        <v>0.90739237260976391</v>
      </c>
      <c r="Q1191" s="850">
        <v>1698.82</v>
      </c>
    </row>
    <row r="1192" spans="1:17" ht="14.4" customHeight="1" x14ac:dyDescent="0.3">
      <c r="A1192" s="831" t="s">
        <v>579</v>
      </c>
      <c r="B1192" s="832" t="s">
        <v>6702</v>
      </c>
      <c r="C1192" s="832" t="s">
        <v>5423</v>
      </c>
      <c r="D1192" s="832" t="s">
        <v>6055</v>
      </c>
      <c r="E1192" s="832" t="s">
        <v>6056</v>
      </c>
      <c r="F1192" s="849"/>
      <c r="G1192" s="849"/>
      <c r="H1192" s="849"/>
      <c r="I1192" s="849"/>
      <c r="J1192" s="849">
        <v>1</v>
      </c>
      <c r="K1192" s="849">
        <v>7868.61</v>
      </c>
      <c r="L1192" s="849">
        <v>1</v>
      </c>
      <c r="M1192" s="849">
        <v>7868.61</v>
      </c>
      <c r="N1192" s="849"/>
      <c r="O1192" s="849"/>
      <c r="P1192" s="837"/>
      <c r="Q1192" s="850"/>
    </row>
    <row r="1193" spans="1:17" ht="14.4" customHeight="1" x14ac:dyDescent="0.3">
      <c r="A1193" s="831" t="s">
        <v>579</v>
      </c>
      <c r="B1193" s="832" t="s">
        <v>6702</v>
      </c>
      <c r="C1193" s="832" t="s">
        <v>5423</v>
      </c>
      <c r="D1193" s="832" t="s">
        <v>6058</v>
      </c>
      <c r="E1193" s="832" t="s">
        <v>5908</v>
      </c>
      <c r="F1193" s="849"/>
      <c r="G1193" s="849"/>
      <c r="H1193" s="849"/>
      <c r="I1193" s="849"/>
      <c r="J1193" s="849">
        <v>1</v>
      </c>
      <c r="K1193" s="849">
        <v>1158.6500000000001</v>
      </c>
      <c r="L1193" s="849">
        <v>1</v>
      </c>
      <c r="M1193" s="849">
        <v>1158.6500000000001</v>
      </c>
      <c r="N1193" s="849"/>
      <c r="O1193" s="849"/>
      <c r="P1193" s="837"/>
      <c r="Q1193" s="850"/>
    </row>
    <row r="1194" spans="1:17" ht="14.4" customHeight="1" x14ac:dyDescent="0.3">
      <c r="A1194" s="831" t="s">
        <v>579</v>
      </c>
      <c r="B1194" s="832" t="s">
        <v>6702</v>
      </c>
      <c r="C1194" s="832" t="s">
        <v>5423</v>
      </c>
      <c r="D1194" s="832" t="s">
        <v>6059</v>
      </c>
      <c r="E1194" s="832" t="s">
        <v>5684</v>
      </c>
      <c r="F1194" s="849">
        <v>9</v>
      </c>
      <c r="G1194" s="849">
        <v>8441.19</v>
      </c>
      <c r="H1194" s="849">
        <v>2.25</v>
      </c>
      <c r="I1194" s="849">
        <v>937.91000000000008</v>
      </c>
      <c r="J1194" s="849">
        <v>4</v>
      </c>
      <c r="K1194" s="849">
        <v>3751.64</v>
      </c>
      <c r="L1194" s="849">
        <v>1</v>
      </c>
      <c r="M1194" s="849">
        <v>937.91</v>
      </c>
      <c r="N1194" s="849">
        <v>2</v>
      </c>
      <c r="O1194" s="849">
        <v>1875.82</v>
      </c>
      <c r="P1194" s="837">
        <v>0.5</v>
      </c>
      <c r="Q1194" s="850">
        <v>937.91</v>
      </c>
    </row>
    <row r="1195" spans="1:17" ht="14.4" customHeight="1" x14ac:dyDescent="0.3">
      <c r="A1195" s="831" t="s">
        <v>579</v>
      </c>
      <c r="B1195" s="832" t="s">
        <v>6702</v>
      </c>
      <c r="C1195" s="832" t="s">
        <v>5423</v>
      </c>
      <c r="D1195" s="832" t="s">
        <v>6060</v>
      </c>
      <c r="E1195" s="832" t="s">
        <v>6061</v>
      </c>
      <c r="F1195" s="849">
        <v>1</v>
      </c>
      <c r="G1195" s="849">
        <v>226.45</v>
      </c>
      <c r="H1195" s="849">
        <v>0.33333333333333331</v>
      </c>
      <c r="I1195" s="849">
        <v>226.45</v>
      </c>
      <c r="J1195" s="849">
        <v>3</v>
      </c>
      <c r="K1195" s="849">
        <v>679.35</v>
      </c>
      <c r="L1195" s="849">
        <v>1</v>
      </c>
      <c r="M1195" s="849">
        <v>226.45000000000002</v>
      </c>
      <c r="N1195" s="849"/>
      <c r="O1195" s="849"/>
      <c r="P1195" s="837"/>
      <c r="Q1195" s="850"/>
    </row>
    <row r="1196" spans="1:17" ht="14.4" customHeight="1" x14ac:dyDescent="0.3">
      <c r="A1196" s="831" t="s">
        <v>579</v>
      </c>
      <c r="B1196" s="832" t="s">
        <v>6702</v>
      </c>
      <c r="C1196" s="832" t="s">
        <v>5423</v>
      </c>
      <c r="D1196" s="832" t="s">
        <v>6748</v>
      </c>
      <c r="E1196" s="832" t="s">
        <v>6749</v>
      </c>
      <c r="F1196" s="849">
        <v>7</v>
      </c>
      <c r="G1196" s="849">
        <v>38402</v>
      </c>
      <c r="H1196" s="849"/>
      <c r="I1196" s="849">
        <v>5486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" customHeight="1" x14ac:dyDescent="0.3">
      <c r="A1197" s="831" t="s">
        <v>579</v>
      </c>
      <c r="B1197" s="832" t="s">
        <v>6702</v>
      </c>
      <c r="C1197" s="832" t="s">
        <v>5423</v>
      </c>
      <c r="D1197" s="832" t="s">
        <v>6750</v>
      </c>
      <c r="E1197" s="832" t="s">
        <v>5962</v>
      </c>
      <c r="F1197" s="849">
        <v>1</v>
      </c>
      <c r="G1197" s="849">
        <v>798.6</v>
      </c>
      <c r="H1197" s="849"/>
      <c r="I1197" s="849">
        <v>798.6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" customHeight="1" x14ac:dyDescent="0.3">
      <c r="A1198" s="831" t="s">
        <v>579</v>
      </c>
      <c r="B1198" s="832" t="s">
        <v>6702</v>
      </c>
      <c r="C1198" s="832" t="s">
        <v>5423</v>
      </c>
      <c r="D1198" s="832" t="s">
        <v>6067</v>
      </c>
      <c r="E1198" s="832" t="s">
        <v>5661</v>
      </c>
      <c r="F1198" s="849">
        <v>1</v>
      </c>
      <c r="G1198" s="849">
        <v>466.47</v>
      </c>
      <c r="H1198" s="849"/>
      <c r="I1198" s="849">
        <v>466.47</v>
      </c>
      <c r="J1198" s="849"/>
      <c r="K1198" s="849"/>
      <c r="L1198" s="849"/>
      <c r="M1198" s="849"/>
      <c r="N1198" s="849">
        <v>1</v>
      </c>
      <c r="O1198" s="849">
        <v>466.47</v>
      </c>
      <c r="P1198" s="837"/>
      <c r="Q1198" s="850">
        <v>466.47</v>
      </c>
    </row>
    <row r="1199" spans="1:17" ht="14.4" customHeight="1" x14ac:dyDescent="0.3">
      <c r="A1199" s="831" t="s">
        <v>579</v>
      </c>
      <c r="B1199" s="832" t="s">
        <v>6702</v>
      </c>
      <c r="C1199" s="832" t="s">
        <v>5423</v>
      </c>
      <c r="D1199" s="832" t="s">
        <v>6069</v>
      </c>
      <c r="E1199" s="832" t="s">
        <v>5899</v>
      </c>
      <c r="F1199" s="849"/>
      <c r="G1199" s="849"/>
      <c r="H1199" s="849"/>
      <c r="I1199" s="849"/>
      <c r="J1199" s="849">
        <v>1</v>
      </c>
      <c r="K1199" s="849">
        <v>9224.67</v>
      </c>
      <c r="L1199" s="849">
        <v>1</v>
      </c>
      <c r="M1199" s="849">
        <v>9224.67</v>
      </c>
      <c r="N1199" s="849"/>
      <c r="O1199" s="849"/>
      <c r="P1199" s="837"/>
      <c r="Q1199" s="850"/>
    </row>
    <row r="1200" spans="1:17" ht="14.4" customHeight="1" x14ac:dyDescent="0.3">
      <c r="A1200" s="831" t="s">
        <v>579</v>
      </c>
      <c r="B1200" s="832" t="s">
        <v>6702</v>
      </c>
      <c r="C1200" s="832" t="s">
        <v>5423</v>
      </c>
      <c r="D1200" s="832" t="s">
        <v>6074</v>
      </c>
      <c r="E1200" s="832" t="s">
        <v>6075</v>
      </c>
      <c r="F1200" s="849"/>
      <c r="G1200" s="849"/>
      <c r="H1200" s="849"/>
      <c r="I1200" s="849"/>
      <c r="J1200" s="849">
        <v>4</v>
      </c>
      <c r="K1200" s="849">
        <v>8438</v>
      </c>
      <c r="L1200" s="849">
        <v>1</v>
      </c>
      <c r="M1200" s="849">
        <v>2109.5</v>
      </c>
      <c r="N1200" s="849"/>
      <c r="O1200" s="849"/>
      <c r="P1200" s="837"/>
      <c r="Q1200" s="850"/>
    </row>
    <row r="1201" spans="1:17" ht="14.4" customHeight="1" x14ac:dyDescent="0.3">
      <c r="A1201" s="831" t="s">
        <v>579</v>
      </c>
      <c r="B1201" s="832" t="s">
        <v>6702</v>
      </c>
      <c r="C1201" s="832" t="s">
        <v>5423</v>
      </c>
      <c r="D1201" s="832" t="s">
        <v>6076</v>
      </c>
      <c r="E1201" s="832" t="s">
        <v>5432</v>
      </c>
      <c r="F1201" s="849"/>
      <c r="G1201" s="849"/>
      <c r="H1201" s="849"/>
      <c r="I1201" s="849"/>
      <c r="J1201" s="849">
        <v>1</v>
      </c>
      <c r="K1201" s="849">
        <v>139.91</v>
      </c>
      <c r="L1201" s="849">
        <v>1</v>
      </c>
      <c r="M1201" s="849">
        <v>139.91</v>
      </c>
      <c r="N1201" s="849"/>
      <c r="O1201" s="849"/>
      <c r="P1201" s="837"/>
      <c r="Q1201" s="850"/>
    </row>
    <row r="1202" spans="1:17" ht="14.4" customHeight="1" x14ac:dyDescent="0.3">
      <c r="A1202" s="831" t="s">
        <v>579</v>
      </c>
      <c r="B1202" s="832" t="s">
        <v>6702</v>
      </c>
      <c r="C1202" s="832" t="s">
        <v>5423</v>
      </c>
      <c r="D1202" s="832" t="s">
        <v>6077</v>
      </c>
      <c r="E1202" s="832" t="s">
        <v>6078</v>
      </c>
      <c r="F1202" s="849">
        <v>1</v>
      </c>
      <c r="G1202" s="849">
        <v>5531.38</v>
      </c>
      <c r="H1202" s="849"/>
      <c r="I1202" s="849">
        <v>5531.38</v>
      </c>
      <c r="J1202" s="849"/>
      <c r="K1202" s="849"/>
      <c r="L1202" s="849"/>
      <c r="M1202" s="849"/>
      <c r="N1202" s="849"/>
      <c r="O1202" s="849"/>
      <c r="P1202" s="837"/>
      <c r="Q1202" s="850"/>
    </row>
    <row r="1203" spans="1:17" ht="14.4" customHeight="1" x14ac:dyDescent="0.3">
      <c r="A1203" s="831" t="s">
        <v>579</v>
      </c>
      <c r="B1203" s="832" t="s">
        <v>6702</v>
      </c>
      <c r="C1203" s="832" t="s">
        <v>5423</v>
      </c>
      <c r="D1203" s="832" t="s">
        <v>6079</v>
      </c>
      <c r="E1203" s="832" t="s">
        <v>6080</v>
      </c>
      <c r="F1203" s="849">
        <v>1</v>
      </c>
      <c r="G1203" s="849">
        <v>1030</v>
      </c>
      <c r="H1203" s="849"/>
      <c r="I1203" s="849">
        <v>1030</v>
      </c>
      <c r="J1203" s="849"/>
      <c r="K1203" s="849"/>
      <c r="L1203" s="849"/>
      <c r="M1203" s="849"/>
      <c r="N1203" s="849"/>
      <c r="O1203" s="849"/>
      <c r="P1203" s="837"/>
      <c r="Q1203" s="850"/>
    </row>
    <row r="1204" spans="1:17" ht="14.4" customHeight="1" x14ac:dyDescent="0.3">
      <c r="A1204" s="831" t="s">
        <v>579</v>
      </c>
      <c r="B1204" s="832" t="s">
        <v>6702</v>
      </c>
      <c r="C1204" s="832" t="s">
        <v>5423</v>
      </c>
      <c r="D1204" s="832" t="s">
        <v>6081</v>
      </c>
      <c r="E1204" s="832" t="s">
        <v>6082</v>
      </c>
      <c r="F1204" s="849">
        <v>1</v>
      </c>
      <c r="G1204" s="849">
        <v>516</v>
      </c>
      <c r="H1204" s="849"/>
      <c r="I1204" s="849">
        <v>516</v>
      </c>
      <c r="J1204" s="849"/>
      <c r="K1204" s="849"/>
      <c r="L1204" s="849"/>
      <c r="M1204" s="849"/>
      <c r="N1204" s="849"/>
      <c r="O1204" s="849"/>
      <c r="P1204" s="837"/>
      <c r="Q1204" s="850"/>
    </row>
    <row r="1205" spans="1:17" ht="14.4" customHeight="1" x14ac:dyDescent="0.3">
      <c r="A1205" s="831" t="s">
        <v>579</v>
      </c>
      <c r="B1205" s="832" t="s">
        <v>6702</v>
      </c>
      <c r="C1205" s="832" t="s">
        <v>5423</v>
      </c>
      <c r="D1205" s="832" t="s">
        <v>6083</v>
      </c>
      <c r="E1205" s="832" t="s">
        <v>6084</v>
      </c>
      <c r="F1205" s="849">
        <v>1</v>
      </c>
      <c r="G1205" s="849">
        <v>412</v>
      </c>
      <c r="H1205" s="849"/>
      <c r="I1205" s="849">
        <v>412</v>
      </c>
      <c r="J1205" s="849"/>
      <c r="K1205" s="849"/>
      <c r="L1205" s="849"/>
      <c r="M1205" s="849"/>
      <c r="N1205" s="849"/>
      <c r="O1205" s="849"/>
      <c r="P1205" s="837"/>
      <c r="Q1205" s="850"/>
    </row>
    <row r="1206" spans="1:17" ht="14.4" customHeight="1" x14ac:dyDescent="0.3">
      <c r="A1206" s="831" t="s">
        <v>579</v>
      </c>
      <c r="B1206" s="832" t="s">
        <v>6702</v>
      </c>
      <c r="C1206" s="832" t="s">
        <v>5423</v>
      </c>
      <c r="D1206" s="832" t="s">
        <v>6085</v>
      </c>
      <c r="E1206" s="832" t="s">
        <v>6086</v>
      </c>
      <c r="F1206" s="849">
        <v>2</v>
      </c>
      <c r="G1206" s="849">
        <v>16908</v>
      </c>
      <c r="H1206" s="849"/>
      <c r="I1206" s="849">
        <v>8454</v>
      </c>
      <c r="J1206" s="849"/>
      <c r="K1206" s="849"/>
      <c r="L1206" s="849"/>
      <c r="M1206" s="849"/>
      <c r="N1206" s="849"/>
      <c r="O1206" s="849"/>
      <c r="P1206" s="837"/>
      <c r="Q1206" s="850"/>
    </row>
    <row r="1207" spans="1:17" ht="14.4" customHeight="1" x14ac:dyDescent="0.3">
      <c r="A1207" s="831" t="s">
        <v>579</v>
      </c>
      <c r="B1207" s="832" t="s">
        <v>6702</v>
      </c>
      <c r="C1207" s="832" t="s">
        <v>5423</v>
      </c>
      <c r="D1207" s="832" t="s">
        <v>6087</v>
      </c>
      <c r="E1207" s="832" t="s">
        <v>6088</v>
      </c>
      <c r="F1207" s="849">
        <v>5</v>
      </c>
      <c r="G1207" s="849">
        <v>6798.55</v>
      </c>
      <c r="H1207" s="849">
        <v>0.5</v>
      </c>
      <c r="I1207" s="849">
        <v>1359.71</v>
      </c>
      <c r="J1207" s="849">
        <v>10</v>
      </c>
      <c r="K1207" s="849">
        <v>13597.1</v>
      </c>
      <c r="L1207" s="849">
        <v>1</v>
      </c>
      <c r="M1207" s="849">
        <v>1359.71</v>
      </c>
      <c r="N1207" s="849">
        <v>3</v>
      </c>
      <c r="O1207" s="849">
        <v>4079.13</v>
      </c>
      <c r="P1207" s="837">
        <v>0.3</v>
      </c>
      <c r="Q1207" s="850">
        <v>1359.71</v>
      </c>
    </row>
    <row r="1208" spans="1:17" ht="14.4" customHeight="1" x14ac:dyDescent="0.3">
      <c r="A1208" s="831" t="s">
        <v>579</v>
      </c>
      <c r="B1208" s="832" t="s">
        <v>6702</v>
      </c>
      <c r="C1208" s="832" t="s">
        <v>5423</v>
      </c>
      <c r="D1208" s="832" t="s">
        <v>6090</v>
      </c>
      <c r="E1208" s="832" t="s">
        <v>6091</v>
      </c>
      <c r="F1208" s="849">
        <v>2</v>
      </c>
      <c r="G1208" s="849">
        <v>37014</v>
      </c>
      <c r="H1208" s="849">
        <v>0.5</v>
      </c>
      <c r="I1208" s="849">
        <v>18507</v>
      </c>
      <c r="J1208" s="849">
        <v>4</v>
      </c>
      <c r="K1208" s="849">
        <v>74028</v>
      </c>
      <c r="L1208" s="849">
        <v>1</v>
      </c>
      <c r="M1208" s="849">
        <v>18507</v>
      </c>
      <c r="N1208" s="849">
        <v>1</v>
      </c>
      <c r="O1208" s="849">
        <v>18507</v>
      </c>
      <c r="P1208" s="837">
        <v>0.25</v>
      </c>
      <c r="Q1208" s="850">
        <v>18507</v>
      </c>
    </row>
    <row r="1209" spans="1:17" ht="14.4" customHeight="1" x14ac:dyDescent="0.3">
      <c r="A1209" s="831" t="s">
        <v>579</v>
      </c>
      <c r="B1209" s="832" t="s">
        <v>6702</v>
      </c>
      <c r="C1209" s="832" t="s">
        <v>5423</v>
      </c>
      <c r="D1209" s="832" t="s">
        <v>6092</v>
      </c>
      <c r="E1209" s="832" t="s">
        <v>5935</v>
      </c>
      <c r="F1209" s="849"/>
      <c r="G1209" s="849"/>
      <c r="H1209" s="849"/>
      <c r="I1209" s="849"/>
      <c r="J1209" s="849">
        <v>1</v>
      </c>
      <c r="K1209" s="849">
        <v>1649.48</v>
      </c>
      <c r="L1209" s="849">
        <v>1</v>
      </c>
      <c r="M1209" s="849">
        <v>1649.48</v>
      </c>
      <c r="N1209" s="849"/>
      <c r="O1209" s="849"/>
      <c r="P1209" s="837"/>
      <c r="Q1209" s="850"/>
    </row>
    <row r="1210" spans="1:17" ht="14.4" customHeight="1" x14ac:dyDescent="0.3">
      <c r="A1210" s="831" t="s">
        <v>579</v>
      </c>
      <c r="B1210" s="832" t="s">
        <v>6702</v>
      </c>
      <c r="C1210" s="832" t="s">
        <v>5423</v>
      </c>
      <c r="D1210" s="832" t="s">
        <v>6093</v>
      </c>
      <c r="E1210" s="832" t="s">
        <v>6094</v>
      </c>
      <c r="F1210" s="849"/>
      <c r="G1210" s="849"/>
      <c r="H1210" s="849"/>
      <c r="I1210" s="849"/>
      <c r="J1210" s="849">
        <v>4</v>
      </c>
      <c r="K1210" s="849">
        <v>5148.6400000000003</v>
      </c>
      <c r="L1210" s="849">
        <v>1</v>
      </c>
      <c r="M1210" s="849">
        <v>1287.1600000000001</v>
      </c>
      <c r="N1210" s="849"/>
      <c r="O1210" s="849"/>
      <c r="P1210" s="837"/>
      <c r="Q1210" s="850"/>
    </row>
    <row r="1211" spans="1:17" ht="14.4" customHeight="1" x14ac:dyDescent="0.3">
      <c r="A1211" s="831" t="s">
        <v>579</v>
      </c>
      <c r="B1211" s="832" t="s">
        <v>6702</v>
      </c>
      <c r="C1211" s="832" t="s">
        <v>5423</v>
      </c>
      <c r="D1211" s="832" t="s">
        <v>6095</v>
      </c>
      <c r="E1211" s="832" t="s">
        <v>5804</v>
      </c>
      <c r="F1211" s="849">
        <v>1</v>
      </c>
      <c r="G1211" s="849">
        <v>662.24</v>
      </c>
      <c r="H1211" s="849"/>
      <c r="I1211" s="849">
        <v>662.24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" customHeight="1" x14ac:dyDescent="0.3">
      <c r="A1212" s="831" t="s">
        <v>579</v>
      </c>
      <c r="B1212" s="832" t="s">
        <v>6702</v>
      </c>
      <c r="C1212" s="832" t="s">
        <v>5423</v>
      </c>
      <c r="D1212" s="832" t="s">
        <v>6101</v>
      </c>
      <c r="E1212" s="832" t="s">
        <v>6102</v>
      </c>
      <c r="F1212" s="849"/>
      <c r="G1212" s="849"/>
      <c r="H1212" s="849"/>
      <c r="I1212" s="849"/>
      <c r="J1212" s="849"/>
      <c r="K1212" s="849"/>
      <c r="L1212" s="849"/>
      <c r="M1212" s="849"/>
      <c r="N1212" s="849">
        <v>1</v>
      </c>
      <c r="O1212" s="849">
        <v>10077.6</v>
      </c>
      <c r="P1212" s="837"/>
      <c r="Q1212" s="850">
        <v>10077.6</v>
      </c>
    </row>
    <row r="1213" spans="1:17" ht="14.4" customHeight="1" x14ac:dyDescent="0.3">
      <c r="A1213" s="831" t="s">
        <v>579</v>
      </c>
      <c r="B1213" s="832" t="s">
        <v>6702</v>
      </c>
      <c r="C1213" s="832" t="s">
        <v>5423</v>
      </c>
      <c r="D1213" s="832" t="s">
        <v>6107</v>
      </c>
      <c r="E1213" s="832" t="s">
        <v>6108</v>
      </c>
      <c r="F1213" s="849">
        <v>14</v>
      </c>
      <c r="G1213" s="849">
        <v>15060.5</v>
      </c>
      <c r="H1213" s="849">
        <v>2.3333333333333335</v>
      </c>
      <c r="I1213" s="849">
        <v>1075.75</v>
      </c>
      <c r="J1213" s="849">
        <v>6</v>
      </c>
      <c r="K1213" s="849">
        <v>6454.5</v>
      </c>
      <c r="L1213" s="849">
        <v>1</v>
      </c>
      <c r="M1213" s="849">
        <v>1075.75</v>
      </c>
      <c r="N1213" s="849">
        <v>3</v>
      </c>
      <c r="O1213" s="849">
        <v>3227.25</v>
      </c>
      <c r="P1213" s="837">
        <v>0.5</v>
      </c>
      <c r="Q1213" s="850">
        <v>1075.75</v>
      </c>
    </row>
    <row r="1214" spans="1:17" ht="14.4" customHeight="1" x14ac:dyDescent="0.3">
      <c r="A1214" s="831" t="s">
        <v>579</v>
      </c>
      <c r="B1214" s="832" t="s">
        <v>6702</v>
      </c>
      <c r="C1214" s="832" t="s">
        <v>5423</v>
      </c>
      <c r="D1214" s="832" t="s">
        <v>6113</v>
      </c>
      <c r="E1214" s="832" t="s">
        <v>6114</v>
      </c>
      <c r="F1214" s="849">
        <v>4</v>
      </c>
      <c r="G1214" s="849">
        <v>6466.92</v>
      </c>
      <c r="H1214" s="849">
        <v>0.8</v>
      </c>
      <c r="I1214" s="849">
        <v>1616.73</v>
      </c>
      <c r="J1214" s="849">
        <v>5</v>
      </c>
      <c r="K1214" s="849">
        <v>8083.65</v>
      </c>
      <c r="L1214" s="849">
        <v>1</v>
      </c>
      <c r="M1214" s="849">
        <v>1616.73</v>
      </c>
      <c r="N1214" s="849">
        <v>1</v>
      </c>
      <c r="O1214" s="849">
        <v>1616.73</v>
      </c>
      <c r="P1214" s="837">
        <v>0.2</v>
      </c>
      <c r="Q1214" s="850">
        <v>1616.73</v>
      </c>
    </row>
    <row r="1215" spans="1:17" ht="14.4" customHeight="1" x14ac:dyDescent="0.3">
      <c r="A1215" s="831" t="s">
        <v>579</v>
      </c>
      <c r="B1215" s="832" t="s">
        <v>6702</v>
      </c>
      <c r="C1215" s="832" t="s">
        <v>5423</v>
      </c>
      <c r="D1215" s="832" t="s">
        <v>6119</v>
      </c>
      <c r="E1215" s="832" t="s">
        <v>6120</v>
      </c>
      <c r="F1215" s="849">
        <v>1</v>
      </c>
      <c r="G1215" s="849">
        <v>10707.71</v>
      </c>
      <c r="H1215" s="849"/>
      <c r="I1215" s="849">
        <v>10707.71</v>
      </c>
      <c r="J1215" s="849"/>
      <c r="K1215" s="849"/>
      <c r="L1215" s="849"/>
      <c r="M1215" s="849"/>
      <c r="N1215" s="849"/>
      <c r="O1215" s="849"/>
      <c r="P1215" s="837"/>
      <c r="Q1215" s="850"/>
    </row>
    <row r="1216" spans="1:17" ht="14.4" customHeight="1" x14ac:dyDescent="0.3">
      <c r="A1216" s="831" t="s">
        <v>579</v>
      </c>
      <c r="B1216" s="832" t="s">
        <v>6702</v>
      </c>
      <c r="C1216" s="832" t="s">
        <v>5423</v>
      </c>
      <c r="D1216" s="832" t="s">
        <v>6751</v>
      </c>
      <c r="E1216" s="832" t="s">
        <v>6752</v>
      </c>
      <c r="F1216" s="849"/>
      <c r="G1216" s="849"/>
      <c r="H1216" s="849"/>
      <c r="I1216" s="849"/>
      <c r="J1216" s="849">
        <v>3</v>
      </c>
      <c r="K1216" s="849">
        <v>3830.4</v>
      </c>
      <c r="L1216" s="849">
        <v>1</v>
      </c>
      <c r="M1216" s="849">
        <v>1276.8</v>
      </c>
      <c r="N1216" s="849"/>
      <c r="O1216" s="849"/>
      <c r="P1216" s="837"/>
      <c r="Q1216" s="850"/>
    </row>
    <row r="1217" spans="1:17" ht="14.4" customHeight="1" x14ac:dyDescent="0.3">
      <c r="A1217" s="831" t="s">
        <v>579</v>
      </c>
      <c r="B1217" s="832" t="s">
        <v>6702</v>
      </c>
      <c r="C1217" s="832" t="s">
        <v>5423</v>
      </c>
      <c r="D1217" s="832" t="s">
        <v>6121</v>
      </c>
      <c r="E1217" s="832" t="s">
        <v>6122</v>
      </c>
      <c r="F1217" s="849">
        <v>21</v>
      </c>
      <c r="G1217" s="849">
        <v>1866.8999999999999</v>
      </c>
      <c r="H1217" s="849">
        <v>1.75</v>
      </c>
      <c r="I1217" s="849">
        <v>88.899999999999991</v>
      </c>
      <c r="J1217" s="849">
        <v>12</v>
      </c>
      <c r="K1217" s="849">
        <v>1066.8</v>
      </c>
      <c r="L1217" s="849">
        <v>1</v>
      </c>
      <c r="M1217" s="849">
        <v>88.899999999999991</v>
      </c>
      <c r="N1217" s="849">
        <v>23</v>
      </c>
      <c r="O1217" s="849">
        <v>2044.7</v>
      </c>
      <c r="P1217" s="837">
        <v>1.9166666666666667</v>
      </c>
      <c r="Q1217" s="850">
        <v>88.9</v>
      </c>
    </row>
    <row r="1218" spans="1:17" ht="14.4" customHeight="1" x14ac:dyDescent="0.3">
      <c r="A1218" s="831" t="s">
        <v>579</v>
      </c>
      <c r="B1218" s="832" t="s">
        <v>6702</v>
      </c>
      <c r="C1218" s="832" t="s">
        <v>5423</v>
      </c>
      <c r="D1218" s="832" t="s">
        <v>6123</v>
      </c>
      <c r="E1218" s="832" t="s">
        <v>6124</v>
      </c>
      <c r="F1218" s="849"/>
      <c r="G1218" s="849"/>
      <c r="H1218" s="849"/>
      <c r="I1218" s="849"/>
      <c r="J1218" s="849">
        <v>2</v>
      </c>
      <c r="K1218" s="849">
        <v>1231.2</v>
      </c>
      <c r="L1218" s="849">
        <v>1</v>
      </c>
      <c r="M1218" s="849">
        <v>615.6</v>
      </c>
      <c r="N1218" s="849"/>
      <c r="O1218" s="849"/>
      <c r="P1218" s="837"/>
      <c r="Q1218" s="850"/>
    </row>
    <row r="1219" spans="1:17" ht="14.4" customHeight="1" x14ac:dyDescent="0.3">
      <c r="A1219" s="831" t="s">
        <v>579</v>
      </c>
      <c r="B1219" s="832" t="s">
        <v>6702</v>
      </c>
      <c r="C1219" s="832" t="s">
        <v>5423</v>
      </c>
      <c r="D1219" s="832" t="s">
        <v>6127</v>
      </c>
      <c r="E1219" s="832" t="s">
        <v>6128</v>
      </c>
      <c r="F1219" s="849"/>
      <c r="G1219" s="849"/>
      <c r="H1219" s="849"/>
      <c r="I1219" s="849"/>
      <c r="J1219" s="849">
        <v>1</v>
      </c>
      <c r="K1219" s="849">
        <v>2052</v>
      </c>
      <c r="L1219" s="849">
        <v>1</v>
      </c>
      <c r="M1219" s="849">
        <v>2052</v>
      </c>
      <c r="N1219" s="849"/>
      <c r="O1219" s="849"/>
      <c r="P1219" s="837"/>
      <c r="Q1219" s="850"/>
    </row>
    <row r="1220" spans="1:17" ht="14.4" customHeight="1" x14ac:dyDescent="0.3">
      <c r="A1220" s="831" t="s">
        <v>579</v>
      </c>
      <c r="B1220" s="832" t="s">
        <v>6702</v>
      </c>
      <c r="C1220" s="832" t="s">
        <v>5423</v>
      </c>
      <c r="D1220" s="832" t="s">
        <v>6131</v>
      </c>
      <c r="E1220" s="832" t="s">
        <v>6132</v>
      </c>
      <c r="F1220" s="849"/>
      <c r="G1220" s="849"/>
      <c r="H1220" s="849"/>
      <c r="I1220" s="849"/>
      <c r="J1220" s="849">
        <v>3</v>
      </c>
      <c r="K1220" s="849">
        <v>1846.8</v>
      </c>
      <c r="L1220" s="849">
        <v>1</v>
      </c>
      <c r="M1220" s="849">
        <v>615.6</v>
      </c>
      <c r="N1220" s="849"/>
      <c r="O1220" s="849"/>
      <c r="P1220" s="837"/>
      <c r="Q1220" s="850"/>
    </row>
    <row r="1221" spans="1:17" ht="14.4" customHeight="1" x14ac:dyDescent="0.3">
      <c r="A1221" s="831" t="s">
        <v>579</v>
      </c>
      <c r="B1221" s="832" t="s">
        <v>6702</v>
      </c>
      <c r="C1221" s="832" t="s">
        <v>5423</v>
      </c>
      <c r="D1221" s="832" t="s">
        <v>6133</v>
      </c>
      <c r="E1221" s="832" t="s">
        <v>6134</v>
      </c>
      <c r="F1221" s="849">
        <v>1</v>
      </c>
      <c r="G1221" s="849">
        <v>3186</v>
      </c>
      <c r="H1221" s="849"/>
      <c r="I1221" s="849">
        <v>3186</v>
      </c>
      <c r="J1221" s="849"/>
      <c r="K1221" s="849"/>
      <c r="L1221" s="849"/>
      <c r="M1221" s="849"/>
      <c r="N1221" s="849"/>
      <c r="O1221" s="849"/>
      <c r="P1221" s="837"/>
      <c r="Q1221" s="850"/>
    </row>
    <row r="1222" spans="1:17" ht="14.4" customHeight="1" x14ac:dyDescent="0.3">
      <c r="A1222" s="831" t="s">
        <v>579</v>
      </c>
      <c r="B1222" s="832" t="s">
        <v>6702</v>
      </c>
      <c r="C1222" s="832" t="s">
        <v>5423</v>
      </c>
      <c r="D1222" s="832" t="s">
        <v>6753</v>
      </c>
      <c r="E1222" s="832" t="s">
        <v>6754</v>
      </c>
      <c r="F1222" s="849">
        <v>1</v>
      </c>
      <c r="G1222" s="849">
        <v>8493</v>
      </c>
      <c r="H1222" s="849">
        <v>1</v>
      </c>
      <c r="I1222" s="849">
        <v>8493</v>
      </c>
      <c r="J1222" s="849">
        <v>1</v>
      </c>
      <c r="K1222" s="849">
        <v>8493</v>
      </c>
      <c r="L1222" s="849">
        <v>1</v>
      </c>
      <c r="M1222" s="849">
        <v>8493</v>
      </c>
      <c r="N1222" s="849"/>
      <c r="O1222" s="849"/>
      <c r="P1222" s="837"/>
      <c r="Q1222" s="850"/>
    </row>
    <row r="1223" spans="1:17" ht="14.4" customHeight="1" x14ac:dyDescent="0.3">
      <c r="A1223" s="831" t="s">
        <v>579</v>
      </c>
      <c r="B1223" s="832" t="s">
        <v>6702</v>
      </c>
      <c r="C1223" s="832" t="s">
        <v>5423</v>
      </c>
      <c r="D1223" s="832" t="s">
        <v>5444</v>
      </c>
      <c r="E1223" s="832" t="s">
        <v>5445</v>
      </c>
      <c r="F1223" s="849">
        <v>1.2000000000000002</v>
      </c>
      <c r="G1223" s="849">
        <v>80.400000000000006</v>
      </c>
      <c r="H1223" s="849">
        <v>0.52173913043478271</v>
      </c>
      <c r="I1223" s="849">
        <v>67</v>
      </c>
      <c r="J1223" s="849">
        <v>2.2999999999999998</v>
      </c>
      <c r="K1223" s="849">
        <v>154.1</v>
      </c>
      <c r="L1223" s="849">
        <v>1</v>
      </c>
      <c r="M1223" s="849">
        <v>67</v>
      </c>
      <c r="N1223" s="849">
        <v>2.5</v>
      </c>
      <c r="O1223" s="849">
        <v>167.5</v>
      </c>
      <c r="P1223" s="837">
        <v>1.0869565217391304</v>
      </c>
      <c r="Q1223" s="850">
        <v>67</v>
      </c>
    </row>
    <row r="1224" spans="1:17" ht="14.4" customHeight="1" x14ac:dyDescent="0.3">
      <c r="A1224" s="831" t="s">
        <v>579</v>
      </c>
      <c r="B1224" s="832" t="s">
        <v>6702</v>
      </c>
      <c r="C1224" s="832" t="s">
        <v>5423</v>
      </c>
      <c r="D1224" s="832" t="s">
        <v>6148</v>
      </c>
      <c r="E1224" s="832" t="s">
        <v>6149</v>
      </c>
      <c r="F1224" s="849">
        <v>14</v>
      </c>
      <c r="G1224" s="849">
        <v>48087.48</v>
      </c>
      <c r="H1224" s="849">
        <v>1.4000000000000001</v>
      </c>
      <c r="I1224" s="849">
        <v>3434.82</v>
      </c>
      <c r="J1224" s="849">
        <v>10</v>
      </c>
      <c r="K1224" s="849">
        <v>34348.199999999997</v>
      </c>
      <c r="L1224" s="849">
        <v>1</v>
      </c>
      <c r="M1224" s="849">
        <v>3434.8199999999997</v>
      </c>
      <c r="N1224" s="849">
        <v>4</v>
      </c>
      <c r="O1224" s="849">
        <v>13739.28</v>
      </c>
      <c r="P1224" s="837">
        <v>0.40000000000000008</v>
      </c>
      <c r="Q1224" s="850">
        <v>3434.82</v>
      </c>
    </row>
    <row r="1225" spans="1:17" ht="14.4" customHeight="1" x14ac:dyDescent="0.3">
      <c r="A1225" s="831" t="s">
        <v>579</v>
      </c>
      <c r="B1225" s="832" t="s">
        <v>6702</v>
      </c>
      <c r="C1225" s="832" t="s">
        <v>5423</v>
      </c>
      <c r="D1225" s="832" t="s">
        <v>6152</v>
      </c>
      <c r="E1225" s="832" t="s">
        <v>6153</v>
      </c>
      <c r="F1225" s="849">
        <v>2</v>
      </c>
      <c r="G1225" s="849">
        <v>10925.96</v>
      </c>
      <c r="H1225" s="849"/>
      <c r="I1225" s="849">
        <v>5462.98</v>
      </c>
      <c r="J1225" s="849"/>
      <c r="K1225" s="849"/>
      <c r="L1225" s="849"/>
      <c r="M1225" s="849"/>
      <c r="N1225" s="849"/>
      <c r="O1225" s="849"/>
      <c r="P1225" s="837"/>
      <c r="Q1225" s="850"/>
    </row>
    <row r="1226" spans="1:17" ht="14.4" customHeight="1" x14ac:dyDescent="0.3">
      <c r="A1226" s="831" t="s">
        <v>579</v>
      </c>
      <c r="B1226" s="832" t="s">
        <v>6702</v>
      </c>
      <c r="C1226" s="832" t="s">
        <v>5423</v>
      </c>
      <c r="D1226" s="832" t="s">
        <v>6755</v>
      </c>
      <c r="E1226" s="832" t="s">
        <v>6732</v>
      </c>
      <c r="F1226" s="849">
        <v>3</v>
      </c>
      <c r="G1226" s="849">
        <v>5204.6099999999997</v>
      </c>
      <c r="H1226" s="849"/>
      <c r="I1226" s="849">
        <v>1734.87</v>
      </c>
      <c r="J1226" s="849"/>
      <c r="K1226" s="849"/>
      <c r="L1226" s="849"/>
      <c r="M1226" s="849"/>
      <c r="N1226" s="849"/>
      <c r="O1226" s="849"/>
      <c r="P1226" s="837"/>
      <c r="Q1226" s="850"/>
    </row>
    <row r="1227" spans="1:17" ht="14.4" customHeight="1" x14ac:dyDescent="0.3">
      <c r="A1227" s="831" t="s">
        <v>579</v>
      </c>
      <c r="B1227" s="832" t="s">
        <v>6702</v>
      </c>
      <c r="C1227" s="832" t="s">
        <v>5423</v>
      </c>
      <c r="D1227" s="832" t="s">
        <v>6154</v>
      </c>
      <c r="E1227" s="832" t="s">
        <v>6155</v>
      </c>
      <c r="F1227" s="849">
        <v>4</v>
      </c>
      <c r="G1227" s="849">
        <v>63233.919999999998</v>
      </c>
      <c r="H1227" s="849">
        <v>1.3333333333333333</v>
      </c>
      <c r="I1227" s="849">
        <v>15808.48</v>
      </c>
      <c r="J1227" s="849">
        <v>3</v>
      </c>
      <c r="K1227" s="849">
        <v>47425.440000000002</v>
      </c>
      <c r="L1227" s="849">
        <v>1</v>
      </c>
      <c r="M1227" s="849">
        <v>15808.480000000001</v>
      </c>
      <c r="N1227" s="849">
        <v>1</v>
      </c>
      <c r="O1227" s="849">
        <v>15808.48</v>
      </c>
      <c r="P1227" s="837">
        <v>0.33333333333333331</v>
      </c>
      <c r="Q1227" s="850">
        <v>15808.48</v>
      </c>
    </row>
    <row r="1228" spans="1:17" ht="14.4" customHeight="1" x14ac:dyDescent="0.3">
      <c r="A1228" s="831" t="s">
        <v>579</v>
      </c>
      <c r="B1228" s="832" t="s">
        <v>6702</v>
      </c>
      <c r="C1228" s="832" t="s">
        <v>5423</v>
      </c>
      <c r="D1228" s="832" t="s">
        <v>6160</v>
      </c>
      <c r="E1228" s="832" t="s">
        <v>5692</v>
      </c>
      <c r="F1228" s="849">
        <v>2</v>
      </c>
      <c r="G1228" s="849">
        <v>24524.5</v>
      </c>
      <c r="H1228" s="849"/>
      <c r="I1228" s="849">
        <v>12262.25</v>
      </c>
      <c r="J1228" s="849"/>
      <c r="K1228" s="849"/>
      <c r="L1228" s="849"/>
      <c r="M1228" s="849"/>
      <c r="N1228" s="849"/>
      <c r="O1228" s="849"/>
      <c r="P1228" s="837"/>
      <c r="Q1228" s="850"/>
    </row>
    <row r="1229" spans="1:17" ht="14.4" customHeight="1" x14ac:dyDescent="0.3">
      <c r="A1229" s="831" t="s">
        <v>579</v>
      </c>
      <c r="B1229" s="832" t="s">
        <v>6702</v>
      </c>
      <c r="C1229" s="832" t="s">
        <v>5423</v>
      </c>
      <c r="D1229" s="832" t="s">
        <v>6161</v>
      </c>
      <c r="E1229" s="832" t="s">
        <v>6162</v>
      </c>
      <c r="F1229" s="849">
        <v>2</v>
      </c>
      <c r="G1229" s="849">
        <v>4347.1400000000003</v>
      </c>
      <c r="H1229" s="849"/>
      <c r="I1229" s="849">
        <v>2173.5700000000002</v>
      </c>
      <c r="J1229" s="849"/>
      <c r="K1229" s="849"/>
      <c r="L1229" s="849"/>
      <c r="M1229" s="849"/>
      <c r="N1229" s="849"/>
      <c r="O1229" s="849"/>
      <c r="P1229" s="837"/>
      <c r="Q1229" s="850"/>
    </row>
    <row r="1230" spans="1:17" ht="14.4" customHeight="1" x14ac:dyDescent="0.3">
      <c r="A1230" s="831" t="s">
        <v>579</v>
      </c>
      <c r="B1230" s="832" t="s">
        <v>6702</v>
      </c>
      <c r="C1230" s="832" t="s">
        <v>5423</v>
      </c>
      <c r="D1230" s="832" t="s">
        <v>6175</v>
      </c>
      <c r="E1230" s="832" t="s">
        <v>6176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</v>
      </c>
      <c r="O1230" s="849">
        <v>12281.95</v>
      </c>
      <c r="P1230" s="837"/>
      <c r="Q1230" s="850">
        <v>12281.95</v>
      </c>
    </row>
    <row r="1231" spans="1:17" ht="14.4" customHeight="1" x14ac:dyDescent="0.3">
      <c r="A1231" s="831" t="s">
        <v>579</v>
      </c>
      <c r="B1231" s="832" t="s">
        <v>6702</v>
      </c>
      <c r="C1231" s="832" t="s">
        <v>5423</v>
      </c>
      <c r="D1231" s="832" t="s">
        <v>6756</v>
      </c>
      <c r="E1231" s="832" t="s">
        <v>5766</v>
      </c>
      <c r="F1231" s="849"/>
      <c r="G1231" s="849"/>
      <c r="H1231" s="849"/>
      <c r="I1231" s="849"/>
      <c r="J1231" s="849">
        <v>1</v>
      </c>
      <c r="K1231" s="849">
        <v>14193</v>
      </c>
      <c r="L1231" s="849">
        <v>1</v>
      </c>
      <c r="M1231" s="849">
        <v>14193</v>
      </c>
      <c r="N1231" s="849">
        <v>1</v>
      </c>
      <c r="O1231" s="849">
        <v>14193</v>
      </c>
      <c r="P1231" s="837">
        <v>1</v>
      </c>
      <c r="Q1231" s="850">
        <v>14193</v>
      </c>
    </row>
    <row r="1232" spans="1:17" ht="14.4" customHeight="1" x14ac:dyDescent="0.3">
      <c r="A1232" s="831" t="s">
        <v>579</v>
      </c>
      <c r="B1232" s="832" t="s">
        <v>6702</v>
      </c>
      <c r="C1232" s="832" t="s">
        <v>5423</v>
      </c>
      <c r="D1232" s="832" t="s">
        <v>6198</v>
      </c>
      <c r="E1232" s="832" t="s">
        <v>6199</v>
      </c>
      <c r="F1232" s="849"/>
      <c r="G1232" s="849"/>
      <c r="H1232" s="849"/>
      <c r="I1232" s="849"/>
      <c r="J1232" s="849">
        <v>1</v>
      </c>
      <c r="K1232" s="849">
        <v>2939.46</v>
      </c>
      <c r="L1232" s="849">
        <v>1</v>
      </c>
      <c r="M1232" s="849">
        <v>2939.46</v>
      </c>
      <c r="N1232" s="849"/>
      <c r="O1232" s="849"/>
      <c r="P1232" s="837"/>
      <c r="Q1232" s="850"/>
    </row>
    <row r="1233" spans="1:17" ht="14.4" customHeight="1" x14ac:dyDescent="0.3">
      <c r="A1233" s="831" t="s">
        <v>579</v>
      </c>
      <c r="B1233" s="832" t="s">
        <v>6702</v>
      </c>
      <c r="C1233" s="832" t="s">
        <v>5423</v>
      </c>
      <c r="D1233" s="832" t="s">
        <v>6757</v>
      </c>
      <c r="E1233" s="832" t="s">
        <v>6758</v>
      </c>
      <c r="F1233" s="849"/>
      <c r="G1233" s="849"/>
      <c r="H1233" s="849"/>
      <c r="I1233" s="849"/>
      <c r="J1233" s="849">
        <v>1</v>
      </c>
      <c r="K1233" s="849">
        <v>1287.7</v>
      </c>
      <c r="L1233" s="849">
        <v>1</v>
      </c>
      <c r="M1233" s="849">
        <v>1287.7</v>
      </c>
      <c r="N1233" s="849"/>
      <c r="O1233" s="849"/>
      <c r="P1233" s="837"/>
      <c r="Q1233" s="850"/>
    </row>
    <row r="1234" spans="1:17" ht="14.4" customHeight="1" x14ac:dyDescent="0.3">
      <c r="A1234" s="831" t="s">
        <v>579</v>
      </c>
      <c r="B1234" s="832" t="s">
        <v>6702</v>
      </c>
      <c r="C1234" s="832" t="s">
        <v>5423</v>
      </c>
      <c r="D1234" s="832" t="s">
        <v>6210</v>
      </c>
      <c r="E1234" s="832" t="s">
        <v>6211</v>
      </c>
      <c r="F1234" s="849"/>
      <c r="G1234" s="849"/>
      <c r="H1234" s="849"/>
      <c r="I1234" s="849"/>
      <c r="J1234" s="849">
        <v>2</v>
      </c>
      <c r="K1234" s="849">
        <v>5998.48</v>
      </c>
      <c r="L1234" s="849">
        <v>1</v>
      </c>
      <c r="M1234" s="849">
        <v>2999.24</v>
      </c>
      <c r="N1234" s="849">
        <v>1</v>
      </c>
      <c r="O1234" s="849">
        <v>2468.85</v>
      </c>
      <c r="P1234" s="837">
        <v>0.41157926674757606</v>
      </c>
      <c r="Q1234" s="850">
        <v>2468.85</v>
      </c>
    </row>
    <row r="1235" spans="1:17" ht="14.4" customHeight="1" x14ac:dyDescent="0.3">
      <c r="A1235" s="831" t="s">
        <v>579</v>
      </c>
      <c r="B1235" s="832" t="s">
        <v>6702</v>
      </c>
      <c r="C1235" s="832" t="s">
        <v>5423</v>
      </c>
      <c r="D1235" s="832" t="s">
        <v>6212</v>
      </c>
      <c r="E1235" s="832" t="s">
        <v>6213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1</v>
      </c>
      <c r="O1235" s="849">
        <v>307.8</v>
      </c>
      <c r="P1235" s="837"/>
      <c r="Q1235" s="850">
        <v>307.8</v>
      </c>
    </row>
    <row r="1236" spans="1:17" ht="14.4" customHeight="1" x14ac:dyDescent="0.3">
      <c r="A1236" s="831" t="s">
        <v>579</v>
      </c>
      <c r="B1236" s="832" t="s">
        <v>6702</v>
      </c>
      <c r="C1236" s="832" t="s">
        <v>5423</v>
      </c>
      <c r="D1236" s="832" t="s">
        <v>6225</v>
      </c>
      <c r="E1236" s="832" t="s">
        <v>6226</v>
      </c>
      <c r="F1236" s="849"/>
      <c r="G1236" s="849"/>
      <c r="H1236" s="849"/>
      <c r="I1236" s="849"/>
      <c r="J1236" s="849">
        <v>5</v>
      </c>
      <c r="K1236" s="849">
        <v>7691.35</v>
      </c>
      <c r="L1236" s="849">
        <v>1</v>
      </c>
      <c r="M1236" s="849">
        <v>1538.27</v>
      </c>
      <c r="N1236" s="849">
        <v>2</v>
      </c>
      <c r="O1236" s="849">
        <v>3076.54</v>
      </c>
      <c r="P1236" s="837">
        <v>0.39999999999999997</v>
      </c>
      <c r="Q1236" s="850">
        <v>1538.27</v>
      </c>
    </row>
    <row r="1237" spans="1:17" ht="14.4" customHeight="1" x14ac:dyDescent="0.3">
      <c r="A1237" s="831" t="s">
        <v>579</v>
      </c>
      <c r="B1237" s="832" t="s">
        <v>6702</v>
      </c>
      <c r="C1237" s="832" t="s">
        <v>5423</v>
      </c>
      <c r="D1237" s="832" t="s">
        <v>6759</v>
      </c>
      <c r="E1237" s="832" t="s">
        <v>6023</v>
      </c>
      <c r="F1237" s="849"/>
      <c r="G1237" s="849"/>
      <c r="H1237" s="849"/>
      <c r="I1237" s="849"/>
      <c r="J1237" s="849">
        <v>12</v>
      </c>
      <c r="K1237" s="849">
        <v>3421.8</v>
      </c>
      <c r="L1237" s="849">
        <v>1</v>
      </c>
      <c r="M1237" s="849">
        <v>285.15000000000003</v>
      </c>
      <c r="N1237" s="849"/>
      <c r="O1237" s="849"/>
      <c r="P1237" s="837"/>
      <c r="Q1237" s="850"/>
    </row>
    <row r="1238" spans="1:17" ht="14.4" customHeight="1" x14ac:dyDescent="0.3">
      <c r="A1238" s="831" t="s">
        <v>579</v>
      </c>
      <c r="B1238" s="832" t="s">
        <v>6702</v>
      </c>
      <c r="C1238" s="832" t="s">
        <v>5423</v>
      </c>
      <c r="D1238" s="832" t="s">
        <v>6760</v>
      </c>
      <c r="E1238" s="832" t="s">
        <v>6021</v>
      </c>
      <c r="F1238" s="849"/>
      <c r="G1238" s="849"/>
      <c r="H1238" s="849"/>
      <c r="I1238" s="849"/>
      <c r="J1238" s="849">
        <v>2</v>
      </c>
      <c r="K1238" s="849">
        <v>694.36</v>
      </c>
      <c r="L1238" s="849">
        <v>1</v>
      </c>
      <c r="M1238" s="849">
        <v>347.18</v>
      </c>
      <c r="N1238" s="849"/>
      <c r="O1238" s="849"/>
      <c r="P1238" s="837"/>
      <c r="Q1238" s="850"/>
    </row>
    <row r="1239" spans="1:17" ht="14.4" customHeight="1" x14ac:dyDescent="0.3">
      <c r="A1239" s="831" t="s">
        <v>579</v>
      </c>
      <c r="B1239" s="832" t="s">
        <v>6702</v>
      </c>
      <c r="C1239" s="832" t="s">
        <v>5423</v>
      </c>
      <c r="D1239" s="832" t="s">
        <v>6256</v>
      </c>
      <c r="E1239" s="832" t="s">
        <v>6257</v>
      </c>
      <c r="F1239" s="849"/>
      <c r="G1239" s="849"/>
      <c r="H1239" s="849"/>
      <c r="I1239" s="849"/>
      <c r="J1239" s="849">
        <v>0.1</v>
      </c>
      <c r="K1239" s="849">
        <v>607.85</v>
      </c>
      <c r="L1239" s="849">
        <v>1</v>
      </c>
      <c r="M1239" s="849">
        <v>6078.5</v>
      </c>
      <c r="N1239" s="849"/>
      <c r="O1239" s="849"/>
      <c r="P1239" s="837"/>
      <c r="Q1239" s="850"/>
    </row>
    <row r="1240" spans="1:17" ht="14.4" customHeight="1" x14ac:dyDescent="0.3">
      <c r="A1240" s="831" t="s">
        <v>579</v>
      </c>
      <c r="B1240" s="832" t="s">
        <v>6702</v>
      </c>
      <c r="C1240" s="832" t="s">
        <v>5423</v>
      </c>
      <c r="D1240" s="832" t="s">
        <v>6263</v>
      </c>
      <c r="E1240" s="832" t="s">
        <v>6264</v>
      </c>
      <c r="F1240" s="849">
        <v>5</v>
      </c>
      <c r="G1240" s="849">
        <v>2976.95</v>
      </c>
      <c r="H1240" s="849">
        <v>1.6666666666666665</v>
      </c>
      <c r="I1240" s="849">
        <v>595.39</v>
      </c>
      <c r="J1240" s="849">
        <v>3</v>
      </c>
      <c r="K1240" s="849">
        <v>1786.17</v>
      </c>
      <c r="L1240" s="849">
        <v>1</v>
      </c>
      <c r="M1240" s="849">
        <v>595.39</v>
      </c>
      <c r="N1240" s="849"/>
      <c r="O1240" s="849"/>
      <c r="P1240" s="837"/>
      <c r="Q1240" s="850"/>
    </row>
    <row r="1241" spans="1:17" ht="14.4" customHeight="1" x14ac:dyDescent="0.3">
      <c r="A1241" s="831" t="s">
        <v>579</v>
      </c>
      <c r="B1241" s="832" t="s">
        <v>6702</v>
      </c>
      <c r="C1241" s="832" t="s">
        <v>5423</v>
      </c>
      <c r="D1241" s="832" t="s">
        <v>6267</v>
      </c>
      <c r="E1241" s="832" t="s">
        <v>6268</v>
      </c>
      <c r="F1241" s="849"/>
      <c r="G1241" s="849"/>
      <c r="H1241" s="849"/>
      <c r="I1241" s="849"/>
      <c r="J1241" s="849">
        <v>0.1</v>
      </c>
      <c r="K1241" s="849">
        <v>1425.86</v>
      </c>
      <c r="L1241" s="849">
        <v>1</v>
      </c>
      <c r="M1241" s="849">
        <v>14258.599999999999</v>
      </c>
      <c r="N1241" s="849"/>
      <c r="O1241" s="849"/>
      <c r="P1241" s="837"/>
      <c r="Q1241" s="850"/>
    </row>
    <row r="1242" spans="1:17" ht="14.4" customHeight="1" x14ac:dyDescent="0.3">
      <c r="A1242" s="831" t="s">
        <v>579</v>
      </c>
      <c r="B1242" s="832" t="s">
        <v>6702</v>
      </c>
      <c r="C1242" s="832" t="s">
        <v>5423</v>
      </c>
      <c r="D1242" s="832" t="s">
        <v>6761</v>
      </c>
      <c r="E1242" s="832" t="s">
        <v>6023</v>
      </c>
      <c r="F1242" s="849"/>
      <c r="G1242" s="849"/>
      <c r="H1242" s="849"/>
      <c r="I1242" s="849"/>
      <c r="J1242" s="849">
        <v>3</v>
      </c>
      <c r="K1242" s="849">
        <v>2073.12</v>
      </c>
      <c r="L1242" s="849">
        <v>1</v>
      </c>
      <c r="M1242" s="849">
        <v>691.04</v>
      </c>
      <c r="N1242" s="849"/>
      <c r="O1242" s="849"/>
      <c r="P1242" s="837"/>
      <c r="Q1242" s="850"/>
    </row>
    <row r="1243" spans="1:17" ht="14.4" customHeight="1" x14ac:dyDescent="0.3">
      <c r="A1243" s="831" t="s">
        <v>579</v>
      </c>
      <c r="B1243" s="832" t="s">
        <v>6702</v>
      </c>
      <c r="C1243" s="832" t="s">
        <v>5423</v>
      </c>
      <c r="D1243" s="832" t="s">
        <v>6286</v>
      </c>
      <c r="E1243" s="832" t="s">
        <v>6287</v>
      </c>
      <c r="F1243" s="849"/>
      <c r="G1243" s="849"/>
      <c r="H1243" s="849"/>
      <c r="I1243" s="849"/>
      <c r="J1243" s="849">
        <v>2</v>
      </c>
      <c r="K1243" s="849">
        <v>13386.78</v>
      </c>
      <c r="L1243" s="849">
        <v>1</v>
      </c>
      <c r="M1243" s="849">
        <v>6693.39</v>
      </c>
      <c r="N1243" s="849">
        <v>1</v>
      </c>
      <c r="O1243" s="849">
        <v>6693.39</v>
      </c>
      <c r="P1243" s="837">
        <v>0.5</v>
      </c>
      <c r="Q1243" s="850">
        <v>6693.39</v>
      </c>
    </row>
    <row r="1244" spans="1:17" ht="14.4" customHeight="1" x14ac:dyDescent="0.3">
      <c r="A1244" s="831" t="s">
        <v>579</v>
      </c>
      <c r="B1244" s="832" t="s">
        <v>6702</v>
      </c>
      <c r="C1244" s="832" t="s">
        <v>5423</v>
      </c>
      <c r="D1244" s="832" t="s">
        <v>6290</v>
      </c>
      <c r="E1244" s="832" t="s">
        <v>6291</v>
      </c>
      <c r="F1244" s="849"/>
      <c r="G1244" s="849"/>
      <c r="H1244" s="849"/>
      <c r="I1244" s="849"/>
      <c r="J1244" s="849">
        <v>7</v>
      </c>
      <c r="K1244" s="849">
        <v>6693.4</v>
      </c>
      <c r="L1244" s="849">
        <v>1</v>
      </c>
      <c r="M1244" s="849">
        <v>956.19999999999993</v>
      </c>
      <c r="N1244" s="849">
        <v>5</v>
      </c>
      <c r="O1244" s="849">
        <v>4781</v>
      </c>
      <c r="P1244" s="837">
        <v>0.7142857142857143</v>
      </c>
      <c r="Q1244" s="850">
        <v>956.2</v>
      </c>
    </row>
    <row r="1245" spans="1:17" ht="14.4" customHeight="1" x14ac:dyDescent="0.3">
      <c r="A1245" s="831" t="s">
        <v>579</v>
      </c>
      <c r="B1245" s="832" t="s">
        <v>6702</v>
      </c>
      <c r="C1245" s="832" t="s">
        <v>5423</v>
      </c>
      <c r="D1245" s="832" t="s">
        <v>6298</v>
      </c>
      <c r="E1245" s="832" t="s">
        <v>6299</v>
      </c>
      <c r="F1245" s="849"/>
      <c r="G1245" s="849"/>
      <c r="H1245" s="849"/>
      <c r="I1245" s="849"/>
      <c r="J1245" s="849">
        <v>2</v>
      </c>
      <c r="K1245" s="849">
        <v>1349.92</v>
      </c>
      <c r="L1245" s="849">
        <v>1</v>
      </c>
      <c r="M1245" s="849">
        <v>674.96</v>
      </c>
      <c r="N1245" s="849">
        <v>3</v>
      </c>
      <c r="O1245" s="849">
        <v>2024.88</v>
      </c>
      <c r="P1245" s="837">
        <v>1.5</v>
      </c>
      <c r="Q1245" s="850">
        <v>674.96</v>
      </c>
    </row>
    <row r="1246" spans="1:17" ht="14.4" customHeight="1" x14ac:dyDescent="0.3">
      <c r="A1246" s="831" t="s">
        <v>579</v>
      </c>
      <c r="B1246" s="832" t="s">
        <v>6702</v>
      </c>
      <c r="C1246" s="832" t="s">
        <v>5423</v>
      </c>
      <c r="D1246" s="832" t="s">
        <v>6300</v>
      </c>
      <c r="E1246" s="832" t="s">
        <v>6301</v>
      </c>
      <c r="F1246" s="849"/>
      <c r="G1246" s="849"/>
      <c r="H1246" s="849"/>
      <c r="I1246" s="849"/>
      <c r="J1246" s="849">
        <v>3</v>
      </c>
      <c r="K1246" s="849">
        <v>3374.82</v>
      </c>
      <c r="L1246" s="849">
        <v>1</v>
      </c>
      <c r="M1246" s="849">
        <v>1124.94</v>
      </c>
      <c r="N1246" s="849"/>
      <c r="O1246" s="849"/>
      <c r="P1246" s="837"/>
      <c r="Q1246" s="850"/>
    </row>
    <row r="1247" spans="1:17" ht="14.4" customHeight="1" x14ac:dyDescent="0.3">
      <c r="A1247" s="831" t="s">
        <v>579</v>
      </c>
      <c r="B1247" s="832" t="s">
        <v>6702</v>
      </c>
      <c r="C1247" s="832" t="s">
        <v>5423</v>
      </c>
      <c r="D1247" s="832" t="s">
        <v>6302</v>
      </c>
      <c r="E1247" s="832" t="s">
        <v>6303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1</v>
      </c>
      <c r="O1247" s="849">
        <v>341.48</v>
      </c>
      <c r="P1247" s="837"/>
      <c r="Q1247" s="850">
        <v>341.48</v>
      </c>
    </row>
    <row r="1248" spans="1:17" ht="14.4" customHeight="1" x14ac:dyDescent="0.3">
      <c r="A1248" s="831" t="s">
        <v>579</v>
      </c>
      <c r="B1248" s="832" t="s">
        <v>6702</v>
      </c>
      <c r="C1248" s="832" t="s">
        <v>5423</v>
      </c>
      <c r="D1248" s="832" t="s">
        <v>6323</v>
      </c>
      <c r="E1248" s="832" t="s">
        <v>6324</v>
      </c>
      <c r="F1248" s="849"/>
      <c r="G1248" s="849"/>
      <c r="H1248" s="849"/>
      <c r="I1248" s="849"/>
      <c r="J1248" s="849"/>
      <c r="K1248" s="849"/>
      <c r="L1248" s="849"/>
      <c r="M1248" s="849"/>
      <c r="N1248" s="849">
        <v>1</v>
      </c>
      <c r="O1248" s="849">
        <v>5086.58</v>
      </c>
      <c r="P1248" s="837"/>
      <c r="Q1248" s="850">
        <v>5086.58</v>
      </c>
    </row>
    <row r="1249" spans="1:17" ht="14.4" customHeight="1" x14ac:dyDescent="0.3">
      <c r="A1249" s="831" t="s">
        <v>579</v>
      </c>
      <c r="B1249" s="832" t="s">
        <v>6702</v>
      </c>
      <c r="C1249" s="832" t="s">
        <v>5423</v>
      </c>
      <c r="D1249" s="832" t="s">
        <v>6325</v>
      </c>
      <c r="E1249" s="832" t="s">
        <v>6326</v>
      </c>
      <c r="F1249" s="849"/>
      <c r="G1249" s="849"/>
      <c r="H1249" s="849"/>
      <c r="I1249" s="849"/>
      <c r="J1249" s="849"/>
      <c r="K1249" s="849"/>
      <c r="L1249" s="849"/>
      <c r="M1249" s="849"/>
      <c r="N1249" s="849">
        <v>1</v>
      </c>
      <c r="O1249" s="849">
        <v>19851.75</v>
      </c>
      <c r="P1249" s="837"/>
      <c r="Q1249" s="850">
        <v>19851.75</v>
      </c>
    </row>
    <row r="1250" spans="1:17" ht="14.4" customHeight="1" x14ac:dyDescent="0.3">
      <c r="A1250" s="831" t="s">
        <v>579</v>
      </c>
      <c r="B1250" s="832" t="s">
        <v>6702</v>
      </c>
      <c r="C1250" s="832" t="s">
        <v>5423</v>
      </c>
      <c r="D1250" s="832" t="s">
        <v>6327</v>
      </c>
      <c r="E1250" s="832" t="s">
        <v>6328</v>
      </c>
      <c r="F1250" s="849"/>
      <c r="G1250" s="849"/>
      <c r="H1250" s="849"/>
      <c r="I1250" s="849"/>
      <c r="J1250" s="849"/>
      <c r="K1250" s="849"/>
      <c r="L1250" s="849"/>
      <c r="M1250" s="849"/>
      <c r="N1250" s="849">
        <v>16</v>
      </c>
      <c r="O1250" s="849">
        <v>156023.35999999999</v>
      </c>
      <c r="P1250" s="837"/>
      <c r="Q1250" s="850">
        <v>9751.4599999999991</v>
      </c>
    </row>
    <row r="1251" spans="1:17" ht="14.4" customHeight="1" x14ac:dyDescent="0.3">
      <c r="A1251" s="831" t="s">
        <v>579</v>
      </c>
      <c r="B1251" s="832" t="s">
        <v>6702</v>
      </c>
      <c r="C1251" s="832" t="s">
        <v>5423</v>
      </c>
      <c r="D1251" s="832" t="s">
        <v>6329</v>
      </c>
      <c r="E1251" s="832" t="s">
        <v>5436</v>
      </c>
      <c r="F1251" s="849">
        <v>1</v>
      </c>
      <c r="G1251" s="849">
        <v>1916.24</v>
      </c>
      <c r="H1251" s="849"/>
      <c r="I1251" s="849">
        <v>1916.24</v>
      </c>
      <c r="J1251" s="849"/>
      <c r="K1251" s="849"/>
      <c r="L1251" s="849"/>
      <c r="M1251" s="849"/>
      <c r="N1251" s="849"/>
      <c r="O1251" s="849"/>
      <c r="P1251" s="837"/>
      <c r="Q1251" s="850"/>
    </row>
    <row r="1252" spans="1:17" ht="14.4" customHeight="1" x14ac:dyDescent="0.3">
      <c r="A1252" s="831" t="s">
        <v>579</v>
      </c>
      <c r="B1252" s="832" t="s">
        <v>6702</v>
      </c>
      <c r="C1252" s="832" t="s">
        <v>5423</v>
      </c>
      <c r="D1252" s="832" t="s">
        <v>6333</v>
      </c>
      <c r="E1252" s="832" t="s">
        <v>6334</v>
      </c>
      <c r="F1252" s="849"/>
      <c r="G1252" s="849"/>
      <c r="H1252" s="849"/>
      <c r="I1252" s="849"/>
      <c r="J1252" s="849"/>
      <c r="K1252" s="849"/>
      <c r="L1252" s="849"/>
      <c r="M1252" s="849"/>
      <c r="N1252" s="849">
        <v>4</v>
      </c>
      <c r="O1252" s="849">
        <v>8833.9599999999991</v>
      </c>
      <c r="P1252" s="837"/>
      <c r="Q1252" s="850">
        <v>2208.4899999999998</v>
      </c>
    </row>
    <row r="1253" spans="1:17" ht="14.4" customHeight="1" x14ac:dyDescent="0.3">
      <c r="A1253" s="831" t="s">
        <v>579</v>
      </c>
      <c r="B1253" s="832" t="s">
        <v>6702</v>
      </c>
      <c r="C1253" s="832" t="s">
        <v>5423</v>
      </c>
      <c r="D1253" s="832" t="s">
        <v>6335</v>
      </c>
      <c r="E1253" s="832" t="s">
        <v>6336</v>
      </c>
      <c r="F1253" s="849">
        <v>4</v>
      </c>
      <c r="G1253" s="849">
        <v>10258</v>
      </c>
      <c r="H1253" s="849"/>
      <c r="I1253" s="849">
        <v>2564.5</v>
      </c>
      <c r="J1253" s="849"/>
      <c r="K1253" s="849"/>
      <c r="L1253" s="849"/>
      <c r="M1253" s="849"/>
      <c r="N1253" s="849"/>
      <c r="O1253" s="849"/>
      <c r="P1253" s="837"/>
      <c r="Q1253" s="850"/>
    </row>
    <row r="1254" spans="1:17" ht="14.4" customHeight="1" x14ac:dyDescent="0.3">
      <c r="A1254" s="831" t="s">
        <v>579</v>
      </c>
      <c r="B1254" s="832" t="s">
        <v>6702</v>
      </c>
      <c r="C1254" s="832" t="s">
        <v>5423</v>
      </c>
      <c r="D1254" s="832" t="s">
        <v>6762</v>
      </c>
      <c r="E1254" s="832" t="s">
        <v>6763</v>
      </c>
      <c r="F1254" s="849"/>
      <c r="G1254" s="849"/>
      <c r="H1254" s="849"/>
      <c r="I1254" s="849"/>
      <c r="J1254" s="849"/>
      <c r="K1254" s="849"/>
      <c r="L1254" s="849"/>
      <c r="M1254" s="849"/>
      <c r="N1254" s="849">
        <v>1</v>
      </c>
      <c r="O1254" s="849">
        <v>389.98</v>
      </c>
      <c r="P1254" s="837"/>
      <c r="Q1254" s="850">
        <v>389.98</v>
      </c>
    </row>
    <row r="1255" spans="1:17" ht="14.4" customHeight="1" x14ac:dyDescent="0.3">
      <c r="A1255" s="831" t="s">
        <v>579</v>
      </c>
      <c r="B1255" s="832" t="s">
        <v>6702</v>
      </c>
      <c r="C1255" s="832" t="s">
        <v>5423</v>
      </c>
      <c r="D1255" s="832" t="s">
        <v>6764</v>
      </c>
      <c r="E1255" s="832" t="s">
        <v>6264</v>
      </c>
      <c r="F1255" s="849">
        <v>1</v>
      </c>
      <c r="G1255" s="849">
        <v>1094.0999999999999</v>
      </c>
      <c r="H1255" s="849">
        <v>0.5</v>
      </c>
      <c r="I1255" s="849">
        <v>1094.0999999999999</v>
      </c>
      <c r="J1255" s="849">
        <v>2</v>
      </c>
      <c r="K1255" s="849">
        <v>2188.1999999999998</v>
      </c>
      <c r="L1255" s="849">
        <v>1</v>
      </c>
      <c r="M1255" s="849">
        <v>1094.0999999999999</v>
      </c>
      <c r="N1255" s="849"/>
      <c r="O1255" s="849"/>
      <c r="P1255" s="837"/>
      <c r="Q1255" s="850"/>
    </row>
    <row r="1256" spans="1:17" ht="14.4" customHeight="1" x14ac:dyDescent="0.3">
      <c r="A1256" s="831" t="s">
        <v>579</v>
      </c>
      <c r="B1256" s="832" t="s">
        <v>6702</v>
      </c>
      <c r="C1256" s="832" t="s">
        <v>5423</v>
      </c>
      <c r="D1256" s="832" t="s">
        <v>6765</v>
      </c>
      <c r="E1256" s="832" t="s">
        <v>6739</v>
      </c>
      <c r="F1256" s="849">
        <v>1</v>
      </c>
      <c r="G1256" s="849">
        <v>11790.71</v>
      </c>
      <c r="H1256" s="849"/>
      <c r="I1256" s="849">
        <v>11790.71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" customHeight="1" x14ac:dyDescent="0.3">
      <c r="A1257" s="831" t="s">
        <v>579</v>
      </c>
      <c r="B1257" s="832" t="s">
        <v>6702</v>
      </c>
      <c r="C1257" s="832" t="s">
        <v>5423</v>
      </c>
      <c r="D1257" s="832" t="s">
        <v>6766</v>
      </c>
      <c r="E1257" s="832" t="s">
        <v>6767</v>
      </c>
      <c r="F1257" s="849">
        <v>2</v>
      </c>
      <c r="G1257" s="849">
        <v>4258.22</v>
      </c>
      <c r="H1257" s="849">
        <v>2</v>
      </c>
      <c r="I1257" s="849">
        <v>2129.11</v>
      </c>
      <c r="J1257" s="849">
        <v>1</v>
      </c>
      <c r="K1257" s="849">
        <v>2129.11</v>
      </c>
      <c r="L1257" s="849">
        <v>1</v>
      </c>
      <c r="M1257" s="849">
        <v>2129.11</v>
      </c>
      <c r="N1257" s="849"/>
      <c r="O1257" s="849"/>
      <c r="P1257" s="837"/>
      <c r="Q1257" s="850"/>
    </row>
    <row r="1258" spans="1:17" ht="14.4" customHeight="1" x14ac:dyDescent="0.3">
      <c r="A1258" s="831" t="s">
        <v>579</v>
      </c>
      <c r="B1258" s="832" t="s">
        <v>6702</v>
      </c>
      <c r="C1258" s="832" t="s">
        <v>5423</v>
      </c>
      <c r="D1258" s="832" t="s">
        <v>6768</v>
      </c>
      <c r="E1258" s="832" t="s">
        <v>6739</v>
      </c>
      <c r="F1258" s="849"/>
      <c r="G1258" s="849"/>
      <c r="H1258" s="849"/>
      <c r="I1258" s="849"/>
      <c r="J1258" s="849">
        <v>1</v>
      </c>
      <c r="K1258" s="849">
        <v>11116.04</v>
      </c>
      <c r="L1258" s="849">
        <v>1</v>
      </c>
      <c r="M1258" s="849">
        <v>11116.04</v>
      </c>
      <c r="N1258" s="849"/>
      <c r="O1258" s="849"/>
      <c r="P1258" s="837"/>
      <c r="Q1258" s="850"/>
    </row>
    <row r="1259" spans="1:17" ht="14.4" customHeight="1" x14ac:dyDescent="0.3">
      <c r="A1259" s="831" t="s">
        <v>579</v>
      </c>
      <c r="B1259" s="832" t="s">
        <v>6702</v>
      </c>
      <c r="C1259" s="832" t="s">
        <v>5423</v>
      </c>
      <c r="D1259" s="832" t="s">
        <v>6769</v>
      </c>
      <c r="E1259" s="832" t="s">
        <v>6770</v>
      </c>
      <c r="F1259" s="849"/>
      <c r="G1259" s="849"/>
      <c r="H1259" s="849"/>
      <c r="I1259" s="849"/>
      <c r="J1259" s="849">
        <v>5</v>
      </c>
      <c r="K1259" s="849">
        <v>11710.9</v>
      </c>
      <c r="L1259" s="849">
        <v>1</v>
      </c>
      <c r="M1259" s="849">
        <v>2342.1799999999998</v>
      </c>
      <c r="N1259" s="849"/>
      <c r="O1259" s="849"/>
      <c r="P1259" s="837"/>
      <c r="Q1259" s="850"/>
    </row>
    <row r="1260" spans="1:17" ht="14.4" customHeight="1" x14ac:dyDescent="0.3">
      <c r="A1260" s="831" t="s">
        <v>579</v>
      </c>
      <c r="B1260" s="832" t="s">
        <v>6702</v>
      </c>
      <c r="C1260" s="832" t="s">
        <v>5423</v>
      </c>
      <c r="D1260" s="832" t="s">
        <v>6771</v>
      </c>
      <c r="E1260" s="832" t="s">
        <v>6772</v>
      </c>
      <c r="F1260" s="849">
        <v>1</v>
      </c>
      <c r="G1260" s="849">
        <v>2564.5</v>
      </c>
      <c r="H1260" s="849"/>
      <c r="I1260" s="849">
        <v>2564.5</v>
      </c>
      <c r="J1260" s="849"/>
      <c r="K1260" s="849"/>
      <c r="L1260" s="849"/>
      <c r="M1260" s="849"/>
      <c r="N1260" s="849"/>
      <c r="O1260" s="849"/>
      <c r="P1260" s="837"/>
      <c r="Q1260" s="850"/>
    </row>
    <row r="1261" spans="1:17" ht="14.4" customHeight="1" x14ac:dyDescent="0.3">
      <c r="A1261" s="831" t="s">
        <v>579</v>
      </c>
      <c r="B1261" s="832" t="s">
        <v>6702</v>
      </c>
      <c r="C1261" s="832" t="s">
        <v>5209</v>
      </c>
      <c r="D1261" s="832" t="s">
        <v>6773</v>
      </c>
      <c r="E1261" s="832" t="s">
        <v>6774</v>
      </c>
      <c r="F1261" s="849">
        <v>427</v>
      </c>
      <c r="G1261" s="849">
        <v>5080019</v>
      </c>
      <c r="H1261" s="849">
        <v>1.092071611253197</v>
      </c>
      <c r="I1261" s="849">
        <v>11897</v>
      </c>
      <c r="J1261" s="849">
        <v>391</v>
      </c>
      <c r="K1261" s="849">
        <v>4651727</v>
      </c>
      <c r="L1261" s="849">
        <v>1</v>
      </c>
      <c r="M1261" s="849">
        <v>11897</v>
      </c>
      <c r="N1261" s="849">
        <v>211</v>
      </c>
      <c r="O1261" s="849">
        <v>2510267</v>
      </c>
      <c r="P1261" s="837">
        <v>0.53964194373401531</v>
      </c>
      <c r="Q1261" s="850">
        <v>11897</v>
      </c>
    </row>
    <row r="1262" spans="1:17" ht="14.4" customHeight="1" x14ac:dyDescent="0.3">
      <c r="A1262" s="831" t="s">
        <v>579</v>
      </c>
      <c r="B1262" s="832" t="s">
        <v>6702</v>
      </c>
      <c r="C1262" s="832" t="s">
        <v>5209</v>
      </c>
      <c r="D1262" s="832" t="s">
        <v>6478</v>
      </c>
      <c r="E1262" s="832" t="s">
        <v>6479</v>
      </c>
      <c r="F1262" s="849">
        <v>0</v>
      </c>
      <c r="G1262" s="849">
        <v>0</v>
      </c>
      <c r="H1262" s="849"/>
      <c r="I1262" s="849"/>
      <c r="J1262" s="849">
        <v>0</v>
      </c>
      <c r="K1262" s="849">
        <v>0</v>
      </c>
      <c r="L1262" s="849"/>
      <c r="M1262" s="849"/>
      <c r="N1262" s="849">
        <v>0</v>
      </c>
      <c r="O1262" s="849">
        <v>0</v>
      </c>
      <c r="P1262" s="837"/>
      <c r="Q1262" s="850"/>
    </row>
    <row r="1263" spans="1:17" ht="14.4" customHeight="1" x14ac:dyDescent="0.3">
      <c r="A1263" s="831" t="s">
        <v>579</v>
      </c>
      <c r="B1263" s="832" t="s">
        <v>6702</v>
      </c>
      <c r="C1263" s="832" t="s">
        <v>5209</v>
      </c>
      <c r="D1263" s="832" t="s">
        <v>6480</v>
      </c>
      <c r="E1263" s="832" t="s">
        <v>6481</v>
      </c>
      <c r="F1263" s="849">
        <v>90</v>
      </c>
      <c r="G1263" s="849">
        <v>0</v>
      </c>
      <c r="H1263" s="849"/>
      <c r="I1263" s="849">
        <v>0</v>
      </c>
      <c r="J1263" s="849">
        <v>135</v>
      </c>
      <c r="K1263" s="849">
        <v>0</v>
      </c>
      <c r="L1263" s="849"/>
      <c r="M1263" s="849">
        <v>0</v>
      </c>
      <c r="N1263" s="849">
        <v>177</v>
      </c>
      <c r="O1263" s="849">
        <v>0</v>
      </c>
      <c r="P1263" s="837"/>
      <c r="Q1263" s="850">
        <v>0</v>
      </c>
    </row>
    <row r="1264" spans="1:17" ht="14.4" customHeight="1" x14ac:dyDescent="0.3">
      <c r="A1264" s="831" t="s">
        <v>579</v>
      </c>
      <c r="B1264" s="832" t="s">
        <v>6702</v>
      </c>
      <c r="C1264" s="832" t="s">
        <v>5209</v>
      </c>
      <c r="D1264" s="832" t="s">
        <v>6482</v>
      </c>
      <c r="E1264" s="832" t="s">
        <v>6483</v>
      </c>
      <c r="F1264" s="849">
        <v>93</v>
      </c>
      <c r="G1264" s="849">
        <v>0</v>
      </c>
      <c r="H1264" s="849"/>
      <c r="I1264" s="849">
        <v>0</v>
      </c>
      <c r="J1264" s="849">
        <v>83</v>
      </c>
      <c r="K1264" s="849">
        <v>0</v>
      </c>
      <c r="L1264" s="849"/>
      <c r="M1264" s="849">
        <v>0</v>
      </c>
      <c r="N1264" s="849">
        <v>84</v>
      </c>
      <c r="O1264" s="849">
        <v>0</v>
      </c>
      <c r="P1264" s="837"/>
      <c r="Q1264" s="850">
        <v>0</v>
      </c>
    </row>
    <row r="1265" spans="1:17" ht="14.4" customHeight="1" x14ac:dyDescent="0.3">
      <c r="A1265" s="831" t="s">
        <v>579</v>
      </c>
      <c r="B1265" s="832" t="s">
        <v>6702</v>
      </c>
      <c r="C1265" s="832" t="s">
        <v>5209</v>
      </c>
      <c r="D1265" s="832" t="s">
        <v>6775</v>
      </c>
      <c r="E1265" s="832" t="s">
        <v>6776</v>
      </c>
      <c r="F1265" s="849">
        <v>49</v>
      </c>
      <c r="G1265" s="849">
        <v>268324</v>
      </c>
      <c r="H1265" s="849">
        <v>0.58333333333333337</v>
      </c>
      <c r="I1265" s="849">
        <v>5476</v>
      </c>
      <c r="J1265" s="849">
        <v>84</v>
      </c>
      <c r="K1265" s="849">
        <v>459984</v>
      </c>
      <c r="L1265" s="849">
        <v>1</v>
      </c>
      <c r="M1265" s="849">
        <v>5476</v>
      </c>
      <c r="N1265" s="849">
        <v>113</v>
      </c>
      <c r="O1265" s="849">
        <v>618788</v>
      </c>
      <c r="P1265" s="837">
        <v>1.3452380952380953</v>
      </c>
      <c r="Q1265" s="850">
        <v>5476</v>
      </c>
    </row>
    <row r="1266" spans="1:17" ht="14.4" customHeight="1" x14ac:dyDescent="0.3">
      <c r="A1266" s="831" t="s">
        <v>579</v>
      </c>
      <c r="B1266" s="832" t="s">
        <v>6702</v>
      </c>
      <c r="C1266" s="832" t="s">
        <v>5209</v>
      </c>
      <c r="D1266" s="832" t="s">
        <v>6777</v>
      </c>
      <c r="E1266" s="832" t="s">
        <v>6778</v>
      </c>
      <c r="F1266" s="849">
        <v>296</v>
      </c>
      <c r="G1266" s="849">
        <v>1976096</v>
      </c>
      <c r="H1266" s="849">
        <v>1.2982456140350878</v>
      </c>
      <c r="I1266" s="849">
        <v>6676</v>
      </c>
      <c r="J1266" s="849">
        <v>228</v>
      </c>
      <c r="K1266" s="849">
        <v>1522128</v>
      </c>
      <c r="L1266" s="849">
        <v>1</v>
      </c>
      <c r="M1266" s="849">
        <v>6676</v>
      </c>
      <c r="N1266" s="849">
        <v>395</v>
      </c>
      <c r="O1266" s="849">
        <v>2637020</v>
      </c>
      <c r="P1266" s="837">
        <v>1.7324561403508771</v>
      </c>
      <c r="Q1266" s="850">
        <v>6676</v>
      </c>
    </row>
    <row r="1267" spans="1:17" ht="14.4" customHeight="1" x14ac:dyDescent="0.3">
      <c r="A1267" s="831" t="s">
        <v>579</v>
      </c>
      <c r="B1267" s="832" t="s">
        <v>6702</v>
      </c>
      <c r="C1267" s="832" t="s">
        <v>5209</v>
      </c>
      <c r="D1267" s="832" t="s">
        <v>5210</v>
      </c>
      <c r="E1267" s="832" t="s">
        <v>5211</v>
      </c>
      <c r="F1267" s="849">
        <v>213</v>
      </c>
      <c r="G1267" s="849">
        <v>53463</v>
      </c>
      <c r="H1267" s="849">
        <v>1.2529411764705882</v>
      </c>
      <c r="I1267" s="849">
        <v>251</v>
      </c>
      <c r="J1267" s="849">
        <v>170</v>
      </c>
      <c r="K1267" s="849">
        <v>42670</v>
      </c>
      <c r="L1267" s="849">
        <v>1</v>
      </c>
      <c r="M1267" s="849">
        <v>251</v>
      </c>
      <c r="N1267" s="849">
        <v>206</v>
      </c>
      <c r="O1267" s="849">
        <v>51912</v>
      </c>
      <c r="P1267" s="837">
        <v>1.2165924537145536</v>
      </c>
      <c r="Q1267" s="850">
        <v>252</v>
      </c>
    </row>
    <row r="1268" spans="1:17" ht="14.4" customHeight="1" x14ac:dyDescent="0.3">
      <c r="A1268" s="831" t="s">
        <v>579</v>
      </c>
      <c r="B1268" s="832" t="s">
        <v>6702</v>
      </c>
      <c r="C1268" s="832" t="s">
        <v>5209</v>
      </c>
      <c r="D1268" s="832" t="s">
        <v>5210</v>
      </c>
      <c r="E1268" s="832" t="s">
        <v>5312</v>
      </c>
      <c r="F1268" s="849"/>
      <c r="G1268" s="849"/>
      <c r="H1268" s="849"/>
      <c r="I1268" s="849"/>
      <c r="J1268" s="849">
        <v>1</v>
      </c>
      <c r="K1268" s="849">
        <v>251</v>
      </c>
      <c r="L1268" s="849">
        <v>1</v>
      </c>
      <c r="M1268" s="849">
        <v>251</v>
      </c>
      <c r="N1268" s="849"/>
      <c r="O1268" s="849"/>
      <c r="P1268" s="837"/>
      <c r="Q1268" s="850"/>
    </row>
    <row r="1269" spans="1:17" ht="14.4" customHeight="1" x14ac:dyDescent="0.3">
      <c r="A1269" s="831" t="s">
        <v>579</v>
      </c>
      <c r="B1269" s="832" t="s">
        <v>6702</v>
      </c>
      <c r="C1269" s="832" t="s">
        <v>5209</v>
      </c>
      <c r="D1269" s="832" t="s">
        <v>6500</v>
      </c>
      <c r="E1269" s="832" t="s">
        <v>6779</v>
      </c>
      <c r="F1269" s="849">
        <v>4</v>
      </c>
      <c r="G1269" s="849">
        <v>1488</v>
      </c>
      <c r="H1269" s="849"/>
      <c r="I1269" s="849">
        <v>372</v>
      </c>
      <c r="J1269" s="849"/>
      <c r="K1269" s="849"/>
      <c r="L1269" s="849"/>
      <c r="M1269" s="849"/>
      <c r="N1269" s="849"/>
      <c r="O1269" s="849"/>
      <c r="P1269" s="837"/>
      <c r="Q1269" s="850"/>
    </row>
    <row r="1270" spans="1:17" ht="14.4" customHeight="1" x14ac:dyDescent="0.3">
      <c r="A1270" s="831" t="s">
        <v>579</v>
      </c>
      <c r="B1270" s="832" t="s">
        <v>6702</v>
      </c>
      <c r="C1270" s="832" t="s">
        <v>5209</v>
      </c>
      <c r="D1270" s="832" t="s">
        <v>6500</v>
      </c>
      <c r="E1270" s="832" t="s">
        <v>6501</v>
      </c>
      <c r="F1270" s="849">
        <v>115</v>
      </c>
      <c r="G1270" s="849">
        <v>42757</v>
      </c>
      <c r="H1270" s="849">
        <v>0.93197175116613629</v>
      </c>
      <c r="I1270" s="849">
        <v>371.8</v>
      </c>
      <c r="J1270" s="849">
        <v>123</v>
      </c>
      <c r="K1270" s="849">
        <v>45878</v>
      </c>
      <c r="L1270" s="849">
        <v>1</v>
      </c>
      <c r="M1270" s="849">
        <v>372.99186991869919</v>
      </c>
      <c r="N1270" s="849">
        <v>179</v>
      </c>
      <c r="O1270" s="849">
        <v>66944</v>
      </c>
      <c r="P1270" s="837">
        <v>1.459174331923798</v>
      </c>
      <c r="Q1270" s="850">
        <v>373.98882681564248</v>
      </c>
    </row>
    <row r="1271" spans="1:17" ht="14.4" customHeight="1" x14ac:dyDescent="0.3">
      <c r="A1271" s="831" t="s">
        <v>579</v>
      </c>
      <c r="B1271" s="832" t="s">
        <v>6702</v>
      </c>
      <c r="C1271" s="832" t="s">
        <v>5209</v>
      </c>
      <c r="D1271" s="832" t="s">
        <v>6551</v>
      </c>
      <c r="E1271" s="832" t="s">
        <v>6552</v>
      </c>
      <c r="F1271" s="849">
        <v>22</v>
      </c>
      <c r="G1271" s="849">
        <v>0</v>
      </c>
      <c r="H1271" s="849"/>
      <c r="I1271" s="849">
        <v>0</v>
      </c>
      <c r="J1271" s="849">
        <v>17</v>
      </c>
      <c r="K1271" s="849">
        <v>0</v>
      </c>
      <c r="L1271" s="849"/>
      <c r="M1271" s="849">
        <v>0</v>
      </c>
      <c r="N1271" s="849">
        <v>29</v>
      </c>
      <c r="O1271" s="849">
        <v>0</v>
      </c>
      <c r="P1271" s="837"/>
      <c r="Q1271" s="850">
        <v>0</v>
      </c>
    </row>
    <row r="1272" spans="1:17" ht="14.4" customHeight="1" x14ac:dyDescent="0.3">
      <c r="A1272" s="831" t="s">
        <v>579</v>
      </c>
      <c r="B1272" s="832" t="s">
        <v>6780</v>
      </c>
      <c r="C1272" s="832" t="s">
        <v>5209</v>
      </c>
      <c r="D1272" s="832" t="s">
        <v>6684</v>
      </c>
      <c r="E1272" s="832" t="s">
        <v>6685</v>
      </c>
      <c r="F1272" s="849">
        <v>2</v>
      </c>
      <c r="G1272" s="849">
        <v>11846</v>
      </c>
      <c r="H1272" s="849"/>
      <c r="I1272" s="849">
        <v>5923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579</v>
      </c>
      <c r="B1273" s="832" t="s">
        <v>6780</v>
      </c>
      <c r="C1273" s="832" t="s">
        <v>5209</v>
      </c>
      <c r="D1273" s="832" t="s">
        <v>5262</v>
      </c>
      <c r="E1273" s="832" t="s">
        <v>5263</v>
      </c>
      <c r="F1273" s="849">
        <v>1</v>
      </c>
      <c r="G1273" s="849">
        <v>540</v>
      </c>
      <c r="H1273" s="849"/>
      <c r="I1273" s="849">
        <v>540</v>
      </c>
      <c r="J1273" s="849"/>
      <c r="K1273" s="849"/>
      <c r="L1273" s="849"/>
      <c r="M1273" s="849"/>
      <c r="N1273" s="849"/>
      <c r="O1273" s="849"/>
      <c r="P1273" s="837"/>
      <c r="Q1273" s="850"/>
    </row>
    <row r="1274" spans="1:17" ht="14.4" customHeight="1" x14ac:dyDescent="0.3">
      <c r="A1274" s="831" t="s">
        <v>579</v>
      </c>
      <c r="B1274" s="832" t="s">
        <v>6780</v>
      </c>
      <c r="C1274" s="832" t="s">
        <v>5209</v>
      </c>
      <c r="D1274" s="832" t="s">
        <v>6402</v>
      </c>
      <c r="E1274" s="832" t="s">
        <v>6403</v>
      </c>
      <c r="F1274" s="849"/>
      <c r="G1274" s="849"/>
      <c r="H1274" s="849"/>
      <c r="I1274" s="849"/>
      <c r="J1274" s="849">
        <v>1</v>
      </c>
      <c r="K1274" s="849">
        <v>1032</v>
      </c>
      <c r="L1274" s="849">
        <v>1</v>
      </c>
      <c r="M1274" s="849">
        <v>1032</v>
      </c>
      <c r="N1274" s="849"/>
      <c r="O1274" s="849"/>
      <c r="P1274" s="837"/>
      <c r="Q1274" s="850"/>
    </row>
    <row r="1275" spans="1:17" ht="14.4" customHeight="1" x14ac:dyDescent="0.3">
      <c r="A1275" s="831" t="s">
        <v>579</v>
      </c>
      <c r="B1275" s="832" t="s">
        <v>6780</v>
      </c>
      <c r="C1275" s="832" t="s">
        <v>5209</v>
      </c>
      <c r="D1275" s="832" t="s">
        <v>6781</v>
      </c>
      <c r="E1275" s="832" t="s">
        <v>6782</v>
      </c>
      <c r="F1275" s="849">
        <v>1</v>
      </c>
      <c r="G1275" s="849">
        <v>3633</v>
      </c>
      <c r="H1275" s="849"/>
      <c r="I1275" s="849">
        <v>3633</v>
      </c>
      <c r="J1275" s="849"/>
      <c r="K1275" s="849"/>
      <c r="L1275" s="849"/>
      <c r="M1275" s="849"/>
      <c r="N1275" s="849"/>
      <c r="O1275" s="849"/>
      <c r="P1275" s="837"/>
      <c r="Q1275" s="850"/>
    </row>
    <row r="1276" spans="1:17" ht="14.4" customHeight="1" x14ac:dyDescent="0.3">
      <c r="A1276" s="831" t="s">
        <v>579</v>
      </c>
      <c r="B1276" s="832" t="s">
        <v>6780</v>
      </c>
      <c r="C1276" s="832" t="s">
        <v>5209</v>
      </c>
      <c r="D1276" s="832" t="s">
        <v>6783</v>
      </c>
      <c r="E1276" s="832" t="s">
        <v>6784</v>
      </c>
      <c r="F1276" s="849">
        <v>1</v>
      </c>
      <c r="G1276" s="849">
        <v>4203</v>
      </c>
      <c r="H1276" s="849"/>
      <c r="I1276" s="849">
        <v>4203</v>
      </c>
      <c r="J1276" s="849"/>
      <c r="K1276" s="849"/>
      <c r="L1276" s="849"/>
      <c r="M1276" s="849"/>
      <c r="N1276" s="849"/>
      <c r="O1276" s="849"/>
      <c r="P1276" s="837"/>
      <c r="Q1276" s="850"/>
    </row>
    <row r="1277" spans="1:17" ht="14.4" customHeight="1" x14ac:dyDescent="0.3">
      <c r="A1277" s="831" t="s">
        <v>579</v>
      </c>
      <c r="B1277" s="832" t="s">
        <v>6780</v>
      </c>
      <c r="C1277" s="832" t="s">
        <v>5209</v>
      </c>
      <c r="D1277" s="832" t="s">
        <v>6783</v>
      </c>
      <c r="E1277" s="832" t="s">
        <v>6785</v>
      </c>
      <c r="F1277" s="849">
        <v>1</v>
      </c>
      <c r="G1277" s="849">
        <v>4203</v>
      </c>
      <c r="H1277" s="849"/>
      <c r="I1277" s="849">
        <v>4203</v>
      </c>
      <c r="J1277" s="849"/>
      <c r="K1277" s="849"/>
      <c r="L1277" s="849"/>
      <c r="M1277" s="849"/>
      <c r="N1277" s="849">
        <v>1</v>
      </c>
      <c r="O1277" s="849">
        <v>4211</v>
      </c>
      <c r="P1277" s="837"/>
      <c r="Q1277" s="850">
        <v>4211</v>
      </c>
    </row>
    <row r="1278" spans="1:17" ht="14.4" customHeight="1" x14ac:dyDescent="0.3">
      <c r="A1278" s="831" t="s">
        <v>579</v>
      </c>
      <c r="B1278" s="832" t="s">
        <v>6780</v>
      </c>
      <c r="C1278" s="832" t="s">
        <v>5209</v>
      </c>
      <c r="D1278" s="832" t="s">
        <v>6786</v>
      </c>
      <c r="E1278" s="832" t="s">
        <v>6787</v>
      </c>
      <c r="F1278" s="849"/>
      <c r="G1278" s="849"/>
      <c r="H1278" s="849"/>
      <c r="I1278" s="849"/>
      <c r="J1278" s="849">
        <v>4</v>
      </c>
      <c r="K1278" s="849">
        <v>264</v>
      </c>
      <c r="L1278" s="849">
        <v>1</v>
      </c>
      <c r="M1278" s="849">
        <v>66</v>
      </c>
      <c r="N1278" s="849"/>
      <c r="O1278" s="849"/>
      <c r="P1278" s="837"/>
      <c r="Q1278" s="850"/>
    </row>
    <row r="1279" spans="1:17" ht="14.4" customHeight="1" x14ac:dyDescent="0.3">
      <c r="A1279" s="831" t="s">
        <v>579</v>
      </c>
      <c r="B1279" s="832" t="s">
        <v>6780</v>
      </c>
      <c r="C1279" s="832" t="s">
        <v>5209</v>
      </c>
      <c r="D1279" s="832" t="s">
        <v>6502</v>
      </c>
      <c r="E1279" s="832" t="s">
        <v>6503</v>
      </c>
      <c r="F1279" s="849">
        <v>1</v>
      </c>
      <c r="G1279" s="849">
        <v>865</v>
      </c>
      <c r="H1279" s="849"/>
      <c r="I1279" s="849">
        <v>865</v>
      </c>
      <c r="J1279" s="849"/>
      <c r="K1279" s="849"/>
      <c r="L1279" s="849"/>
      <c r="M1279" s="849"/>
      <c r="N1279" s="849"/>
      <c r="O1279" s="849"/>
      <c r="P1279" s="837"/>
      <c r="Q1279" s="850"/>
    </row>
    <row r="1280" spans="1:17" ht="14.4" customHeight="1" x14ac:dyDescent="0.3">
      <c r="A1280" s="831" t="s">
        <v>579</v>
      </c>
      <c r="B1280" s="832" t="s">
        <v>6780</v>
      </c>
      <c r="C1280" s="832" t="s">
        <v>5209</v>
      </c>
      <c r="D1280" s="832" t="s">
        <v>6788</v>
      </c>
      <c r="E1280" s="832" t="s">
        <v>6789</v>
      </c>
      <c r="F1280" s="849">
        <v>2</v>
      </c>
      <c r="G1280" s="849">
        <v>3094</v>
      </c>
      <c r="H1280" s="849"/>
      <c r="I1280" s="849">
        <v>1547</v>
      </c>
      <c r="J1280" s="849"/>
      <c r="K1280" s="849"/>
      <c r="L1280" s="849"/>
      <c r="M1280" s="849"/>
      <c r="N1280" s="849"/>
      <c r="O1280" s="849"/>
      <c r="P1280" s="837"/>
      <c r="Q1280" s="850"/>
    </row>
    <row r="1281" spans="1:17" ht="14.4" customHeight="1" x14ac:dyDescent="0.3">
      <c r="A1281" s="831" t="s">
        <v>579</v>
      </c>
      <c r="B1281" s="832" t="s">
        <v>6780</v>
      </c>
      <c r="C1281" s="832" t="s">
        <v>5209</v>
      </c>
      <c r="D1281" s="832" t="s">
        <v>5485</v>
      </c>
      <c r="E1281" s="832" t="s">
        <v>5487</v>
      </c>
      <c r="F1281" s="849">
        <v>4</v>
      </c>
      <c r="G1281" s="849">
        <v>1456</v>
      </c>
      <c r="H1281" s="849"/>
      <c r="I1281" s="849">
        <v>364</v>
      </c>
      <c r="J1281" s="849"/>
      <c r="K1281" s="849"/>
      <c r="L1281" s="849"/>
      <c r="M1281" s="849"/>
      <c r="N1281" s="849"/>
      <c r="O1281" s="849"/>
      <c r="P1281" s="837"/>
      <c r="Q1281" s="850"/>
    </row>
    <row r="1282" spans="1:17" ht="14.4" customHeight="1" x14ac:dyDescent="0.3">
      <c r="A1282" s="831" t="s">
        <v>579</v>
      </c>
      <c r="B1282" s="832" t="s">
        <v>6780</v>
      </c>
      <c r="C1282" s="832" t="s">
        <v>5209</v>
      </c>
      <c r="D1282" s="832" t="s">
        <v>6790</v>
      </c>
      <c r="E1282" s="832" t="s">
        <v>6791</v>
      </c>
      <c r="F1282" s="849">
        <v>2</v>
      </c>
      <c r="G1282" s="849">
        <v>3468</v>
      </c>
      <c r="H1282" s="849"/>
      <c r="I1282" s="849">
        <v>1734</v>
      </c>
      <c r="J1282" s="849"/>
      <c r="K1282" s="849"/>
      <c r="L1282" s="849"/>
      <c r="M1282" s="849"/>
      <c r="N1282" s="849"/>
      <c r="O1282" s="849"/>
      <c r="P1282" s="837"/>
      <c r="Q1282" s="850"/>
    </row>
    <row r="1283" spans="1:17" ht="14.4" customHeight="1" x14ac:dyDescent="0.3">
      <c r="A1283" s="831" t="s">
        <v>579</v>
      </c>
      <c r="B1283" s="832" t="s">
        <v>6780</v>
      </c>
      <c r="C1283" s="832" t="s">
        <v>5209</v>
      </c>
      <c r="D1283" s="832" t="s">
        <v>6790</v>
      </c>
      <c r="E1283" s="832" t="s">
        <v>6792</v>
      </c>
      <c r="F1283" s="849">
        <v>1</v>
      </c>
      <c r="G1283" s="849">
        <v>1734</v>
      </c>
      <c r="H1283" s="849"/>
      <c r="I1283" s="849">
        <v>1734</v>
      </c>
      <c r="J1283" s="849"/>
      <c r="K1283" s="849"/>
      <c r="L1283" s="849"/>
      <c r="M1283" s="849"/>
      <c r="N1283" s="849"/>
      <c r="O1283" s="849"/>
      <c r="P1283" s="837"/>
      <c r="Q1283" s="850"/>
    </row>
    <row r="1284" spans="1:17" ht="14.4" customHeight="1" x14ac:dyDescent="0.3">
      <c r="A1284" s="831" t="s">
        <v>579</v>
      </c>
      <c r="B1284" s="832" t="s">
        <v>6780</v>
      </c>
      <c r="C1284" s="832" t="s">
        <v>5209</v>
      </c>
      <c r="D1284" s="832" t="s">
        <v>6546</v>
      </c>
      <c r="E1284" s="832" t="s">
        <v>6547</v>
      </c>
      <c r="F1284" s="849">
        <v>3</v>
      </c>
      <c r="G1284" s="849">
        <v>3003</v>
      </c>
      <c r="H1284" s="849">
        <v>2.9970059880239521</v>
      </c>
      <c r="I1284" s="849">
        <v>1001</v>
      </c>
      <c r="J1284" s="849">
        <v>1</v>
      </c>
      <c r="K1284" s="849">
        <v>1002</v>
      </c>
      <c r="L1284" s="849">
        <v>1</v>
      </c>
      <c r="M1284" s="849">
        <v>1002</v>
      </c>
      <c r="N1284" s="849"/>
      <c r="O1284" s="849"/>
      <c r="P1284" s="837"/>
      <c r="Q1284" s="850"/>
    </row>
    <row r="1285" spans="1:17" ht="14.4" customHeight="1" x14ac:dyDescent="0.3">
      <c r="A1285" s="831" t="s">
        <v>579</v>
      </c>
      <c r="B1285" s="832" t="s">
        <v>6780</v>
      </c>
      <c r="C1285" s="832" t="s">
        <v>5209</v>
      </c>
      <c r="D1285" s="832" t="s">
        <v>6554</v>
      </c>
      <c r="E1285" s="832" t="s">
        <v>6555</v>
      </c>
      <c r="F1285" s="849">
        <v>2</v>
      </c>
      <c r="G1285" s="849">
        <v>1420</v>
      </c>
      <c r="H1285" s="849"/>
      <c r="I1285" s="849">
        <v>710</v>
      </c>
      <c r="J1285" s="849"/>
      <c r="K1285" s="849"/>
      <c r="L1285" s="849"/>
      <c r="M1285" s="849"/>
      <c r="N1285" s="849"/>
      <c r="O1285" s="849"/>
      <c r="P1285" s="837"/>
      <c r="Q1285" s="850"/>
    </row>
    <row r="1286" spans="1:17" ht="14.4" customHeight="1" x14ac:dyDescent="0.3">
      <c r="A1286" s="831" t="s">
        <v>579</v>
      </c>
      <c r="B1286" s="832" t="s">
        <v>6780</v>
      </c>
      <c r="C1286" s="832" t="s">
        <v>5209</v>
      </c>
      <c r="D1286" s="832" t="s">
        <v>6793</v>
      </c>
      <c r="E1286" s="832" t="s">
        <v>6794</v>
      </c>
      <c r="F1286" s="849">
        <v>2</v>
      </c>
      <c r="G1286" s="849">
        <v>7330</v>
      </c>
      <c r="H1286" s="849"/>
      <c r="I1286" s="849">
        <v>3665</v>
      </c>
      <c r="J1286" s="849"/>
      <c r="K1286" s="849"/>
      <c r="L1286" s="849"/>
      <c r="M1286" s="849"/>
      <c r="N1286" s="849"/>
      <c r="O1286" s="849"/>
      <c r="P1286" s="837"/>
      <c r="Q1286" s="850"/>
    </row>
    <row r="1287" spans="1:17" ht="14.4" customHeight="1" x14ac:dyDescent="0.3">
      <c r="A1287" s="831" t="s">
        <v>579</v>
      </c>
      <c r="B1287" s="832" t="s">
        <v>6780</v>
      </c>
      <c r="C1287" s="832" t="s">
        <v>5209</v>
      </c>
      <c r="D1287" s="832" t="s">
        <v>6795</v>
      </c>
      <c r="E1287" s="832" t="s">
        <v>6796</v>
      </c>
      <c r="F1287" s="849">
        <v>1</v>
      </c>
      <c r="G1287" s="849">
        <v>16633</v>
      </c>
      <c r="H1287" s="849"/>
      <c r="I1287" s="849">
        <v>16633</v>
      </c>
      <c r="J1287" s="849"/>
      <c r="K1287" s="849"/>
      <c r="L1287" s="849"/>
      <c r="M1287" s="849"/>
      <c r="N1287" s="849"/>
      <c r="O1287" s="849"/>
      <c r="P1287" s="837"/>
      <c r="Q1287" s="850"/>
    </row>
    <row r="1288" spans="1:17" ht="14.4" customHeight="1" x14ac:dyDescent="0.3">
      <c r="A1288" s="831" t="s">
        <v>579</v>
      </c>
      <c r="B1288" s="832" t="s">
        <v>6780</v>
      </c>
      <c r="C1288" s="832" t="s">
        <v>5209</v>
      </c>
      <c r="D1288" s="832" t="s">
        <v>6586</v>
      </c>
      <c r="E1288" s="832" t="s">
        <v>6587</v>
      </c>
      <c r="F1288" s="849">
        <v>2</v>
      </c>
      <c r="G1288" s="849">
        <v>3678</v>
      </c>
      <c r="H1288" s="849"/>
      <c r="I1288" s="849">
        <v>1839</v>
      </c>
      <c r="J1288" s="849"/>
      <c r="K1288" s="849"/>
      <c r="L1288" s="849"/>
      <c r="M1288" s="849"/>
      <c r="N1288" s="849"/>
      <c r="O1288" s="849"/>
      <c r="P1288" s="837"/>
      <c r="Q1288" s="850"/>
    </row>
    <row r="1289" spans="1:17" ht="14.4" customHeight="1" x14ac:dyDescent="0.3">
      <c r="A1289" s="831" t="s">
        <v>579</v>
      </c>
      <c r="B1289" s="832" t="s">
        <v>6780</v>
      </c>
      <c r="C1289" s="832" t="s">
        <v>5209</v>
      </c>
      <c r="D1289" s="832" t="s">
        <v>6797</v>
      </c>
      <c r="E1289" s="832" t="s">
        <v>6798</v>
      </c>
      <c r="F1289" s="849">
        <v>1</v>
      </c>
      <c r="G1289" s="849">
        <v>5228</v>
      </c>
      <c r="H1289" s="849"/>
      <c r="I1289" s="849">
        <v>5228</v>
      </c>
      <c r="J1289" s="849"/>
      <c r="K1289" s="849"/>
      <c r="L1289" s="849"/>
      <c r="M1289" s="849"/>
      <c r="N1289" s="849"/>
      <c r="O1289" s="849"/>
      <c r="P1289" s="837"/>
      <c r="Q1289" s="850"/>
    </row>
    <row r="1290" spans="1:17" ht="14.4" customHeight="1" x14ac:dyDescent="0.3">
      <c r="A1290" s="831" t="s">
        <v>579</v>
      </c>
      <c r="B1290" s="832" t="s">
        <v>6780</v>
      </c>
      <c r="C1290" s="832" t="s">
        <v>5209</v>
      </c>
      <c r="D1290" s="832" t="s">
        <v>6799</v>
      </c>
      <c r="E1290" s="832" t="s">
        <v>6800</v>
      </c>
      <c r="F1290" s="849"/>
      <c r="G1290" s="849"/>
      <c r="H1290" s="849"/>
      <c r="I1290" s="849"/>
      <c r="J1290" s="849">
        <v>1</v>
      </c>
      <c r="K1290" s="849">
        <v>9798</v>
      </c>
      <c r="L1290" s="849">
        <v>1</v>
      </c>
      <c r="M1290" s="849">
        <v>9798</v>
      </c>
      <c r="N1290" s="849"/>
      <c r="O1290" s="849"/>
      <c r="P1290" s="837"/>
      <c r="Q1290" s="850"/>
    </row>
    <row r="1291" spans="1:17" ht="14.4" customHeight="1" x14ac:dyDescent="0.3">
      <c r="A1291" s="831" t="s">
        <v>579</v>
      </c>
      <c r="B1291" s="832" t="s">
        <v>6801</v>
      </c>
      <c r="C1291" s="832" t="s">
        <v>5209</v>
      </c>
      <c r="D1291" s="832" t="s">
        <v>6802</v>
      </c>
      <c r="E1291" s="832" t="s">
        <v>6803</v>
      </c>
      <c r="F1291" s="849"/>
      <c r="G1291" s="849"/>
      <c r="H1291" s="849"/>
      <c r="I1291" s="849"/>
      <c r="J1291" s="849">
        <v>1</v>
      </c>
      <c r="K1291" s="849">
        <v>96</v>
      </c>
      <c r="L1291" s="849">
        <v>1</v>
      </c>
      <c r="M1291" s="849">
        <v>96</v>
      </c>
      <c r="N1291" s="849"/>
      <c r="O1291" s="849"/>
      <c r="P1291" s="837"/>
      <c r="Q1291" s="850"/>
    </row>
    <row r="1292" spans="1:17" ht="14.4" customHeight="1" x14ac:dyDescent="0.3">
      <c r="A1292" s="831" t="s">
        <v>579</v>
      </c>
      <c r="B1292" s="832" t="s">
        <v>6801</v>
      </c>
      <c r="C1292" s="832" t="s">
        <v>5209</v>
      </c>
      <c r="D1292" s="832" t="s">
        <v>6804</v>
      </c>
      <c r="E1292" s="832" t="s">
        <v>6805</v>
      </c>
      <c r="F1292" s="849"/>
      <c r="G1292" s="849"/>
      <c r="H1292" s="849"/>
      <c r="I1292" s="849"/>
      <c r="J1292" s="849">
        <v>1</v>
      </c>
      <c r="K1292" s="849">
        <v>2040</v>
      </c>
      <c r="L1292" s="849">
        <v>1</v>
      </c>
      <c r="M1292" s="849">
        <v>2040</v>
      </c>
      <c r="N1292" s="849"/>
      <c r="O1292" s="849"/>
      <c r="P1292" s="837"/>
      <c r="Q1292" s="850"/>
    </row>
    <row r="1293" spans="1:17" ht="14.4" customHeight="1" x14ac:dyDescent="0.3">
      <c r="A1293" s="831" t="s">
        <v>579</v>
      </c>
      <c r="B1293" s="832" t="s">
        <v>6801</v>
      </c>
      <c r="C1293" s="832" t="s">
        <v>5209</v>
      </c>
      <c r="D1293" s="832" t="s">
        <v>6806</v>
      </c>
      <c r="E1293" s="832" t="s">
        <v>6807</v>
      </c>
      <c r="F1293" s="849">
        <v>1</v>
      </c>
      <c r="G1293" s="849">
        <v>361</v>
      </c>
      <c r="H1293" s="849"/>
      <c r="I1293" s="849">
        <v>361</v>
      </c>
      <c r="J1293" s="849"/>
      <c r="K1293" s="849"/>
      <c r="L1293" s="849"/>
      <c r="M1293" s="849"/>
      <c r="N1293" s="849"/>
      <c r="O1293" s="849"/>
      <c r="P1293" s="837"/>
      <c r="Q1293" s="850"/>
    </row>
    <row r="1294" spans="1:17" ht="14.4" customHeight="1" x14ac:dyDescent="0.3">
      <c r="A1294" s="831" t="s">
        <v>579</v>
      </c>
      <c r="B1294" s="832" t="s">
        <v>6801</v>
      </c>
      <c r="C1294" s="832" t="s">
        <v>5209</v>
      </c>
      <c r="D1294" s="832" t="s">
        <v>6808</v>
      </c>
      <c r="E1294" s="832" t="s">
        <v>6809</v>
      </c>
      <c r="F1294" s="849"/>
      <c r="G1294" s="849"/>
      <c r="H1294" s="849"/>
      <c r="I1294" s="849"/>
      <c r="J1294" s="849">
        <v>1</v>
      </c>
      <c r="K1294" s="849">
        <v>380</v>
      </c>
      <c r="L1294" s="849">
        <v>1</v>
      </c>
      <c r="M1294" s="849">
        <v>380</v>
      </c>
      <c r="N1294" s="849"/>
      <c r="O1294" s="849"/>
      <c r="P1294" s="837"/>
      <c r="Q1294" s="850"/>
    </row>
    <row r="1295" spans="1:17" ht="14.4" customHeight="1" x14ac:dyDescent="0.3">
      <c r="A1295" s="831" t="s">
        <v>579</v>
      </c>
      <c r="B1295" s="832" t="s">
        <v>6801</v>
      </c>
      <c r="C1295" s="832" t="s">
        <v>5209</v>
      </c>
      <c r="D1295" s="832" t="s">
        <v>6810</v>
      </c>
      <c r="E1295" s="832" t="s">
        <v>6811</v>
      </c>
      <c r="F1295" s="849">
        <v>3</v>
      </c>
      <c r="G1295" s="849">
        <v>7683</v>
      </c>
      <c r="H1295" s="849">
        <v>1.4982449297971918</v>
      </c>
      <c r="I1295" s="849">
        <v>2561</v>
      </c>
      <c r="J1295" s="849">
        <v>2</v>
      </c>
      <c r="K1295" s="849">
        <v>5128</v>
      </c>
      <c r="L1295" s="849">
        <v>1</v>
      </c>
      <c r="M1295" s="849">
        <v>2564</v>
      </c>
      <c r="N1295" s="849"/>
      <c r="O1295" s="849"/>
      <c r="P1295" s="837"/>
      <c r="Q1295" s="850"/>
    </row>
    <row r="1296" spans="1:17" ht="14.4" customHeight="1" x14ac:dyDescent="0.3">
      <c r="A1296" s="831" t="s">
        <v>579</v>
      </c>
      <c r="B1296" s="832" t="s">
        <v>6801</v>
      </c>
      <c r="C1296" s="832" t="s">
        <v>5209</v>
      </c>
      <c r="D1296" s="832" t="s">
        <v>6812</v>
      </c>
      <c r="E1296" s="832" t="s">
        <v>6813</v>
      </c>
      <c r="F1296" s="849"/>
      <c r="G1296" s="849"/>
      <c r="H1296" s="849"/>
      <c r="I1296" s="849"/>
      <c r="J1296" s="849">
        <v>1</v>
      </c>
      <c r="K1296" s="849">
        <v>3121</v>
      </c>
      <c r="L1296" s="849">
        <v>1</v>
      </c>
      <c r="M1296" s="849">
        <v>3121</v>
      </c>
      <c r="N1296" s="849"/>
      <c r="O1296" s="849"/>
      <c r="P1296" s="837"/>
      <c r="Q1296" s="850"/>
    </row>
    <row r="1297" spans="1:17" ht="14.4" customHeight="1" x14ac:dyDescent="0.3">
      <c r="A1297" s="831" t="s">
        <v>579</v>
      </c>
      <c r="B1297" s="832" t="s">
        <v>6801</v>
      </c>
      <c r="C1297" s="832" t="s">
        <v>5209</v>
      </c>
      <c r="D1297" s="832" t="s">
        <v>6814</v>
      </c>
      <c r="E1297" s="832" t="s">
        <v>6815</v>
      </c>
      <c r="F1297" s="849"/>
      <c r="G1297" s="849"/>
      <c r="H1297" s="849"/>
      <c r="I1297" s="849"/>
      <c r="J1297" s="849">
        <v>1</v>
      </c>
      <c r="K1297" s="849">
        <v>645</v>
      </c>
      <c r="L1297" s="849">
        <v>1</v>
      </c>
      <c r="M1297" s="849">
        <v>645</v>
      </c>
      <c r="N1297" s="849"/>
      <c r="O1297" s="849"/>
      <c r="P1297" s="837"/>
      <c r="Q1297" s="850"/>
    </row>
    <row r="1298" spans="1:17" ht="14.4" customHeight="1" x14ac:dyDescent="0.3">
      <c r="A1298" s="831" t="s">
        <v>579</v>
      </c>
      <c r="B1298" s="832" t="s">
        <v>6801</v>
      </c>
      <c r="C1298" s="832" t="s">
        <v>5209</v>
      </c>
      <c r="D1298" s="832" t="s">
        <v>6816</v>
      </c>
      <c r="E1298" s="832" t="s">
        <v>6817</v>
      </c>
      <c r="F1298" s="849">
        <v>1</v>
      </c>
      <c r="G1298" s="849">
        <v>1548</v>
      </c>
      <c r="H1298" s="849"/>
      <c r="I1298" s="849">
        <v>1548</v>
      </c>
      <c r="J1298" s="849"/>
      <c r="K1298" s="849"/>
      <c r="L1298" s="849"/>
      <c r="M1298" s="849"/>
      <c r="N1298" s="849">
        <v>1</v>
      </c>
      <c r="O1298" s="849">
        <v>1554</v>
      </c>
      <c r="P1298" s="837"/>
      <c r="Q1298" s="850">
        <v>1554</v>
      </c>
    </row>
    <row r="1299" spans="1:17" ht="14.4" customHeight="1" x14ac:dyDescent="0.3">
      <c r="A1299" s="831" t="s">
        <v>579</v>
      </c>
      <c r="B1299" s="832" t="s">
        <v>6801</v>
      </c>
      <c r="C1299" s="832" t="s">
        <v>5209</v>
      </c>
      <c r="D1299" s="832" t="s">
        <v>6818</v>
      </c>
      <c r="E1299" s="832" t="s">
        <v>6819</v>
      </c>
      <c r="F1299" s="849">
        <v>1</v>
      </c>
      <c r="G1299" s="849">
        <v>3308</v>
      </c>
      <c r="H1299" s="849"/>
      <c r="I1299" s="849">
        <v>3308</v>
      </c>
      <c r="J1299" s="849"/>
      <c r="K1299" s="849"/>
      <c r="L1299" s="849"/>
      <c r="M1299" s="849"/>
      <c r="N1299" s="849"/>
      <c r="O1299" s="849"/>
      <c r="P1299" s="837"/>
      <c r="Q1299" s="850"/>
    </row>
    <row r="1300" spans="1:17" ht="14.4" customHeight="1" x14ac:dyDescent="0.3">
      <c r="A1300" s="831" t="s">
        <v>579</v>
      </c>
      <c r="B1300" s="832" t="s">
        <v>6801</v>
      </c>
      <c r="C1300" s="832" t="s">
        <v>5209</v>
      </c>
      <c r="D1300" s="832" t="s">
        <v>6818</v>
      </c>
      <c r="E1300" s="832" t="s">
        <v>6820</v>
      </c>
      <c r="F1300" s="849"/>
      <c r="G1300" s="849"/>
      <c r="H1300" s="849"/>
      <c r="I1300" s="849"/>
      <c r="J1300" s="849"/>
      <c r="K1300" s="849"/>
      <c r="L1300" s="849"/>
      <c r="M1300" s="849"/>
      <c r="N1300" s="849">
        <v>1</v>
      </c>
      <c r="O1300" s="849">
        <v>3316</v>
      </c>
      <c r="P1300" s="837"/>
      <c r="Q1300" s="850">
        <v>3316</v>
      </c>
    </row>
    <row r="1301" spans="1:17" ht="14.4" customHeight="1" x14ac:dyDescent="0.3">
      <c r="A1301" s="831" t="s">
        <v>579</v>
      </c>
      <c r="B1301" s="832" t="s">
        <v>6821</v>
      </c>
      <c r="C1301" s="832" t="s">
        <v>5209</v>
      </c>
      <c r="D1301" s="832" t="s">
        <v>6822</v>
      </c>
      <c r="E1301" s="832" t="s">
        <v>6823</v>
      </c>
      <c r="F1301" s="849"/>
      <c r="G1301" s="849"/>
      <c r="H1301" s="849"/>
      <c r="I1301" s="849"/>
      <c r="J1301" s="849"/>
      <c r="K1301" s="849"/>
      <c r="L1301" s="849"/>
      <c r="M1301" s="849"/>
      <c r="N1301" s="849">
        <v>1</v>
      </c>
      <c r="O1301" s="849">
        <v>823</v>
      </c>
      <c r="P1301" s="837"/>
      <c r="Q1301" s="850">
        <v>823</v>
      </c>
    </row>
    <row r="1302" spans="1:17" ht="14.4" customHeight="1" x14ac:dyDescent="0.3">
      <c r="A1302" s="831" t="s">
        <v>579</v>
      </c>
      <c r="B1302" s="832" t="s">
        <v>6824</v>
      </c>
      <c r="C1302" s="832" t="s">
        <v>5209</v>
      </c>
      <c r="D1302" s="832" t="s">
        <v>6825</v>
      </c>
      <c r="E1302" s="832" t="s">
        <v>6826</v>
      </c>
      <c r="F1302" s="849">
        <v>1</v>
      </c>
      <c r="G1302" s="849">
        <v>6333</v>
      </c>
      <c r="H1302" s="849"/>
      <c r="I1302" s="849">
        <v>6333</v>
      </c>
      <c r="J1302" s="849"/>
      <c r="K1302" s="849"/>
      <c r="L1302" s="849"/>
      <c r="M1302" s="849"/>
      <c r="N1302" s="849"/>
      <c r="O1302" s="849"/>
      <c r="P1302" s="837"/>
      <c r="Q1302" s="850"/>
    </row>
    <row r="1303" spans="1:17" ht="14.4" customHeight="1" x14ac:dyDescent="0.3">
      <c r="A1303" s="831" t="s">
        <v>6827</v>
      </c>
      <c r="B1303" s="832" t="s">
        <v>5213</v>
      </c>
      <c r="C1303" s="832" t="s">
        <v>5209</v>
      </c>
      <c r="D1303" s="832" t="s">
        <v>5254</v>
      </c>
      <c r="E1303" s="832" t="s">
        <v>5255</v>
      </c>
      <c r="F1303" s="849"/>
      <c r="G1303" s="849"/>
      <c r="H1303" s="849"/>
      <c r="I1303" s="849"/>
      <c r="J1303" s="849">
        <v>3</v>
      </c>
      <c r="K1303" s="849">
        <v>378</v>
      </c>
      <c r="L1303" s="849">
        <v>1</v>
      </c>
      <c r="M1303" s="849">
        <v>126</v>
      </c>
      <c r="N1303" s="849">
        <v>3</v>
      </c>
      <c r="O1303" s="849">
        <v>381</v>
      </c>
      <c r="P1303" s="837">
        <v>1.0079365079365079</v>
      </c>
      <c r="Q1303" s="850">
        <v>127</v>
      </c>
    </row>
    <row r="1304" spans="1:17" ht="14.4" customHeight="1" x14ac:dyDescent="0.3">
      <c r="A1304" s="831" t="s">
        <v>6827</v>
      </c>
      <c r="B1304" s="832" t="s">
        <v>5213</v>
      </c>
      <c r="C1304" s="832" t="s">
        <v>5209</v>
      </c>
      <c r="D1304" s="832" t="s">
        <v>5254</v>
      </c>
      <c r="E1304" s="832" t="s">
        <v>5256</v>
      </c>
      <c r="F1304" s="849">
        <v>2</v>
      </c>
      <c r="G1304" s="849">
        <v>252</v>
      </c>
      <c r="H1304" s="849">
        <v>2</v>
      </c>
      <c r="I1304" s="849">
        <v>126</v>
      </c>
      <c r="J1304" s="849">
        <v>1</v>
      </c>
      <c r="K1304" s="849">
        <v>126</v>
      </c>
      <c r="L1304" s="849">
        <v>1</v>
      </c>
      <c r="M1304" s="849">
        <v>126</v>
      </c>
      <c r="N1304" s="849"/>
      <c r="O1304" s="849"/>
      <c r="P1304" s="837"/>
      <c r="Q1304" s="850"/>
    </row>
    <row r="1305" spans="1:17" ht="14.4" customHeight="1" x14ac:dyDescent="0.3">
      <c r="A1305" s="831" t="s">
        <v>6828</v>
      </c>
      <c r="B1305" s="832" t="s">
        <v>5213</v>
      </c>
      <c r="C1305" s="832" t="s">
        <v>5209</v>
      </c>
      <c r="D1305" s="832" t="s">
        <v>5254</v>
      </c>
      <c r="E1305" s="832" t="s">
        <v>5255</v>
      </c>
      <c r="F1305" s="849"/>
      <c r="G1305" s="849"/>
      <c r="H1305" s="849"/>
      <c r="I1305" s="849"/>
      <c r="J1305" s="849">
        <v>2</v>
      </c>
      <c r="K1305" s="849">
        <v>252</v>
      </c>
      <c r="L1305" s="849">
        <v>1</v>
      </c>
      <c r="M1305" s="849">
        <v>126</v>
      </c>
      <c r="N1305" s="849">
        <v>1</v>
      </c>
      <c r="O1305" s="849">
        <v>127</v>
      </c>
      <c r="P1305" s="837">
        <v>0.50396825396825395</v>
      </c>
      <c r="Q1305" s="850">
        <v>127</v>
      </c>
    </row>
    <row r="1306" spans="1:17" ht="14.4" customHeight="1" x14ac:dyDescent="0.3">
      <c r="A1306" s="831" t="s">
        <v>6828</v>
      </c>
      <c r="B1306" s="832" t="s">
        <v>5213</v>
      </c>
      <c r="C1306" s="832" t="s">
        <v>5209</v>
      </c>
      <c r="D1306" s="832" t="s">
        <v>5318</v>
      </c>
      <c r="E1306" s="832" t="s">
        <v>5472</v>
      </c>
      <c r="F1306" s="849"/>
      <c r="G1306" s="849"/>
      <c r="H1306" s="849"/>
      <c r="I1306" s="849"/>
      <c r="J1306" s="849">
        <v>1</v>
      </c>
      <c r="K1306" s="849">
        <v>120</v>
      </c>
      <c r="L1306" s="849">
        <v>1</v>
      </c>
      <c r="M1306" s="849">
        <v>120</v>
      </c>
      <c r="N1306" s="849"/>
      <c r="O1306" s="849"/>
      <c r="P1306" s="837"/>
      <c r="Q1306" s="850"/>
    </row>
    <row r="1307" spans="1:17" ht="14.4" customHeight="1" x14ac:dyDescent="0.3">
      <c r="A1307" s="831" t="s">
        <v>6829</v>
      </c>
      <c r="B1307" s="832" t="s">
        <v>5213</v>
      </c>
      <c r="C1307" s="832" t="s">
        <v>5209</v>
      </c>
      <c r="D1307" s="832" t="s">
        <v>5254</v>
      </c>
      <c r="E1307" s="832" t="s">
        <v>5255</v>
      </c>
      <c r="F1307" s="849">
        <v>4</v>
      </c>
      <c r="G1307" s="849">
        <v>504</v>
      </c>
      <c r="H1307" s="849">
        <v>4</v>
      </c>
      <c r="I1307" s="849">
        <v>126</v>
      </c>
      <c r="J1307" s="849">
        <v>1</v>
      </c>
      <c r="K1307" s="849">
        <v>126</v>
      </c>
      <c r="L1307" s="849">
        <v>1</v>
      </c>
      <c r="M1307" s="849">
        <v>126</v>
      </c>
      <c r="N1307" s="849">
        <v>2</v>
      </c>
      <c r="O1307" s="849">
        <v>254</v>
      </c>
      <c r="P1307" s="837">
        <v>2.0158730158730158</v>
      </c>
      <c r="Q1307" s="850">
        <v>127</v>
      </c>
    </row>
    <row r="1308" spans="1:17" ht="14.4" customHeight="1" x14ac:dyDescent="0.3">
      <c r="A1308" s="831" t="s">
        <v>6829</v>
      </c>
      <c r="B1308" s="832" t="s">
        <v>5213</v>
      </c>
      <c r="C1308" s="832" t="s">
        <v>5209</v>
      </c>
      <c r="D1308" s="832" t="s">
        <v>5254</v>
      </c>
      <c r="E1308" s="832" t="s">
        <v>5256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3</v>
      </c>
      <c r="O1308" s="849">
        <v>381</v>
      </c>
      <c r="P1308" s="837"/>
      <c r="Q1308" s="850">
        <v>127</v>
      </c>
    </row>
    <row r="1309" spans="1:17" ht="14.4" customHeight="1" thickBot="1" x14ac:dyDescent="0.35">
      <c r="A1309" s="839" t="s">
        <v>6829</v>
      </c>
      <c r="B1309" s="840" t="s">
        <v>5208</v>
      </c>
      <c r="C1309" s="840" t="s">
        <v>5209</v>
      </c>
      <c r="D1309" s="840" t="s">
        <v>6529</v>
      </c>
      <c r="E1309" s="840" t="s">
        <v>6530</v>
      </c>
      <c r="F1309" s="851">
        <v>1</v>
      </c>
      <c r="G1309" s="851">
        <v>5706</v>
      </c>
      <c r="H1309" s="851"/>
      <c r="I1309" s="851">
        <v>5706</v>
      </c>
      <c r="J1309" s="851"/>
      <c r="K1309" s="851"/>
      <c r="L1309" s="851"/>
      <c r="M1309" s="851"/>
      <c r="N1309" s="851"/>
      <c r="O1309" s="851"/>
      <c r="P1309" s="845"/>
      <c r="Q1309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528.97299999999996</v>
      </c>
      <c r="C5" s="114">
        <v>437.46800000000002</v>
      </c>
      <c r="D5" s="114">
        <v>522.01199999999994</v>
      </c>
      <c r="E5" s="424">
        <f>IF(OR(D5=0,B5=0),"",D5/B5)</f>
        <v>0.98684053817491624</v>
      </c>
      <c r="F5" s="129">
        <f>IF(OR(D5=0,C5=0),"",D5/C5)</f>
        <v>1.1932575639818226</v>
      </c>
      <c r="G5" s="130">
        <v>392</v>
      </c>
      <c r="H5" s="114">
        <v>367</v>
      </c>
      <c r="I5" s="114">
        <v>385</v>
      </c>
      <c r="J5" s="424">
        <f>IF(OR(I5=0,G5=0),"",I5/G5)</f>
        <v>0.9821428571428571</v>
      </c>
      <c r="K5" s="131">
        <f>IF(OR(I5=0,H5=0),"",I5/H5)</f>
        <v>1.0490463215258856</v>
      </c>
      <c r="L5" s="121"/>
      <c r="M5" s="121"/>
      <c r="N5" s="7">
        <f>D5-C5</f>
        <v>84.543999999999926</v>
      </c>
      <c r="O5" s="8">
        <f>I5-H5</f>
        <v>18</v>
      </c>
      <c r="P5" s="7">
        <f>D5-B5</f>
        <v>-6.9610000000000127</v>
      </c>
      <c r="Q5" s="8">
        <f>I5-G5</f>
        <v>-7</v>
      </c>
    </row>
    <row r="6" spans="1:17" ht="14.4" hidden="1" customHeight="1" outlineLevel="1" x14ac:dyDescent="0.3">
      <c r="A6" s="441" t="s">
        <v>168</v>
      </c>
      <c r="B6" s="120">
        <v>179.36</v>
      </c>
      <c r="C6" s="113">
        <v>214.86199999999999</v>
      </c>
      <c r="D6" s="113">
        <v>146.28200000000001</v>
      </c>
      <c r="E6" s="424">
        <f t="shared" ref="E6:E12" si="0">IF(OR(D6=0,B6=0),"",D6/B6)</f>
        <v>0.81557760927743084</v>
      </c>
      <c r="F6" s="129">
        <f t="shared" ref="F6:F12" si="1">IF(OR(D6=0,C6=0),"",D6/C6)</f>
        <v>0.68081838575457743</v>
      </c>
      <c r="G6" s="133">
        <v>150</v>
      </c>
      <c r="H6" s="113">
        <v>169</v>
      </c>
      <c r="I6" s="113">
        <v>150</v>
      </c>
      <c r="J6" s="425">
        <f t="shared" ref="J6:J12" si="2">IF(OR(I6=0,G6=0),"",I6/G6)</f>
        <v>1</v>
      </c>
      <c r="K6" s="134">
        <f t="shared" ref="K6:K12" si="3">IF(OR(I6=0,H6=0),"",I6/H6)</f>
        <v>0.8875739644970414</v>
      </c>
      <c r="L6" s="121"/>
      <c r="M6" s="121"/>
      <c r="N6" s="5">
        <f t="shared" ref="N6:N13" si="4">D6-C6</f>
        <v>-68.579999999999984</v>
      </c>
      <c r="O6" s="6">
        <f t="shared" ref="O6:O13" si="5">I6-H6</f>
        <v>-19</v>
      </c>
      <c r="P6" s="5">
        <f t="shared" ref="P6:P13" si="6">D6-B6</f>
        <v>-33.078000000000003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371.17700000000002</v>
      </c>
      <c r="C7" s="113">
        <v>465.14299999999997</v>
      </c>
      <c r="D7" s="113">
        <v>344.87299999999999</v>
      </c>
      <c r="E7" s="424">
        <f t="shared" si="0"/>
        <v>0.92913354006309645</v>
      </c>
      <c r="F7" s="129">
        <f t="shared" si="1"/>
        <v>0.74143435459632845</v>
      </c>
      <c r="G7" s="133">
        <v>362</v>
      </c>
      <c r="H7" s="113">
        <v>369</v>
      </c>
      <c r="I7" s="113">
        <v>356</v>
      </c>
      <c r="J7" s="425">
        <f t="shared" si="2"/>
        <v>0.98342541436464093</v>
      </c>
      <c r="K7" s="134">
        <f t="shared" si="3"/>
        <v>0.964769647696477</v>
      </c>
      <c r="L7" s="121"/>
      <c r="M7" s="121"/>
      <c r="N7" s="5">
        <f t="shared" si="4"/>
        <v>-120.26999999999998</v>
      </c>
      <c r="O7" s="6">
        <f t="shared" si="5"/>
        <v>-13</v>
      </c>
      <c r="P7" s="5">
        <f t="shared" si="6"/>
        <v>-26.30400000000003</v>
      </c>
      <c r="Q7" s="6">
        <f t="shared" si="7"/>
        <v>-6</v>
      </c>
    </row>
    <row r="8" spans="1:17" ht="14.4" hidden="1" customHeight="1" outlineLevel="1" x14ac:dyDescent="0.3">
      <c r="A8" s="441" t="s">
        <v>170</v>
      </c>
      <c r="B8" s="120">
        <v>43.008000000000003</v>
      </c>
      <c r="C8" s="113">
        <v>45.914999999999999</v>
      </c>
      <c r="D8" s="113">
        <v>41.12</v>
      </c>
      <c r="E8" s="424">
        <f t="shared" si="0"/>
        <v>0.95610119047619035</v>
      </c>
      <c r="F8" s="129">
        <f t="shared" si="1"/>
        <v>0.89556789720135033</v>
      </c>
      <c r="G8" s="133">
        <v>45</v>
      </c>
      <c r="H8" s="113">
        <v>47</v>
      </c>
      <c r="I8" s="113">
        <v>44</v>
      </c>
      <c r="J8" s="425">
        <f t="shared" si="2"/>
        <v>0.97777777777777775</v>
      </c>
      <c r="K8" s="134">
        <f t="shared" si="3"/>
        <v>0.93617021276595747</v>
      </c>
      <c r="L8" s="121"/>
      <c r="M8" s="121"/>
      <c r="N8" s="5">
        <f t="shared" si="4"/>
        <v>-4.7950000000000017</v>
      </c>
      <c r="O8" s="6">
        <f t="shared" si="5"/>
        <v>-3</v>
      </c>
      <c r="P8" s="5">
        <f t="shared" si="6"/>
        <v>-1.8880000000000052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0.89100000000000001</v>
      </c>
      <c r="C9" s="113">
        <v>0</v>
      </c>
      <c r="D9" s="113">
        <v>0.25900000000000001</v>
      </c>
      <c r="E9" s="424">
        <f t="shared" si="0"/>
        <v>0.29068462401795736</v>
      </c>
      <c r="F9" s="129" t="str">
        <f t="shared" si="1"/>
        <v/>
      </c>
      <c r="G9" s="133">
        <v>1</v>
      </c>
      <c r="H9" s="113">
        <v>0</v>
      </c>
      <c r="I9" s="113">
        <v>1</v>
      </c>
      <c r="J9" s="425">
        <f t="shared" si="2"/>
        <v>1</v>
      </c>
      <c r="K9" s="134" t="str">
        <f t="shared" si="3"/>
        <v/>
      </c>
      <c r="L9" s="121"/>
      <c r="M9" s="121"/>
      <c r="N9" s="5">
        <f t="shared" si="4"/>
        <v>0.25900000000000001</v>
      </c>
      <c r="O9" s="6">
        <f t="shared" si="5"/>
        <v>1</v>
      </c>
      <c r="P9" s="5">
        <f t="shared" si="6"/>
        <v>-0.63200000000000001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193.61600000000001</v>
      </c>
      <c r="C10" s="113">
        <v>167.46100000000001</v>
      </c>
      <c r="D10" s="113">
        <v>183.71299999999999</v>
      </c>
      <c r="E10" s="424">
        <f t="shared" si="0"/>
        <v>0.94885236757292779</v>
      </c>
      <c r="F10" s="129">
        <f t="shared" si="1"/>
        <v>1.097049462262855</v>
      </c>
      <c r="G10" s="133">
        <v>174</v>
      </c>
      <c r="H10" s="113">
        <v>163</v>
      </c>
      <c r="I10" s="113">
        <v>165</v>
      </c>
      <c r="J10" s="425">
        <f t="shared" si="2"/>
        <v>0.94827586206896552</v>
      </c>
      <c r="K10" s="134">
        <f t="shared" si="3"/>
        <v>1.0122699386503067</v>
      </c>
      <c r="L10" s="121"/>
      <c r="M10" s="121"/>
      <c r="N10" s="5">
        <f t="shared" si="4"/>
        <v>16.251999999999981</v>
      </c>
      <c r="O10" s="6">
        <f t="shared" si="5"/>
        <v>2</v>
      </c>
      <c r="P10" s="5">
        <f t="shared" si="6"/>
        <v>-9.90300000000002</v>
      </c>
      <c r="Q10" s="6">
        <f t="shared" si="7"/>
        <v>-9</v>
      </c>
    </row>
    <row r="11" spans="1:17" ht="14.4" hidden="1" customHeight="1" outlineLevel="1" x14ac:dyDescent="0.3">
      <c r="A11" s="441" t="s">
        <v>173</v>
      </c>
      <c r="B11" s="120">
        <v>62.15</v>
      </c>
      <c r="C11" s="113">
        <v>56.963000000000001</v>
      </c>
      <c r="D11" s="113">
        <v>41.457999999999998</v>
      </c>
      <c r="E11" s="424">
        <f t="shared" si="0"/>
        <v>0.66706355591311339</v>
      </c>
      <c r="F11" s="129">
        <f t="shared" si="1"/>
        <v>0.72780576865684743</v>
      </c>
      <c r="G11" s="133">
        <v>52</v>
      </c>
      <c r="H11" s="113">
        <v>45</v>
      </c>
      <c r="I11" s="113">
        <v>34</v>
      </c>
      <c r="J11" s="425">
        <f t="shared" si="2"/>
        <v>0.65384615384615385</v>
      </c>
      <c r="K11" s="134">
        <f t="shared" si="3"/>
        <v>0.75555555555555554</v>
      </c>
      <c r="L11" s="121"/>
      <c r="M11" s="121"/>
      <c r="N11" s="5">
        <f t="shared" si="4"/>
        <v>-15.505000000000003</v>
      </c>
      <c r="O11" s="6">
        <f t="shared" si="5"/>
        <v>-11</v>
      </c>
      <c r="P11" s="5">
        <f t="shared" si="6"/>
        <v>-20.692</v>
      </c>
      <c r="Q11" s="6">
        <f t="shared" si="7"/>
        <v>-18</v>
      </c>
    </row>
    <row r="12" spans="1:17" ht="14.4" hidden="1" customHeight="1" outlineLevel="1" thickBot="1" x14ac:dyDescent="0.35">
      <c r="A12" s="442" t="s">
        <v>208</v>
      </c>
      <c r="B12" s="238">
        <v>32.478999999999999</v>
      </c>
      <c r="C12" s="239">
        <v>13.723000000000001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19</v>
      </c>
      <c r="H12" s="239">
        <v>19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-13.723000000000001</v>
      </c>
      <c r="O12" s="244">
        <f t="shared" si="5"/>
        <v>-19</v>
      </c>
      <c r="P12" s="243">
        <f t="shared" si="6"/>
        <v>-32.478999999999999</v>
      </c>
      <c r="Q12" s="244">
        <f t="shared" si="7"/>
        <v>-19</v>
      </c>
    </row>
    <row r="13" spans="1:17" ht="14.4" customHeight="1" collapsed="1" thickBot="1" x14ac:dyDescent="0.35">
      <c r="A13" s="117" t="s">
        <v>3</v>
      </c>
      <c r="B13" s="115">
        <f>SUM(B5:B12)</f>
        <v>1411.6540000000002</v>
      </c>
      <c r="C13" s="116">
        <f>SUM(C5:C12)</f>
        <v>1401.5349999999999</v>
      </c>
      <c r="D13" s="116">
        <f>SUM(D5:D12)</f>
        <v>1279.7169999999999</v>
      </c>
      <c r="E13" s="420">
        <f>IF(OR(D13=0,B13=0),0,D13/B13)</f>
        <v>0.90653729596629173</v>
      </c>
      <c r="F13" s="135">
        <f>IF(OR(D13=0,C13=0),0,D13/C13)</f>
        <v>0.91308244175136544</v>
      </c>
      <c r="G13" s="136">
        <f>SUM(G5:G12)</f>
        <v>1195</v>
      </c>
      <c r="H13" s="116">
        <f>SUM(H5:H12)</f>
        <v>1179</v>
      </c>
      <c r="I13" s="116">
        <f>SUM(I5:I12)</f>
        <v>1135</v>
      </c>
      <c r="J13" s="420">
        <f>IF(OR(I13=0,G13=0),0,I13/G13)</f>
        <v>0.94979079497907948</v>
      </c>
      <c r="K13" s="137">
        <f>IF(OR(I13=0,H13=0),0,I13/H13)</f>
        <v>0.96268023748939779</v>
      </c>
      <c r="L13" s="121"/>
      <c r="M13" s="121"/>
      <c r="N13" s="127">
        <f t="shared" si="4"/>
        <v>-121.81799999999998</v>
      </c>
      <c r="O13" s="138">
        <f t="shared" si="5"/>
        <v>-44</v>
      </c>
      <c r="P13" s="127">
        <f t="shared" si="6"/>
        <v>-131.93700000000035</v>
      </c>
      <c r="Q13" s="138">
        <f t="shared" si="7"/>
        <v>-60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528.97299999999996</v>
      </c>
      <c r="C18" s="114">
        <v>437.46800000000002</v>
      </c>
      <c r="D18" s="114">
        <v>515.202</v>
      </c>
      <c r="E18" s="424">
        <f>IF(OR(D18=0,B18=0),"",D18/B18)</f>
        <v>0.97396653515396825</v>
      </c>
      <c r="F18" s="129">
        <f>IF(OR(D18=0,C18=0),"",D18/C18)</f>
        <v>1.1776907110920112</v>
      </c>
      <c r="G18" s="119">
        <v>392</v>
      </c>
      <c r="H18" s="114">
        <v>367</v>
      </c>
      <c r="I18" s="114">
        <v>384</v>
      </c>
      <c r="J18" s="424">
        <f>IF(OR(I18=0,G18=0),"",I18/G18)</f>
        <v>0.97959183673469385</v>
      </c>
      <c r="K18" s="131">
        <f>IF(OR(I18=0,H18=0),"",I18/H18)</f>
        <v>1.0463215258855585</v>
      </c>
      <c r="L18" s="659">
        <v>0.91871999999999998</v>
      </c>
      <c r="M18" s="660"/>
      <c r="N18" s="145">
        <f t="shared" ref="N18:N26" si="8">D18-C18</f>
        <v>77.73399999999998</v>
      </c>
      <c r="O18" s="146">
        <f t="shared" ref="O18:O26" si="9">I18-H18</f>
        <v>17</v>
      </c>
      <c r="P18" s="145">
        <f t="shared" ref="P18:P26" si="10">D18-B18</f>
        <v>-13.770999999999958</v>
      </c>
      <c r="Q18" s="146">
        <f t="shared" ref="Q18:Q26" si="11">I18-G18</f>
        <v>-8</v>
      </c>
    </row>
    <row r="19" spans="1:17" ht="14.4" hidden="1" customHeight="1" outlineLevel="1" x14ac:dyDescent="0.3">
      <c r="A19" s="441" t="s">
        <v>168</v>
      </c>
      <c r="B19" s="120">
        <v>179.36</v>
      </c>
      <c r="C19" s="113">
        <v>214.86199999999999</v>
      </c>
      <c r="D19" s="113">
        <v>146.28200000000001</v>
      </c>
      <c r="E19" s="425">
        <f t="shared" ref="E19:E25" si="12">IF(OR(D19=0,B19=0),"",D19/B19)</f>
        <v>0.81557760927743084</v>
      </c>
      <c r="F19" s="132">
        <f t="shared" ref="F19:F25" si="13">IF(OR(D19=0,C19=0),"",D19/C19)</f>
        <v>0.68081838575457743</v>
      </c>
      <c r="G19" s="120">
        <v>150</v>
      </c>
      <c r="H19" s="113">
        <v>169</v>
      </c>
      <c r="I19" s="113">
        <v>150</v>
      </c>
      <c r="J19" s="425">
        <f t="shared" ref="J19:J25" si="14">IF(OR(I19=0,G19=0),"",I19/G19)</f>
        <v>1</v>
      </c>
      <c r="K19" s="134">
        <f t="shared" ref="K19:K25" si="15">IF(OR(I19=0,H19=0),"",I19/H19)</f>
        <v>0.8875739644970414</v>
      </c>
      <c r="L19" s="659">
        <v>0.99456</v>
      </c>
      <c r="M19" s="660"/>
      <c r="N19" s="147">
        <f t="shared" si="8"/>
        <v>-68.579999999999984</v>
      </c>
      <c r="O19" s="148">
        <f t="shared" si="9"/>
        <v>-19</v>
      </c>
      <c r="P19" s="147">
        <f t="shared" si="10"/>
        <v>-33.078000000000003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371.17700000000002</v>
      </c>
      <c r="C20" s="113">
        <v>465.14299999999997</v>
      </c>
      <c r="D20" s="113">
        <v>344.87299999999999</v>
      </c>
      <c r="E20" s="425">
        <f t="shared" si="12"/>
        <v>0.92913354006309645</v>
      </c>
      <c r="F20" s="132">
        <f t="shared" si="13"/>
        <v>0.74143435459632845</v>
      </c>
      <c r="G20" s="120">
        <v>362</v>
      </c>
      <c r="H20" s="113">
        <v>369</v>
      </c>
      <c r="I20" s="113">
        <v>356</v>
      </c>
      <c r="J20" s="425">
        <f t="shared" si="14"/>
        <v>0.98342541436464093</v>
      </c>
      <c r="K20" s="134">
        <f t="shared" si="15"/>
        <v>0.964769647696477</v>
      </c>
      <c r="L20" s="659">
        <v>0.96671999999999991</v>
      </c>
      <c r="M20" s="660"/>
      <c r="N20" s="147">
        <f t="shared" si="8"/>
        <v>-120.26999999999998</v>
      </c>
      <c r="O20" s="148">
        <f t="shared" si="9"/>
        <v>-13</v>
      </c>
      <c r="P20" s="147">
        <f t="shared" si="10"/>
        <v>-26.30400000000003</v>
      </c>
      <c r="Q20" s="148">
        <f t="shared" si="11"/>
        <v>-6</v>
      </c>
    </row>
    <row r="21" spans="1:17" ht="14.4" hidden="1" customHeight="1" outlineLevel="1" x14ac:dyDescent="0.3">
      <c r="A21" s="441" t="s">
        <v>170</v>
      </c>
      <c r="B21" s="120">
        <v>43.008000000000003</v>
      </c>
      <c r="C21" s="113">
        <v>45.914999999999999</v>
      </c>
      <c r="D21" s="113">
        <v>41.12</v>
      </c>
      <c r="E21" s="425">
        <f t="shared" si="12"/>
        <v>0.95610119047619035</v>
      </c>
      <c r="F21" s="132">
        <f t="shared" si="13"/>
        <v>0.89556789720135033</v>
      </c>
      <c r="G21" s="120">
        <v>45</v>
      </c>
      <c r="H21" s="113">
        <v>47</v>
      </c>
      <c r="I21" s="113">
        <v>44</v>
      </c>
      <c r="J21" s="425">
        <f t="shared" si="14"/>
        <v>0.97777777777777775</v>
      </c>
      <c r="K21" s="134">
        <f t="shared" si="15"/>
        <v>0.93617021276595747</v>
      </c>
      <c r="L21" s="659">
        <v>1.11744</v>
      </c>
      <c r="M21" s="660"/>
      <c r="N21" s="147">
        <f t="shared" si="8"/>
        <v>-4.7950000000000017</v>
      </c>
      <c r="O21" s="148">
        <f t="shared" si="9"/>
        <v>-3</v>
      </c>
      <c r="P21" s="147">
        <f t="shared" si="10"/>
        <v>-1.8880000000000052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0.89100000000000001</v>
      </c>
      <c r="C22" s="113">
        <v>0</v>
      </c>
      <c r="D22" s="113">
        <v>0.25900000000000001</v>
      </c>
      <c r="E22" s="425">
        <f t="shared" si="12"/>
        <v>0.29068462401795736</v>
      </c>
      <c r="F22" s="132" t="str">
        <f t="shared" si="13"/>
        <v/>
      </c>
      <c r="G22" s="120">
        <v>1</v>
      </c>
      <c r="H22" s="113">
        <v>0</v>
      </c>
      <c r="I22" s="113">
        <v>1</v>
      </c>
      <c r="J22" s="425">
        <f t="shared" si="14"/>
        <v>1</v>
      </c>
      <c r="K22" s="134" t="str">
        <f t="shared" si="15"/>
        <v/>
      </c>
      <c r="L22" s="659">
        <v>0.96</v>
      </c>
      <c r="M22" s="660"/>
      <c r="N22" s="147">
        <f t="shared" si="8"/>
        <v>0.25900000000000001</v>
      </c>
      <c r="O22" s="148">
        <f t="shared" si="9"/>
        <v>1</v>
      </c>
      <c r="P22" s="147">
        <f t="shared" si="10"/>
        <v>-0.63200000000000001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193.61600000000001</v>
      </c>
      <c r="C23" s="113">
        <v>167.46100000000001</v>
      </c>
      <c r="D23" s="113">
        <v>183.71299999999999</v>
      </c>
      <c r="E23" s="425">
        <f t="shared" si="12"/>
        <v>0.94885236757292779</v>
      </c>
      <c r="F23" s="132">
        <f t="shared" si="13"/>
        <v>1.097049462262855</v>
      </c>
      <c r="G23" s="120">
        <v>174</v>
      </c>
      <c r="H23" s="113">
        <v>163</v>
      </c>
      <c r="I23" s="113">
        <v>165</v>
      </c>
      <c r="J23" s="425">
        <f t="shared" si="14"/>
        <v>0.94827586206896552</v>
      </c>
      <c r="K23" s="134">
        <f t="shared" si="15"/>
        <v>1.0122699386503067</v>
      </c>
      <c r="L23" s="659">
        <v>0.98495999999999995</v>
      </c>
      <c r="M23" s="660"/>
      <c r="N23" s="147">
        <f t="shared" si="8"/>
        <v>16.251999999999981</v>
      </c>
      <c r="O23" s="148">
        <f t="shared" si="9"/>
        <v>2</v>
      </c>
      <c r="P23" s="147">
        <f t="shared" si="10"/>
        <v>-9.90300000000002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62.15</v>
      </c>
      <c r="C24" s="113">
        <v>56.963000000000001</v>
      </c>
      <c r="D24" s="113">
        <v>41.457999999999998</v>
      </c>
      <c r="E24" s="425">
        <f t="shared" si="12"/>
        <v>0.66706355591311339</v>
      </c>
      <c r="F24" s="132">
        <f t="shared" si="13"/>
        <v>0.72780576865684743</v>
      </c>
      <c r="G24" s="120">
        <v>52</v>
      </c>
      <c r="H24" s="113">
        <v>45</v>
      </c>
      <c r="I24" s="113">
        <v>34</v>
      </c>
      <c r="J24" s="425">
        <f t="shared" si="14"/>
        <v>0.65384615384615385</v>
      </c>
      <c r="K24" s="134">
        <f t="shared" si="15"/>
        <v>0.75555555555555554</v>
      </c>
      <c r="L24" s="659">
        <v>1.0147199999999998</v>
      </c>
      <c r="M24" s="660"/>
      <c r="N24" s="147">
        <f t="shared" si="8"/>
        <v>-15.505000000000003</v>
      </c>
      <c r="O24" s="148">
        <f t="shared" si="9"/>
        <v>-11</v>
      </c>
      <c r="P24" s="147">
        <f t="shared" si="10"/>
        <v>-20.692</v>
      </c>
      <c r="Q24" s="148">
        <f t="shared" si="11"/>
        <v>-18</v>
      </c>
    </row>
    <row r="25" spans="1:17" ht="14.4" hidden="1" customHeight="1" outlineLevel="1" thickBot="1" x14ac:dyDescent="0.35">
      <c r="A25" s="442" t="s">
        <v>208</v>
      </c>
      <c r="B25" s="238">
        <v>32.478999999999999</v>
      </c>
      <c r="C25" s="239">
        <v>13.723000000000001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19</v>
      </c>
      <c r="H25" s="239">
        <v>19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-13.723000000000001</v>
      </c>
      <c r="O25" s="246">
        <f t="shared" si="9"/>
        <v>-19</v>
      </c>
      <c r="P25" s="245">
        <f t="shared" si="10"/>
        <v>-32.478999999999999</v>
      </c>
      <c r="Q25" s="246">
        <f t="shared" si="11"/>
        <v>-19</v>
      </c>
    </row>
    <row r="26" spans="1:17" ht="14.4" customHeight="1" collapsed="1" thickBot="1" x14ac:dyDescent="0.35">
      <c r="A26" s="445" t="s">
        <v>3</v>
      </c>
      <c r="B26" s="149">
        <f>SUM(B18:B25)</f>
        <v>1411.6540000000002</v>
      </c>
      <c r="C26" s="150">
        <f>SUM(C18:C25)</f>
        <v>1401.5349999999999</v>
      </c>
      <c r="D26" s="150">
        <f>SUM(D18:D25)</f>
        <v>1272.9069999999999</v>
      </c>
      <c r="E26" s="421">
        <f>IF(OR(D26=0,B26=0),0,D26/B26)</f>
        <v>0.9017131676742316</v>
      </c>
      <c r="F26" s="151">
        <f>IF(OR(D26=0,C26=0),0,D26/C26)</f>
        <v>0.90822348353769267</v>
      </c>
      <c r="G26" s="149">
        <f>SUM(G18:G25)</f>
        <v>1195</v>
      </c>
      <c r="H26" s="150">
        <f>SUM(H18:H25)</f>
        <v>1179</v>
      </c>
      <c r="I26" s="150">
        <f>SUM(I18:I25)</f>
        <v>1134</v>
      </c>
      <c r="J26" s="421">
        <f>IF(OR(I26=0,G26=0),0,I26/G26)</f>
        <v>0.94895397489539746</v>
      </c>
      <c r="K26" s="152">
        <f>IF(OR(I26=0,H26=0),0,I26/H26)</f>
        <v>0.96183206106870234</v>
      </c>
      <c r="L26" s="121"/>
      <c r="M26" s="121"/>
      <c r="N26" s="143">
        <f t="shared" si="8"/>
        <v>-128.62799999999993</v>
      </c>
      <c r="O26" s="153">
        <f t="shared" si="9"/>
        <v>-45</v>
      </c>
      <c r="P26" s="143">
        <f t="shared" si="10"/>
        <v>-138.7470000000003</v>
      </c>
      <c r="Q26" s="153">
        <f t="shared" si="11"/>
        <v>-61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6.81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6.81</v>
      </c>
      <c r="O31" s="146">
        <f t="shared" ref="O31:O39" si="17">I31-H31</f>
        <v>1</v>
      </c>
      <c r="P31" s="145">
        <f t="shared" ref="P31:P39" si="18">D31-B31</f>
        <v>6.81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6.81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6.81</v>
      </c>
      <c r="O39" s="166">
        <f t="shared" si="17"/>
        <v>1</v>
      </c>
      <c r="P39" s="160">
        <f t="shared" si="18"/>
        <v>6.81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856</v>
      </c>
      <c r="C33" s="199">
        <v>644</v>
      </c>
      <c r="D33" s="84">
        <f>IF(C33="","",C33-B33)</f>
        <v>-212</v>
      </c>
      <c r="E33" s="85">
        <f>IF(C33="","",C33/B33)</f>
        <v>0.75233644859813087</v>
      </c>
      <c r="F33" s="86">
        <v>77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1558</v>
      </c>
      <c r="C34" s="200">
        <v>1176</v>
      </c>
      <c r="D34" s="87">
        <f t="shared" ref="D34:D45" si="0">IF(C34="","",C34-B34)</f>
        <v>-382</v>
      </c>
      <c r="E34" s="88">
        <f t="shared" ref="E34:E45" si="1">IF(C34="","",C34/B34)</f>
        <v>0.754813863928113</v>
      </c>
      <c r="F34" s="89">
        <v>116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2345</v>
      </c>
      <c r="C35" s="200">
        <v>1797</v>
      </c>
      <c r="D35" s="87">
        <f t="shared" si="0"/>
        <v>-548</v>
      </c>
      <c r="E35" s="88">
        <f t="shared" si="1"/>
        <v>0.7663113006396588</v>
      </c>
      <c r="F35" s="89">
        <v>196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3276</v>
      </c>
      <c r="C36" s="200">
        <v>2528</v>
      </c>
      <c r="D36" s="87">
        <f t="shared" si="0"/>
        <v>-748</v>
      </c>
      <c r="E36" s="88">
        <f t="shared" si="1"/>
        <v>0.77167277167277171</v>
      </c>
      <c r="F36" s="89">
        <v>310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4455</v>
      </c>
      <c r="C37" s="200">
        <v>3337</v>
      </c>
      <c r="D37" s="87">
        <f t="shared" si="0"/>
        <v>-1118</v>
      </c>
      <c r="E37" s="88">
        <f t="shared" si="1"/>
        <v>0.74904601571268237</v>
      </c>
      <c r="F37" s="89">
        <v>386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5472</v>
      </c>
      <c r="C38" s="200">
        <v>4087</v>
      </c>
      <c r="D38" s="87">
        <f t="shared" si="0"/>
        <v>-1385</v>
      </c>
      <c r="E38" s="88">
        <f t="shared" si="1"/>
        <v>0.74689327485380119</v>
      </c>
      <c r="F38" s="89">
        <v>465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6424</v>
      </c>
      <c r="C39" s="200">
        <v>4704</v>
      </c>
      <c r="D39" s="87">
        <f t="shared" si="0"/>
        <v>-1720</v>
      </c>
      <c r="E39" s="88">
        <f t="shared" si="1"/>
        <v>0.73225404732254051</v>
      </c>
      <c r="F39" s="89">
        <v>508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6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7123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6831</v>
      </c>
      <c r="B5" s="950"/>
      <c r="C5" s="951"/>
      <c r="D5" s="952"/>
      <c r="E5" s="953">
        <v>2</v>
      </c>
      <c r="F5" s="954">
        <v>44.2</v>
      </c>
      <c r="G5" s="955">
        <v>35.5</v>
      </c>
      <c r="H5" s="956"/>
      <c r="I5" s="957"/>
      <c r="J5" s="958"/>
      <c r="K5" s="959">
        <v>20.34</v>
      </c>
      <c r="L5" s="956">
        <v>11</v>
      </c>
      <c r="M5" s="956">
        <v>87</v>
      </c>
      <c r="N5" s="960">
        <v>29</v>
      </c>
      <c r="O5" s="956" t="s">
        <v>6832</v>
      </c>
      <c r="P5" s="961" t="s">
        <v>6833</v>
      </c>
      <c r="Q5" s="962">
        <f>H5-B5</f>
        <v>0</v>
      </c>
      <c r="R5" s="977">
        <f>I5-C5</f>
        <v>0</v>
      </c>
      <c r="S5" s="962">
        <f>H5-E5</f>
        <v>-2</v>
      </c>
      <c r="T5" s="977">
        <f>I5-F5</f>
        <v>-44.2</v>
      </c>
      <c r="U5" s="987" t="s">
        <v>581</v>
      </c>
      <c r="V5" s="950" t="s">
        <v>581</v>
      </c>
      <c r="W5" s="950" t="s">
        <v>581</v>
      </c>
      <c r="X5" s="988" t="s">
        <v>581</v>
      </c>
      <c r="Y5" s="989"/>
    </row>
    <row r="6" spans="1:25" ht="14.4" customHeight="1" x14ac:dyDescent="0.3">
      <c r="A6" s="947" t="s">
        <v>6834</v>
      </c>
      <c r="B6" s="920">
        <v>1</v>
      </c>
      <c r="C6" s="921">
        <v>12.65</v>
      </c>
      <c r="D6" s="922">
        <v>25</v>
      </c>
      <c r="E6" s="932"/>
      <c r="F6" s="915"/>
      <c r="G6" s="916"/>
      <c r="H6" s="914"/>
      <c r="I6" s="915"/>
      <c r="J6" s="916"/>
      <c r="K6" s="917">
        <v>12.65</v>
      </c>
      <c r="L6" s="914">
        <v>5</v>
      </c>
      <c r="M6" s="914">
        <v>60</v>
      </c>
      <c r="N6" s="918">
        <v>20</v>
      </c>
      <c r="O6" s="914" t="s">
        <v>6832</v>
      </c>
      <c r="P6" s="931" t="s">
        <v>6835</v>
      </c>
      <c r="Q6" s="919">
        <f t="shared" ref="Q6:R69" si="0">H6-B6</f>
        <v>-1</v>
      </c>
      <c r="R6" s="978">
        <f t="shared" si="0"/>
        <v>-12.65</v>
      </c>
      <c r="S6" s="919">
        <f t="shared" ref="S6:S69" si="1">H6-E6</f>
        <v>0</v>
      </c>
      <c r="T6" s="978">
        <f t="shared" ref="T6:T69" si="2">I6-F6</f>
        <v>0</v>
      </c>
      <c r="U6" s="985" t="s">
        <v>581</v>
      </c>
      <c r="V6" s="928" t="s">
        <v>581</v>
      </c>
      <c r="W6" s="928" t="s">
        <v>581</v>
      </c>
      <c r="X6" s="983" t="s">
        <v>581</v>
      </c>
      <c r="Y6" s="981"/>
    </row>
    <row r="7" spans="1:25" ht="14.4" customHeight="1" x14ac:dyDescent="0.3">
      <c r="A7" s="947" t="s">
        <v>6836</v>
      </c>
      <c r="B7" s="920">
        <v>5</v>
      </c>
      <c r="C7" s="921">
        <v>2.25</v>
      </c>
      <c r="D7" s="922">
        <v>2.6</v>
      </c>
      <c r="E7" s="932">
        <v>1</v>
      </c>
      <c r="F7" s="915">
        <v>0.45</v>
      </c>
      <c r="G7" s="916">
        <v>3</v>
      </c>
      <c r="H7" s="914">
        <v>1</v>
      </c>
      <c r="I7" s="915">
        <v>0.45</v>
      </c>
      <c r="J7" s="916">
        <v>3</v>
      </c>
      <c r="K7" s="917">
        <v>0.45</v>
      </c>
      <c r="L7" s="914">
        <v>1</v>
      </c>
      <c r="M7" s="914">
        <v>9</v>
      </c>
      <c r="N7" s="918">
        <v>3</v>
      </c>
      <c r="O7" s="914" t="s">
        <v>6832</v>
      </c>
      <c r="P7" s="931" t="s">
        <v>6837</v>
      </c>
      <c r="Q7" s="919">
        <f t="shared" si="0"/>
        <v>-4</v>
      </c>
      <c r="R7" s="978">
        <f t="shared" si="0"/>
        <v>-1.8</v>
      </c>
      <c r="S7" s="919">
        <f t="shared" si="1"/>
        <v>0</v>
      </c>
      <c r="T7" s="978">
        <f t="shared" si="2"/>
        <v>0</v>
      </c>
      <c r="U7" s="985">
        <v>3</v>
      </c>
      <c r="V7" s="928">
        <v>3</v>
      </c>
      <c r="W7" s="928">
        <v>0</v>
      </c>
      <c r="X7" s="983">
        <v>1</v>
      </c>
      <c r="Y7" s="981"/>
    </row>
    <row r="8" spans="1:25" ht="14.4" customHeight="1" x14ac:dyDescent="0.3">
      <c r="A8" s="948" t="s">
        <v>6838</v>
      </c>
      <c r="B8" s="934">
        <v>2</v>
      </c>
      <c r="C8" s="935">
        <v>1.23</v>
      </c>
      <c r="D8" s="923">
        <v>2.5</v>
      </c>
      <c r="E8" s="936"/>
      <c r="F8" s="937"/>
      <c r="G8" s="924"/>
      <c r="H8" s="938"/>
      <c r="I8" s="937"/>
      <c r="J8" s="924"/>
      <c r="K8" s="939">
        <v>0.61</v>
      </c>
      <c r="L8" s="938">
        <v>1</v>
      </c>
      <c r="M8" s="938">
        <v>12</v>
      </c>
      <c r="N8" s="940">
        <v>4</v>
      </c>
      <c r="O8" s="938" t="s">
        <v>6832</v>
      </c>
      <c r="P8" s="941" t="s">
        <v>6839</v>
      </c>
      <c r="Q8" s="942">
        <f t="shared" si="0"/>
        <v>-2</v>
      </c>
      <c r="R8" s="979">
        <f t="shared" si="0"/>
        <v>-1.23</v>
      </c>
      <c r="S8" s="942">
        <f t="shared" si="1"/>
        <v>0</v>
      </c>
      <c r="T8" s="979">
        <f t="shared" si="2"/>
        <v>0</v>
      </c>
      <c r="U8" s="986" t="s">
        <v>581</v>
      </c>
      <c r="V8" s="943" t="s">
        <v>581</v>
      </c>
      <c r="W8" s="943" t="s">
        <v>581</v>
      </c>
      <c r="X8" s="984" t="s">
        <v>581</v>
      </c>
      <c r="Y8" s="982"/>
    </row>
    <row r="9" spans="1:25" ht="14.4" customHeight="1" x14ac:dyDescent="0.3">
      <c r="A9" s="947" t="s">
        <v>6840</v>
      </c>
      <c r="B9" s="928"/>
      <c r="C9" s="929"/>
      <c r="D9" s="930"/>
      <c r="E9" s="911">
        <v>1</v>
      </c>
      <c r="F9" s="912">
        <v>0.35</v>
      </c>
      <c r="G9" s="913">
        <v>2</v>
      </c>
      <c r="H9" s="914"/>
      <c r="I9" s="915"/>
      <c r="J9" s="916"/>
      <c r="K9" s="917">
        <v>0.34</v>
      </c>
      <c r="L9" s="914">
        <v>1</v>
      </c>
      <c r="M9" s="914">
        <v>9</v>
      </c>
      <c r="N9" s="918">
        <v>3</v>
      </c>
      <c r="O9" s="914" t="s">
        <v>6832</v>
      </c>
      <c r="P9" s="931" t="s">
        <v>6841</v>
      </c>
      <c r="Q9" s="919">
        <f t="shared" si="0"/>
        <v>0</v>
      </c>
      <c r="R9" s="978">
        <f t="shared" si="0"/>
        <v>0</v>
      </c>
      <c r="S9" s="919">
        <f t="shared" si="1"/>
        <v>-1</v>
      </c>
      <c r="T9" s="978">
        <f t="shared" si="2"/>
        <v>-0.35</v>
      </c>
      <c r="U9" s="985" t="s">
        <v>581</v>
      </c>
      <c r="V9" s="928" t="s">
        <v>581</v>
      </c>
      <c r="W9" s="928" t="s">
        <v>581</v>
      </c>
      <c r="X9" s="983" t="s">
        <v>581</v>
      </c>
      <c r="Y9" s="981"/>
    </row>
    <row r="10" spans="1:25" ht="14.4" customHeight="1" x14ac:dyDescent="0.3">
      <c r="A10" s="947" t="s">
        <v>6842</v>
      </c>
      <c r="B10" s="928"/>
      <c r="C10" s="929"/>
      <c r="D10" s="930"/>
      <c r="E10" s="932">
        <v>1</v>
      </c>
      <c r="F10" s="915">
        <v>1.24</v>
      </c>
      <c r="G10" s="916">
        <v>3</v>
      </c>
      <c r="H10" s="911">
        <v>4</v>
      </c>
      <c r="I10" s="912">
        <v>4.37</v>
      </c>
      <c r="J10" s="913">
        <v>2.5</v>
      </c>
      <c r="K10" s="917">
        <v>1.24</v>
      </c>
      <c r="L10" s="914">
        <v>2</v>
      </c>
      <c r="M10" s="914">
        <v>18</v>
      </c>
      <c r="N10" s="918">
        <v>6</v>
      </c>
      <c r="O10" s="914" t="s">
        <v>6832</v>
      </c>
      <c r="P10" s="931" t="s">
        <v>6843</v>
      </c>
      <c r="Q10" s="919">
        <f t="shared" si="0"/>
        <v>4</v>
      </c>
      <c r="R10" s="978">
        <f t="shared" si="0"/>
        <v>4.37</v>
      </c>
      <c r="S10" s="919">
        <f t="shared" si="1"/>
        <v>3</v>
      </c>
      <c r="T10" s="978">
        <f t="shared" si="2"/>
        <v>3.13</v>
      </c>
      <c r="U10" s="985">
        <v>24</v>
      </c>
      <c r="V10" s="928">
        <v>10</v>
      </c>
      <c r="W10" s="928">
        <v>-14</v>
      </c>
      <c r="X10" s="983">
        <v>0.41666666666666669</v>
      </c>
      <c r="Y10" s="981"/>
    </row>
    <row r="11" spans="1:25" ht="14.4" customHeight="1" x14ac:dyDescent="0.3">
      <c r="A11" s="947" t="s">
        <v>6844</v>
      </c>
      <c r="B11" s="920">
        <v>1</v>
      </c>
      <c r="C11" s="921">
        <v>1.24</v>
      </c>
      <c r="D11" s="922">
        <v>4</v>
      </c>
      <c r="E11" s="932"/>
      <c r="F11" s="915"/>
      <c r="G11" s="916"/>
      <c r="H11" s="914"/>
      <c r="I11" s="915"/>
      <c r="J11" s="916"/>
      <c r="K11" s="917">
        <v>1.24</v>
      </c>
      <c r="L11" s="914">
        <v>3</v>
      </c>
      <c r="M11" s="914">
        <v>24</v>
      </c>
      <c r="N11" s="918">
        <v>8</v>
      </c>
      <c r="O11" s="914" t="s">
        <v>6832</v>
      </c>
      <c r="P11" s="931" t="s">
        <v>6845</v>
      </c>
      <c r="Q11" s="919">
        <f t="shared" si="0"/>
        <v>-1</v>
      </c>
      <c r="R11" s="978">
        <f t="shared" si="0"/>
        <v>-1.24</v>
      </c>
      <c r="S11" s="919">
        <f t="shared" si="1"/>
        <v>0</v>
      </c>
      <c r="T11" s="978">
        <f t="shared" si="2"/>
        <v>0</v>
      </c>
      <c r="U11" s="985" t="s">
        <v>581</v>
      </c>
      <c r="V11" s="928" t="s">
        <v>581</v>
      </c>
      <c r="W11" s="928" t="s">
        <v>581</v>
      </c>
      <c r="X11" s="983" t="s">
        <v>581</v>
      </c>
      <c r="Y11" s="981"/>
    </row>
    <row r="12" spans="1:25" ht="14.4" customHeight="1" x14ac:dyDescent="0.3">
      <c r="A12" s="947" t="s">
        <v>6846</v>
      </c>
      <c r="B12" s="928">
        <v>1</v>
      </c>
      <c r="C12" s="929">
        <v>0.41</v>
      </c>
      <c r="D12" s="930">
        <v>9</v>
      </c>
      <c r="E12" s="932"/>
      <c r="F12" s="915"/>
      <c r="G12" s="916"/>
      <c r="H12" s="911">
        <v>1</v>
      </c>
      <c r="I12" s="912">
        <v>0.41</v>
      </c>
      <c r="J12" s="913">
        <v>3</v>
      </c>
      <c r="K12" s="917">
        <v>0.41</v>
      </c>
      <c r="L12" s="914">
        <v>1</v>
      </c>
      <c r="M12" s="914">
        <v>12</v>
      </c>
      <c r="N12" s="918">
        <v>4</v>
      </c>
      <c r="O12" s="914" t="s">
        <v>6832</v>
      </c>
      <c r="P12" s="931" t="s">
        <v>6847</v>
      </c>
      <c r="Q12" s="919">
        <f t="shared" si="0"/>
        <v>0</v>
      </c>
      <c r="R12" s="978">
        <f t="shared" si="0"/>
        <v>0</v>
      </c>
      <c r="S12" s="919">
        <f t="shared" si="1"/>
        <v>1</v>
      </c>
      <c r="T12" s="978">
        <f t="shared" si="2"/>
        <v>0.41</v>
      </c>
      <c r="U12" s="985">
        <v>4</v>
      </c>
      <c r="V12" s="928">
        <v>3</v>
      </c>
      <c r="W12" s="928">
        <v>-1</v>
      </c>
      <c r="X12" s="983">
        <v>0.75</v>
      </c>
      <c r="Y12" s="981"/>
    </row>
    <row r="13" spans="1:25" ht="14.4" customHeight="1" x14ac:dyDescent="0.3">
      <c r="A13" s="947" t="s">
        <v>6848</v>
      </c>
      <c r="B13" s="920">
        <v>8</v>
      </c>
      <c r="C13" s="921">
        <v>5.4</v>
      </c>
      <c r="D13" s="922">
        <v>3.5</v>
      </c>
      <c r="E13" s="932">
        <v>2</v>
      </c>
      <c r="F13" s="915">
        <v>1.35</v>
      </c>
      <c r="G13" s="916">
        <v>2.5</v>
      </c>
      <c r="H13" s="914">
        <v>7</v>
      </c>
      <c r="I13" s="915">
        <v>4.72</v>
      </c>
      <c r="J13" s="916">
        <v>3.9</v>
      </c>
      <c r="K13" s="917">
        <v>0.67</v>
      </c>
      <c r="L13" s="914">
        <v>2</v>
      </c>
      <c r="M13" s="914">
        <v>18</v>
      </c>
      <c r="N13" s="918">
        <v>6</v>
      </c>
      <c r="O13" s="914" t="s">
        <v>6832</v>
      </c>
      <c r="P13" s="931" t="s">
        <v>6849</v>
      </c>
      <c r="Q13" s="919">
        <f t="shared" si="0"/>
        <v>-1</v>
      </c>
      <c r="R13" s="978">
        <f t="shared" si="0"/>
        <v>-0.6800000000000006</v>
      </c>
      <c r="S13" s="919">
        <f t="shared" si="1"/>
        <v>5</v>
      </c>
      <c r="T13" s="978">
        <f t="shared" si="2"/>
        <v>3.3699999999999997</v>
      </c>
      <c r="U13" s="985">
        <v>42</v>
      </c>
      <c r="V13" s="928">
        <v>27.3</v>
      </c>
      <c r="W13" s="928">
        <v>-14.7</v>
      </c>
      <c r="X13" s="983">
        <v>0.65</v>
      </c>
      <c r="Y13" s="981">
        <v>2</v>
      </c>
    </row>
    <row r="14" spans="1:25" ht="14.4" customHeight="1" x14ac:dyDescent="0.3">
      <c r="A14" s="948" t="s">
        <v>6850</v>
      </c>
      <c r="B14" s="934">
        <v>2</v>
      </c>
      <c r="C14" s="935">
        <v>2.23</v>
      </c>
      <c r="D14" s="923">
        <v>4</v>
      </c>
      <c r="E14" s="936">
        <v>1</v>
      </c>
      <c r="F14" s="937">
        <v>1.1200000000000001</v>
      </c>
      <c r="G14" s="924">
        <v>5</v>
      </c>
      <c r="H14" s="938">
        <v>1</v>
      </c>
      <c r="I14" s="937">
        <v>0.75</v>
      </c>
      <c r="J14" s="924">
        <v>2</v>
      </c>
      <c r="K14" s="939">
        <v>1.1200000000000001</v>
      </c>
      <c r="L14" s="938">
        <v>3</v>
      </c>
      <c r="M14" s="938">
        <v>27</v>
      </c>
      <c r="N14" s="940">
        <v>9</v>
      </c>
      <c r="O14" s="938" t="s">
        <v>6832</v>
      </c>
      <c r="P14" s="941" t="s">
        <v>6851</v>
      </c>
      <c r="Q14" s="942">
        <f t="shared" si="0"/>
        <v>-1</v>
      </c>
      <c r="R14" s="979">
        <f t="shared" si="0"/>
        <v>-1.48</v>
      </c>
      <c r="S14" s="942">
        <f t="shared" si="1"/>
        <v>0</v>
      </c>
      <c r="T14" s="979">
        <f t="shared" si="2"/>
        <v>-0.37000000000000011</v>
      </c>
      <c r="U14" s="986">
        <v>9</v>
      </c>
      <c r="V14" s="943">
        <v>2</v>
      </c>
      <c r="W14" s="943">
        <v>-7</v>
      </c>
      <c r="X14" s="984">
        <v>0.22222222222222221</v>
      </c>
      <c r="Y14" s="982"/>
    </row>
    <row r="15" spans="1:25" ht="14.4" customHeight="1" x14ac:dyDescent="0.3">
      <c r="A15" s="948" t="s">
        <v>6852</v>
      </c>
      <c r="B15" s="934"/>
      <c r="C15" s="935"/>
      <c r="D15" s="923"/>
      <c r="E15" s="936">
        <v>1</v>
      </c>
      <c r="F15" s="937">
        <v>2.38</v>
      </c>
      <c r="G15" s="924">
        <v>4</v>
      </c>
      <c r="H15" s="938"/>
      <c r="I15" s="937"/>
      <c r="J15" s="924"/>
      <c r="K15" s="939">
        <v>2.38</v>
      </c>
      <c r="L15" s="938">
        <v>3</v>
      </c>
      <c r="M15" s="938">
        <v>30</v>
      </c>
      <c r="N15" s="940">
        <v>10</v>
      </c>
      <c r="O15" s="938" t="s">
        <v>6832</v>
      </c>
      <c r="P15" s="941" t="s">
        <v>6853</v>
      </c>
      <c r="Q15" s="942">
        <f t="shared" si="0"/>
        <v>0</v>
      </c>
      <c r="R15" s="979">
        <f t="shared" si="0"/>
        <v>0</v>
      </c>
      <c r="S15" s="942">
        <f t="shared" si="1"/>
        <v>-1</v>
      </c>
      <c r="T15" s="979">
        <f t="shared" si="2"/>
        <v>-2.38</v>
      </c>
      <c r="U15" s="986" t="s">
        <v>581</v>
      </c>
      <c r="V15" s="943" t="s">
        <v>581</v>
      </c>
      <c r="W15" s="943" t="s">
        <v>581</v>
      </c>
      <c r="X15" s="984" t="s">
        <v>581</v>
      </c>
      <c r="Y15" s="982"/>
    </row>
    <row r="16" spans="1:25" ht="14.4" customHeight="1" x14ac:dyDescent="0.3">
      <c r="A16" s="947" t="s">
        <v>6854</v>
      </c>
      <c r="B16" s="920">
        <v>64</v>
      </c>
      <c r="C16" s="921">
        <v>14.45</v>
      </c>
      <c r="D16" s="922">
        <v>2.6</v>
      </c>
      <c r="E16" s="932">
        <v>64</v>
      </c>
      <c r="F16" s="915">
        <v>14.56</v>
      </c>
      <c r="G16" s="916">
        <v>2.5</v>
      </c>
      <c r="H16" s="914">
        <v>42</v>
      </c>
      <c r="I16" s="915">
        <v>9.4600000000000009</v>
      </c>
      <c r="J16" s="916">
        <v>2.4</v>
      </c>
      <c r="K16" s="917">
        <v>0.22</v>
      </c>
      <c r="L16" s="914">
        <v>1</v>
      </c>
      <c r="M16" s="914">
        <v>9</v>
      </c>
      <c r="N16" s="918">
        <v>3</v>
      </c>
      <c r="O16" s="914" t="s">
        <v>6832</v>
      </c>
      <c r="P16" s="931" t="s">
        <v>6855</v>
      </c>
      <c r="Q16" s="919">
        <f t="shared" si="0"/>
        <v>-22</v>
      </c>
      <c r="R16" s="978">
        <f t="shared" si="0"/>
        <v>-4.9899999999999984</v>
      </c>
      <c r="S16" s="919">
        <f t="shared" si="1"/>
        <v>-22</v>
      </c>
      <c r="T16" s="978">
        <f t="shared" si="2"/>
        <v>-5.0999999999999996</v>
      </c>
      <c r="U16" s="985">
        <v>126</v>
      </c>
      <c r="V16" s="928">
        <v>100.8</v>
      </c>
      <c r="W16" s="928">
        <v>-25.200000000000003</v>
      </c>
      <c r="X16" s="983">
        <v>0.79999999999999993</v>
      </c>
      <c r="Y16" s="981"/>
    </row>
    <row r="17" spans="1:25" ht="14.4" customHeight="1" x14ac:dyDescent="0.3">
      <c r="A17" s="948" t="s">
        <v>6856</v>
      </c>
      <c r="B17" s="934">
        <v>21</v>
      </c>
      <c r="C17" s="935">
        <v>5.53</v>
      </c>
      <c r="D17" s="923">
        <v>3.1</v>
      </c>
      <c r="E17" s="936">
        <v>5</v>
      </c>
      <c r="F17" s="937">
        <v>1.28</v>
      </c>
      <c r="G17" s="924">
        <v>2.4</v>
      </c>
      <c r="H17" s="938">
        <v>8</v>
      </c>
      <c r="I17" s="937">
        <v>2.37</v>
      </c>
      <c r="J17" s="925">
        <v>3.8</v>
      </c>
      <c r="K17" s="939">
        <v>0.25</v>
      </c>
      <c r="L17" s="938">
        <v>1</v>
      </c>
      <c r="M17" s="938">
        <v>9</v>
      </c>
      <c r="N17" s="940">
        <v>3</v>
      </c>
      <c r="O17" s="938" t="s">
        <v>6832</v>
      </c>
      <c r="P17" s="941" t="s">
        <v>6857</v>
      </c>
      <c r="Q17" s="942">
        <f t="shared" si="0"/>
        <v>-13</v>
      </c>
      <c r="R17" s="979">
        <f t="shared" si="0"/>
        <v>-3.16</v>
      </c>
      <c r="S17" s="942">
        <f t="shared" si="1"/>
        <v>3</v>
      </c>
      <c r="T17" s="979">
        <f t="shared" si="2"/>
        <v>1.0900000000000001</v>
      </c>
      <c r="U17" s="986">
        <v>24</v>
      </c>
      <c r="V17" s="943">
        <v>30.4</v>
      </c>
      <c r="W17" s="943">
        <v>6.3999999999999986</v>
      </c>
      <c r="X17" s="984">
        <v>1.2666666666666666</v>
      </c>
      <c r="Y17" s="982">
        <v>8</v>
      </c>
    </row>
    <row r="18" spans="1:25" ht="14.4" customHeight="1" x14ac:dyDescent="0.3">
      <c r="A18" s="948" t="s">
        <v>6858</v>
      </c>
      <c r="B18" s="934">
        <v>1</v>
      </c>
      <c r="C18" s="935">
        <v>0.48</v>
      </c>
      <c r="D18" s="923">
        <v>6</v>
      </c>
      <c r="E18" s="936">
        <v>1</v>
      </c>
      <c r="F18" s="937">
        <v>0.48</v>
      </c>
      <c r="G18" s="924">
        <v>2</v>
      </c>
      <c r="H18" s="938">
        <v>2</v>
      </c>
      <c r="I18" s="937">
        <v>0.96</v>
      </c>
      <c r="J18" s="924">
        <v>2.5</v>
      </c>
      <c r="K18" s="939">
        <v>0.48</v>
      </c>
      <c r="L18" s="938">
        <v>2</v>
      </c>
      <c r="M18" s="938">
        <v>15</v>
      </c>
      <c r="N18" s="940">
        <v>5</v>
      </c>
      <c r="O18" s="938" t="s">
        <v>6832</v>
      </c>
      <c r="P18" s="941" t="s">
        <v>6859</v>
      </c>
      <c r="Q18" s="942">
        <f t="shared" si="0"/>
        <v>1</v>
      </c>
      <c r="R18" s="979">
        <f t="shared" si="0"/>
        <v>0.48</v>
      </c>
      <c r="S18" s="942">
        <f t="shared" si="1"/>
        <v>1</v>
      </c>
      <c r="T18" s="979">
        <f t="shared" si="2"/>
        <v>0.48</v>
      </c>
      <c r="U18" s="986">
        <v>10</v>
      </c>
      <c r="V18" s="943">
        <v>5</v>
      </c>
      <c r="W18" s="943">
        <v>-5</v>
      </c>
      <c r="X18" s="984">
        <v>0.5</v>
      </c>
      <c r="Y18" s="982"/>
    </row>
    <row r="19" spans="1:25" ht="14.4" customHeight="1" x14ac:dyDescent="0.3">
      <c r="A19" s="947" t="s">
        <v>6860</v>
      </c>
      <c r="B19" s="928"/>
      <c r="C19" s="929"/>
      <c r="D19" s="930"/>
      <c r="E19" s="911">
        <v>1</v>
      </c>
      <c r="F19" s="912">
        <v>1.1399999999999999</v>
      </c>
      <c r="G19" s="913">
        <v>3</v>
      </c>
      <c r="H19" s="914"/>
      <c r="I19" s="915"/>
      <c r="J19" s="916"/>
      <c r="K19" s="917">
        <v>1.1399999999999999</v>
      </c>
      <c r="L19" s="914">
        <v>2</v>
      </c>
      <c r="M19" s="914">
        <v>21</v>
      </c>
      <c r="N19" s="918">
        <v>7</v>
      </c>
      <c r="O19" s="914" t="s">
        <v>6832</v>
      </c>
      <c r="P19" s="931" t="s">
        <v>6861</v>
      </c>
      <c r="Q19" s="919">
        <f t="shared" si="0"/>
        <v>0</v>
      </c>
      <c r="R19" s="978">
        <f t="shared" si="0"/>
        <v>0</v>
      </c>
      <c r="S19" s="919">
        <f t="shared" si="1"/>
        <v>-1</v>
      </c>
      <c r="T19" s="978">
        <f t="shared" si="2"/>
        <v>-1.1399999999999999</v>
      </c>
      <c r="U19" s="985" t="s">
        <v>581</v>
      </c>
      <c r="V19" s="928" t="s">
        <v>581</v>
      </c>
      <c r="W19" s="928" t="s">
        <v>581</v>
      </c>
      <c r="X19" s="983" t="s">
        <v>581</v>
      </c>
      <c r="Y19" s="981"/>
    </row>
    <row r="20" spans="1:25" ht="14.4" customHeight="1" x14ac:dyDescent="0.3">
      <c r="A20" s="947" t="s">
        <v>6862</v>
      </c>
      <c r="B20" s="928"/>
      <c r="C20" s="929"/>
      <c r="D20" s="930"/>
      <c r="E20" s="911">
        <v>1</v>
      </c>
      <c r="F20" s="912">
        <v>0.46</v>
      </c>
      <c r="G20" s="913">
        <v>3</v>
      </c>
      <c r="H20" s="914"/>
      <c r="I20" s="915"/>
      <c r="J20" s="916"/>
      <c r="K20" s="917">
        <v>0.46</v>
      </c>
      <c r="L20" s="914">
        <v>1</v>
      </c>
      <c r="M20" s="914">
        <v>9</v>
      </c>
      <c r="N20" s="918">
        <v>3</v>
      </c>
      <c r="O20" s="914" t="s">
        <v>6832</v>
      </c>
      <c r="P20" s="931" t="s">
        <v>6863</v>
      </c>
      <c r="Q20" s="919">
        <f t="shared" si="0"/>
        <v>0</v>
      </c>
      <c r="R20" s="978">
        <f t="shared" si="0"/>
        <v>0</v>
      </c>
      <c r="S20" s="919">
        <f t="shared" si="1"/>
        <v>-1</v>
      </c>
      <c r="T20" s="978">
        <f t="shared" si="2"/>
        <v>-0.46</v>
      </c>
      <c r="U20" s="985" t="s">
        <v>581</v>
      </c>
      <c r="V20" s="928" t="s">
        <v>581</v>
      </c>
      <c r="W20" s="928" t="s">
        <v>581</v>
      </c>
      <c r="X20" s="983" t="s">
        <v>581</v>
      </c>
      <c r="Y20" s="981"/>
    </row>
    <row r="21" spans="1:25" ht="14.4" customHeight="1" x14ac:dyDescent="0.3">
      <c r="A21" s="947" t="s">
        <v>6864</v>
      </c>
      <c r="B21" s="920">
        <v>1</v>
      </c>
      <c r="C21" s="921">
        <v>0.34</v>
      </c>
      <c r="D21" s="922">
        <v>1</v>
      </c>
      <c r="E21" s="932"/>
      <c r="F21" s="915"/>
      <c r="G21" s="916"/>
      <c r="H21" s="914"/>
      <c r="I21" s="915"/>
      <c r="J21" s="916"/>
      <c r="K21" s="917">
        <v>0.34</v>
      </c>
      <c r="L21" s="914">
        <v>1</v>
      </c>
      <c r="M21" s="914">
        <v>12</v>
      </c>
      <c r="N21" s="918">
        <v>4</v>
      </c>
      <c r="O21" s="914" t="s">
        <v>6832</v>
      </c>
      <c r="P21" s="931" t="s">
        <v>6865</v>
      </c>
      <c r="Q21" s="919">
        <f t="shared" si="0"/>
        <v>-1</v>
      </c>
      <c r="R21" s="978">
        <f t="shared" si="0"/>
        <v>-0.34</v>
      </c>
      <c r="S21" s="919">
        <f t="shared" si="1"/>
        <v>0</v>
      </c>
      <c r="T21" s="978">
        <f t="shared" si="2"/>
        <v>0</v>
      </c>
      <c r="U21" s="985" t="s">
        <v>581</v>
      </c>
      <c r="V21" s="928" t="s">
        <v>581</v>
      </c>
      <c r="W21" s="928" t="s">
        <v>581</v>
      </c>
      <c r="X21" s="983" t="s">
        <v>581</v>
      </c>
      <c r="Y21" s="981"/>
    </row>
    <row r="22" spans="1:25" ht="14.4" customHeight="1" x14ac:dyDescent="0.3">
      <c r="A22" s="948" t="s">
        <v>6866</v>
      </c>
      <c r="B22" s="934">
        <v>2</v>
      </c>
      <c r="C22" s="935">
        <v>0.82</v>
      </c>
      <c r="D22" s="923">
        <v>3.5</v>
      </c>
      <c r="E22" s="936">
        <v>1</v>
      </c>
      <c r="F22" s="937">
        <v>0.41</v>
      </c>
      <c r="G22" s="924">
        <v>5</v>
      </c>
      <c r="H22" s="938">
        <v>1</v>
      </c>
      <c r="I22" s="937">
        <v>0.41</v>
      </c>
      <c r="J22" s="924">
        <v>3</v>
      </c>
      <c r="K22" s="939">
        <v>0.41</v>
      </c>
      <c r="L22" s="938">
        <v>1</v>
      </c>
      <c r="M22" s="938">
        <v>12</v>
      </c>
      <c r="N22" s="940">
        <v>4</v>
      </c>
      <c r="O22" s="938" t="s">
        <v>6832</v>
      </c>
      <c r="P22" s="941" t="s">
        <v>6867</v>
      </c>
      <c r="Q22" s="942">
        <f t="shared" si="0"/>
        <v>-1</v>
      </c>
      <c r="R22" s="979">
        <f t="shared" si="0"/>
        <v>-0.41</v>
      </c>
      <c r="S22" s="942">
        <f t="shared" si="1"/>
        <v>0</v>
      </c>
      <c r="T22" s="979">
        <f t="shared" si="2"/>
        <v>0</v>
      </c>
      <c r="U22" s="986">
        <v>4</v>
      </c>
      <c r="V22" s="943">
        <v>3</v>
      </c>
      <c r="W22" s="943">
        <v>-1</v>
      </c>
      <c r="X22" s="984">
        <v>0.75</v>
      </c>
      <c r="Y22" s="982"/>
    </row>
    <row r="23" spans="1:25" ht="14.4" customHeight="1" x14ac:dyDescent="0.3">
      <c r="A23" s="947" t="s">
        <v>6868</v>
      </c>
      <c r="B23" s="928"/>
      <c r="C23" s="929"/>
      <c r="D23" s="930"/>
      <c r="E23" s="911">
        <v>3</v>
      </c>
      <c r="F23" s="912">
        <v>8.86</v>
      </c>
      <c r="G23" s="913">
        <v>3</v>
      </c>
      <c r="H23" s="914"/>
      <c r="I23" s="915"/>
      <c r="J23" s="916"/>
      <c r="K23" s="917">
        <v>2.95</v>
      </c>
      <c r="L23" s="914">
        <v>2</v>
      </c>
      <c r="M23" s="914">
        <v>18</v>
      </c>
      <c r="N23" s="918">
        <v>6</v>
      </c>
      <c r="O23" s="914" t="s">
        <v>6832</v>
      </c>
      <c r="P23" s="931" t="s">
        <v>6869</v>
      </c>
      <c r="Q23" s="919">
        <f t="shared" si="0"/>
        <v>0</v>
      </c>
      <c r="R23" s="978">
        <f t="shared" si="0"/>
        <v>0</v>
      </c>
      <c r="S23" s="919">
        <f t="shared" si="1"/>
        <v>-3</v>
      </c>
      <c r="T23" s="978">
        <f t="shared" si="2"/>
        <v>-8.86</v>
      </c>
      <c r="U23" s="985" t="s">
        <v>581</v>
      </c>
      <c r="V23" s="928" t="s">
        <v>581</v>
      </c>
      <c r="W23" s="928" t="s">
        <v>581</v>
      </c>
      <c r="X23" s="983" t="s">
        <v>581</v>
      </c>
      <c r="Y23" s="981"/>
    </row>
    <row r="24" spans="1:25" ht="14.4" customHeight="1" x14ac:dyDescent="0.3">
      <c r="A24" s="948" t="s">
        <v>6870</v>
      </c>
      <c r="B24" s="943">
        <v>1</v>
      </c>
      <c r="C24" s="944">
        <v>3.12</v>
      </c>
      <c r="D24" s="933">
        <v>6</v>
      </c>
      <c r="E24" s="945">
        <v>2</v>
      </c>
      <c r="F24" s="946">
        <v>6.2</v>
      </c>
      <c r="G24" s="926">
        <v>4</v>
      </c>
      <c r="H24" s="938"/>
      <c r="I24" s="937"/>
      <c r="J24" s="924"/>
      <c r="K24" s="939">
        <v>3.1</v>
      </c>
      <c r="L24" s="938">
        <v>3</v>
      </c>
      <c r="M24" s="938">
        <v>24</v>
      </c>
      <c r="N24" s="940">
        <v>8</v>
      </c>
      <c r="O24" s="938" t="s">
        <v>6832</v>
      </c>
      <c r="P24" s="941" t="s">
        <v>6869</v>
      </c>
      <c r="Q24" s="942">
        <f t="shared" si="0"/>
        <v>-1</v>
      </c>
      <c r="R24" s="979">
        <f t="shared" si="0"/>
        <v>-3.12</v>
      </c>
      <c r="S24" s="942">
        <f t="shared" si="1"/>
        <v>-2</v>
      </c>
      <c r="T24" s="979">
        <f t="shared" si="2"/>
        <v>-6.2</v>
      </c>
      <c r="U24" s="986" t="s">
        <v>581</v>
      </c>
      <c r="V24" s="943" t="s">
        <v>581</v>
      </c>
      <c r="W24" s="943" t="s">
        <v>581</v>
      </c>
      <c r="X24" s="984" t="s">
        <v>581</v>
      </c>
      <c r="Y24" s="982"/>
    </row>
    <row r="25" spans="1:25" ht="14.4" customHeight="1" x14ac:dyDescent="0.3">
      <c r="A25" s="947" t="s">
        <v>6871</v>
      </c>
      <c r="B25" s="928">
        <v>1</v>
      </c>
      <c r="C25" s="929">
        <v>1</v>
      </c>
      <c r="D25" s="930">
        <v>3</v>
      </c>
      <c r="E25" s="932">
        <v>2</v>
      </c>
      <c r="F25" s="915">
        <v>2.0099999999999998</v>
      </c>
      <c r="G25" s="916">
        <v>2.5</v>
      </c>
      <c r="H25" s="911">
        <v>2</v>
      </c>
      <c r="I25" s="912">
        <v>2.0099999999999998</v>
      </c>
      <c r="J25" s="913">
        <v>3</v>
      </c>
      <c r="K25" s="917">
        <v>1</v>
      </c>
      <c r="L25" s="914">
        <v>1</v>
      </c>
      <c r="M25" s="914">
        <v>12</v>
      </c>
      <c r="N25" s="918">
        <v>4</v>
      </c>
      <c r="O25" s="914" t="s">
        <v>6832</v>
      </c>
      <c r="P25" s="931" t="s">
        <v>6872</v>
      </c>
      <c r="Q25" s="919">
        <f t="shared" si="0"/>
        <v>1</v>
      </c>
      <c r="R25" s="978">
        <f t="shared" si="0"/>
        <v>1.0099999999999998</v>
      </c>
      <c r="S25" s="919">
        <f t="shared" si="1"/>
        <v>0</v>
      </c>
      <c r="T25" s="978">
        <f t="shared" si="2"/>
        <v>0</v>
      </c>
      <c r="U25" s="985">
        <v>8</v>
      </c>
      <c r="V25" s="928">
        <v>6</v>
      </c>
      <c r="W25" s="928">
        <v>-2</v>
      </c>
      <c r="X25" s="983">
        <v>0.75</v>
      </c>
      <c r="Y25" s="981"/>
    </row>
    <row r="26" spans="1:25" ht="14.4" customHeight="1" x14ac:dyDescent="0.3">
      <c r="A26" s="947" t="s">
        <v>6873</v>
      </c>
      <c r="B26" s="920">
        <v>1</v>
      </c>
      <c r="C26" s="921">
        <v>0.35</v>
      </c>
      <c r="D26" s="922">
        <v>3</v>
      </c>
      <c r="E26" s="932">
        <v>1</v>
      </c>
      <c r="F26" s="915">
        <v>0.37</v>
      </c>
      <c r="G26" s="916">
        <v>3</v>
      </c>
      <c r="H26" s="914"/>
      <c r="I26" s="915"/>
      <c r="J26" s="916"/>
      <c r="K26" s="917">
        <v>0.35</v>
      </c>
      <c r="L26" s="914">
        <v>1</v>
      </c>
      <c r="M26" s="914">
        <v>12</v>
      </c>
      <c r="N26" s="918">
        <v>4</v>
      </c>
      <c r="O26" s="914" t="s">
        <v>6832</v>
      </c>
      <c r="P26" s="931" t="s">
        <v>6874</v>
      </c>
      <c r="Q26" s="919">
        <f t="shared" si="0"/>
        <v>-1</v>
      </c>
      <c r="R26" s="978">
        <f t="shared" si="0"/>
        <v>-0.35</v>
      </c>
      <c r="S26" s="919">
        <f t="shared" si="1"/>
        <v>-1</v>
      </c>
      <c r="T26" s="978">
        <f t="shared" si="2"/>
        <v>-0.37</v>
      </c>
      <c r="U26" s="985" t="s">
        <v>581</v>
      </c>
      <c r="V26" s="928" t="s">
        <v>581</v>
      </c>
      <c r="W26" s="928" t="s">
        <v>581</v>
      </c>
      <c r="X26" s="983" t="s">
        <v>581</v>
      </c>
      <c r="Y26" s="981"/>
    </row>
    <row r="27" spans="1:25" ht="14.4" customHeight="1" x14ac:dyDescent="0.3">
      <c r="A27" s="948" t="s">
        <v>6875</v>
      </c>
      <c r="B27" s="934">
        <v>1</v>
      </c>
      <c r="C27" s="935">
        <v>0.42</v>
      </c>
      <c r="D27" s="923">
        <v>2</v>
      </c>
      <c r="E27" s="936"/>
      <c r="F27" s="937"/>
      <c r="G27" s="924"/>
      <c r="H27" s="938"/>
      <c r="I27" s="937"/>
      <c r="J27" s="924"/>
      <c r="K27" s="939">
        <v>0.42</v>
      </c>
      <c r="L27" s="938">
        <v>2</v>
      </c>
      <c r="M27" s="938">
        <v>18</v>
      </c>
      <c r="N27" s="940">
        <v>6</v>
      </c>
      <c r="O27" s="938" t="s">
        <v>6832</v>
      </c>
      <c r="P27" s="941" t="s">
        <v>6876</v>
      </c>
      <c r="Q27" s="942">
        <f t="shared" si="0"/>
        <v>-1</v>
      </c>
      <c r="R27" s="979">
        <f t="shared" si="0"/>
        <v>-0.42</v>
      </c>
      <c r="S27" s="942">
        <f t="shared" si="1"/>
        <v>0</v>
      </c>
      <c r="T27" s="979">
        <f t="shared" si="2"/>
        <v>0</v>
      </c>
      <c r="U27" s="986" t="s">
        <v>581</v>
      </c>
      <c r="V27" s="943" t="s">
        <v>581</v>
      </c>
      <c r="W27" s="943" t="s">
        <v>581</v>
      </c>
      <c r="X27" s="984" t="s">
        <v>581</v>
      </c>
      <c r="Y27" s="982"/>
    </row>
    <row r="28" spans="1:25" ht="14.4" customHeight="1" x14ac:dyDescent="0.3">
      <c r="A28" s="947" t="s">
        <v>6877</v>
      </c>
      <c r="B28" s="928">
        <v>3</v>
      </c>
      <c r="C28" s="929">
        <v>1.0900000000000001</v>
      </c>
      <c r="D28" s="930">
        <v>3</v>
      </c>
      <c r="E28" s="911">
        <v>11</v>
      </c>
      <c r="F28" s="912">
        <v>4.25</v>
      </c>
      <c r="G28" s="913">
        <v>4</v>
      </c>
      <c r="H28" s="914">
        <v>2</v>
      </c>
      <c r="I28" s="915">
        <v>0.74</v>
      </c>
      <c r="J28" s="916">
        <v>2</v>
      </c>
      <c r="K28" s="917">
        <v>0.36</v>
      </c>
      <c r="L28" s="914">
        <v>2</v>
      </c>
      <c r="M28" s="914">
        <v>15</v>
      </c>
      <c r="N28" s="918">
        <v>5</v>
      </c>
      <c r="O28" s="914" t="s">
        <v>6832</v>
      </c>
      <c r="P28" s="931" t="s">
        <v>6878</v>
      </c>
      <c r="Q28" s="919">
        <f t="shared" si="0"/>
        <v>-1</v>
      </c>
      <c r="R28" s="978">
        <f t="shared" si="0"/>
        <v>-0.35000000000000009</v>
      </c>
      <c r="S28" s="919">
        <f t="shared" si="1"/>
        <v>-9</v>
      </c>
      <c r="T28" s="978">
        <f t="shared" si="2"/>
        <v>-3.51</v>
      </c>
      <c r="U28" s="985">
        <v>10</v>
      </c>
      <c r="V28" s="928">
        <v>4</v>
      </c>
      <c r="W28" s="928">
        <v>-6</v>
      </c>
      <c r="X28" s="983">
        <v>0.4</v>
      </c>
      <c r="Y28" s="981"/>
    </row>
    <row r="29" spans="1:25" ht="14.4" customHeight="1" x14ac:dyDescent="0.3">
      <c r="A29" s="948" t="s">
        <v>6879</v>
      </c>
      <c r="B29" s="943">
        <v>11</v>
      </c>
      <c r="C29" s="944">
        <v>6.47</v>
      </c>
      <c r="D29" s="933">
        <v>4.0999999999999996</v>
      </c>
      <c r="E29" s="945">
        <v>8</v>
      </c>
      <c r="F29" s="946">
        <v>5.46</v>
      </c>
      <c r="G29" s="926">
        <v>4.8</v>
      </c>
      <c r="H29" s="938">
        <v>9</v>
      </c>
      <c r="I29" s="937">
        <v>5.73</v>
      </c>
      <c r="J29" s="924">
        <v>4</v>
      </c>
      <c r="K29" s="939">
        <v>0.61</v>
      </c>
      <c r="L29" s="938">
        <v>2</v>
      </c>
      <c r="M29" s="938">
        <v>21</v>
      </c>
      <c r="N29" s="940">
        <v>7</v>
      </c>
      <c r="O29" s="938" t="s">
        <v>6832</v>
      </c>
      <c r="P29" s="941" t="s">
        <v>6880</v>
      </c>
      <c r="Q29" s="942">
        <f t="shared" si="0"/>
        <v>-2</v>
      </c>
      <c r="R29" s="979">
        <f t="shared" si="0"/>
        <v>-0.73999999999999932</v>
      </c>
      <c r="S29" s="942">
        <f t="shared" si="1"/>
        <v>1</v>
      </c>
      <c r="T29" s="979">
        <f t="shared" si="2"/>
        <v>0.27000000000000046</v>
      </c>
      <c r="U29" s="986">
        <v>63</v>
      </c>
      <c r="V29" s="943">
        <v>36</v>
      </c>
      <c r="W29" s="943">
        <v>-27</v>
      </c>
      <c r="X29" s="984">
        <v>0.5714285714285714</v>
      </c>
      <c r="Y29" s="982"/>
    </row>
    <row r="30" spans="1:25" ht="14.4" customHeight="1" x14ac:dyDescent="0.3">
      <c r="A30" s="947" t="s">
        <v>6881</v>
      </c>
      <c r="B30" s="928"/>
      <c r="C30" s="929"/>
      <c r="D30" s="930"/>
      <c r="E30" s="932"/>
      <c r="F30" s="915"/>
      <c r="G30" s="916"/>
      <c r="H30" s="911">
        <v>1</v>
      </c>
      <c r="I30" s="912">
        <v>0.73</v>
      </c>
      <c r="J30" s="927">
        <v>21</v>
      </c>
      <c r="K30" s="917">
        <v>0.73</v>
      </c>
      <c r="L30" s="914">
        <v>3</v>
      </c>
      <c r="M30" s="914">
        <v>30</v>
      </c>
      <c r="N30" s="918">
        <v>10</v>
      </c>
      <c r="O30" s="914" t="s">
        <v>6832</v>
      </c>
      <c r="P30" s="931" t="s">
        <v>6882</v>
      </c>
      <c r="Q30" s="919">
        <f t="shared" si="0"/>
        <v>1</v>
      </c>
      <c r="R30" s="978">
        <f t="shared" si="0"/>
        <v>0.73</v>
      </c>
      <c r="S30" s="919">
        <f t="shared" si="1"/>
        <v>1</v>
      </c>
      <c r="T30" s="978">
        <f t="shared" si="2"/>
        <v>0.73</v>
      </c>
      <c r="U30" s="985">
        <v>10</v>
      </c>
      <c r="V30" s="928">
        <v>21</v>
      </c>
      <c r="W30" s="928">
        <v>11</v>
      </c>
      <c r="X30" s="983">
        <v>2.1</v>
      </c>
      <c r="Y30" s="981">
        <v>11</v>
      </c>
    </row>
    <row r="31" spans="1:25" ht="14.4" customHeight="1" x14ac:dyDescent="0.3">
      <c r="A31" s="947" t="s">
        <v>6883</v>
      </c>
      <c r="B31" s="928">
        <v>6</v>
      </c>
      <c r="C31" s="929">
        <v>4.59</v>
      </c>
      <c r="D31" s="930">
        <v>4.3</v>
      </c>
      <c r="E31" s="911">
        <v>11</v>
      </c>
      <c r="F31" s="912">
        <v>8.07</v>
      </c>
      <c r="G31" s="913">
        <v>4.5999999999999996</v>
      </c>
      <c r="H31" s="914">
        <v>2</v>
      </c>
      <c r="I31" s="915">
        <v>1.47</v>
      </c>
      <c r="J31" s="916">
        <v>5</v>
      </c>
      <c r="K31" s="917">
        <v>0.73</v>
      </c>
      <c r="L31" s="914">
        <v>2</v>
      </c>
      <c r="M31" s="914">
        <v>21</v>
      </c>
      <c r="N31" s="918">
        <v>7</v>
      </c>
      <c r="O31" s="914" t="s">
        <v>6832</v>
      </c>
      <c r="P31" s="931" t="s">
        <v>6884</v>
      </c>
      <c r="Q31" s="919">
        <f t="shared" si="0"/>
        <v>-4</v>
      </c>
      <c r="R31" s="978">
        <f t="shared" si="0"/>
        <v>-3.12</v>
      </c>
      <c r="S31" s="919">
        <f t="shared" si="1"/>
        <v>-9</v>
      </c>
      <c r="T31" s="978">
        <f t="shared" si="2"/>
        <v>-6.6000000000000005</v>
      </c>
      <c r="U31" s="985">
        <v>14</v>
      </c>
      <c r="V31" s="928">
        <v>10</v>
      </c>
      <c r="W31" s="928">
        <v>-4</v>
      </c>
      <c r="X31" s="983">
        <v>0.7142857142857143</v>
      </c>
      <c r="Y31" s="981"/>
    </row>
    <row r="32" spans="1:25" ht="14.4" customHeight="1" x14ac:dyDescent="0.3">
      <c r="A32" s="948" t="s">
        <v>6885</v>
      </c>
      <c r="B32" s="943">
        <v>4</v>
      </c>
      <c r="C32" s="944">
        <v>3.19</v>
      </c>
      <c r="D32" s="933">
        <v>7</v>
      </c>
      <c r="E32" s="945">
        <v>1</v>
      </c>
      <c r="F32" s="946">
        <v>0.87</v>
      </c>
      <c r="G32" s="926">
        <v>6</v>
      </c>
      <c r="H32" s="938">
        <v>7</v>
      </c>
      <c r="I32" s="937">
        <v>6.06</v>
      </c>
      <c r="J32" s="924">
        <v>5.4</v>
      </c>
      <c r="K32" s="939">
        <v>0.87</v>
      </c>
      <c r="L32" s="938">
        <v>3</v>
      </c>
      <c r="M32" s="938">
        <v>27</v>
      </c>
      <c r="N32" s="940">
        <v>9</v>
      </c>
      <c r="O32" s="938" t="s">
        <v>6832</v>
      </c>
      <c r="P32" s="941" t="s">
        <v>6886</v>
      </c>
      <c r="Q32" s="942">
        <f t="shared" si="0"/>
        <v>3</v>
      </c>
      <c r="R32" s="979">
        <f t="shared" si="0"/>
        <v>2.8699999999999997</v>
      </c>
      <c r="S32" s="942">
        <f t="shared" si="1"/>
        <v>6</v>
      </c>
      <c r="T32" s="979">
        <f t="shared" si="2"/>
        <v>5.1899999999999995</v>
      </c>
      <c r="U32" s="986">
        <v>63</v>
      </c>
      <c r="V32" s="943">
        <v>37.800000000000004</v>
      </c>
      <c r="W32" s="943">
        <v>-25.199999999999996</v>
      </c>
      <c r="X32" s="984">
        <v>0.60000000000000009</v>
      </c>
      <c r="Y32" s="982">
        <v>2</v>
      </c>
    </row>
    <row r="33" spans="1:25" ht="14.4" customHeight="1" x14ac:dyDescent="0.3">
      <c r="A33" s="948" t="s">
        <v>6887</v>
      </c>
      <c r="B33" s="943">
        <v>1</v>
      </c>
      <c r="C33" s="944">
        <v>1.58</v>
      </c>
      <c r="D33" s="933">
        <v>17</v>
      </c>
      <c r="E33" s="945"/>
      <c r="F33" s="946"/>
      <c r="G33" s="926"/>
      <c r="H33" s="938">
        <v>1</v>
      </c>
      <c r="I33" s="937">
        <v>1.3</v>
      </c>
      <c r="J33" s="924">
        <v>9</v>
      </c>
      <c r="K33" s="939">
        <v>1.3</v>
      </c>
      <c r="L33" s="938">
        <v>4</v>
      </c>
      <c r="M33" s="938">
        <v>33</v>
      </c>
      <c r="N33" s="940">
        <v>11</v>
      </c>
      <c r="O33" s="938" t="s">
        <v>6832</v>
      </c>
      <c r="P33" s="941" t="s">
        <v>6888</v>
      </c>
      <c r="Q33" s="942">
        <f t="shared" si="0"/>
        <v>0</v>
      </c>
      <c r="R33" s="979">
        <f t="shared" si="0"/>
        <v>-0.28000000000000003</v>
      </c>
      <c r="S33" s="942">
        <f t="shared" si="1"/>
        <v>1</v>
      </c>
      <c r="T33" s="979">
        <f t="shared" si="2"/>
        <v>1.3</v>
      </c>
      <c r="U33" s="986">
        <v>11</v>
      </c>
      <c r="V33" s="943">
        <v>9</v>
      </c>
      <c r="W33" s="943">
        <v>-2</v>
      </c>
      <c r="X33" s="984">
        <v>0.81818181818181823</v>
      </c>
      <c r="Y33" s="982"/>
    </row>
    <row r="34" spans="1:25" ht="14.4" customHeight="1" x14ac:dyDescent="0.3">
      <c r="A34" s="947" t="s">
        <v>6889</v>
      </c>
      <c r="B34" s="928">
        <v>3</v>
      </c>
      <c r="C34" s="929">
        <v>1.26</v>
      </c>
      <c r="D34" s="930">
        <v>3.3</v>
      </c>
      <c r="E34" s="911">
        <v>3</v>
      </c>
      <c r="F34" s="912">
        <v>1.25</v>
      </c>
      <c r="G34" s="913">
        <v>2.7</v>
      </c>
      <c r="H34" s="914"/>
      <c r="I34" s="915"/>
      <c r="J34" s="916"/>
      <c r="K34" s="917">
        <v>0.42</v>
      </c>
      <c r="L34" s="914">
        <v>2</v>
      </c>
      <c r="M34" s="914">
        <v>15</v>
      </c>
      <c r="N34" s="918">
        <v>5</v>
      </c>
      <c r="O34" s="914" t="s">
        <v>6832</v>
      </c>
      <c r="P34" s="931" t="s">
        <v>6890</v>
      </c>
      <c r="Q34" s="919">
        <f t="shared" si="0"/>
        <v>-3</v>
      </c>
      <c r="R34" s="978">
        <f t="shared" si="0"/>
        <v>-1.26</v>
      </c>
      <c r="S34" s="919">
        <f t="shared" si="1"/>
        <v>-3</v>
      </c>
      <c r="T34" s="978">
        <f t="shared" si="2"/>
        <v>-1.25</v>
      </c>
      <c r="U34" s="985" t="s">
        <v>581</v>
      </c>
      <c r="V34" s="928" t="s">
        <v>581</v>
      </c>
      <c r="W34" s="928" t="s">
        <v>581</v>
      </c>
      <c r="X34" s="983" t="s">
        <v>581</v>
      </c>
      <c r="Y34" s="981"/>
    </row>
    <row r="35" spans="1:25" ht="14.4" customHeight="1" x14ac:dyDescent="0.3">
      <c r="A35" s="948" t="s">
        <v>6891</v>
      </c>
      <c r="B35" s="943">
        <v>1</v>
      </c>
      <c r="C35" s="944">
        <v>0.56000000000000005</v>
      </c>
      <c r="D35" s="933">
        <v>2</v>
      </c>
      <c r="E35" s="945">
        <v>1</v>
      </c>
      <c r="F35" s="946">
        <v>0.56000000000000005</v>
      </c>
      <c r="G35" s="926">
        <v>3</v>
      </c>
      <c r="H35" s="938">
        <v>1</v>
      </c>
      <c r="I35" s="937">
        <v>0.56000000000000005</v>
      </c>
      <c r="J35" s="924">
        <v>2</v>
      </c>
      <c r="K35" s="939">
        <v>0.56000000000000005</v>
      </c>
      <c r="L35" s="938">
        <v>2</v>
      </c>
      <c r="M35" s="938">
        <v>21</v>
      </c>
      <c r="N35" s="940">
        <v>7</v>
      </c>
      <c r="O35" s="938" t="s">
        <v>6832</v>
      </c>
      <c r="P35" s="941" t="s">
        <v>6892</v>
      </c>
      <c r="Q35" s="942">
        <f t="shared" si="0"/>
        <v>0</v>
      </c>
      <c r="R35" s="979">
        <f t="shared" si="0"/>
        <v>0</v>
      </c>
      <c r="S35" s="942">
        <f t="shared" si="1"/>
        <v>0</v>
      </c>
      <c r="T35" s="979">
        <f t="shared" si="2"/>
        <v>0</v>
      </c>
      <c r="U35" s="986">
        <v>7</v>
      </c>
      <c r="V35" s="943">
        <v>2</v>
      </c>
      <c r="W35" s="943">
        <v>-5</v>
      </c>
      <c r="X35" s="984">
        <v>0.2857142857142857</v>
      </c>
      <c r="Y35" s="982"/>
    </row>
    <row r="36" spans="1:25" ht="14.4" customHeight="1" x14ac:dyDescent="0.3">
      <c r="A36" s="947" t="s">
        <v>6893</v>
      </c>
      <c r="B36" s="928"/>
      <c r="C36" s="929"/>
      <c r="D36" s="930"/>
      <c r="E36" s="911">
        <v>1</v>
      </c>
      <c r="F36" s="912">
        <v>2.12</v>
      </c>
      <c r="G36" s="913">
        <v>3</v>
      </c>
      <c r="H36" s="914"/>
      <c r="I36" s="915"/>
      <c r="J36" s="916"/>
      <c r="K36" s="917">
        <v>2.12</v>
      </c>
      <c r="L36" s="914">
        <v>3</v>
      </c>
      <c r="M36" s="914">
        <v>24</v>
      </c>
      <c r="N36" s="918">
        <v>8</v>
      </c>
      <c r="O36" s="914" t="s">
        <v>6832</v>
      </c>
      <c r="P36" s="931" t="s">
        <v>6894</v>
      </c>
      <c r="Q36" s="919">
        <f t="shared" si="0"/>
        <v>0</v>
      </c>
      <c r="R36" s="978">
        <f t="shared" si="0"/>
        <v>0</v>
      </c>
      <c r="S36" s="919">
        <f t="shared" si="1"/>
        <v>-1</v>
      </c>
      <c r="T36" s="978">
        <f t="shared" si="2"/>
        <v>-2.12</v>
      </c>
      <c r="U36" s="985" t="s">
        <v>581</v>
      </c>
      <c r="V36" s="928" t="s">
        <v>581</v>
      </c>
      <c r="W36" s="928" t="s">
        <v>581</v>
      </c>
      <c r="X36" s="983" t="s">
        <v>581</v>
      </c>
      <c r="Y36" s="981"/>
    </row>
    <row r="37" spans="1:25" ht="14.4" customHeight="1" x14ac:dyDescent="0.3">
      <c r="A37" s="948" t="s">
        <v>6895</v>
      </c>
      <c r="B37" s="943">
        <v>1</v>
      </c>
      <c r="C37" s="944">
        <v>3.71</v>
      </c>
      <c r="D37" s="933">
        <v>34</v>
      </c>
      <c r="E37" s="945"/>
      <c r="F37" s="946"/>
      <c r="G37" s="926"/>
      <c r="H37" s="938"/>
      <c r="I37" s="937"/>
      <c r="J37" s="924"/>
      <c r="K37" s="939">
        <v>2.86</v>
      </c>
      <c r="L37" s="938">
        <v>4</v>
      </c>
      <c r="M37" s="938">
        <v>36</v>
      </c>
      <c r="N37" s="940">
        <v>12</v>
      </c>
      <c r="O37" s="938" t="s">
        <v>6832</v>
      </c>
      <c r="P37" s="941" t="s">
        <v>6896</v>
      </c>
      <c r="Q37" s="942">
        <f t="shared" si="0"/>
        <v>-1</v>
      </c>
      <c r="R37" s="979">
        <f t="shared" si="0"/>
        <v>-3.71</v>
      </c>
      <c r="S37" s="942">
        <f t="shared" si="1"/>
        <v>0</v>
      </c>
      <c r="T37" s="979">
        <f t="shared" si="2"/>
        <v>0</v>
      </c>
      <c r="U37" s="986" t="s">
        <v>581</v>
      </c>
      <c r="V37" s="943" t="s">
        <v>581</v>
      </c>
      <c r="W37" s="943" t="s">
        <v>581</v>
      </c>
      <c r="X37" s="984" t="s">
        <v>581</v>
      </c>
      <c r="Y37" s="982"/>
    </row>
    <row r="38" spans="1:25" ht="14.4" customHeight="1" x14ac:dyDescent="0.3">
      <c r="A38" s="948" t="s">
        <v>6897</v>
      </c>
      <c r="B38" s="943"/>
      <c r="C38" s="944"/>
      <c r="D38" s="933"/>
      <c r="E38" s="945">
        <v>1</v>
      </c>
      <c r="F38" s="946">
        <v>6.19</v>
      </c>
      <c r="G38" s="926">
        <v>7</v>
      </c>
      <c r="H38" s="938"/>
      <c r="I38" s="937"/>
      <c r="J38" s="924"/>
      <c r="K38" s="939">
        <v>3.81</v>
      </c>
      <c r="L38" s="938">
        <v>4</v>
      </c>
      <c r="M38" s="938">
        <v>39</v>
      </c>
      <c r="N38" s="940">
        <v>13</v>
      </c>
      <c r="O38" s="938" t="s">
        <v>6832</v>
      </c>
      <c r="P38" s="941" t="s">
        <v>6898</v>
      </c>
      <c r="Q38" s="942">
        <f t="shared" si="0"/>
        <v>0</v>
      </c>
      <c r="R38" s="979">
        <f t="shared" si="0"/>
        <v>0</v>
      </c>
      <c r="S38" s="942">
        <f t="shared" si="1"/>
        <v>-1</v>
      </c>
      <c r="T38" s="979">
        <f t="shared" si="2"/>
        <v>-6.19</v>
      </c>
      <c r="U38" s="986" t="s">
        <v>581</v>
      </c>
      <c r="V38" s="943" t="s">
        <v>581</v>
      </c>
      <c r="W38" s="943" t="s">
        <v>581</v>
      </c>
      <c r="X38" s="984" t="s">
        <v>581</v>
      </c>
      <c r="Y38" s="982"/>
    </row>
    <row r="39" spans="1:25" ht="14.4" customHeight="1" x14ac:dyDescent="0.3">
      <c r="A39" s="947" t="s">
        <v>6899</v>
      </c>
      <c r="B39" s="928"/>
      <c r="C39" s="929"/>
      <c r="D39" s="930"/>
      <c r="E39" s="932"/>
      <c r="F39" s="915"/>
      <c r="G39" s="916"/>
      <c r="H39" s="911">
        <v>1</v>
      </c>
      <c r="I39" s="912">
        <v>6.81</v>
      </c>
      <c r="J39" s="927">
        <v>9</v>
      </c>
      <c r="K39" s="917">
        <v>7.2</v>
      </c>
      <c r="L39" s="914">
        <v>2</v>
      </c>
      <c r="M39" s="914">
        <v>18</v>
      </c>
      <c r="N39" s="918">
        <v>6</v>
      </c>
      <c r="O39" s="914" t="s">
        <v>5209</v>
      </c>
      <c r="P39" s="931" t="s">
        <v>6900</v>
      </c>
      <c r="Q39" s="919">
        <f t="shared" si="0"/>
        <v>1</v>
      </c>
      <c r="R39" s="978">
        <f t="shared" si="0"/>
        <v>6.81</v>
      </c>
      <c r="S39" s="919">
        <f t="shared" si="1"/>
        <v>1</v>
      </c>
      <c r="T39" s="978">
        <f t="shared" si="2"/>
        <v>6.81</v>
      </c>
      <c r="U39" s="985">
        <v>6</v>
      </c>
      <c r="V39" s="928">
        <v>9</v>
      </c>
      <c r="W39" s="928">
        <v>3</v>
      </c>
      <c r="X39" s="983">
        <v>1.5</v>
      </c>
      <c r="Y39" s="981">
        <v>3</v>
      </c>
    </row>
    <row r="40" spans="1:25" ht="14.4" customHeight="1" x14ac:dyDescent="0.3">
      <c r="A40" s="947" t="s">
        <v>6901</v>
      </c>
      <c r="B40" s="928">
        <v>1</v>
      </c>
      <c r="C40" s="929">
        <v>0.56000000000000005</v>
      </c>
      <c r="D40" s="930">
        <v>3</v>
      </c>
      <c r="E40" s="932"/>
      <c r="F40" s="915"/>
      <c r="G40" s="916"/>
      <c r="H40" s="911">
        <v>1</v>
      </c>
      <c r="I40" s="912">
        <v>0.54</v>
      </c>
      <c r="J40" s="927">
        <v>10</v>
      </c>
      <c r="K40" s="917">
        <v>0.54</v>
      </c>
      <c r="L40" s="914">
        <v>3</v>
      </c>
      <c r="M40" s="914">
        <v>24</v>
      </c>
      <c r="N40" s="918">
        <v>8</v>
      </c>
      <c r="O40" s="914" t="s">
        <v>6832</v>
      </c>
      <c r="P40" s="931" t="s">
        <v>6902</v>
      </c>
      <c r="Q40" s="919">
        <f t="shared" si="0"/>
        <v>0</v>
      </c>
      <c r="R40" s="978">
        <f t="shared" si="0"/>
        <v>-2.0000000000000018E-2</v>
      </c>
      <c r="S40" s="919">
        <f t="shared" si="1"/>
        <v>1</v>
      </c>
      <c r="T40" s="978">
        <f t="shared" si="2"/>
        <v>0.54</v>
      </c>
      <c r="U40" s="985">
        <v>8</v>
      </c>
      <c r="V40" s="928">
        <v>10</v>
      </c>
      <c r="W40" s="928">
        <v>2</v>
      </c>
      <c r="X40" s="983">
        <v>1.25</v>
      </c>
      <c r="Y40" s="981">
        <v>2</v>
      </c>
    </row>
    <row r="41" spans="1:25" ht="14.4" customHeight="1" x14ac:dyDescent="0.3">
      <c r="A41" s="947" t="s">
        <v>6903</v>
      </c>
      <c r="B41" s="920">
        <v>1</v>
      </c>
      <c r="C41" s="921">
        <v>4.09</v>
      </c>
      <c r="D41" s="922">
        <v>12</v>
      </c>
      <c r="E41" s="932"/>
      <c r="F41" s="915"/>
      <c r="G41" s="916"/>
      <c r="H41" s="914"/>
      <c r="I41" s="915"/>
      <c r="J41" s="916"/>
      <c r="K41" s="917">
        <v>4.09</v>
      </c>
      <c r="L41" s="914">
        <v>5</v>
      </c>
      <c r="M41" s="914">
        <v>45</v>
      </c>
      <c r="N41" s="918">
        <v>15</v>
      </c>
      <c r="O41" s="914" t="s">
        <v>6832</v>
      </c>
      <c r="P41" s="931" t="s">
        <v>6904</v>
      </c>
      <c r="Q41" s="919">
        <f t="shared" si="0"/>
        <v>-1</v>
      </c>
      <c r="R41" s="978">
        <f t="shared" si="0"/>
        <v>-4.09</v>
      </c>
      <c r="S41" s="919">
        <f t="shared" si="1"/>
        <v>0</v>
      </c>
      <c r="T41" s="978">
        <f t="shared" si="2"/>
        <v>0</v>
      </c>
      <c r="U41" s="985" t="s">
        <v>581</v>
      </c>
      <c r="V41" s="928" t="s">
        <v>581</v>
      </c>
      <c r="W41" s="928" t="s">
        <v>581</v>
      </c>
      <c r="X41" s="983" t="s">
        <v>581</v>
      </c>
      <c r="Y41" s="981"/>
    </row>
    <row r="42" spans="1:25" ht="14.4" customHeight="1" x14ac:dyDescent="0.3">
      <c r="A42" s="947" t="s">
        <v>6905</v>
      </c>
      <c r="B42" s="928">
        <v>1</v>
      </c>
      <c r="C42" s="929">
        <v>3.01</v>
      </c>
      <c r="D42" s="930">
        <v>8</v>
      </c>
      <c r="E42" s="932"/>
      <c r="F42" s="915"/>
      <c r="G42" s="916"/>
      <c r="H42" s="911">
        <v>1</v>
      </c>
      <c r="I42" s="912">
        <v>3.01</v>
      </c>
      <c r="J42" s="913">
        <v>4</v>
      </c>
      <c r="K42" s="917">
        <v>3.01</v>
      </c>
      <c r="L42" s="914">
        <v>4</v>
      </c>
      <c r="M42" s="914">
        <v>33</v>
      </c>
      <c r="N42" s="918">
        <v>11</v>
      </c>
      <c r="O42" s="914" t="s">
        <v>6832</v>
      </c>
      <c r="P42" s="931" t="s">
        <v>6906</v>
      </c>
      <c r="Q42" s="919">
        <f t="shared" si="0"/>
        <v>0</v>
      </c>
      <c r="R42" s="978">
        <f t="shared" si="0"/>
        <v>0</v>
      </c>
      <c r="S42" s="919">
        <f t="shared" si="1"/>
        <v>1</v>
      </c>
      <c r="T42" s="978">
        <f t="shared" si="2"/>
        <v>3.01</v>
      </c>
      <c r="U42" s="985">
        <v>11</v>
      </c>
      <c r="V42" s="928">
        <v>4</v>
      </c>
      <c r="W42" s="928">
        <v>-7</v>
      </c>
      <c r="X42" s="983">
        <v>0.36363636363636365</v>
      </c>
      <c r="Y42" s="981"/>
    </row>
    <row r="43" spans="1:25" ht="14.4" customHeight="1" x14ac:dyDescent="0.3">
      <c r="A43" s="947" t="s">
        <v>6907</v>
      </c>
      <c r="B43" s="920">
        <v>1</v>
      </c>
      <c r="C43" s="921">
        <v>1</v>
      </c>
      <c r="D43" s="922">
        <v>4</v>
      </c>
      <c r="E43" s="932"/>
      <c r="F43" s="915"/>
      <c r="G43" s="916"/>
      <c r="H43" s="914"/>
      <c r="I43" s="915"/>
      <c r="J43" s="916"/>
      <c r="K43" s="917">
        <v>1</v>
      </c>
      <c r="L43" s="914">
        <v>2</v>
      </c>
      <c r="M43" s="914">
        <v>18</v>
      </c>
      <c r="N43" s="918">
        <v>6</v>
      </c>
      <c r="O43" s="914" t="s">
        <v>6832</v>
      </c>
      <c r="P43" s="931" t="s">
        <v>6908</v>
      </c>
      <c r="Q43" s="919">
        <f t="shared" si="0"/>
        <v>-1</v>
      </c>
      <c r="R43" s="978">
        <f t="shared" si="0"/>
        <v>-1</v>
      </c>
      <c r="S43" s="919">
        <f t="shared" si="1"/>
        <v>0</v>
      </c>
      <c r="T43" s="978">
        <f t="shared" si="2"/>
        <v>0</v>
      </c>
      <c r="U43" s="985" t="s">
        <v>581</v>
      </c>
      <c r="V43" s="928" t="s">
        <v>581</v>
      </c>
      <c r="W43" s="928" t="s">
        <v>581</v>
      </c>
      <c r="X43" s="983" t="s">
        <v>581</v>
      </c>
      <c r="Y43" s="981"/>
    </row>
    <row r="44" spans="1:25" ht="14.4" customHeight="1" x14ac:dyDescent="0.3">
      <c r="A44" s="947" t="s">
        <v>6909</v>
      </c>
      <c r="B44" s="928"/>
      <c r="C44" s="929"/>
      <c r="D44" s="930"/>
      <c r="E44" s="911">
        <v>1</v>
      </c>
      <c r="F44" s="912">
        <v>0.31</v>
      </c>
      <c r="G44" s="913">
        <v>10</v>
      </c>
      <c r="H44" s="914"/>
      <c r="I44" s="915"/>
      <c r="J44" s="916"/>
      <c r="K44" s="917">
        <v>0.31</v>
      </c>
      <c r="L44" s="914">
        <v>1</v>
      </c>
      <c r="M44" s="914">
        <v>12</v>
      </c>
      <c r="N44" s="918">
        <v>4</v>
      </c>
      <c r="O44" s="914" t="s">
        <v>6832</v>
      </c>
      <c r="P44" s="931" t="s">
        <v>6910</v>
      </c>
      <c r="Q44" s="919">
        <f t="shared" si="0"/>
        <v>0</v>
      </c>
      <c r="R44" s="978">
        <f t="shared" si="0"/>
        <v>0</v>
      </c>
      <c r="S44" s="919">
        <f t="shared" si="1"/>
        <v>-1</v>
      </c>
      <c r="T44" s="978">
        <f t="shared" si="2"/>
        <v>-0.31</v>
      </c>
      <c r="U44" s="985" t="s">
        <v>581</v>
      </c>
      <c r="V44" s="928" t="s">
        <v>581</v>
      </c>
      <c r="W44" s="928" t="s">
        <v>581</v>
      </c>
      <c r="X44" s="983" t="s">
        <v>581</v>
      </c>
      <c r="Y44" s="981"/>
    </row>
    <row r="45" spans="1:25" ht="14.4" customHeight="1" x14ac:dyDescent="0.3">
      <c r="A45" s="947" t="s">
        <v>6911</v>
      </c>
      <c r="B45" s="920">
        <v>3</v>
      </c>
      <c r="C45" s="921">
        <v>1.38</v>
      </c>
      <c r="D45" s="922">
        <v>11.7</v>
      </c>
      <c r="E45" s="932"/>
      <c r="F45" s="915"/>
      <c r="G45" s="916"/>
      <c r="H45" s="914">
        <v>1</v>
      </c>
      <c r="I45" s="915">
        <v>0.44</v>
      </c>
      <c r="J45" s="916">
        <v>5</v>
      </c>
      <c r="K45" s="917">
        <v>0.44</v>
      </c>
      <c r="L45" s="914">
        <v>2</v>
      </c>
      <c r="M45" s="914">
        <v>18</v>
      </c>
      <c r="N45" s="918">
        <v>6</v>
      </c>
      <c r="O45" s="914" t="s">
        <v>6832</v>
      </c>
      <c r="P45" s="931" t="s">
        <v>6912</v>
      </c>
      <c r="Q45" s="919">
        <f t="shared" si="0"/>
        <v>-2</v>
      </c>
      <c r="R45" s="978">
        <f t="shared" si="0"/>
        <v>-0.94</v>
      </c>
      <c r="S45" s="919">
        <f t="shared" si="1"/>
        <v>1</v>
      </c>
      <c r="T45" s="978">
        <f t="shared" si="2"/>
        <v>0.44</v>
      </c>
      <c r="U45" s="985">
        <v>6</v>
      </c>
      <c r="V45" s="928">
        <v>5</v>
      </c>
      <c r="W45" s="928">
        <v>-1</v>
      </c>
      <c r="X45" s="983">
        <v>0.83333333333333337</v>
      </c>
      <c r="Y45" s="981"/>
    </row>
    <row r="46" spans="1:25" ht="14.4" customHeight="1" x14ac:dyDescent="0.3">
      <c r="A46" s="947" t="s">
        <v>6913</v>
      </c>
      <c r="B46" s="920">
        <v>2</v>
      </c>
      <c r="C46" s="921">
        <v>10.36</v>
      </c>
      <c r="D46" s="922">
        <v>14</v>
      </c>
      <c r="E46" s="932">
        <v>1</v>
      </c>
      <c r="F46" s="915">
        <v>5.18</v>
      </c>
      <c r="G46" s="916">
        <v>7</v>
      </c>
      <c r="H46" s="914"/>
      <c r="I46" s="915"/>
      <c r="J46" s="916"/>
      <c r="K46" s="917">
        <v>5.18</v>
      </c>
      <c r="L46" s="914">
        <v>3</v>
      </c>
      <c r="M46" s="914">
        <v>27</v>
      </c>
      <c r="N46" s="918">
        <v>9</v>
      </c>
      <c r="O46" s="914" t="s">
        <v>6832</v>
      </c>
      <c r="P46" s="931" t="s">
        <v>6914</v>
      </c>
      <c r="Q46" s="919">
        <f t="shared" si="0"/>
        <v>-2</v>
      </c>
      <c r="R46" s="978">
        <f t="shared" si="0"/>
        <v>-10.36</v>
      </c>
      <c r="S46" s="919">
        <f t="shared" si="1"/>
        <v>-1</v>
      </c>
      <c r="T46" s="978">
        <f t="shared" si="2"/>
        <v>-5.18</v>
      </c>
      <c r="U46" s="985" t="s">
        <v>581</v>
      </c>
      <c r="V46" s="928" t="s">
        <v>581</v>
      </c>
      <c r="W46" s="928" t="s">
        <v>581</v>
      </c>
      <c r="X46" s="983" t="s">
        <v>581</v>
      </c>
      <c r="Y46" s="981"/>
    </row>
    <row r="47" spans="1:25" ht="14.4" customHeight="1" x14ac:dyDescent="0.3">
      <c r="A47" s="947" t="s">
        <v>6915</v>
      </c>
      <c r="B47" s="928">
        <v>2</v>
      </c>
      <c r="C47" s="929">
        <v>6.04</v>
      </c>
      <c r="D47" s="930">
        <v>6.5</v>
      </c>
      <c r="E47" s="932">
        <v>1</v>
      </c>
      <c r="F47" s="915">
        <v>3.02</v>
      </c>
      <c r="G47" s="916">
        <v>6</v>
      </c>
      <c r="H47" s="911">
        <v>5</v>
      </c>
      <c r="I47" s="912">
        <v>14.21</v>
      </c>
      <c r="J47" s="913">
        <v>5.2</v>
      </c>
      <c r="K47" s="917">
        <v>3.02</v>
      </c>
      <c r="L47" s="914">
        <v>4</v>
      </c>
      <c r="M47" s="914">
        <v>33</v>
      </c>
      <c r="N47" s="918">
        <v>11</v>
      </c>
      <c r="O47" s="914" t="s">
        <v>6832</v>
      </c>
      <c r="P47" s="931" t="s">
        <v>6916</v>
      </c>
      <c r="Q47" s="919">
        <f t="shared" si="0"/>
        <v>3</v>
      </c>
      <c r="R47" s="978">
        <f t="shared" si="0"/>
        <v>8.1700000000000017</v>
      </c>
      <c r="S47" s="919">
        <f t="shared" si="1"/>
        <v>4</v>
      </c>
      <c r="T47" s="978">
        <f t="shared" si="2"/>
        <v>11.190000000000001</v>
      </c>
      <c r="U47" s="985">
        <v>55</v>
      </c>
      <c r="V47" s="928">
        <v>26</v>
      </c>
      <c r="W47" s="928">
        <v>-29</v>
      </c>
      <c r="X47" s="983">
        <v>0.47272727272727272</v>
      </c>
      <c r="Y47" s="981"/>
    </row>
    <row r="48" spans="1:25" ht="14.4" customHeight="1" x14ac:dyDescent="0.3">
      <c r="A48" s="948" t="s">
        <v>6917</v>
      </c>
      <c r="B48" s="943"/>
      <c r="C48" s="944"/>
      <c r="D48" s="933"/>
      <c r="E48" s="936">
        <v>1</v>
      </c>
      <c r="F48" s="937">
        <v>3.11</v>
      </c>
      <c r="G48" s="924">
        <v>7</v>
      </c>
      <c r="H48" s="945">
        <v>1</v>
      </c>
      <c r="I48" s="946">
        <v>3.11</v>
      </c>
      <c r="J48" s="925">
        <v>16</v>
      </c>
      <c r="K48" s="939">
        <v>3.11</v>
      </c>
      <c r="L48" s="938">
        <v>4</v>
      </c>
      <c r="M48" s="938">
        <v>39</v>
      </c>
      <c r="N48" s="940">
        <v>13</v>
      </c>
      <c r="O48" s="938" t="s">
        <v>6832</v>
      </c>
      <c r="P48" s="941" t="s">
        <v>6916</v>
      </c>
      <c r="Q48" s="942">
        <f t="shared" si="0"/>
        <v>1</v>
      </c>
      <c r="R48" s="979">
        <f t="shared" si="0"/>
        <v>3.11</v>
      </c>
      <c r="S48" s="942">
        <f t="shared" si="1"/>
        <v>0</v>
      </c>
      <c r="T48" s="979">
        <f t="shared" si="2"/>
        <v>0</v>
      </c>
      <c r="U48" s="986">
        <v>13</v>
      </c>
      <c r="V48" s="943">
        <v>16</v>
      </c>
      <c r="W48" s="943">
        <v>3</v>
      </c>
      <c r="X48" s="984">
        <v>1.2307692307692308</v>
      </c>
      <c r="Y48" s="982">
        <v>3</v>
      </c>
    </row>
    <row r="49" spans="1:25" ht="14.4" customHeight="1" x14ac:dyDescent="0.3">
      <c r="A49" s="947" t="s">
        <v>6918</v>
      </c>
      <c r="B49" s="928">
        <v>1</v>
      </c>
      <c r="C49" s="929">
        <v>1.59</v>
      </c>
      <c r="D49" s="930">
        <v>7</v>
      </c>
      <c r="E49" s="932">
        <v>2</v>
      </c>
      <c r="F49" s="915">
        <v>3.46</v>
      </c>
      <c r="G49" s="916">
        <v>7.5</v>
      </c>
      <c r="H49" s="911">
        <v>2</v>
      </c>
      <c r="I49" s="912">
        <v>3.18</v>
      </c>
      <c r="J49" s="927">
        <v>13.5</v>
      </c>
      <c r="K49" s="917">
        <v>1.59</v>
      </c>
      <c r="L49" s="914">
        <v>4</v>
      </c>
      <c r="M49" s="914">
        <v>36</v>
      </c>
      <c r="N49" s="918">
        <v>12</v>
      </c>
      <c r="O49" s="914" t="s">
        <v>6832</v>
      </c>
      <c r="P49" s="931" t="s">
        <v>6919</v>
      </c>
      <c r="Q49" s="919">
        <f t="shared" si="0"/>
        <v>1</v>
      </c>
      <c r="R49" s="978">
        <f t="shared" si="0"/>
        <v>1.59</v>
      </c>
      <c r="S49" s="919">
        <f t="shared" si="1"/>
        <v>0</v>
      </c>
      <c r="T49" s="978">
        <f t="shared" si="2"/>
        <v>-0.2799999999999998</v>
      </c>
      <c r="U49" s="985">
        <v>24</v>
      </c>
      <c r="V49" s="928">
        <v>27</v>
      </c>
      <c r="W49" s="928">
        <v>3</v>
      </c>
      <c r="X49" s="983">
        <v>1.125</v>
      </c>
      <c r="Y49" s="981">
        <v>10</v>
      </c>
    </row>
    <row r="50" spans="1:25" ht="14.4" customHeight="1" x14ac:dyDescent="0.3">
      <c r="A50" s="948" t="s">
        <v>6920</v>
      </c>
      <c r="B50" s="943">
        <v>2</v>
      </c>
      <c r="C50" s="944">
        <v>4.58</v>
      </c>
      <c r="D50" s="933">
        <v>20.5</v>
      </c>
      <c r="E50" s="936">
        <v>1</v>
      </c>
      <c r="F50" s="937">
        <v>2.16</v>
      </c>
      <c r="G50" s="924">
        <v>8</v>
      </c>
      <c r="H50" s="945">
        <v>2</v>
      </c>
      <c r="I50" s="946">
        <v>7.08</v>
      </c>
      <c r="J50" s="925">
        <v>32.5</v>
      </c>
      <c r="K50" s="939">
        <v>2.16</v>
      </c>
      <c r="L50" s="938">
        <v>5</v>
      </c>
      <c r="M50" s="938">
        <v>48</v>
      </c>
      <c r="N50" s="940">
        <v>16</v>
      </c>
      <c r="O50" s="938" t="s">
        <v>6832</v>
      </c>
      <c r="P50" s="941" t="s">
        <v>6919</v>
      </c>
      <c r="Q50" s="942">
        <f t="shared" si="0"/>
        <v>0</v>
      </c>
      <c r="R50" s="979">
        <f t="shared" si="0"/>
        <v>2.5</v>
      </c>
      <c r="S50" s="942">
        <f t="shared" si="1"/>
        <v>1</v>
      </c>
      <c r="T50" s="979">
        <f t="shared" si="2"/>
        <v>4.92</v>
      </c>
      <c r="U50" s="986">
        <v>32</v>
      </c>
      <c r="V50" s="943">
        <v>65</v>
      </c>
      <c r="W50" s="943">
        <v>33</v>
      </c>
      <c r="X50" s="984">
        <v>2.03125</v>
      </c>
      <c r="Y50" s="982">
        <v>33</v>
      </c>
    </row>
    <row r="51" spans="1:25" ht="14.4" customHeight="1" x14ac:dyDescent="0.3">
      <c r="A51" s="948" t="s">
        <v>6921</v>
      </c>
      <c r="B51" s="943">
        <v>1</v>
      </c>
      <c r="C51" s="944">
        <v>4.1900000000000004</v>
      </c>
      <c r="D51" s="933">
        <v>16</v>
      </c>
      <c r="E51" s="936"/>
      <c r="F51" s="937"/>
      <c r="G51" s="924"/>
      <c r="H51" s="945"/>
      <c r="I51" s="946"/>
      <c r="J51" s="926"/>
      <c r="K51" s="939">
        <v>4.1900000000000004</v>
      </c>
      <c r="L51" s="938">
        <v>9</v>
      </c>
      <c r="M51" s="938">
        <v>78</v>
      </c>
      <c r="N51" s="940">
        <v>26</v>
      </c>
      <c r="O51" s="938" t="s">
        <v>6832</v>
      </c>
      <c r="P51" s="941" t="s">
        <v>6919</v>
      </c>
      <c r="Q51" s="942">
        <f t="shared" si="0"/>
        <v>-1</v>
      </c>
      <c r="R51" s="979">
        <f t="shared" si="0"/>
        <v>-4.1900000000000004</v>
      </c>
      <c r="S51" s="942">
        <f t="shared" si="1"/>
        <v>0</v>
      </c>
      <c r="T51" s="979">
        <f t="shared" si="2"/>
        <v>0</v>
      </c>
      <c r="U51" s="986" t="s">
        <v>581</v>
      </c>
      <c r="V51" s="943" t="s">
        <v>581</v>
      </c>
      <c r="W51" s="943" t="s">
        <v>581</v>
      </c>
      <c r="X51" s="984" t="s">
        <v>581</v>
      </c>
      <c r="Y51" s="982"/>
    </row>
    <row r="52" spans="1:25" ht="14.4" customHeight="1" x14ac:dyDescent="0.3">
      <c r="A52" s="947" t="s">
        <v>6922</v>
      </c>
      <c r="B52" s="920">
        <v>27</v>
      </c>
      <c r="C52" s="921">
        <v>60.92</v>
      </c>
      <c r="D52" s="922">
        <v>5.2</v>
      </c>
      <c r="E52" s="932">
        <v>18</v>
      </c>
      <c r="F52" s="915">
        <v>42.33</v>
      </c>
      <c r="G52" s="916">
        <v>5.3</v>
      </c>
      <c r="H52" s="914">
        <v>30</v>
      </c>
      <c r="I52" s="915">
        <v>69.42</v>
      </c>
      <c r="J52" s="916">
        <v>5.6</v>
      </c>
      <c r="K52" s="917">
        <v>2.38</v>
      </c>
      <c r="L52" s="914">
        <v>4</v>
      </c>
      <c r="M52" s="914">
        <v>33</v>
      </c>
      <c r="N52" s="918">
        <v>11</v>
      </c>
      <c r="O52" s="914" t="s">
        <v>6832</v>
      </c>
      <c r="P52" s="931" t="s">
        <v>6923</v>
      </c>
      <c r="Q52" s="919">
        <f t="shared" si="0"/>
        <v>3</v>
      </c>
      <c r="R52" s="978">
        <f t="shared" si="0"/>
        <v>8.5</v>
      </c>
      <c r="S52" s="919">
        <f t="shared" si="1"/>
        <v>12</v>
      </c>
      <c r="T52" s="978">
        <f t="shared" si="2"/>
        <v>27.090000000000003</v>
      </c>
      <c r="U52" s="985">
        <v>330</v>
      </c>
      <c r="V52" s="928">
        <v>168</v>
      </c>
      <c r="W52" s="928">
        <v>-162</v>
      </c>
      <c r="X52" s="983">
        <v>0.50909090909090904</v>
      </c>
      <c r="Y52" s="981">
        <v>6</v>
      </c>
    </row>
    <row r="53" spans="1:25" ht="14.4" customHeight="1" x14ac:dyDescent="0.3">
      <c r="A53" s="948" t="s">
        <v>6924</v>
      </c>
      <c r="B53" s="934">
        <v>16</v>
      </c>
      <c r="C53" s="935">
        <v>45.26</v>
      </c>
      <c r="D53" s="923">
        <v>7.3</v>
      </c>
      <c r="E53" s="936">
        <v>17</v>
      </c>
      <c r="F53" s="937">
        <v>46.73</v>
      </c>
      <c r="G53" s="924">
        <v>9.6999999999999993</v>
      </c>
      <c r="H53" s="938">
        <v>5</v>
      </c>
      <c r="I53" s="937">
        <v>13.8</v>
      </c>
      <c r="J53" s="924">
        <v>6</v>
      </c>
      <c r="K53" s="939">
        <v>2.76</v>
      </c>
      <c r="L53" s="938">
        <v>4</v>
      </c>
      <c r="M53" s="938">
        <v>39</v>
      </c>
      <c r="N53" s="940">
        <v>13</v>
      </c>
      <c r="O53" s="938" t="s">
        <v>6832</v>
      </c>
      <c r="P53" s="941" t="s">
        <v>6923</v>
      </c>
      <c r="Q53" s="942">
        <f t="shared" si="0"/>
        <v>-11</v>
      </c>
      <c r="R53" s="979">
        <f t="shared" si="0"/>
        <v>-31.459999999999997</v>
      </c>
      <c r="S53" s="942">
        <f t="shared" si="1"/>
        <v>-12</v>
      </c>
      <c r="T53" s="979">
        <f t="shared" si="2"/>
        <v>-32.929999999999993</v>
      </c>
      <c r="U53" s="986">
        <v>65</v>
      </c>
      <c r="V53" s="943">
        <v>30</v>
      </c>
      <c r="W53" s="943">
        <v>-35</v>
      </c>
      <c r="X53" s="984">
        <v>0.46153846153846156</v>
      </c>
      <c r="Y53" s="982"/>
    </row>
    <row r="54" spans="1:25" ht="14.4" customHeight="1" x14ac:dyDescent="0.3">
      <c r="A54" s="948" t="s">
        <v>6925</v>
      </c>
      <c r="B54" s="934">
        <v>6</v>
      </c>
      <c r="C54" s="935">
        <v>23.49</v>
      </c>
      <c r="D54" s="923">
        <v>15</v>
      </c>
      <c r="E54" s="936">
        <v>4</v>
      </c>
      <c r="F54" s="937">
        <v>14.6</v>
      </c>
      <c r="G54" s="924">
        <v>13</v>
      </c>
      <c r="H54" s="938"/>
      <c r="I54" s="937"/>
      <c r="J54" s="924"/>
      <c r="K54" s="939">
        <v>3.7</v>
      </c>
      <c r="L54" s="938">
        <v>6</v>
      </c>
      <c r="M54" s="938">
        <v>51</v>
      </c>
      <c r="N54" s="940">
        <v>17</v>
      </c>
      <c r="O54" s="938" t="s">
        <v>6832</v>
      </c>
      <c r="P54" s="941" t="s">
        <v>6923</v>
      </c>
      <c r="Q54" s="942">
        <f t="shared" si="0"/>
        <v>-6</v>
      </c>
      <c r="R54" s="979">
        <f t="shared" si="0"/>
        <v>-23.49</v>
      </c>
      <c r="S54" s="942">
        <f t="shared" si="1"/>
        <v>-4</v>
      </c>
      <c r="T54" s="979">
        <f t="shared" si="2"/>
        <v>-14.6</v>
      </c>
      <c r="U54" s="986" t="s">
        <v>581</v>
      </c>
      <c r="V54" s="943" t="s">
        <v>581</v>
      </c>
      <c r="W54" s="943" t="s">
        <v>581</v>
      </c>
      <c r="X54" s="984" t="s">
        <v>581</v>
      </c>
      <c r="Y54" s="982"/>
    </row>
    <row r="55" spans="1:25" ht="14.4" customHeight="1" x14ac:dyDescent="0.3">
      <c r="A55" s="947" t="s">
        <v>6926</v>
      </c>
      <c r="B55" s="920">
        <v>3</v>
      </c>
      <c r="C55" s="921">
        <v>3.57</v>
      </c>
      <c r="D55" s="922">
        <v>11.3</v>
      </c>
      <c r="E55" s="932">
        <v>1</v>
      </c>
      <c r="F55" s="915">
        <v>0.79</v>
      </c>
      <c r="G55" s="916">
        <v>3</v>
      </c>
      <c r="H55" s="914">
        <v>1</v>
      </c>
      <c r="I55" s="915">
        <v>0.8</v>
      </c>
      <c r="J55" s="916">
        <v>2</v>
      </c>
      <c r="K55" s="917">
        <v>0.79</v>
      </c>
      <c r="L55" s="914">
        <v>2</v>
      </c>
      <c r="M55" s="914">
        <v>15</v>
      </c>
      <c r="N55" s="918">
        <v>5</v>
      </c>
      <c r="O55" s="914" t="s">
        <v>6832</v>
      </c>
      <c r="P55" s="931" t="s">
        <v>6927</v>
      </c>
      <c r="Q55" s="919">
        <f t="shared" si="0"/>
        <v>-2</v>
      </c>
      <c r="R55" s="978">
        <f t="shared" si="0"/>
        <v>-2.7699999999999996</v>
      </c>
      <c r="S55" s="919">
        <f t="shared" si="1"/>
        <v>0</v>
      </c>
      <c r="T55" s="978">
        <f t="shared" si="2"/>
        <v>1.0000000000000009E-2</v>
      </c>
      <c r="U55" s="985">
        <v>5</v>
      </c>
      <c r="V55" s="928">
        <v>2</v>
      </c>
      <c r="W55" s="928">
        <v>-3</v>
      </c>
      <c r="X55" s="983">
        <v>0.4</v>
      </c>
      <c r="Y55" s="981"/>
    </row>
    <row r="56" spans="1:25" ht="14.4" customHeight="1" x14ac:dyDescent="0.3">
      <c r="A56" s="948" t="s">
        <v>6928</v>
      </c>
      <c r="B56" s="934">
        <v>3</v>
      </c>
      <c r="C56" s="935">
        <v>5.9</v>
      </c>
      <c r="D56" s="923">
        <v>21.7</v>
      </c>
      <c r="E56" s="936">
        <v>3</v>
      </c>
      <c r="F56" s="937">
        <v>7</v>
      </c>
      <c r="G56" s="924">
        <v>16.7</v>
      </c>
      <c r="H56" s="938">
        <v>1</v>
      </c>
      <c r="I56" s="937">
        <v>1.84</v>
      </c>
      <c r="J56" s="924">
        <v>8</v>
      </c>
      <c r="K56" s="939">
        <v>1.84</v>
      </c>
      <c r="L56" s="938">
        <v>5</v>
      </c>
      <c r="M56" s="938">
        <v>42</v>
      </c>
      <c r="N56" s="940">
        <v>14</v>
      </c>
      <c r="O56" s="938" t="s">
        <v>6832</v>
      </c>
      <c r="P56" s="941" t="s">
        <v>6927</v>
      </c>
      <c r="Q56" s="942">
        <f t="shared" si="0"/>
        <v>-2</v>
      </c>
      <c r="R56" s="979">
        <f t="shared" si="0"/>
        <v>-4.0600000000000005</v>
      </c>
      <c r="S56" s="942">
        <f t="shared" si="1"/>
        <v>-2</v>
      </c>
      <c r="T56" s="979">
        <f t="shared" si="2"/>
        <v>-5.16</v>
      </c>
      <c r="U56" s="986">
        <v>14</v>
      </c>
      <c r="V56" s="943">
        <v>8</v>
      </c>
      <c r="W56" s="943">
        <v>-6</v>
      </c>
      <c r="X56" s="984">
        <v>0.5714285714285714</v>
      </c>
      <c r="Y56" s="982"/>
    </row>
    <row r="57" spans="1:25" ht="14.4" customHeight="1" x14ac:dyDescent="0.3">
      <c r="A57" s="948" t="s">
        <v>6929</v>
      </c>
      <c r="B57" s="934"/>
      <c r="C57" s="935"/>
      <c r="D57" s="923"/>
      <c r="E57" s="936"/>
      <c r="F57" s="937"/>
      <c r="G57" s="924"/>
      <c r="H57" s="938">
        <v>2</v>
      </c>
      <c r="I57" s="937">
        <v>10.52</v>
      </c>
      <c r="J57" s="925">
        <v>50</v>
      </c>
      <c r="K57" s="939">
        <v>4.82</v>
      </c>
      <c r="L57" s="938">
        <v>9</v>
      </c>
      <c r="M57" s="938">
        <v>81</v>
      </c>
      <c r="N57" s="940">
        <v>27</v>
      </c>
      <c r="O57" s="938" t="s">
        <v>6832</v>
      </c>
      <c r="P57" s="941" t="s">
        <v>6927</v>
      </c>
      <c r="Q57" s="942">
        <f t="shared" si="0"/>
        <v>2</v>
      </c>
      <c r="R57" s="979">
        <f t="shared" si="0"/>
        <v>10.52</v>
      </c>
      <c r="S57" s="942">
        <f t="shared" si="1"/>
        <v>2</v>
      </c>
      <c r="T57" s="979">
        <f t="shared" si="2"/>
        <v>10.52</v>
      </c>
      <c r="U57" s="986">
        <v>54</v>
      </c>
      <c r="V57" s="943">
        <v>100</v>
      </c>
      <c r="W57" s="943">
        <v>46</v>
      </c>
      <c r="X57" s="984">
        <v>1.8518518518518519</v>
      </c>
      <c r="Y57" s="982">
        <v>46</v>
      </c>
    </row>
    <row r="58" spans="1:25" ht="14.4" customHeight="1" x14ac:dyDescent="0.3">
      <c r="A58" s="947" t="s">
        <v>6930</v>
      </c>
      <c r="B58" s="928">
        <v>141</v>
      </c>
      <c r="C58" s="929">
        <v>175.98</v>
      </c>
      <c r="D58" s="930">
        <v>3.7</v>
      </c>
      <c r="E58" s="932">
        <v>155</v>
      </c>
      <c r="F58" s="915">
        <v>191.88</v>
      </c>
      <c r="G58" s="916">
        <v>3.9</v>
      </c>
      <c r="H58" s="911">
        <v>164</v>
      </c>
      <c r="I58" s="912">
        <v>204.44</v>
      </c>
      <c r="J58" s="913">
        <v>4</v>
      </c>
      <c r="K58" s="917">
        <v>1.22</v>
      </c>
      <c r="L58" s="914">
        <v>2</v>
      </c>
      <c r="M58" s="914">
        <v>18</v>
      </c>
      <c r="N58" s="918">
        <v>6</v>
      </c>
      <c r="O58" s="914" t="s">
        <v>6832</v>
      </c>
      <c r="P58" s="931" t="s">
        <v>6931</v>
      </c>
      <c r="Q58" s="919">
        <f t="shared" si="0"/>
        <v>23</v>
      </c>
      <c r="R58" s="978">
        <f t="shared" si="0"/>
        <v>28.460000000000008</v>
      </c>
      <c r="S58" s="919">
        <f t="shared" si="1"/>
        <v>9</v>
      </c>
      <c r="T58" s="978">
        <f t="shared" si="2"/>
        <v>12.560000000000002</v>
      </c>
      <c r="U58" s="985">
        <v>984</v>
      </c>
      <c r="V58" s="928">
        <v>656</v>
      </c>
      <c r="W58" s="928">
        <v>-328</v>
      </c>
      <c r="X58" s="983">
        <v>0.66666666666666663</v>
      </c>
      <c r="Y58" s="981">
        <v>45</v>
      </c>
    </row>
    <row r="59" spans="1:25" ht="14.4" customHeight="1" x14ac:dyDescent="0.3">
      <c r="A59" s="948" t="s">
        <v>6932</v>
      </c>
      <c r="B59" s="943">
        <v>19</v>
      </c>
      <c r="C59" s="944">
        <v>32.590000000000003</v>
      </c>
      <c r="D59" s="933">
        <v>6.8</v>
      </c>
      <c r="E59" s="936">
        <v>19</v>
      </c>
      <c r="F59" s="937">
        <v>32.479999999999997</v>
      </c>
      <c r="G59" s="924">
        <v>9.1</v>
      </c>
      <c r="H59" s="945">
        <v>23</v>
      </c>
      <c r="I59" s="946">
        <v>39.53</v>
      </c>
      <c r="J59" s="926">
        <v>6.7</v>
      </c>
      <c r="K59" s="939">
        <v>1.58</v>
      </c>
      <c r="L59" s="938">
        <v>3</v>
      </c>
      <c r="M59" s="938">
        <v>24</v>
      </c>
      <c r="N59" s="940">
        <v>8</v>
      </c>
      <c r="O59" s="938" t="s">
        <v>6832</v>
      </c>
      <c r="P59" s="941" t="s">
        <v>6931</v>
      </c>
      <c r="Q59" s="942">
        <f t="shared" si="0"/>
        <v>4</v>
      </c>
      <c r="R59" s="979">
        <f t="shared" si="0"/>
        <v>6.9399999999999977</v>
      </c>
      <c r="S59" s="942">
        <f t="shared" si="1"/>
        <v>4</v>
      </c>
      <c r="T59" s="979">
        <f t="shared" si="2"/>
        <v>7.0500000000000043</v>
      </c>
      <c r="U59" s="986">
        <v>184</v>
      </c>
      <c r="V59" s="943">
        <v>154.1</v>
      </c>
      <c r="W59" s="943">
        <v>-29.900000000000006</v>
      </c>
      <c r="X59" s="984">
        <v>0.83750000000000002</v>
      </c>
      <c r="Y59" s="982">
        <v>35</v>
      </c>
    </row>
    <row r="60" spans="1:25" ht="14.4" customHeight="1" x14ac:dyDescent="0.3">
      <c r="A60" s="948" t="s">
        <v>6933</v>
      </c>
      <c r="B60" s="943">
        <v>1</v>
      </c>
      <c r="C60" s="944">
        <v>2.37</v>
      </c>
      <c r="D60" s="933">
        <v>7</v>
      </c>
      <c r="E60" s="936"/>
      <c r="F60" s="937"/>
      <c r="G60" s="924"/>
      <c r="H60" s="945">
        <v>1</v>
      </c>
      <c r="I60" s="946">
        <v>1.87</v>
      </c>
      <c r="J60" s="926">
        <v>3</v>
      </c>
      <c r="K60" s="939">
        <v>2.37</v>
      </c>
      <c r="L60" s="938">
        <v>4</v>
      </c>
      <c r="M60" s="938">
        <v>39</v>
      </c>
      <c r="N60" s="940">
        <v>13</v>
      </c>
      <c r="O60" s="938" t="s">
        <v>6832</v>
      </c>
      <c r="P60" s="941" t="s">
        <v>6931</v>
      </c>
      <c r="Q60" s="942">
        <f t="shared" si="0"/>
        <v>0</v>
      </c>
      <c r="R60" s="979">
        <f t="shared" si="0"/>
        <v>-0.5</v>
      </c>
      <c r="S60" s="942">
        <f t="shared" si="1"/>
        <v>1</v>
      </c>
      <c r="T60" s="979">
        <f t="shared" si="2"/>
        <v>1.87</v>
      </c>
      <c r="U60" s="986">
        <v>13</v>
      </c>
      <c r="V60" s="943">
        <v>3</v>
      </c>
      <c r="W60" s="943">
        <v>-10</v>
      </c>
      <c r="X60" s="984">
        <v>0.23076923076923078</v>
      </c>
      <c r="Y60" s="982"/>
    </row>
    <row r="61" spans="1:25" ht="14.4" customHeight="1" x14ac:dyDescent="0.3">
      <c r="A61" s="947" t="s">
        <v>6934</v>
      </c>
      <c r="B61" s="928">
        <v>84</v>
      </c>
      <c r="C61" s="929">
        <v>31.96</v>
      </c>
      <c r="D61" s="930">
        <v>2.8</v>
      </c>
      <c r="E61" s="911">
        <v>94</v>
      </c>
      <c r="F61" s="912">
        <v>36.49</v>
      </c>
      <c r="G61" s="913">
        <v>2.9</v>
      </c>
      <c r="H61" s="914">
        <v>93</v>
      </c>
      <c r="I61" s="915">
        <v>35.61</v>
      </c>
      <c r="J61" s="916">
        <v>2.7</v>
      </c>
      <c r="K61" s="917">
        <v>0.38</v>
      </c>
      <c r="L61" s="914">
        <v>1</v>
      </c>
      <c r="M61" s="914">
        <v>9</v>
      </c>
      <c r="N61" s="918">
        <v>3</v>
      </c>
      <c r="O61" s="914" t="s">
        <v>6832</v>
      </c>
      <c r="P61" s="931" t="s">
        <v>6935</v>
      </c>
      <c r="Q61" s="919">
        <f t="shared" si="0"/>
        <v>9</v>
      </c>
      <c r="R61" s="978">
        <f t="shared" si="0"/>
        <v>3.6499999999999986</v>
      </c>
      <c r="S61" s="919">
        <f t="shared" si="1"/>
        <v>-1</v>
      </c>
      <c r="T61" s="978">
        <f t="shared" si="2"/>
        <v>-0.88000000000000256</v>
      </c>
      <c r="U61" s="985">
        <v>279</v>
      </c>
      <c r="V61" s="928">
        <v>251.10000000000002</v>
      </c>
      <c r="W61" s="928">
        <v>-27.899999999999977</v>
      </c>
      <c r="X61" s="983">
        <v>0.90000000000000013</v>
      </c>
      <c r="Y61" s="981">
        <v>10</v>
      </c>
    </row>
    <row r="62" spans="1:25" ht="14.4" customHeight="1" x14ac:dyDescent="0.3">
      <c r="A62" s="948" t="s">
        <v>6936</v>
      </c>
      <c r="B62" s="943">
        <v>8</v>
      </c>
      <c r="C62" s="944">
        <v>3.98</v>
      </c>
      <c r="D62" s="933">
        <v>4.8</v>
      </c>
      <c r="E62" s="945">
        <v>8</v>
      </c>
      <c r="F62" s="946">
        <v>3.9</v>
      </c>
      <c r="G62" s="926">
        <v>3.1</v>
      </c>
      <c r="H62" s="938">
        <v>8</v>
      </c>
      <c r="I62" s="937">
        <v>3.93</v>
      </c>
      <c r="J62" s="924">
        <v>3.9</v>
      </c>
      <c r="K62" s="939">
        <v>0.47</v>
      </c>
      <c r="L62" s="938">
        <v>1</v>
      </c>
      <c r="M62" s="938">
        <v>12</v>
      </c>
      <c r="N62" s="940">
        <v>4</v>
      </c>
      <c r="O62" s="938" t="s">
        <v>6832</v>
      </c>
      <c r="P62" s="941" t="s">
        <v>6937</v>
      </c>
      <c r="Q62" s="942">
        <f t="shared" si="0"/>
        <v>0</v>
      </c>
      <c r="R62" s="979">
        <f t="shared" si="0"/>
        <v>-4.9999999999999822E-2</v>
      </c>
      <c r="S62" s="942">
        <f t="shared" si="1"/>
        <v>0</v>
      </c>
      <c r="T62" s="979">
        <f t="shared" si="2"/>
        <v>3.0000000000000249E-2</v>
      </c>
      <c r="U62" s="986">
        <v>32</v>
      </c>
      <c r="V62" s="943">
        <v>31.2</v>
      </c>
      <c r="W62" s="943">
        <v>-0.80000000000000071</v>
      </c>
      <c r="X62" s="984">
        <v>0.97499999999999998</v>
      </c>
      <c r="Y62" s="982">
        <v>6</v>
      </c>
    </row>
    <row r="63" spans="1:25" ht="14.4" customHeight="1" x14ac:dyDescent="0.3">
      <c r="A63" s="948" t="s">
        <v>6938</v>
      </c>
      <c r="B63" s="943"/>
      <c r="C63" s="944"/>
      <c r="D63" s="933"/>
      <c r="E63" s="945">
        <v>1</v>
      </c>
      <c r="F63" s="946">
        <v>1.05</v>
      </c>
      <c r="G63" s="926">
        <v>16</v>
      </c>
      <c r="H63" s="938"/>
      <c r="I63" s="937"/>
      <c r="J63" s="924"/>
      <c r="K63" s="939">
        <v>1.05</v>
      </c>
      <c r="L63" s="938">
        <v>3</v>
      </c>
      <c r="M63" s="938">
        <v>27</v>
      </c>
      <c r="N63" s="940">
        <v>9</v>
      </c>
      <c r="O63" s="938" t="s">
        <v>6832</v>
      </c>
      <c r="P63" s="941" t="s">
        <v>6939</v>
      </c>
      <c r="Q63" s="942">
        <f t="shared" si="0"/>
        <v>0</v>
      </c>
      <c r="R63" s="979">
        <f t="shared" si="0"/>
        <v>0</v>
      </c>
      <c r="S63" s="942">
        <f t="shared" si="1"/>
        <v>-1</v>
      </c>
      <c r="T63" s="979">
        <f t="shared" si="2"/>
        <v>-1.05</v>
      </c>
      <c r="U63" s="986" t="s">
        <v>581</v>
      </c>
      <c r="V63" s="943" t="s">
        <v>581</v>
      </c>
      <c r="W63" s="943" t="s">
        <v>581</v>
      </c>
      <c r="X63" s="984" t="s">
        <v>581</v>
      </c>
      <c r="Y63" s="982"/>
    </row>
    <row r="64" spans="1:25" ht="14.4" customHeight="1" x14ac:dyDescent="0.3">
      <c r="A64" s="947" t="s">
        <v>6940</v>
      </c>
      <c r="B64" s="928">
        <v>2</v>
      </c>
      <c r="C64" s="929">
        <v>1.49</v>
      </c>
      <c r="D64" s="930">
        <v>3</v>
      </c>
      <c r="E64" s="932">
        <v>2</v>
      </c>
      <c r="F64" s="915">
        <v>1.63</v>
      </c>
      <c r="G64" s="916">
        <v>2.5</v>
      </c>
      <c r="H64" s="911">
        <v>1</v>
      </c>
      <c r="I64" s="912">
        <v>1.29</v>
      </c>
      <c r="J64" s="913">
        <v>3</v>
      </c>
      <c r="K64" s="917">
        <v>0.74</v>
      </c>
      <c r="L64" s="914">
        <v>1</v>
      </c>
      <c r="M64" s="914">
        <v>12</v>
      </c>
      <c r="N64" s="918">
        <v>4</v>
      </c>
      <c r="O64" s="914" t="s">
        <v>6832</v>
      </c>
      <c r="P64" s="931" t="s">
        <v>6941</v>
      </c>
      <c r="Q64" s="919">
        <f t="shared" si="0"/>
        <v>-1</v>
      </c>
      <c r="R64" s="978">
        <f t="shared" si="0"/>
        <v>-0.19999999999999996</v>
      </c>
      <c r="S64" s="919">
        <f t="shared" si="1"/>
        <v>-1</v>
      </c>
      <c r="T64" s="978">
        <f t="shared" si="2"/>
        <v>-0.33999999999999986</v>
      </c>
      <c r="U64" s="985">
        <v>4</v>
      </c>
      <c r="V64" s="928">
        <v>3</v>
      </c>
      <c r="W64" s="928">
        <v>-1</v>
      </c>
      <c r="X64" s="983">
        <v>0.75</v>
      </c>
      <c r="Y64" s="981"/>
    </row>
    <row r="65" spans="1:25" ht="14.4" customHeight="1" x14ac:dyDescent="0.3">
      <c r="A65" s="948" t="s">
        <v>6942</v>
      </c>
      <c r="B65" s="943">
        <v>1</v>
      </c>
      <c r="C65" s="944">
        <v>1.66</v>
      </c>
      <c r="D65" s="933">
        <v>4</v>
      </c>
      <c r="E65" s="936">
        <v>1</v>
      </c>
      <c r="F65" s="937">
        <v>1.43</v>
      </c>
      <c r="G65" s="924">
        <v>3</v>
      </c>
      <c r="H65" s="945">
        <v>2</v>
      </c>
      <c r="I65" s="946">
        <v>2.85</v>
      </c>
      <c r="J65" s="926">
        <v>4</v>
      </c>
      <c r="K65" s="939">
        <v>1.35</v>
      </c>
      <c r="L65" s="938">
        <v>3</v>
      </c>
      <c r="M65" s="938">
        <v>24</v>
      </c>
      <c r="N65" s="940">
        <v>8</v>
      </c>
      <c r="O65" s="938" t="s">
        <v>6832</v>
      </c>
      <c r="P65" s="941" t="s">
        <v>6943</v>
      </c>
      <c r="Q65" s="942">
        <f t="shared" si="0"/>
        <v>1</v>
      </c>
      <c r="R65" s="979">
        <f t="shared" si="0"/>
        <v>1.1900000000000002</v>
      </c>
      <c r="S65" s="942">
        <f t="shared" si="1"/>
        <v>1</v>
      </c>
      <c r="T65" s="979">
        <f t="shared" si="2"/>
        <v>1.4200000000000002</v>
      </c>
      <c r="U65" s="986">
        <v>16</v>
      </c>
      <c r="V65" s="943">
        <v>8</v>
      </c>
      <c r="W65" s="943">
        <v>-8</v>
      </c>
      <c r="X65" s="984">
        <v>0.5</v>
      </c>
      <c r="Y65" s="982"/>
    </row>
    <row r="66" spans="1:25" ht="14.4" customHeight="1" x14ac:dyDescent="0.3">
      <c r="A66" s="947" t="s">
        <v>6944</v>
      </c>
      <c r="B66" s="928">
        <v>20</v>
      </c>
      <c r="C66" s="929">
        <v>14.9</v>
      </c>
      <c r="D66" s="930">
        <v>4.0999999999999996</v>
      </c>
      <c r="E66" s="932">
        <v>18</v>
      </c>
      <c r="F66" s="915">
        <v>14.55</v>
      </c>
      <c r="G66" s="916">
        <v>3.9</v>
      </c>
      <c r="H66" s="911">
        <v>22</v>
      </c>
      <c r="I66" s="912">
        <v>16.21</v>
      </c>
      <c r="J66" s="913">
        <v>3.7</v>
      </c>
      <c r="K66" s="917">
        <v>0.62</v>
      </c>
      <c r="L66" s="914">
        <v>1</v>
      </c>
      <c r="M66" s="914">
        <v>12</v>
      </c>
      <c r="N66" s="918">
        <v>4</v>
      </c>
      <c r="O66" s="914" t="s">
        <v>6832</v>
      </c>
      <c r="P66" s="931" t="s">
        <v>6945</v>
      </c>
      <c r="Q66" s="919">
        <f t="shared" si="0"/>
        <v>2</v>
      </c>
      <c r="R66" s="978">
        <f t="shared" si="0"/>
        <v>1.3100000000000005</v>
      </c>
      <c r="S66" s="919">
        <f t="shared" si="1"/>
        <v>4</v>
      </c>
      <c r="T66" s="978">
        <f t="shared" si="2"/>
        <v>1.6600000000000001</v>
      </c>
      <c r="U66" s="985">
        <v>88</v>
      </c>
      <c r="V66" s="928">
        <v>81.400000000000006</v>
      </c>
      <c r="W66" s="928">
        <v>-6.5999999999999943</v>
      </c>
      <c r="X66" s="983">
        <v>0.92500000000000004</v>
      </c>
      <c r="Y66" s="981">
        <v>14</v>
      </c>
    </row>
    <row r="67" spans="1:25" ht="14.4" customHeight="1" x14ac:dyDescent="0.3">
      <c r="A67" s="948" t="s">
        <v>6946</v>
      </c>
      <c r="B67" s="943">
        <v>2</v>
      </c>
      <c r="C67" s="944">
        <v>2.59</v>
      </c>
      <c r="D67" s="933">
        <v>7</v>
      </c>
      <c r="E67" s="936">
        <v>4</v>
      </c>
      <c r="F67" s="937">
        <v>4.04</v>
      </c>
      <c r="G67" s="924">
        <v>8</v>
      </c>
      <c r="H67" s="945">
        <v>2</v>
      </c>
      <c r="I67" s="946">
        <v>1.62</v>
      </c>
      <c r="J67" s="926">
        <v>6</v>
      </c>
      <c r="K67" s="939">
        <v>0.81</v>
      </c>
      <c r="L67" s="938">
        <v>2</v>
      </c>
      <c r="M67" s="938">
        <v>18</v>
      </c>
      <c r="N67" s="940">
        <v>6</v>
      </c>
      <c r="O67" s="938" t="s">
        <v>6832</v>
      </c>
      <c r="P67" s="941" t="s">
        <v>6947</v>
      </c>
      <c r="Q67" s="942">
        <f t="shared" si="0"/>
        <v>0</v>
      </c>
      <c r="R67" s="979">
        <f t="shared" si="0"/>
        <v>-0.96999999999999975</v>
      </c>
      <c r="S67" s="942">
        <f t="shared" si="1"/>
        <v>-2</v>
      </c>
      <c r="T67" s="979">
        <f t="shared" si="2"/>
        <v>-2.42</v>
      </c>
      <c r="U67" s="986">
        <v>12</v>
      </c>
      <c r="V67" s="943">
        <v>12</v>
      </c>
      <c r="W67" s="943">
        <v>0</v>
      </c>
      <c r="X67" s="984">
        <v>1</v>
      </c>
      <c r="Y67" s="982"/>
    </row>
    <row r="68" spans="1:25" ht="14.4" customHeight="1" x14ac:dyDescent="0.3">
      <c r="A68" s="947" t="s">
        <v>6948</v>
      </c>
      <c r="B68" s="928">
        <v>261</v>
      </c>
      <c r="C68" s="929">
        <v>246.38</v>
      </c>
      <c r="D68" s="930">
        <v>2.8</v>
      </c>
      <c r="E68" s="911">
        <v>321</v>
      </c>
      <c r="F68" s="912">
        <v>297.70999999999998</v>
      </c>
      <c r="G68" s="913">
        <v>2.8</v>
      </c>
      <c r="H68" s="914">
        <v>311</v>
      </c>
      <c r="I68" s="915">
        <v>288.74</v>
      </c>
      <c r="J68" s="916">
        <v>2.7</v>
      </c>
      <c r="K68" s="917">
        <v>0.89</v>
      </c>
      <c r="L68" s="914">
        <v>1</v>
      </c>
      <c r="M68" s="914">
        <v>12</v>
      </c>
      <c r="N68" s="918">
        <v>4</v>
      </c>
      <c r="O68" s="914" t="s">
        <v>6832</v>
      </c>
      <c r="P68" s="931" t="s">
        <v>6949</v>
      </c>
      <c r="Q68" s="919">
        <f t="shared" si="0"/>
        <v>50</v>
      </c>
      <c r="R68" s="978">
        <f t="shared" si="0"/>
        <v>42.360000000000014</v>
      </c>
      <c r="S68" s="919">
        <f t="shared" si="1"/>
        <v>-10</v>
      </c>
      <c r="T68" s="978">
        <f t="shared" si="2"/>
        <v>-8.9699999999999704</v>
      </c>
      <c r="U68" s="985">
        <v>1244</v>
      </c>
      <c r="V68" s="928">
        <v>839.7</v>
      </c>
      <c r="W68" s="928">
        <v>-404.29999999999995</v>
      </c>
      <c r="X68" s="983">
        <v>0.67500000000000004</v>
      </c>
      <c r="Y68" s="981">
        <v>20</v>
      </c>
    </row>
    <row r="69" spans="1:25" ht="14.4" customHeight="1" x14ac:dyDescent="0.3">
      <c r="A69" s="948" t="s">
        <v>6950</v>
      </c>
      <c r="B69" s="943">
        <v>43</v>
      </c>
      <c r="C69" s="944">
        <v>61.42</v>
      </c>
      <c r="D69" s="933">
        <v>4.0999999999999996</v>
      </c>
      <c r="E69" s="945">
        <v>36</v>
      </c>
      <c r="F69" s="946">
        <v>50.26</v>
      </c>
      <c r="G69" s="926">
        <v>4.5</v>
      </c>
      <c r="H69" s="938">
        <v>34</v>
      </c>
      <c r="I69" s="937">
        <v>47.22</v>
      </c>
      <c r="J69" s="924">
        <v>3.4</v>
      </c>
      <c r="K69" s="939">
        <v>1.37</v>
      </c>
      <c r="L69" s="938">
        <v>2</v>
      </c>
      <c r="M69" s="938">
        <v>21</v>
      </c>
      <c r="N69" s="940">
        <v>7</v>
      </c>
      <c r="O69" s="938" t="s">
        <v>6832</v>
      </c>
      <c r="P69" s="941" t="s">
        <v>6951</v>
      </c>
      <c r="Q69" s="942">
        <f t="shared" si="0"/>
        <v>-9</v>
      </c>
      <c r="R69" s="979">
        <f t="shared" si="0"/>
        <v>-14.200000000000003</v>
      </c>
      <c r="S69" s="942">
        <f t="shared" si="1"/>
        <v>-2</v>
      </c>
      <c r="T69" s="979">
        <f t="shared" si="2"/>
        <v>-3.0399999999999991</v>
      </c>
      <c r="U69" s="986">
        <v>238</v>
      </c>
      <c r="V69" s="943">
        <v>115.6</v>
      </c>
      <c r="W69" s="943">
        <v>-122.4</v>
      </c>
      <c r="X69" s="984">
        <v>0.48571428571428571</v>
      </c>
      <c r="Y69" s="982">
        <v>1</v>
      </c>
    </row>
    <row r="70" spans="1:25" ht="14.4" customHeight="1" x14ac:dyDescent="0.3">
      <c r="A70" s="948" t="s">
        <v>6952</v>
      </c>
      <c r="B70" s="943">
        <v>5</v>
      </c>
      <c r="C70" s="944">
        <v>8.89</v>
      </c>
      <c r="D70" s="933">
        <v>5.2</v>
      </c>
      <c r="E70" s="945">
        <v>3</v>
      </c>
      <c r="F70" s="946">
        <v>9.76</v>
      </c>
      <c r="G70" s="926">
        <v>10.7</v>
      </c>
      <c r="H70" s="938">
        <v>4</v>
      </c>
      <c r="I70" s="937">
        <v>6.57</v>
      </c>
      <c r="J70" s="924">
        <v>3.3</v>
      </c>
      <c r="K70" s="939">
        <v>1.76</v>
      </c>
      <c r="L70" s="938">
        <v>3</v>
      </c>
      <c r="M70" s="938">
        <v>27</v>
      </c>
      <c r="N70" s="940">
        <v>9</v>
      </c>
      <c r="O70" s="938" t="s">
        <v>6832</v>
      </c>
      <c r="P70" s="941" t="s">
        <v>6953</v>
      </c>
      <c r="Q70" s="942">
        <f t="shared" ref="Q70:R133" si="3">H70-B70</f>
        <v>-1</v>
      </c>
      <c r="R70" s="979">
        <f t="shared" si="3"/>
        <v>-2.3200000000000003</v>
      </c>
      <c r="S70" s="942">
        <f t="shared" ref="S70:S133" si="4">H70-E70</f>
        <v>1</v>
      </c>
      <c r="T70" s="979">
        <f t="shared" ref="T70:T133" si="5">I70-F70</f>
        <v>-3.1899999999999995</v>
      </c>
      <c r="U70" s="986">
        <v>36</v>
      </c>
      <c r="V70" s="943">
        <v>13.2</v>
      </c>
      <c r="W70" s="943">
        <v>-22.8</v>
      </c>
      <c r="X70" s="984">
        <v>0.36666666666666664</v>
      </c>
      <c r="Y70" s="982"/>
    </row>
    <row r="71" spans="1:25" ht="14.4" customHeight="1" x14ac:dyDescent="0.3">
      <c r="A71" s="947" t="s">
        <v>6954</v>
      </c>
      <c r="B71" s="928">
        <v>35</v>
      </c>
      <c r="C71" s="929">
        <v>19.920000000000002</v>
      </c>
      <c r="D71" s="930">
        <v>2.7</v>
      </c>
      <c r="E71" s="911">
        <v>41</v>
      </c>
      <c r="F71" s="912">
        <v>23.83</v>
      </c>
      <c r="G71" s="913">
        <v>2.5</v>
      </c>
      <c r="H71" s="914">
        <v>28</v>
      </c>
      <c r="I71" s="915">
        <v>15.46</v>
      </c>
      <c r="J71" s="916">
        <v>2.8</v>
      </c>
      <c r="K71" s="917">
        <v>0.54</v>
      </c>
      <c r="L71" s="914">
        <v>1</v>
      </c>
      <c r="M71" s="914">
        <v>12</v>
      </c>
      <c r="N71" s="918">
        <v>4</v>
      </c>
      <c r="O71" s="914" t="s">
        <v>6832</v>
      </c>
      <c r="P71" s="931" t="s">
        <v>6955</v>
      </c>
      <c r="Q71" s="919">
        <f t="shared" si="3"/>
        <v>-7</v>
      </c>
      <c r="R71" s="978">
        <f t="shared" si="3"/>
        <v>-4.4600000000000009</v>
      </c>
      <c r="S71" s="919">
        <f t="shared" si="4"/>
        <v>-13</v>
      </c>
      <c r="T71" s="978">
        <f t="shared" si="5"/>
        <v>-8.3699999999999974</v>
      </c>
      <c r="U71" s="985">
        <v>112</v>
      </c>
      <c r="V71" s="928">
        <v>78.399999999999991</v>
      </c>
      <c r="W71" s="928">
        <v>-33.600000000000009</v>
      </c>
      <c r="X71" s="983">
        <v>0.7</v>
      </c>
      <c r="Y71" s="981">
        <v>1</v>
      </c>
    </row>
    <row r="72" spans="1:25" ht="14.4" customHeight="1" x14ac:dyDescent="0.3">
      <c r="A72" s="948" t="s">
        <v>6956</v>
      </c>
      <c r="B72" s="943">
        <v>2</v>
      </c>
      <c r="C72" s="944">
        <v>1.61</v>
      </c>
      <c r="D72" s="933">
        <v>5</v>
      </c>
      <c r="E72" s="945"/>
      <c r="F72" s="946"/>
      <c r="G72" s="926"/>
      <c r="H72" s="938">
        <v>2</v>
      </c>
      <c r="I72" s="937">
        <v>1.69</v>
      </c>
      <c r="J72" s="924">
        <v>4</v>
      </c>
      <c r="K72" s="939">
        <v>0.8</v>
      </c>
      <c r="L72" s="938">
        <v>2</v>
      </c>
      <c r="M72" s="938">
        <v>21</v>
      </c>
      <c r="N72" s="940">
        <v>7</v>
      </c>
      <c r="O72" s="938" t="s">
        <v>6832</v>
      </c>
      <c r="P72" s="941" t="s">
        <v>6957</v>
      </c>
      <c r="Q72" s="942">
        <f t="shared" si="3"/>
        <v>0</v>
      </c>
      <c r="R72" s="979">
        <f t="shared" si="3"/>
        <v>7.9999999999999849E-2</v>
      </c>
      <c r="S72" s="942">
        <f t="shared" si="4"/>
        <v>2</v>
      </c>
      <c r="T72" s="979">
        <f t="shared" si="5"/>
        <v>1.69</v>
      </c>
      <c r="U72" s="986">
        <v>14</v>
      </c>
      <c r="V72" s="943">
        <v>8</v>
      </c>
      <c r="W72" s="943">
        <v>-6</v>
      </c>
      <c r="X72" s="984">
        <v>0.5714285714285714</v>
      </c>
      <c r="Y72" s="982"/>
    </row>
    <row r="73" spans="1:25" ht="14.4" customHeight="1" x14ac:dyDescent="0.3">
      <c r="A73" s="947" t="s">
        <v>6958</v>
      </c>
      <c r="B73" s="928">
        <v>6</v>
      </c>
      <c r="C73" s="929">
        <v>4.34</v>
      </c>
      <c r="D73" s="930">
        <v>4.2</v>
      </c>
      <c r="E73" s="932">
        <v>7</v>
      </c>
      <c r="F73" s="915">
        <v>4.6399999999999997</v>
      </c>
      <c r="G73" s="916">
        <v>3.7</v>
      </c>
      <c r="H73" s="911">
        <v>9</v>
      </c>
      <c r="I73" s="912">
        <v>6.27</v>
      </c>
      <c r="J73" s="913">
        <v>3.6</v>
      </c>
      <c r="K73" s="917">
        <v>0.61</v>
      </c>
      <c r="L73" s="914">
        <v>1</v>
      </c>
      <c r="M73" s="914">
        <v>12</v>
      </c>
      <c r="N73" s="918">
        <v>4</v>
      </c>
      <c r="O73" s="914" t="s">
        <v>6832</v>
      </c>
      <c r="P73" s="931" t="s">
        <v>6959</v>
      </c>
      <c r="Q73" s="919">
        <f t="shared" si="3"/>
        <v>3</v>
      </c>
      <c r="R73" s="978">
        <f t="shared" si="3"/>
        <v>1.9299999999999997</v>
      </c>
      <c r="S73" s="919">
        <f t="shared" si="4"/>
        <v>2</v>
      </c>
      <c r="T73" s="978">
        <f t="shared" si="5"/>
        <v>1.63</v>
      </c>
      <c r="U73" s="985">
        <v>36</v>
      </c>
      <c r="V73" s="928">
        <v>32.4</v>
      </c>
      <c r="W73" s="928">
        <v>-3.6000000000000014</v>
      </c>
      <c r="X73" s="983">
        <v>0.89999999999999991</v>
      </c>
      <c r="Y73" s="981">
        <v>6</v>
      </c>
    </row>
    <row r="74" spans="1:25" ht="14.4" customHeight="1" x14ac:dyDescent="0.3">
      <c r="A74" s="948" t="s">
        <v>6960</v>
      </c>
      <c r="B74" s="943">
        <v>3</v>
      </c>
      <c r="C74" s="944">
        <v>4.97</v>
      </c>
      <c r="D74" s="933">
        <v>10.3</v>
      </c>
      <c r="E74" s="936">
        <v>2</v>
      </c>
      <c r="F74" s="937">
        <v>2.5</v>
      </c>
      <c r="G74" s="924">
        <v>6</v>
      </c>
      <c r="H74" s="945">
        <v>3</v>
      </c>
      <c r="I74" s="946">
        <v>3.75</v>
      </c>
      <c r="J74" s="925">
        <v>9.6999999999999993</v>
      </c>
      <c r="K74" s="939">
        <v>1.25</v>
      </c>
      <c r="L74" s="938">
        <v>3</v>
      </c>
      <c r="M74" s="938">
        <v>27</v>
      </c>
      <c r="N74" s="940">
        <v>9</v>
      </c>
      <c r="O74" s="938" t="s">
        <v>6832</v>
      </c>
      <c r="P74" s="941" t="s">
        <v>6959</v>
      </c>
      <c r="Q74" s="942">
        <f t="shared" si="3"/>
        <v>0</v>
      </c>
      <c r="R74" s="979">
        <f t="shared" si="3"/>
        <v>-1.2199999999999998</v>
      </c>
      <c r="S74" s="942">
        <f t="shared" si="4"/>
        <v>1</v>
      </c>
      <c r="T74" s="979">
        <f t="shared" si="5"/>
        <v>1.25</v>
      </c>
      <c r="U74" s="986">
        <v>27</v>
      </c>
      <c r="V74" s="943">
        <v>29.099999999999998</v>
      </c>
      <c r="W74" s="943">
        <v>2.0999999999999979</v>
      </c>
      <c r="X74" s="984">
        <v>1.0777777777777777</v>
      </c>
      <c r="Y74" s="982">
        <v>9</v>
      </c>
    </row>
    <row r="75" spans="1:25" ht="14.4" customHeight="1" x14ac:dyDescent="0.3">
      <c r="A75" s="948" t="s">
        <v>6961</v>
      </c>
      <c r="B75" s="943">
        <v>1</v>
      </c>
      <c r="C75" s="944">
        <v>2.84</v>
      </c>
      <c r="D75" s="933">
        <v>10</v>
      </c>
      <c r="E75" s="936"/>
      <c r="F75" s="937"/>
      <c r="G75" s="924"/>
      <c r="H75" s="945"/>
      <c r="I75" s="946"/>
      <c r="J75" s="926"/>
      <c r="K75" s="939">
        <v>2.84</v>
      </c>
      <c r="L75" s="938">
        <v>5</v>
      </c>
      <c r="M75" s="938">
        <v>48</v>
      </c>
      <c r="N75" s="940">
        <v>16</v>
      </c>
      <c r="O75" s="938" t="s">
        <v>6832</v>
      </c>
      <c r="P75" s="941" t="s">
        <v>6959</v>
      </c>
      <c r="Q75" s="942">
        <f t="shared" si="3"/>
        <v>-1</v>
      </c>
      <c r="R75" s="979">
        <f t="shared" si="3"/>
        <v>-2.84</v>
      </c>
      <c r="S75" s="942">
        <f t="shared" si="4"/>
        <v>0</v>
      </c>
      <c r="T75" s="979">
        <f t="shared" si="5"/>
        <v>0</v>
      </c>
      <c r="U75" s="986" t="s">
        <v>581</v>
      </c>
      <c r="V75" s="943" t="s">
        <v>581</v>
      </c>
      <c r="W75" s="943" t="s">
        <v>581</v>
      </c>
      <c r="X75" s="984" t="s">
        <v>581</v>
      </c>
      <c r="Y75" s="982"/>
    </row>
    <row r="76" spans="1:25" ht="14.4" customHeight="1" x14ac:dyDescent="0.3">
      <c r="A76" s="947" t="s">
        <v>6962</v>
      </c>
      <c r="B76" s="920">
        <v>98</v>
      </c>
      <c r="C76" s="921">
        <v>59.3</v>
      </c>
      <c r="D76" s="922">
        <v>3</v>
      </c>
      <c r="E76" s="932">
        <v>74</v>
      </c>
      <c r="F76" s="915">
        <v>46.05</v>
      </c>
      <c r="G76" s="916">
        <v>3.1</v>
      </c>
      <c r="H76" s="914">
        <v>72</v>
      </c>
      <c r="I76" s="915">
        <v>45.46</v>
      </c>
      <c r="J76" s="916">
        <v>3</v>
      </c>
      <c r="K76" s="917">
        <v>0.6</v>
      </c>
      <c r="L76" s="914">
        <v>1</v>
      </c>
      <c r="M76" s="914">
        <v>9</v>
      </c>
      <c r="N76" s="918">
        <v>3</v>
      </c>
      <c r="O76" s="914" t="s">
        <v>6832</v>
      </c>
      <c r="P76" s="931" t="s">
        <v>6963</v>
      </c>
      <c r="Q76" s="919">
        <f t="shared" si="3"/>
        <v>-26</v>
      </c>
      <c r="R76" s="978">
        <f t="shared" si="3"/>
        <v>-13.839999999999996</v>
      </c>
      <c r="S76" s="919">
        <f t="shared" si="4"/>
        <v>-2</v>
      </c>
      <c r="T76" s="978">
        <f t="shared" si="5"/>
        <v>-0.58999999999999631</v>
      </c>
      <c r="U76" s="985">
        <v>216</v>
      </c>
      <c r="V76" s="928">
        <v>216</v>
      </c>
      <c r="W76" s="928">
        <v>0</v>
      </c>
      <c r="X76" s="983">
        <v>1</v>
      </c>
      <c r="Y76" s="981">
        <v>5</v>
      </c>
    </row>
    <row r="77" spans="1:25" ht="14.4" customHeight="1" x14ac:dyDescent="0.3">
      <c r="A77" s="948" t="s">
        <v>6964</v>
      </c>
      <c r="B77" s="934">
        <v>3</v>
      </c>
      <c r="C77" s="935">
        <v>1.86</v>
      </c>
      <c r="D77" s="923">
        <v>2.7</v>
      </c>
      <c r="E77" s="936">
        <v>5</v>
      </c>
      <c r="F77" s="937">
        <v>3.26</v>
      </c>
      <c r="G77" s="924">
        <v>3</v>
      </c>
      <c r="H77" s="938">
        <v>1</v>
      </c>
      <c r="I77" s="937">
        <v>0.62</v>
      </c>
      <c r="J77" s="925">
        <v>10</v>
      </c>
      <c r="K77" s="939">
        <v>0.62</v>
      </c>
      <c r="L77" s="938">
        <v>1</v>
      </c>
      <c r="M77" s="938">
        <v>12</v>
      </c>
      <c r="N77" s="940">
        <v>4</v>
      </c>
      <c r="O77" s="938" t="s">
        <v>6832</v>
      </c>
      <c r="P77" s="941" t="s">
        <v>6965</v>
      </c>
      <c r="Q77" s="942">
        <f t="shared" si="3"/>
        <v>-2</v>
      </c>
      <c r="R77" s="979">
        <f t="shared" si="3"/>
        <v>-1.2400000000000002</v>
      </c>
      <c r="S77" s="942">
        <f t="shared" si="4"/>
        <v>-4</v>
      </c>
      <c r="T77" s="979">
        <f t="shared" si="5"/>
        <v>-2.6399999999999997</v>
      </c>
      <c r="U77" s="986">
        <v>4</v>
      </c>
      <c r="V77" s="943">
        <v>10</v>
      </c>
      <c r="W77" s="943">
        <v>6</v>
      </c>
      <c r="X77" s="984">
        <v>2.5</v>
      </c>
      <c r="Y77" s="982">
        <v>6</v>
      </c>
    </row>
    <row r="78" spans="1:25" ht="14.4" customHeight="1" x14ac:dyDescent="0.3">
      <c r="A78" s="947" t="s">
        <v>6966</v>
      </c>
      <c r="B78" s="928"/>
      <c r="C78" s="929"/>
      <c r="D78" s="930"/>
      <c r="E78" s="911">
        <v>1</v>
      </c>
      <c r="F78" s="912">
        <v>4.5199999999999996</v>
      </c>
      <c r="G78" s="913">
        <v>17</v>
      </c>
      <c r="H78" s="914"/>
      <c r="I78" s="915"/>
      <c r="J78" s="916"/>
      <c r="K78" s="917">
        <v>4.5199999999999996</v>
      </c>
      <c r="L78" s="914">
        <v>5</v>
      </c>
      <c r="M78" s="914">
        <v>42</v>
      </c>
      <c r="N78" s="918">
        <v>14</v>
      </c>
      <c r="O78" s="914" t="s">
        <v>6832</v>
      </c>
      <c r="P78" s="931" t="s">
        <v>6967</v>
      </c>
      <c r="Q78" s="919">
        <f t="shared" si="3"/>
        <v>0</v>
      </c>
      <c r="R78" s="978">
        <f t="shared" si="3"/>
        <v>0</v>
      </c>
      <c r="S78" s="919">
        <f t="shared" si="4"/>
        <v>-1</v>
      </c>
      <c r="T78" s="978">
        <f t="shared" si="5"/>
        <v>-4.5199999999999996</v>
      </c>
      <c r="U78" s="985" t="s">
        <v>581</v>
      </c>
      <c r="V78" s="928" t="s">
        <v>581</v>
      </c>
      <c r="W78" s="928" t="s">
        <v>581</v>
      </c>
      <c r="X78" s="983" t="s">
        <v>581</v>
      </c>
      <c r="Y78" s="981"/>
    </row>
    <row r="79" spans="1:25" ht="14.4" customHeight="1" x14ac:dyDescent="0.3">
      <c r="A79" s="947" t="s">
        <v>6968</v>
      </c>
      <c r="B79" s="928"/>
      <c r="C79" s="929"/>
      <c r="D79" s="930"/>
      <c r="E79" s="932">
        <v>2</v>
      </c>
      <c r="F79" s="915">
        <v>0.99</v>
      </c>
      <c r="G79" s="916">
        <v>5.5</v>
      </c>
      <c r="H79" s="911">
        <v>4</v>
      </c>
      <c r="I79" s="912">
        <v>1.89</v>
      </c>
      <c r="J79" s="913">
        <v>2.8</v>
      </c>
      <c r="K79" s="917">
        <v>0.49</v>
      </c>
      <c r="L79" s="914">
        <v>2</v>
      </c>
      <c r="M79" s="914">
        <v>21</v>
      </c>
      <c r="N79" s="918">
        <v>7</v>
      </c>
      <c r="O79" s="914" t="s">
        <v>6832</v>
      </c>
      <c r="P79" s="931" t="s">
        <v>6969</v>
      </c>
      <c r="Q79" s="919">
        <f t="shared" si="3"/>
        <v>4</v>
      </c>
      <c r="R79" s="978">
        <f t="shared" si="3"/>
        <v>1.89</v>
      </c>
      <c r="S79" s="919">
        <f t="shared" si="4"/>
        <v>2</v>
      </c>
      <c r="T79" s="978">
        <f t="shared" si="5"/>
        <v>0.89999999999999991</v>
      </c>
      <c r="U79" s="985">
        <v>28</v>
      </c>
      <c r="V79" s="928">
        <v>11.2</v>
      </c>
      <c r="W79" s="928">
        <v>-16.8</v>
      </c>
      <c r="X79" s="983">
        <v>0.39999999999999997</v>
      </c>
      <c r="Y79" s="981"/>
    </row>
    <row r="80" spans="1:25" ht="14.4" customHeight="1" x14ac:dyDescent="0.3">
      <c r="A80" s="947" t="s">
        <v>6970</v>
      </c>
      <c r="B80" s="928">
        <v>7</v>
      </c>
      <c r="C80" s="929">
        <v>3.31</v>
      </c>
      <c r="D80" s="930">
        <v>4.3</v>
      </c>
      <c r="E80" s="932">
        <v>4</v>
      </c>
      <c r="F80" s="915">
        <v>1.9</v>
      </c>
      <c r="G80" s="916">
        <v>3.5</v>
      </c>
      <c r="H80" s="911">
        <v>8</v>
      </c>
      <c r="I80" s="912">
        <v>3.89</v>
      </c>
      <c r="J80" s="913">
        <v>4.3</v>
      </c>
      <c r="K80" s="917">
        <v>0.47</v>
      </c>
      <c r="L80" s="914">
        <v>2</v>
      </c>
      <c r="M80" s="914">
        <v>21</v>
      </c>
      <c r="N80" s="918">
        <v>7</v>
      </c>
      <c r="O80" s="914" t="s">
        <v>6832</v>
      </c>
      <c r="P80" s="931" t="s">
        <v>6971</v>
      </c>
      <c r="Q80" s="919">
        <f t="shared" si="3"/>
        <v>1</v>
      </c>
      <c r="R80" s="978">
        <f t="shared" si="3"/>
        <v>0.58000000000000007</v>
      </c>
      <c r="S80" s="919">
        <f t="shared" si="4"/>
        <v>4</v>
      </c>
      <c r="T80" s="978">
        <f t="shared" si="5"/>
        <v>1.9900000000000002</v>
      </c>
      <c r="U80" s="985">
        <v>56</v>
      </c>
      <c r="V80" s="928">
        <v>34.4</v>
      </c>
      <c r="W80" s="928">
        <v>-21.6</v>
      </c>
      <c r="X80" s="983">
        <v>0.61428571428571421</v>
      </c>
      <c r="Y80" s="981">
        <v>2</v>
      </c>
    </row>
    <row r="81" spans="1:25" ht="14.4" customHeight="1" x14ac:dyDescent="0.3">
      <c r="A81" s="948" t="s">
        <v>6972</v>
      </c>
      <c r="B81" s="943"/>
      <c r="C81" s="944"/>
      <c r="D81" s="933"/>
      <c r="E81" s="936"/>
      <c r="F81" s="937"/>
      <c r="G81" s="924"/>
      <c r="H81" s="945">
        <v>2</v>
      </c>
      <c r="I81" s="946">
        <v>1.36</v>
      </c>
      <c r="J81" s="926">
        <v>5.5</v>
      </c>
      <c r="K81" s="939">
        <v>0.63</v>
      </c>
      <c r="L81" s="938">
        <v>3</v>
      </c>
      <c r="M81" s="938">
        <v>27</v>
      </c>
      <c r="N81" s="940">
        <v>9</v>
      </c>
      <c r="O81" s="938" t="s">
        <v>6832</v>
      </c>
      <c r="P81" s="941" t="s">
        <v>6973</v>
      </c>
      <c r="Q81" s="942">
        <f t="shared" si="3"/>
        <v>2</v>
      </c>
      <c r="R81" s="979">
        <f t="shared" si="3"/>
        <v>1.36</v>
      </c>
      <c r="S81" s="942">
        <f t="shared" si="4"/>
        <v>2</v>
      </c>
      <c r="T81" s="979">
        <f t="shared" si="5"/>
        <v>1.36</v>
      </c>
      <c r="U81" s="986">
        <v>18</v>
      </c>
      <c r="V81" s="943">
        <v>11</v>
      </c>
      <c r="W81" s="943">
        <v>-7</v>
      </c>
      <c r="X81" s="984">
        <v>0.61111111111111116</v>
      </c>
      <c r="Y81" s="982"/>
    </row>
    <row r="82" spans="1:25" ht="14.4" customHeight="1" x14ac:dyDescent="0.3">
      <c r="A82" s="947" t="s">
        <v>6974</v>
      </c>
      <c r="B82" s="920">
        <v>26</v>
      </c>
      <c r="C82" s="921">
        <v>8.67</v>
      </c>
      <c r="D82" s="922">
        <v>2.7</v>
      </c>
      <c r="E82" s="932">
        <v>22</v>
      </c>
      <c r="F82" s="915">
        <v>7.1</v>
      </c>
      <c r="G82" s="916">
        <v>2.6</v>
      </c>
      <c r="H82" s="914">
        <v>16</v>
      </c>
      <c r="I82" s="915">
        <v>5.59</v>
      </c>
      <c r="J82" s="916">
        <v>2.8</v>
      </c>
      <c r="K82" s="917">
        <v>0.32</v>
      </c>
      <c r="L82" s="914">
        <v>1</v>
      </c>
      <c r="M82" s="914">
        <v>9</v>
      </c>
      <c r="N82" s="918">
        <v>3</v>
      </c>
      <c r="O82" s="914" t="s">
        <v>6832</v>
      </c>
      <c r="P82" s="931" t="s">
        <v>6975</v>
      </c>
      <c r="Q82" s="919">
        <f t="shared" si="3"/>
        <v>-10</v>
      </c>
      <c r="R82" s="978">
        <f t="shared" si="3"/>
        <v>-3.08</v>
      </c>
      <c r="S82" s="919">
        <f t="shared" si="4"/>
        <v>-6</v>
      </c>
      <c r="T82" s="978">
        <f t="shared" si="5"/>
        <v>-1.5099999999999998</v>
      </c>
      <c r="U82" s="985">
        <v>48</v>
      </c>
      <c r="V82" s="928">
        <v>44.8</v>
      </c>
      <c r="W82" s="928">
        <v>-3.2000000000000028</v>
      </c>
      <c r="X82" s="983">
        <v>0.93333333333333324</v>
      </c>
      <c r="Y82" s="981">
        <v>10</v>
      </c>
    </row>
    <row r="83" spans="1:25" ht="14.4" customHeight="1" x14ac:dyDescent="0.3">
      <c r="A83" s="948" t="s">
        <v>6976</v>
      </c>
      <c r="B83" s="934">
        <v>8</v>
      </c>
      <c r="C83" s="935">
        <v>3.68</v>
      </c>
      <c r="D83" s="923">
        <v>6.6</v>
      </c>
      <c r="E83" s="936">
        <v>9</v>
      </c>
      <c r="F83" s="937">
        <v>3.95</v>
      </c>
      <c r="G83" s="924">
        <v>3.4</v>
      </c>
      <c r="H83" s="938">
        <v>5</v>
      </c>
      <c r="I83" s="937">
        <v>2.25</v>
      </c>
      <c r="J83" s="924">
        <v>3</v>
      </c>
      <c r="K83" s="939">
        <v>0.42</v>
      </c>
      <c r="L83" s="938">
        <v>2</v>
      </c>
      <c r="M83" s="938">
        <v>15</v>
      </c>
      <c r="N83" s="940">
        <v>5</v>
      </c>
      <c r="O83" s="938" t="s">
        <v>6832</v>
      </c>
      <c r="P83" s="941" t="s">
        <v>6977</v>
      </c>
      <c r="Q83" s="942">
        <f t="shared" si="3"/>
        <v>-3</v>
      </c>
      <c r="R83" s="979">
        <f t="shared" si="3"/>
        <v>-1.4300000000000002</v>
      </c>
      <c r="S83" s="942">
        <f t="shared" si="4"/>
        <v>-4</v>
      </c>
      <c r="T83" s="979">
        <f t="shared" si="5"/>
        <v>-1.7000000000000002</v>
      </c>
      <c r="U83" s="986">
        <v>25</v>
      </c>
      <c r="V83" s="943">
        <v>15</v>
      </c>
      <c r="W83" s="943">
        <v>-10</v>
      </c>
      <c r="X83" s="984">
        <v>0.6</v>
      </c>
      <c r="Y83" s="982"/>
    </row>
    <row r="84" spans="1:25" ht="14.4" customHeight="1" x14ac:dyDescent="0.3">
      <c r="A84" s="948" t="s">
        <v>6978</v>
      </c>
      <c r="B84" s="934"/>
      <c r="C84" s="935"/>
      <c r="D84" s="923"/>
      <c r="E84" s="936">
        <v>1</v>
      </c>
      <c r="F84" s="937">
        <v>0.72</v>
      </c>
      <c r="G84" s="924">
        <v>3</v>
      </c>
      <c r="H84" s="938">
        <v>3</v>
      </c>
      <c r="I84" s="937">
        <v>2.16</v>
      </c>
      <c r="J84" s="924">
        <v>4.3</v>
      </c>
      <c r="K84" s="939">
        <v>0.72</v>
      </c>
      <c r="L84" s="938">
        <v>3</v>
      </c>
      <c r="M84" s="938">
        <v>24</v>
      </c>
      <c r="N84" s="940">
        <v>8</v>
      </c>
      <c r="O84" s="938" t="s">
        <v>6832</v>
      </c>
      <c r="P84" s="941" t="s">
        <v>6979</v>
      </c>
      <c r="Q84" s="942">
        <f t="shared" si="3"/>
        <v>3</v>
      </c>
      <c r="R84" s="979">
        <f t="shared" si="3"/>
        <v>2.16</v>
      </c>
      <c r="S84" s="942">
        <f t="shared" si="4"/>
        <v>2</v>
      </c>
      <c r="T84" s="979">
        <f t="shared" si="5"/>
        <v>1.4400000000000002</v>
      </c>
      <c r="U84" s="986">
        <v>24</v>
      </c>
      <c r="V84" s="943">
        <v>12.899999999999999</v>
      </c>
      <c r="W84" s="943">
        <v>-11.100000000000001</v>
      </c>
      <c r="X84" s="984">
        <v>0.53749999999999998</v>
      </c>
      <c r="Y84" s="982"/>
    </row>
    <row r="85" spans="1:25" ht="14.4" customHeight="1" x14ac:dyDescent="0.3">
      <c r="A85" s="947" t="s">
        <v>6980</v>
      </c>
      <c r="B85" s="920">
        <v>1</v>
      </c>
      <c r="C85" s="921">
        <v>0.56999999999999995</v>
      </c>
      <c r="D85" s="922">
        <v>2</v>
      </c>
      <c r="E85" s="932"/>
      <c r="F85" s="915"/>
      <c r="G85" s="916"/>
      <c r="H85" s="914"/>
      <c r="I85" s="915"/>
      <c r="J85" s="916"/>
      <c r="K85" s="917">
        <v>0.56999999999999995</v>
      </c>
      <c r="L85" s="914">
        <v>2</v>
      </c>
      <c r="M85" s="914">
        <v>21</v>
      </c>
      <c r="N85" s="918">
        <v>7</v>
      </c>
      <c r="O85" s="914" t="s">
        <v>6832</v>
      </c>
      <c r="P85" s="931" t="s">
        <v>6981</v>
      </c>
      <c r="Q85" s="919">
        <f t="shared" si="3"/>
        <v>-1</v>
      </c>
      <c r="R85" s="978">
        <f t="shared" si="3"/>
        <v>-0.56999999999999995</v>
      </c>
      <c r="S85" s="919">
        <f t="shared" si="4"/>
        <v>0</v>
      </c>
      <c r="T85" s="978">
        <f t="shared" si="5"/>
        <v>0</v>
      </c>
      <c r="U85" s="985" t="s">
        <v>581</v>
      </c>
      <c r="V85" s="928" t="s">
        <v>581</v>
      </c>
      <c r="W85" s="928" t="s">
        <v>581</v>
      </c>
      <c r="X85" s="983" t="s">
        <v>581</v>
      </c>
      <c r="Y85" s="981"/>
    </row>
    <row r="86" spans="1:25" ht="14.4" customHeight="1" x14ac:dyDescent="0.3">
      <c r="A86" s="947" t="s">
        <v>6982</v>
      </c>
      <c r="B86" s="928">
        <v>6</v>
      </c>
      <c r="C86" s="929">
        <v>2.57</v>
      </c>
      <c r="D86" s="930">
        <v>3</v>
      </c>
      <c r="E86" s="911">
        <v>10</v>
      </c>
      <c r="F86" s="912">
        <v>4.12</v>
      </c>
      <c r="G86" s="913">
        <v>3.1</v>
      </c>
      <c r="H86" s="914">
        <v>4</v>
      </c>
      <c r="I86" s="915">
        <v>1.73</v>
      </c>
      <c r="J86" s="916">
        <v>2.5</v>
      </c>
      <c r="K86" s="917">
        <v>0.43</v>
      </c>
      <c r="L86" s="914">
        <v>2</v>
      </c>
      <c r="M86" s="914">
        <v>18</v>
      </c>
      <c r="N86" s="918">
        <v>6</v>
      </c>
      <c r="O86" s="914" t="s">
        <v>6832</v>
      </c>
      <c r="P86" s="931" t="s">
        <v>6983</v>
      </c>
      <c r="Q86" s="919">
        <f t="shared" si="3"/>
        <v>-2</v>
      </c>
      <c r="R86" s="978">
        <f t="shared" si="3"/>
        <v>-0.83999999999999986</v>
      </c>
      <c r="S86" s="919">
        <f t="shared" si="4"/>
        <v>-6</v>
      </c>
      <c r="T86" s="978">
        <f t="shared" si="5"/>
        <v>-2.39</v>
      </c>
      <c r="U86" s="985">
        <v>24</v>
      </c>
      <c r="V86" s="928">
        <v>10</v>
      </c>
      <c r="W86" s="928">
        <v>-14</v>
      </c>
      <c r="X86" s="983">
        <v>0.41666666666666669</v>
      </c>
      <c r="Y86" s="981"/>
    </row>
    <row r="87" spans="1:25" ht="14.4" customHeight="1" x14ac:dyDescent="0.3">
      <c r="A87" s="948" t="s">
        <v>6984</v>
      </c>
      <c r="B87" s="943">
        <v>1</v>
      </c>
      <c r="C87" s="944">
        <v>0.56999999999999995</v>
      </c>
      <c r="D87" s="933">
        <v>8</v>
      </c>
      <c r="E87" s="945">
        <v>2</v>
      </c>
      <c r="F87" s="946">
        <v>1.01</v>
      </c>
      <c r="G87" s="926">
        <v>5</v>
      </c>
      <c r="H87" s="938">
        <v>4</v>
      </c>
      <c r="I87" s="937">
        <v>2.02</v>
      </c>
      <c r="J87" s="924">
        <v>3</v>
      </c>
      <c r="K87" s="939">
        <v>0.5</v>
      </c>
      <c r="L87" s="938">
        <v>2</v>
      </c>
      <c r="M87" s="938">
        <v>21</v>
      </c>
      <c r="N87" s="940">
        <v>7</v>
      </c>
      <c r="O87" s="938" t="s">
        <v>6832</v>
      </c>
      <c r="P87" s="941" t="s">
        <v>6985</v>
      </c>
      <c r="Q87" s="942">
        <f t="shared" si="3"/>
        <v>3</v>
      </c>
      <c r="R87" s="979">
        <f t="shared" si="3"/>
        <v>1.4500000000000002</v>
      </c>
      <c r="S87" s="942">
        <f t="shared" si="4"/>
        <v>2</v>
      </c>
      <c r="T87" s="979">
        <f t="shared" si="5"/>
        <v>1.01</v>
      </c>
      <c r="U87" s="986">
        <v>28</v>
      </c>
      <c r="V87" s="943">
        <v>12</v>
      </c>
      <c r="W87" s="943">
        <v>-16</v>
      </c>
      <c r="X87" s="984">
        <v>0.42857142857142855</v>
      </c>
      <c r="Y87" s="982"/>
    </row>
    <row r="88" spans="1:25" ht="14.4" customHeight="1" x14ac:dyDescent="0.3">
      <c r="A88" s="947" t="s">
        <v>6986</v>
      </c>
      <c r="B88" s="928"/>
      <c r="C88" s="929"/>
      <c r="D88" s="930"/>
      <c r="E88" s="911">
        <v>1</v>
      </c>
      <c r="F88" s="912">
        <v>0.44</v>
      </c>
      <c r="G88" s="913">
        <v>8</v>
      </c>
      <c r="H88" s="914"/>
      <c r="I88" s="915"/>
      <c r="J88" s="916"/>
      <c r="K88" s="917">
        <v>0.42</v>
      </c>
      <c r="L88" s="914">
        <v>2</v>
      </c>
      <c r="M88" s="914">
        <v>18</v>
      </c>
      <c r="N88" s="918">
        <v>6</v>
      </c>
      <c r="O88" s="914" t="s">
        <v>6832</v>
      </c>
      <c r="P88" s="931" t="s">
        <v>6987</v>
      </c>
      <c r="Q88" s="919">
        <f t="shared" si="3"/>
        <v>0</v>
      </c>
      <c r="R88" s="978">
        <f t="shared" si="3"/>
        <v>0</v>
      </c>
      <c r="S88" s="919">
        <f t="shared" si="4"/>
        <v>-1</v>
      </c>
      <c r="T88" s="978">
        <f t="shared" si="5"/>
        <v>-0.44</v>
      </c>
      <c r="U88" s="985" t="s">
        <v>581</v>
      </c>
      <c r="V88" s="928" t="s">
        <v>581</v>
      </c>
      <c r="W88" s="928" t="s">
        <v>581</v>
      </c>
      <c r="X88" s="983" t="s">
        <v>581</v>
      </c>
      <c r="Y88" s="981"/>
    </row>
    <row r="89" spans="1:25" ht="14.4" customHeight="1" x14ac:dyDescent="0.3">
      <c r="A89" s="947" t="s">
        <v>6988</v>
      </c>
      <c r="B89" s="928">
        <v>1</v>
      </c>
      <c r="C89" s="929">
        <v>0.51</v>
      </c>
      <c r="D89" s="930">
        <v>2</v>
      </c>
      <c r="E89" s="911">
        <v>4</v>
      </c>
      <c r="F89" s="912">
        <v>2.0299999999999998</v>
      </c>
      <c r="G89" s="913">
        <v>5</v>
      </c>
      <c r="H89" s="914"/>
      <c r="I89" s="915"/>
      <c r="J89" s="916"/>
      <c r="K89" s="917">
        <v>0.51</v>
      </c>
      <c r="L89" s="914">
        <v>2</v>
      </c>
      <c r="M89" s="914">
        <v>21</v>
      </c>
      <c r="N89" s="918">
        <v>7</v>
      </c>
      <c r="O89" s="914" t="s">
        <v>6832</v>
      </c>
      <c r="P89" s="931" t="s">
        <v>6989</v>
      </c>
      <c r="Q89" s="919">
        <f t="shared" si="3"/>
        <v>-1</v>
      </c>
      <c r="R89" s="978">
        <f t="shared" si="3"/>
        <v>-0.51</v>
      </c>
      <c r="S89" s="919">
        <f t="shared" si="4"/>
        <v>-4</v>
      </c>
      <c r="T89" s="978">
        <f t="shared" si="5"/>
        <v>-2.0299999999999998</v>
      </c>
      <c r="U89" s="985" t="s">
        <v>581</v>
      </c>
      <c r="V89" s="928" t="s">
        <v>581</v>
      </c>
      <c r="W89" s="928" t="s">
        <v>581</v>
      </c>
      <c r="X89" s="983" t="s">
        <v>581</v>
      </c>
      <c r="Y89" s="981"/>
    </row>
    <row r="90" spans="1:25" ht="14.4" customHeight="1" x14ac:dyDescent="0.3">
      <c r="A90" s="948" t="s">
        <v>6990</v>
      </c>
      <c r="B90" s="943"/>
      <c r="C90" s="944"/>
      <c r="D90" s="933"/>
      <c r="E90" s="945">
        <v>1</v>
      </c>
      <c r="F90" s="946">
        <v>0.67</v>
      </c>
      <c r="G90" s="926">
        <v>9</v>
      </c>
      <c r="H90" s="938"/>
      <c r="I90" s="937"/>
      <c r="J90" s="924"/>
      <c r="K90" s="939">
        <v>0.67</v>
      </c>
      <c r="L90" s="938">
        <v>3</v>
      </c>
      <c r="M90" s="938">
        <v>27</v>
      </c>
      <c r="N90" s="940">
        <v>9</v>
      </c>
      <c r="O90" s="938" t="s">
        <v>6832</v>
      </c>
      <c r="P90" s="941" t="s">
        <v>6989</v>
      </c>
      <c r="Q90" s="942">
        <f t="shared" si="3"/>
        <v>0</v>
      </c>
      <c r="R90" s="979">
        <f t="shared" si="3"/>
        <v>0</v>
      </c>
      <c r="S90" s="942">
        <f t="shared" si="4"/>
        <v>-1</v>
      </c>
      <c r="T90" s="979">
        <f t="shared" si="5"/>
        <v>-0.67</v>
      </c>
      <c r="U90" s="986" t="s">
        <v>581</v>
      </c>
      <c r="V90" s="943" t="s">
        <v>581</v>
      </c>
      <c r="W90" s="943" t="s">
        <v>581</v>
      </c>
      <c r="X90" s="984" t="s">
        <v>581</v>
      </c>
      <c r="Y90" s="982"/>
    </row>
    <row r="91" spans="1:25" ht="14.4" customHeight="1" x14ac:dyDescent="0.3">
      <c r="A91" s="947" t="s">
        <v>6991</v>
      </c>
      <c r="B91" s="928">
        <v>3</v>
      </c>
      <c r="C91" s="929">
        <v>1.05</v>
      </c>
      <c r="D91" s="930">
        <v>3</v>
      </c>
      <c r="E91" s="911">
        <v>6</v>
      </c>
      <c r="F91" s="912">
        <v>2.09</v>
      </c>
      <c r="G91" s="913">
        <v>4.8</v>
      </c>
      <c r="H91" s="914">
        <v>4</v>
      </c>
      <c r="I91" s="915">
        <v>1.39</v>
      </c>
      <c r="J91" s="916">
        <v>2.8</v>
      </c>
      <c r="K91" s="917">
        <v>0.35</v>
      </c>
      <c r="L91" s="914">
        <v>1</v>
      </c>
      <c r="M91" s="914">
        <v>12</v>
      </c>
      <c r="N91" s="918">
        <v>4</v>
      </c>
      <c r="O91" s="914" t="s">
        <v>6832</v>
      </c>
      <c r="P91" s="931" t="s">
        <v>6992</v>
      </c>
      <c r="Q91" s="919">
        <f t="shared" si="3"/>
        <v>1</v>
      </c>
      <c r="R91" s="978">
        <f t="shared" si="3"/>
        <v>0.33999999999999986</v>
      </c>
      <c r="S91" s="919">
        <f t="shared" si="4"/>
        <v>-2</v>
      </c>
      <c r="T91" s="978">
        <f t="shared" si="5"/>
        <v>-0.7</v>
      </c>
      <c r="U91" s="985">
        <v>16</v>
      </c>
      <c r="V91" s="928">
        <v>11.2</v>
      </c>
      <c r="W91" s="928">
        <v>-4.8000000000000007</v>
      </c>
      <c r="X91" s="983">
        <v>0.7</v>
      </c>
      <c r="Y91" s="981"/>
    </row>
    <row r="92" spans="1:25" ht="14.4" customHeight="1" x14ac:dyDescent="0.3">
      <c r="A92" s="948" t="s">
        <v>6993</v>
      </c>
      <c r="B92" s="943">
        <v>2</v>
      </c>
      <c r="C92" s="944">
        <v>0.98</v>
      </c>
      <c r="D92" s="933">
        <v>3</v>
      </c>
      <c r="E92" s="945"/>
      <c r="F92" s="946"/>
      <c r="G92" s="926"/>
      <c r="H92" s="938"/>
      <c r="I92" s="937"/>
      <c r="J92" s="924"/>
      <c r="K92" s="939">
        <v>0.49</v>
      </c>
      <c r="L92" s="938">
        <v>2</v>
      </c>
      <c r="M92" s="938">
        <v>18</v>
      </c>
      <c r="N92" s="940">
        <v>6</v>
      </c>
      <c r="O92" s="938" t="s">
        <v>6832</v>
      </c>
      <c r="P92" s="941" t="s">
        <v>6992</v>
      </c>
      <c r="Q92" s="942">
        <f t="shared" si="3"/>
        <v>-2</v>
      </c>
      <c r="R92" s="979">
        <f t="shared" si="3"/>
        <v>-0.98</v>
      </c>
      <c r="S92" s="942">
        <f t="shared" si="4"/>
        <v>0</v>
      </c>
      <c r="T92" s="979">
        <f t="shared" si="5"/>
        <v>0</v>
      </c>
      <c r="U92" s="986" t="s">
        <v>581</v>
      </c>
      <c r="V92" s="943" t="s">
        <v>581</v>
      </c>
      <c r="W92" s="943" t="s">
        <v>581</v>
      </c>
      <c r="X92" s="984" t="s">
        <v>581</v>
      </c>
      <c r="Y92" s="982"/>
    </row>
    <row r="93" spans="1:25" ht="14.4" customHeight="1" x14ac:dyDescent="0.3">
      <c r="A93" s="947" t="s">
        <v>6994</v>
      </c>
      <c r="B93" s="920">
        <v>10</v>
      </c>
      <c r="C93" s="921">
        <v>3.33</v>
      </c>
      <c r="D93" s="922">
        <v>3.3</v>
      </c>
      <c r="E93" s="932">
        <v>11</v>
      </c>
      <c r="F93" s="915">
        <v>3.36</v>
      </c>
      <c r="G93" s="916">
        <v>2.4</v>
      </c>
      <c r="H93" s="914">
        <v>8</v>
      </c>
      <c r="I93" s="915">
        <v>2.44</v>
      </c>
      <c r="J93" s="916">
        <v>2.1</v>
      </c>
      <c r="K93" s="917">
        <v>0.3</v>
      </c>
      <c r="L93" s="914">
        <v>1</v>
      </c>
      <c r="M93" s="914">
        <v>12</v>
      </c>
      <c r="N93" s="918">
        <v>4</v>
      </c>
      <c r="O93" s="914" t="s">
        <v>6832</v>
      </c>
      <c r="P93" s="931" t="s">
        <v>6995</v>
      </c>
      <c r="Q93" s="919">
        <f t="shared" si="3"/>
        <v>-2</v>
      </c>
      <c r="R93" s="978">
        <f t="shared" si="3"/>
        <v>-0.89000000000000012</v>
      </c>
      <c r="S93" s="919">
        <f t="shared" si="4"/>
        <v>-3</v>
      </c>
      <c r="T93" s="978">
        <f t="shared" si="5"/>
        <v>-0.91999999999999993</v>
      </c>
      <c r="U93" s="985">
        <v>32</v>
      </c>
      <c r="V93" s="928">
        <v>16.8</v>
      </c>
      <c r="W93" s="928">
        <v>-15.2</v>
      </c>
      <c r="X93" s="983">
        <v>0.52500000000000002</v>
      </c>
      <c r="Y93" s="981"/>
    </row>
    <row r="94" spans="1:25" ht="14.4" customHeight="1" x14ac:dyDescent="0.3">
      <c r="A94" s="948" t="s">
        <v>6996</v>
      </c>
      <c r="B94" s="934">
        <v>3</v>
      </c>
      <c r="C94" s="935">
        <v>1.18</v>
      </c>
      <c r="D94" s="923">
        <v>4</v>
      </c>
      <c r="E94" s="936"/>
      <c r="F94" s="937"/>
      <c r="G94" s="924"/>
      <c r="H94" s="938">
        <v>2</v>
      </c>
      <c r="I94" s="937">
        <v>0.95</v>
      </c>
      <c r="J94" s="925">
        <v>9.5</v>
      </c>
      <c r="K94" s="939">
        <v>0.46</v>
      </c>
      <c r="L94" s="938">
        <v>2</v>
      </c>
      <c r="M94" s="938">
        <v>18</v>
      </c>
      <c r="N94" s="940">
        <v>6</v>
      </c>
      <c r="O94" s="938" t="s">
        <v>6832</v>
      </c>
      <c r="P94" s="941" t="s">
        <v>6997</v>
      </c>
      <c r="Q94" s="942">
        <f t="shared" si="3"/>
        <v>-1</v>
      </c>
      <c r="R94" s="979">
        <f t="shared" si="3"/>
        <v>-0.22999999999999998</v>
      </c>
      <c r="S94" s="942">
        <f t="shared" si="4"/>
        <v>2</v>
      </c>
      <c r="T94" s="979">
        <f t="shared" si="5"/>
        <v>0.95</v>
      </c>
      <c r="U94" s="986">
        <v>12</v>
      </c>
      <c r="V94" s="943">
        <v>19</v>
      </c>
      <c r="W94" s="943">
        <v>7</v>
      </c>
      <c r="X94" s="984">
        <v>1.5833333333333333</v>
      </c>
      <c r="Y94" s="982">
        <v>9</v>
      </c>
    </row>
    <row r="95" spans="1:25" ht="14.4" customHeight="1" x14ac:dyDescent="0.3">
      <c r="A95" s="948" t="s">
        <v>6998</v>
      </c>
      <c r="B95" s="934">
        <v>1</v>
      </c>
      <c r="C95" s="935">
        <v>0.81</v>
      </c>
      <c r="D95" s="923">
        <v>12</v>
      </c>
      <c r="E95" s="936"/>
      <c r="F95" s="937"/>
      <c r="G95" s="924"/>
      <c r="H95" s="938"/>
      <c r="I95" s="937"/>
      <c r="J95" s="924"/>
      <c r="K95" s="939">
        <v>0.68</v>
      </c>
      <c r="L95" s="938">
        <v>3</v>
      </c>
      <c r="M95" s="938">
        <v>24</v>
      </c>
      <c r="N95" s="940">
        <v>8</v>
      </c>
      <c r="O95" s="938" t="s">
        <v>6832</v>
      </c>
      <c r="P95" s="941" t="s">
        <v>6999</v>
      </c>
      <c r="Q95" s="942">
        <f t="shared" si="3"/>
        <v>-1</v>
      </c>
      <c r="R95" s="979">
        <f t="shared" si="3"/>
        <v>-0.81</v>
      </c>
      <c r="S95" s="942">
        <f t="shared" si="4"/>
        <v>0</v>
      </c>
      <c r="T95" s="979">
        <f t="shared" si="5"/>
        <v>0</v>
      </c>
      <c r="U95" s="986" t="s">
        <v>581</v>
      </c>
      <c r="V95" s="943" t="s">
        <v>581</v>
      </c>
      <c r="W95" s="943" t="s">
        <v>581</v>
      </c>
      <c r="X95" s="984" t="s">
        <v>581</v>
      </c>
      <c r="Y95" s="982"/>
    </row>
    <row r="96" spans="1:25" ht="14.4" customHeight="1" x14ac:dyDescent="0.3">
      <c r="A96" s="947" t="s">
        <v>7000</v>
      </c>
      <c r="B96" s="928">
        <v>1</v>
      </c>
      <c r="C96" s="929">
        <v>0.74</v>
      </c>
      <c r="D96" s="930">
        <v>5</v>
      </c>
      <c r="E96" s="932">
        <v>1</v>
      </c>
      <c r="F96" s="915">
        <v>0.8</v>
      </c>
      <c r="G96" s="916">
        <v>12</v>
      </c>
      <c r="H96" s="911">
        <v>2</v>
      </c>
      <c r="I96" s="912">
        <v>1.49</v>
      </c>
      <c r="J96" s="913">
        <v>4</v>
      </c>
      <c r="K96" s="917">
        <v>0.74</v>
      </c>
      <c r="L96" s="914">
        <v>2</v>
      </c>
      <c r="M96" s="914">
        <v>15</v>
      </c>
      <c r="N96" s="918">
        <v>5</v>
      </c>
      <c r="O96" s="914" t="s">
        <v>6832</v>
      </c>
      <c r="P96" s="931" t="s">
        <v>7001</v>
      </c>
      <c r="Q96" s="919">
        <f t="shared" si="3"/>
        <v>1</v>
      </c>
      <c r="R96" s="978">
        <f t="shared" si="3"/>
        <v>0.75</v>
      </c>
      <c r="S96" s="919">
        <f t="shared" si="4"/>
        <v>1</v>
      </c>
      <c r="T96" s="978">
        <f t="shared" si="5"/>
        <v>0.69</v>
      </c>
      <c r="U96" s="985">
        <v>10</v>
      </c>
      <c r="V96" s="928">
        <v>8</v>
      </c>
      <c r="W96" s="928">
        <v>-2</v>
      </c>
      <c r="X96" s="983">
        <v>0.8</v>
      </c>
      <c r="Y96" s="981">
        <v>1</v>
      </c>
    </row>
    <row r="97" spans="1:25" ht="14.4" customHeight="1" x14ac:dyDescent="0.3">
      <c r="A97" s="948" t="s">
        <v>7002</v>
      </c>
      <c r="B97" s="943">
        <v>2</v>
      </c>
      <c r="C97" s="944">
        <v>2.4900000000000002</v>
      </c>
      <c r="D97" s="933">
        <v>11.5</v>
      </c>
      <c r="E97" s="936">
        <v>2</v>
      </c>
      <c r="F97" s="937">
        <v>2.4700000000000002</v>
      </c>
      <c r="G97" s="924">
        <v>9</v>
      </c>
      <c r="H97" s="945">
        <v>2</v>
      </c>
      <c r="I97" s="946">
        <v>2.86</v>
      </c>
      <c r="J97" s="925">
        <v>16.5</v>
      </c>
      <c r="K97" s="939">
        <v>1.24</v>
      </c>
      <c r="L97" s="938">
        <v>4</v>
      </c>
      <c r="M97" s="938">
        <v>33</v>
      </c>
      <c r="N97" s="940">
        <v>11</v>
      </c>
      <c r="O97" s="938" t="s">
        <v>6832</v>
      </c>
      <c r="P97" s="941" t="s">
        <v>7003</v>
      </c>
      <c r="Q97" s="942">
        <f t="shared" si="3"/>
        <v>0</v>
      </c>
      <c r="R97" s="979">
        <f t="shared" si="3"/>
        <v>0.36999999999999966</v>
      </c>
      <c r="S97" s="942">
        <f t="shared" si="4"/>
        <v>0</v>
      </c>
      <c r="T97" s="979">
        <f t="shared" si="5"/>
        <v>0.38999999999999968</v>
      </c>
      <c r="U97" s="986">
        <v>22</v>
      </c>
      <c r="V97" s="943">
        <v>33</v>
      </c>
      <c r="W97" s="943">
        <v>11</v>
      </c>
      <c r="X97" s="984">
        <v>1.5</v>
      </c>
      <c r="Y97" s="982">
        <v>14</v>
      </c>
    </row>
    <row r="98" spans="1:25" ht="14.4" customHeight="1" x14ac:dyDescent="0.3">
      <c r="A98" s="947" t="s">
        <v>7004</v>
      </c>
      <c r="B98" s="928">
        <v>2</v>
      </c>
      <c r="C98" s="929">
        <v>0.91</v>
      </c>
      <c r="D98" s="930">
        <v>5</v>
      </c>
      <c r="E98" s="911">
        <v>3</v>
      </c>
      <c r="F98" s="912">
        <v>1.89</v>
      </c>
      <c r="G98" s="913">
        <v>2</v>
      </c>
      <c r="H98" s="914">
        <v>2</v>
      </c>
      <c r="I98" s="915">
        <v>0.9</v>
      </c>
      <c r="J98" s="916">
        <v>2</v>
      </c>
      <c r="K98" s="917">
        <v>0.45</v>
      </c>
      <c r="L98" s="914">
        <v>1</v>
      </c>
      <c r="M98" s="914">
        <v>12</v>
      </c>
      <c r="N98" s="918">
        <v>4</v>
      </c>
      <c r="O98" s="914" t="s">
        <v>6832</v>
      </c>
      <c r="P98" s="931" t="s">
        <v>7005</v>
      </c>
      <c r="Q98" s="919">
        <f t="shared" si="3"/>
        <v>0</v>
      </c>
      <c r="R98" s="978">
        <f t="shared" si="3"/>
        <v>-1.0000000000000009E-2</v>
      </c>
      <c r="S98" s="919">
        <f t="shared" si="4"/>
        <v>-1</v>
      </c>
      <c r="T98" s="978">
        <f t="shared" si="5"/>
        <v>-0.98999999999999988</v>
      </c>
      <c r="U98" s="985">
        <v>8</v>
      </c>
      <c r="V98" s="928">
        <v>4</v>
      </c>
      <c r="W98" s="928">
        <v>-4</v>
      </c>
      <c r="X98" s="983">
        <v>0.5</v>
      </c>
      <c r="Y98" s="981"/>
    </row>
    <row r="99" spans="1:25" ht="14.4" customHeight="1" x14ac:dyDescent="0.3">
      <c r="A99" s="948" t="s">
        <v>7006</v>
      </c>
      <c r="B99" s="943"/>
      <c r="C99" s="944"/>
      <c r="D99" s="933"/>
      <c r="E99" s="945">
        <v>1</v>
      </c>
      <c r="F99" s="946">
        <v>0.93</v>
      </c>
      <c r="G99" s="926">
        <v>17</v>
      </c>
      <c r="H99" s="938"/>
      <c r="I99" s="937"/>
      <c r="J99" s="924"/>
      <c r="K99" s="939">
        <v>0.72</v>
      </c>
      <c r="L99" s="938">
        <v>3</v>
      </c>
      <c r="M99" s="938">
        <v>24</v>
      </c>
      <c r="N99" s="940">
        <v>8</v>
      </c>
      <c r="O99" s="938" t="s">
        <v>6832</v>
      </c>
      <c r="P99" s="941" t="s">
        <v>7005</v>
      </c>
      <c r="Q99" s="942">
        <f t="shared" si="3"/>
        <v>0</v>
      </c>
      <c r="R99" s="979">
        <f t="shared" si="3"/>
        <v>0</v>
      </c>
      <c r="S99" s="942">
        <f t="shared" si="4"/>
        <v>-1</v>
      </c>
      <c r="T99" s="979">
        <f t="shared" si="5"/>
        <v>-0.93</v>
      </c>
      <c r="U99" s="986" t="s">
        <v>581</v>
      </c>
      <c r="V99" s="943" t="s">
        <v>581</v>
      </c>
      <c r="W99" s="943" t="s">
        <v>581</v>
      </c>
      <c r="X99" s="984" t="s">
        <v>581</v>
      </c>
      <c r="Y99" s="982"/>
    </row>
    <row r="100" spans="1:25" ht="14.4" customHeight="1" x14ac:dyDescent="0.3">
      <c r="A100" s="948" t="s">
        <v>7007</v>
      </c>
      <c r="B100" s="943">
        <v>1</v>
      </c>
      <c r="C100" s="944">
        <v>2.3199999999999998</v>
      </c>
      <c r="D100" s="933">
        <v>4</v>
      </c>
      <c r="E100" s="945"/>
      <c r="F100" s="946"/>
      <c r="G100" s="926"/>
      <c r="H100" s="938"/>
      <c r="I100" s="937"/>
      <c r="J100" s="924"/>
      <c r="K100" s="939">
        <v>1.52</v>
      </c>
      <c r="L100" s="938">
        <v>4</v>
      </c>
      <c r="M100" s="938">
        <v>36</v>
      </c>
      <c r="N100" s="940">
        <v>12</v>
      </c>
      <c r="O100" s="938" t="s">
        <v>6832</v>
      </c>
      <c r="P100" s="941" t="s">
        <v>7005</v>
      </c>
      <c r="Q100" s="942">
        <f t="shared" si="3"/>
        <v>-1</v>
      </c>
      <c r="R100" s="979">
        <f t="shared" si="3"/>
        <v>-2.3199999999999998</v>
      </c>
      <c r="S100" s="942">
        <f t="shared" si="4"/>
        <v>0</v>
      </c>
      <c r="T100" s="979">
        <f t="shared" si="5"/>
        <v>0</v>
      </c>
      <c r="U100" s="986" t="s">
        <v>581</v>
      </c>
      <c r="V100" s="943" t="s">
        <v>581</v>
      </c>
      <c r="W100" s="943" t="s">
        <v>581</v>
      </c>
      <c r="X100" s="984" t="s">
        <v>581</v>
      </c>
      <c r="Y100" s="982"/>
    </row>
    <row r="101" spans="1:25" ht="14.4" customHeight="1" x14ac:dyDescent="0.3">
      <c r="A101" s="947" t="s">
        <v>7008</v>
      </c>
      <c r="B101" s="928"/>
      <c r="C101" s="929"/>
      <c r="D101" s="930"/>
      <c r="E101" s="932"/>
      <c r="F101" s="915"/>
      <c r="G101" s="916"/>
      <c r="H101" s="911">
        <v>1</v>
      </c>
      <c r="I101" s="912">
        <v>0.54</v>
      </c>
      <c r="J101" s="913">
        <v>6</v>
      </c>
      <c r="K101" s="917">
        <v>0.54</v>
      </c>
      <c r="L101" s="914">
        <v>3</v>
      </c>
      <c r="M101" s="914">
        <v>27</v>
      </c>
      <c r="N101" s="918">
        <v>9</v>
      </c>
      <c r="O101" s="914" t="s">
        <v>6832</v>
      </c>
      <c r="P101" s="931" t="s">
        <v>7009</v>
      </c>
      <c r="Q101" s="919">
        <f t="shared" si="3"/>
        <v>1</v>
      </c>
      <c r="R101" s="978">
        <f t="shared" si="3"/>
        <v>0.54</v>
      </c>
      <c r="S101" s="919">
        <f t="shared" si="4"/>
        <v>1</v>
      </c>
      <c r="T101" s="978">
        <f t="shared" si="5"/>
        <v>0.54</v>
      </c>
      <c r="U101" s="985">
        <v>9</v>
      </c>
      <c r="V101" s="928">
        <v>6</v>
      </c>
      <c r="W101" s="928">
        <v>-3</v>
      </c>
      <c r="X101" s="983">
        <v>0.66666666666666663</v>
      </c>
      <c r="Y101" s="981"/>
    </row>
    <row r="102" spans="1:25" ht="14.4" customHeight="1" x14ac:dyDescent="0.3">
      <c r="A102" s="947" t="s">
        <v>7010</v>
      </c>
      <c r="B102" s="920">
        <v>3</v>
      </c>
      <c r="C102" s="921">
        <v>1.46</v>
      </c>
      <c r="D102" s="922">
        <v>6</v>
      </c>
      <c r="E102" s="932">
        <v>1</v>
      </c>
      <c r="F102" s="915">
        <v>0.52</v>
      </c>
      <c r="G102" s="916">
        <v>11</v>
      </c>
      <c r="H102" s="914">
        <v>2</v>
      </c>
      <c r="I102" s="915">
        <v>0.97</v>
      </c>
      <c r="J102" s="916">
        <v>2.5</v>
      </c>
      <c r="K102" s="917">
        <v>0.49</v>
      </c>
      <c r="L102" s="914">
        <v>2</v>
      </c>
      <c r="M102" s="914">
        <v>21</v>
      </c>
      <c r="N102" s="918">
        <v>7</v>
      </c>
      <c r="O102" s="914" t="s">
        <v>6832</v>
      </c>
      <c r="P102" s="931" t="s">
        <v>7011</v>
      </c>
      <c r="Q102" s="919">
        <f t="shared" si="3"/>
        <v>-1</v>
      </c>
      <c r="R102" s="978">
        <f t="shared" si="3"/>
        <v>-0.49</v>
      </c>
      <c r="S102" s="919">
        <f t="shared" si="4"/>
        <v>1</v>
      </c>
      <c r="T102" s="978">
        <f t="shared" si="5"/>
        <v>0.44999999999999996</v>
      </c>
      <c r="U102" s="985">
        <v>14</v>
      </c>
      <c r="V102" s="928">
        <v>5</v>
      </c>
      <c r="W102" s="928">
        <v>-9</v>
      </c>
      <c r="X102" s="983">
        <v>0.35714285714285715</v>
      </c>
      <c r="Y102" s="981"/>
    </row>
    <row r="103" spans="1:25" ht="14.4" customHeight="1" x14ac:dyDescent="0.3">
      <c r="A103" s="948" t="s">
        <v>7012</v>
      </c>
      <c r="B103" s="934">
        <v>7</v>
      </c>
      <c r="C103" s="935">
        <v>4.67</v>
      </c>
      <c r="D103" s="923">
        <v>8.6</v>
      </c>
      <c r="E103" s="936">
        <v>4</v>
      </c>
      <c r="F103" s="937">
        <v>2.66</v>
      </c>
      <c r="G103" s="924">
        <v>7.3</v>
      </c>
      <c r="H103" s="938">
        <v>3</v>
      </c>
      <c r="I103" s="937">
        <v>2.02</v>
      </c>
      <c r="J103" s="924">
        <v>5.3</v>
      </c>
      <c r="K103" s="939">
        <v>0.65</v>
      </c>
      <c r="L103" s="938">
        <v>3</v>
      </c>
      <c r="M103" s="938">
        <v>30</v>
      </c>
      <c r="N103" s="940">
        <v>10</v>
      </c>
      <c r="O103" s="938" t="s">
        <v>6832</v>
      </c>
      <c r="P103" s="941" t="s">
        <v>7013</v>
      </c>
      <c r="Q103" s="942">
        <f t="shared" si="3"/>
        <v>-4</v>
      </c>
      <c r="R103" s="979">
        <f t="shared" si="3"/>
        <v>-2.65</v>
      </c>
      <c r="S103" s="942">
        <f t="shared" si="4"/>
        <v>-1</v>
      </c>
      <c r="T103" s="979">
        <f t="shared" si="5"/>
        <v>-0.64000000000000012</v>
      </c>
      <c r="U103" s="986">
        <v>30</v>
      </c>
      <c r="V103" s="943">
        <v>15.899999999999999</v>
      </c>
      <c r="W103" s="943">
        <v>-14.100000000000001</v>
      </c>
      <c r="X103" s="984">
        <v>0.52999999999999992</v>
      </c>
      <c r="Y103" s="982"/>
    </row>
    <row r="104" spans="1:25" ht="14.4" customHeight="1" x14ac:dyDescent="0.3">
      <c r="A104" s="947" t="s">
        <v>7014</v>
      </c>
      <c r="B104" s="920">
        <v>37</v>
      </c>
      <c r="C104" s="921">
        <v>9.2799999999999994</v>
      </c>
      <c r="D104" s="922">
        <v>2.7</v>
      </c>
      <c r="E104" s="932">
        <v>34</v>
      </c>
      <c r="F104" s="915">
        <v>8.7200000000000006</v>
      </c>
      <c r="G104" s="916">
        <v>2.7</v>
      </c>
      <c r="H104" s="914">
        <v>28</v>
      </c>
      <c r="I104" s="915">
        <v>7.1</v>
      </c>
      <c r="J104" s="927">
        <v>3.1</v>
      </c>
      <c r="K104" s="917">
        <v>0.25</v>
      </c>
      <c r="L104" s="914">
        <v>1</v>
      </c>
      <c r="M104" s="914">
        <v>9</v>
      </c>
      <c r="N104" s="918">
        <v>3</v>
      </c>
      <c r="O104" s="914" t="s">
        <v>6832</v>
      </c>
      <c r="P104" s="931" t="s">
        <v>7015</v>
      </c>
      <c r="Q104" s="919">
        <f t="shared" si="3"/>
        <v>-9</v>
      </c>
      <c r="R104" s="978">
        <f t="shared" si="3"/>
        <v>-2.1799999999999997</v>
      </c>
      <c r="S104" s="919">
        <f t="shared" si="4"/>
        <v>-6</v>
      </c>
      <c r="T104" s="978">
        <f t="shared" si="5"/>
        <v>-1.620000000000001</v>
      </c>
      <c r="U104" s="985">
        <v>84</v>
      </c>
      <c r="V104" s="928">
        <v>86.8</v>
      </c>
      <c r="W104" s="928">
        <v>2.7999999999999972</v>
      </c>
      <c r="X104" s="983">
        <v>1.0333333333333332</v>
      </c>
      <c r="Y104" s="981">
        <v>15</v>
      </c>
    </row>
    <row r="105" spans="1:25" ht="14.4" customHeight="1" x14ac:dyDescent="0.3">
      <c r="A105" s="948" t="s">
        <v>7016</v>
      </c>
      <c r="B105" s="934">
        <v>6</v>
      </c>
      <c r="C105" s="935">
        <v>1.88</v>
      </c>
      <c r="D105" s="923">
        <v>4.7</v>
      </c>
      <c r="E105" s="936">
        <v>4</v>
      </c>
      <c r="F105" s="937">
        <v>1.4</v>
      </c>
      <c r="G105" s="924">
        <v>4</v>
      </c>
      <c r="H105" s="938">
        <v>4</v>
      </c>
      <c r="I105" s="937">
        <v>1.26</v>
      </c>
      <c r="J105" s="924">
        <v>4</v>
      </c>
      <c r="K105" s="939">
        <v>0.31</v>
      </c>
      <c r="L105" s="938">
        <v>1</v>
      </c>
      <c r="M105" s="938">
        <v>12</v>
      </c>
      <c r="N105" s="940">
        <v>4</v>
      </c>
      <c r="O105" s="938" t="s">
        <v>6832</v>
      </c>
      <c r="P105" s="941" t="s">
        <v>7017</v>
      </c>
      <c r="Q105" s="942">
        <f t="shared" si="3"/>
        <v>-2</v>
      </c>
      <c r="R105" s="979">
        <f t="shared" si="3"/>
        <v>-0.61999999999999988</v>
      </c>
      <c r="S105" s="942">
        <f t="shared" si="4"/>
        <v>0</v>
      </c>
      <c r="T105" s="979">
        <f t="shared" si="5"/>
        <v>-0.1399999999999999</v>
      </c>
      <c r="U105" s="986">
        <v>16</v>
      </c>
      <c r="V105" s="943">
        <v>16</v>
      </c>
      <c r="W105" s="943">
        <v>0</v>
      </c>
      <c r="X105" s="984">
        <v>1</v>
      </c>
      <c r="Y105" s="982">
        <v>4</v>
      </c>
    </row>
    <row r="106" spans="1:25" ht="14.4" customHeight="1" x14ac:dyDescent="0.3">
      <c r="A106" s="948" t="s">
        <v>7018</v>
      </c>
      <c r="B106" s="934">
        <v>1</v>
      </c>
      <c r="C106" s="935">
        <v>0.62</v>
      </c>
      <c r="D106" s="923">
        <v>4</v>
      </c>
      <c r="E106" s="936"/>
      <c r="F106" s="937"/>
      <c r="G106" s="924"/>
      <c r="H106" s="938">
        <v>1</v>
      </c>
      <c r="I106" s="937">
        <v>0.62</v>
      </c>
      <c r="J106" s="924">
        <v>2</v>
      </c>
      <c r="K106" s="939">
        <v>0.62</v>
      </c>
      <c r="L106" s="938">
        <v>2</v>
      </c>
      <c r="M106" s="938">
        <v>21</v>
      </c>
      <c r="N106" s="940">
        <v>7</v>
      </c>
      <c r="O106" s="938" t="s">
        <v>6832</v>
      </c>
      <c r="P106" s="941" t="s">
        <v>7019</v>
      </c>
      <c r="Q106" s="942">
        <f t="shared" si="3"/>
        <v>0</v>
      </c>
      <c r="R106" s="979">
        <f t="shared" si="3"/>
        <v>0</v>
      </c>
      <c r="S106" s="942">
        <f t="shared" si="4"/>
        <v>1</v>
      </c>
      <c r="T106" s="979">
        <f t="shared" si="5"/>
        <v>0.62</v>
      </c>
      <c r="U106" s="986">
        <v>7</v>
      </c>
      <c r="V106" s="943">
        <v>2</v>
      </c>
      <c r="W106" s="943">
        <v>-5</v>
      </c>
      <c r="X106" s="984">
        <v>0.2857142857142857</v>
      </c>
      <c r="Y106" s="982"/>
    </row>
    <row r="107" spans="1:25" ht="14.4" customHeight="1" x14ac:dyDescent="0.3">
      <c r="A107" s="947" t="s">
        <v>7020</v>
      </c>
      <c r="B107" s="928"/>
      <c r="C107" s="929"/>
      <c r="D107" s="930"/>
      <c r="E107" s="932"/>
      <c r="F107" s="915"/>
      <c r="G107" s="916"/>
      <c r="H107" s="911">
        <v>1</v>
      </c>
      <c r="I107" s="912">
        <v>1.65</v>
      </c>
      <c r="J107" s="927">
        <v>11</v>
      </c>
      <c r="K107" s="917">
        <v>1.57</v>
      </c>
      <c r="L107" s="914">
        <v>2</v>
      </c>
      <c r="M107" s="914">
        <v>21</v>
      </c>
      <c r="N107" s="918">
        <v>7</v>
      </c>
      <c r="O107" s="914" t="s">
        <v>6832</v>
      </c>
      <c r="P107" s="931" t="s">
        <v>7021</v>
      </c>
      <c r="Q107" s="919">
        <f t="shared" si="3"/>
        <v>1</v>
      </c>
      <c r="R107" s="978">
        <f t="shared" si="3"/>
        <v>1.65</v>
      </c>
      <c r="S107" s="919">
        <f t="shared" si="4"/>
        <v>1</v>
      </c>
      <c r="T107" s="978">
        <f t="shared" si="5"/>
        <v>1.65</v>
      </c>
      <c r="U107" s="985">
        <v>7</v>
      </c>
      <c r="V107" s="928">
        <v>11</v>
      </c>
      <c r="W107" s="928">
        <v>4</v>
      </c>
      <c r="X107" s="983">
        <v>1.5714285714285714</v>
      </c>
      <c r="Y107" s="981">
        <v>4</v>
      </c>
    </row>
    <row r="108" spans="1:25" ht="14.4" customHeight="1" x14ac:dyDescent="0.3">
      <c r="A108" s="947" t="s">
        <v>7022</v>
      </c>
      <c r="B108" s="928"/>
      <c r="C108" s="929"/>
      <c r="D108" s="930"/>
      <c r="E108" s="932"/>
      <c r="F108" s="915"/>
      <c r="G108" s="916"/>
      <c r="H108" s="911">
        <v>1</v>
      </c>
      <c r="I108" s="912">
        <v>5.0199999999999996</v>
      </c>
      <c r="J108" s="913">
        <v>12</v>
      </c>
      <c r="K108" s="917">
        <v>4.59</v>
      </c>
      <c r="L108" s="914">
        <v>5</v>
      </c>
      <c r="M108" s="914">
        <v>45</v>
      </c>
      <c r="N108" s="918">
        <v>15</v>
      </c>
      <c r="O108" s="914" t="s">
        <v>6832</v>
      </c>
      <c r="P108" s="931" t="s">
        <v>7023</v>
      </c>
      <c r="Q108" s="919">
        <f t="shared" si="3"/>
        <v>1</v>
      </c>
      <c r="R108" s="978">
        <f t="shared" si="3"/>
        <v>5.0199999999999996</v>
      </c>
      <c r="S108" s="919">
        <f t="shared" si="4"/>
        <v>1</v>
      </c>
      <c r="T108" s="978">
        <f t="shared" si="5"/>
        <v>5.0199999999999996</v>
      </c>
      <c r="U108" s="985">
        <v>15</v>
      </c>
      <c r="V108" s="928">
        <v>12</v>
      </c>
      <c r="W108" s="928">
        <v>-3</v>
      </c>
      <c r="X108" s="983">
        <v>0.8</v>
      </c>
      <c r="Y108" s="981"/>
    </row>
    <row r="109" spans="1:25" ht="14.4" customHeight="1" x14ac:dyDescent="0.3">
      <c r="A109" s="947" t="s">
        <v>7024</v>
      </c>
      <c r="B109" s="928"/>
      <c r="C109" s="929"/>
      <c r="D109" s="930"/>
      <c r="E109" s="932"/>
      <c r="F109" s="915"/>
      <c r="G109" s="916"/>
      <c r="H109" s="911">
        <v>2</v>
      </c>
      <c r="I109" s="912">
        <v>0.99</v>
      </c>
      <c r="J109" s="927">
        <v>8</v>
      </c>
      <c r="K109" s="917">
        <v>0.49</v>
      </c>
      <c r="L109" s="914">
        <v>2</v>
      </c>
      <c r="M109" s="914">
        <v>15</v>
      </c>
      <c r="N109" s="918">
        <v>5</v>
      </c>
      <c r="O109" s="914" t="s">
        <v>6832</v>
      </c>
      <c r="P109" s="931" t="s">
        <v>7025</v>
      </c>
      <c r="Q109" s="919">
        <f t="shared" si="3"/>
        <v>2</v>
      </c>
      <c r="R109" s="978">
        <f t="shared" si="3"/>
        <v>0.99</v>
      </c>
      <c r="S109" s="919">
        <f t="shared" si="4"/>
        <v>2</v>
      </c>
      <c r="T109" s="978">
        <f t="shared" si="5"/>
        <v>0.99</v>
      </c>
      <c r="U109" s="985">
        <v>10</v>
      </c>
      <c r="V109" s="928">
        <v>16</v>
      </c>
      <c r="W109" s="928">
        <v>6</v>
      </c>
      <c r="X109" s="983">
        <v>1.6</v>
      </c>
      <c r="Y109" s="981">
        <v>6</v>
      </c>
    </row>
    <row r="110" spans="1:25" ht="14.4" customHeight="1" x14ac:dyDescent="0.3">
      <c r="A110" s="948" t="s">
        <v>7026</v>
      </c>
      <c r="B110" s="943">
        <v>1</v>
      </c>
      <c r="C110" s="944">
        <v>0.67</v>
      </c>
      <c r="D110" s="933">
        <v>12</v>
      </c>
      <c r="E110" s="936"/>
      <c r="F110" s="937"/>
      <c r="G110" s="924"/>
      <c r="H110" s="945"/>
      <c r="I110" s="946"/>
      <c r="J110" s="926"/>
      <c r="K110" s="939">
        <v>0.67</v>
      </c>
      <c r="L110" s="938">
        <v>2</v>
      </c>
      <c r="M110" s="938">
        <v>18</v>
      </c>
      <c r="N110" s="940">
        <v>6</v>
      </c>
      <c r="O110" s="938" t="s">
        <v>6832</v>
      </c>
      <c r="P110" s="941" t="s">
        <v>7027</v>
      </c>
      <c r="Q110" s="942">
        <f t="shared" si="3"/>
        <v>-1</v>
      </c>
      <c r="R110" s="979">
        <f t="shared" si="3"/>
        <v>-0.67</v>
      </c>
      <c r="S110" s="942">
        <f t="shared" si="4"/>
        <v>0</v>
      </c>
      <c r="T110" s="979">
        <f t="shared" si="5"/>
        <v>0</v>
      </c>
      <c r="U110" s="986" t="s">
        <v>581</v>
      </c>
      <c r="V110" s="943" t="s">
        <v>581</v>
      </c>
      <c r="W110" s="943" t="s">
        <v>581</v>
      </c>
      <c r="X110" s="984" t="s">
        <v>581</v>
      </c>
      <c r="Y110" s="982"/>
    </row>
    <row r="111" spans="1:25" ht="14.4" customHeight="1" x14ac:dyDescent="0.3">
      <c r="A111" s="948" t="s">
        <v>7028</v>
      </c>
      <c r="B111" s="943"/>
      <c r="C111" s="944"/>
      <c r="D111" s="933"/>
      <c r="E111" s="936">
        <v>1</v>
      </c>
      <c r="F111" s="937">
        <v>1.07</v>
      </c>
      <c r="G111" s="924">
        <v>12</v>
      </c>
      <c r="H111" s="945">
        <v>1</v>
      </c>
      <c r="I111" s="946">
        <v>1.07</v>
      </c>
      <c r="J111" s="925">
        <v>11</v>
      </c>
      <c r="K111" s="939">
        <v>1.07</v>
      </c>
      <c r="L111" s="938">
        <v>3</v>
      </c>
      <c r="M111" s="938">
        <v>24</v>
      </c>
      <c r="N111" s="940">
        <v>8</v>
      </c>
      <c r="O111" s="938" t="s">
        <v>6832</v>
      </c>
      <c r="P111" s="941" t="s">
        <v>7029</v>
      </c>
      <c r="Q111" s="942">
        <f t="shared" si="3"/>
        <v>1</v>
      </c>
      <c r="R111" s="979">
        <f t="shared" si="3"/>
        <v>1.07</v>
      </c>
      <c r="S111" s="942">
        <f t="shared" si="4"/>
        <v>0</v>
      </c>
      <c r="T111" s="979">
        <f t="shared" si="5"/>
        <v>0</v>
      </c>
      <c r="U111" s="986">
        <v>8</v>
      </c>
      <c r="V111" s="943">
        <v>11</v>
      </c>
      <c r="W111" s="943">
        <v>3</v>
      </c>
      <c r="X111" s="984">
        <v>1.375</v>
      </c>
      <c r="Y111" s="982">
        <v>3</v>
      </c>
    </row>
    <row r="112" spans="1:25" ht="14.4" customHeight="1" x14ac:dyDescent="0.3">
      <c r="A112" s="947" t="s">
        <v>7030</v>
      </c>
      <c r="B112" s="928"/>
      <c r="C112" s="929"/>
      <c r="D112" s="930"/>
      <c r="E112" s="932"/>
      <c r="F112" s="915"/>
      <c r="G112" s="916"/>
      <c r="H112" s="911">
        <v>1</v>
      </c>
      <c r="I112" s="912">
        <v>1.73</v>
      </c>
      <c r="J112" s="913">
        <v>4</v>
      </c>
      <c r="K112" s="917">
        <v>1.73</v>
      </c>
      <c r="L112" s="914">
        <v>3</v>
      </c>
      <c r="M112" s="914">
        <v>30</v>
      </c>
      <c r="N112" s="918">
        <v>10</v>
      </c>
      <c r="O112" s="914" t="s">
        <v>6832</v>
      </c>
      <c r="P112" s="931" t="s">
        <v>7031</v>
      </c>
      <c r="Q112" s="919">
        <f t="shared" si="3"/>
        <v>1</v>
      </c>
      <c r="R112" s="978">
        <f t="shared" si="3"/>
        <v>1.73</v>
      </c>
      <c r="S112" s="919">
        <f t="shared" si="4"/>
        <v>1</v>
      </c>
      <c r="T112" s="978">
        <f t="shared" si="5"/>
        <v>1.73</v>
      </c>
      <c r="U112" s="985">
        <v>10</v>
      </c>
      <c r="V112" s="928">
        <v>4</v>
      </c>
      <c r="W112" s="928">
        <v>-6</v>
      </c>
      <c r="X112" s="983">
        <v>0.4</v>
      </c>
      <c r="Y112" s="981"/>
    </row>
    <row r="113" spans="1:25" ht="14.4" customHeight="1" x14ac:dyDescent="0.3">
      <c r="A113" s="947" t="s">
        <v>7032</v>
      </c>
      <c r="B113" s="928"/>
      <c r="C113" s="929"/>
      <c r="D113" s="930"/>
      <c r="E113" s="932"/>
      <c r="F113" s="915"/>
      <c r="G113" s="916"/>
      <c r="H113" s="911">
        <v>1</v>
      </c>
      <c r="I113" s="912">
        <v>3</v>
      </c>
      <c r="J113" s="913">
        <v>7</v>
      </c>
      <c r="K113" s="917">
        <v>3</v>
      </c>
      <c r="L113" s="914">
        <v>6</v>
      </c>
      <c r="M113" s="914">
        <v>54</v>
      </c>
      <c r="N113" s="918">
        <v>18</v>
      </c>
      <c r="O113" s="914" t="s">
        <v>6832</v>
      </c>
      <c r="P113" s="931" t="s">
        <v>7033</v>
      </c>
      <c r="Q113" s="919">
        <f t="shared" si="3"/>
        <v>1</v>
      </c>
      <c r="R113" s="978">
        <f t="shared" si="3"/>
        <v>3</v>
      </c>
      <c r="S113" s="919">
        <f t="shared" si="4"/>
        <v>1</v>
      </c>
      <c r="T113" s="978">
        <f t="shared" si="5"/>
        <v>3</v>
      </c>
      <c r="U113" s="985">
        <v>18</v>
      </c>
      <c r="V113" s="928">
        <v>7</v>
      </c>
      <c r="W113" s="928">
        <v>-11</v>
      </c>
      <c r="X113" s="983">
        <v>0.3888888888888889</v>
      </c>
      <c r="Y113" s="981"/>
    </row>
    <row r="114" spans="1:25" ht="14.4" customHeight="1" x14ac:dyDescent="0.3">
      <c r="A114" s="948" t="s">
        <v>7034</v>
      </c>
      <c r="B114" s="943">
        <v>1</v>
      </c>
      <c r="C114" s="944">
        <v>6.71</v>
      </c>
      <c r="D114" s="933">
        <v>32</v>
      </c>
      <c r="E114" s="936"/>
      <c r="F114" s="937"/>
      <c r="G114" s="924"/>
      <c r="H114" s="945"/>
      <c r="I114" s="946"/>
      <c r="J114" s="926"/>
      <c r="K114" s="939">
        <v>5.89</v>
      </c>
      <c r="L114" s="938">
        <v>7</v>
      </c>
      <c r="M114" s="938">
        <v>66</v>
      </c>
      <c r="N114" s="940">
        <v>22</v>
      </c>
      <c r="O114" s="938" t="s">
        <v>6832</v>
      </c>
      <c r="P114" s="941" t="s">
        <v>7035</v>
      </c>
      <c r="Q114" s="942">
        <f t="shared" si="3"/>
        <v>-1</v>
      </c>
      <c r="R114" s="979">
        <f t="shared" si="3"/>
        <v>-6.71</v>
      </c>
      <c r="S114" s="942">
        <f t="shared" si="4"/>
        <v>0</v>
      </c>
      <c r="T114" s="979">
        <f t="shared" si="5"/>
        <v>0</v>
      </c>
      <c r="U114" s="986" t="s">
        <v>581</v>
      </c>
      <c r="V114" s="943" t="s">
        <v>581</v>
      </c>
      <c r="W114" s="943" t="s">
        <v>581</v>
      </c>
      <c r="X114" s="984" t="s">
        <v>581</v>
      </c>
      <c r="Y114" s="982"/>
    </row>
    <row r="115" spans="1:25" ht="14.4" customHeight="1" x14ac:dyDescent="0.3">
      <c r="A115" s="947" t="s">
        <v>7036</v>
      </c>
      <c r="B115" s="920">
        <v>10</v>
      </c>
      <c r="C115" s="921">
        <v>15.84</v>
      </c>
      <c r="D115" s="922">
        <v>8.6999999999999993</v>
      </c>
      <c r="E115" s="932">
        <v>3</v>
      </c>
      <c r="F115" s="915">
        <v>3.97</v>
      </c>
      <c r="G115" s="916">
        <v>4.3</v>
      </c>
      <c r="H115" s="914">
        <v>3</v>
      </c>
      <c r="I115" s="915">
        <v>3.97</v>
      </c>
      <c r="J115" s="916">
        <v>5.3</v>
      </c>
      <c r="K115" s="917">
        <v>1.43</v>
      </c>
      <c r="L115" s="914">
        <v>4</v>
      </c>
      <c r="M115" s="914">
        <v>36</v>
      </c>
      <c r="N115" s="918">
        <v>12</v>
      </c>
      <c r="O115" s="914" t="s">
        <v>6832</v>
      </c>
      <c r="P115" s="931" t="s">
        <v>7037</v>
      </c>
      <c r="Q115" s="919">
        <f t="shared" si="3"/>
        <v>-7</v>
      </c>
      <c r="R115" s="978">
        <f t="shared" si="3"/>
        <v>-11.87</v>
      </c>
      <c r="S115" s="919">
        <f t="shared" si="4"/>
        <v>0</v>
      </c>
      <c r="T115" s="978">
        <f t="shared" si="5"/>
        <v>0</v>
      </c>
      <c r="U115" s="985">
        <v>36</v>
      </c>
      <c r="V115" s="928">
        <v>15.899999999999999</v>
      </c>
      <c r="W115" s="928">
        <v>-20.100000000000001</v>
      </c>
      <c r="X115" s="983">
        <v>0.44166666666666665</v>
      </c>
      <c r="Y115" s="981"/>
    </row>
    <row r="116" spans="1:25" ht="14.4" customHeight="1" x14ac:dyDescent="0.3">
      <c r="A116" s="948" t="s">
        <v>7038</v>
      </c>
      <c r="B116" s="934">
        <v>5</v>
      </c>
      <c r="C116" s="935">
        <v>10.07</v>
      </c>
      <c r="D116" s="923">
        <v>15.2</v>
      </c>
      <c r="E116" s="936">
        <v>4</v>
      </c>
      <c r="F116" s="937">
        <v>7.67</v>
      </c>
      <c r="G116" s="924">
        <v>14.8</v>
      </c>
      <c r="H116" s="938">
        <v>6</v>
      </c>
      <c r="I116" s="937">
        <v>12.79</v>
      </c>
      <c r="J116" s="925">
        <v>20.5</v>
      </c>
      <c r="K116" s="939">
        <v>1.81</v>
      </c>
      <c r="L116" s="938">
        <v>5</v>
      </c>
      <c r="M116" s="938">
        <v>45</v>
      </c>
      <c r="N116" s="940">
        <v>15</v>
      </c>
      <c r="O116" s="938" t="s">
        <v>6832</v>
      </c>
      <c r="P116" s="941" t="s">
        <v>7039</v>
      </c>
      <c r="Q116" s="942">
        <f t="shared" si="3"/>
        <v>1</v>
      </c>
      <c r="R116" s="979">
        <f t="shared" si="3"/>
        <v>2.7199999999999989</v>
      </c>
      <c r="S116" s="942">
        <f t="shared" si="4"/>
        <v>2</v>
      </c>
      <c r="T116" s="979">
        <f t="shared" si="5"/>
        <v>5.1199999999999992</v>
      </c>
      <c r="U116" s="986">
        <v>90</v>
      </c>
      <c r="V116" s="943">
        <v>123</v>
      </c>
      <c r="W116" s="943">
        <v>33</v>
      </c>
      <c r="X116" s="984">
        <v>1.3666666666666667</v>
      </c>
      <c r="Y116" s="982">
        <v>45</v>
      </c>
    </row>
    <row r="117" spans="1:25" ht="14.4" customHeight="1" x14ac:dyDescent="0.3">
      <c r="A117" s="948" t="s">
        <v>7040</v>
      </c>
      <c r="B117" s="934"/>
      <c r="C117" s="935"/>
      <c r="D117" s="923"/>
      <c r="E117" s="936">
        <v>1</v>
      </c>
      <c r="F117" s="937">
        <v>3.72</v>
      </c>
      <c r="G117" s="924">
        <v>12</v>
      </c>
      <c r="H117" s="938">
        <v>1</v>
      </c>
      <c r="I117" s="937">
        <v>3.72</v>
      </c>
      <c r="J117" s="925">
        <v>25</v>
      </c>
      <c r="K117" s="939">
        <v>3.72</v>
      </c>
      <c r="L117" s="938">
        <v>8</v>
      </c>
      <c r="M117" s="938">
        <v>69</v>
      </c>
      <c r="N117" s="940">
        <v>23</v>
      </c>
      <c r="O117" s="938" t="s">
        <v>6832</v>
      </c>
      <c r="P117" s="941" t="s">
        <v>7041</v>
      </c>
      <c r="Q117" s="942">
        <f t="shared" si="3"/>
        <v>1</v>
      </c>
      <c r="R117" s="979">
        <f t="shared" si="3"/>
        <v>3.72</v>
      </c>
      <c r="S117" s="942">
        <f t="shared" si="4"/>
        <v>0</v>
      </c>
      <c r="T117" s="979">
        <f t="shared" si="5"/>
        <v>0</v>
      </c>
      <c r="U117" s="986">
        <v>23</v>
      </c>
      <c r="V117" s="943">
        <v>25</v>
      </c>
      <c r="W117" s="943">
        <v>2</v>
      </c>
      <c r="X117" s="984">
        <v>1.0869565217391304</v>
      </c>
      <c r="Y117" s="982">
        <v>2</v>
      </c>
    </row>
    <row r="118" spans="1:25" ht="14.4" customHeight="1" x14ac:dyDescent="0.3">
      <c r="A118" s="947" t="s">
        <v>7042</v>
      </c>
      <c r="B118" s="928"/>
      <c r="C118" s="929"/>
      <c r="D118" s="930"/>
      <c r="E118" s="932"/>
      <c r="F118" s="915"/>
      <c r="G118" s="916"/>
      <c r="H118" s="911">
        <v>2</v>
      </c>
      <c r="I118" s="912">
        <v>2.23</v>
      </c>
      <c r="J118" s="927">
        <v>16</v>
      </c>
      <c r="K118" s="917">
        <v>1.1100000000000001</v>
      </c>
      <c r="L118" s="914">
        <v>4</v>
      </c>
      <c r="M118" s="914">
        <v>33</v>
      </c>
      <c r="N118" s="918">
        <v>11</v>
      </c>
      <c r="O118" s="914" t="s">
        <v>6832</v>
      </c>
      <c r="P118" s="931" t="s">
        <v>7043</v>
      </c>
      <c r="Q118" s="919">
        <f t="shared" si="3"/>
        <v>2</v>
      </c>
      <c r="R118" s="978">
        <f t="shared" si="3"/>
        <v>2.23</v>
      </c>
      <c r="S118" s="919">
        <f t="shared" si="4"/>
        <v>2</v>
      </c>
      <c r="T118" s="978">
        <f t="shared" si="5"/>
        <v>2.23</v>
      </c>
      <c r="U118" s="985">
        <v>22</v>
      </c>
      <c r="V118" s="928">
        <v>32</v>
      </c>
      <c r="W118" s="928">
        <v>10</v>
      </c>
      <c r="X118" s="983">
        <v>1.4545454545454546</v>
      </c>
      <c r="Y118" s="981">
        <v>12</v>
      </c>
    </row>
    <row r="119" spans="1:25" ht="14.4" customHeight="1" x14ac:dyDescent="0.3">
      <c r="A119" s="947" t="s">
        <v>7044</v>
      </c>
      <c r="B119" s="920">
        <v>5</v>
      </c>
      <c r="C119" s="921">
        <v>2.71</v>
      </c>
      <c r="D119" s="922">
        <v>4.5999999999999996</v>
      </c>
      <c r="E119" s="932">
        <v>1</v>
      </c>
      <c r="F119" s="915">
        <v>0.54</v>
      </c>
      <c r="G119" s="916">
        <v>3</v>
      </c>
      <c r="H119" s="914">
        <v>4</v>
      </c>
      <c r="I119" s="915">
        <v>2.17</v>
      </c>
      <c r="J119" s="916">
        <v>3.8</v>
      </c>
      <c r="K119" s="917">
        <v>0.54</v>
      </c>
      <c r="L119" s="914">
        <v>2</v>
      </c>
      <c r="M119" s="914">
        <v>21</v>
      </c>
      <c r="N119" s="918">
        <v>7</v>
      </c>
      <c r="O119" s="914" t="s">
        <v>6832</v>
      </c>
      <c r="P119" s="931" t="s">
        <v>7045</v>
      </c>
      <c r="Q119" s="919">
        <f t="shared" si="3"/>
        <v>-1</v>
      </c>
      <c r="R119" s="978">
        <f t="shared" si="3"/>
        <v>-0.54</v>
      </c>
      <c r="S119" s="919">
        <f t="shared" si="4"/>
        <v>3</v>
      </c>
      <c r="T119" s="978">
        <f t="shared" si="5"/>
        <v>1.63</v>
      </c>
      <c r="U119" s="985">
        <v>28</v>
      </c>
      <c r="V119" s="928">
        <v>15.2</v>
      </c>
      <c r="W119" s="928">
        <v>-12.8</v>
      </c>
      <c r="X119" s="983">
        <v>0.54285714285714282</v>
      </c>
      <c r="Y119" s="981">
        <v>2</v>
      </c>
    </row>
    <row r="120" spans="1:25" ht="14.4" customHeight="1" x14ac:dyDescent="0.3">
      <c r="A120" s="948" t="s">
        <v>7046</v>
      </c>
      <c r="B120" s="934">
        <v>1</v>
      </c>
      <c r="C120" s="935">
        <v>0.56999999999999995</v>
      </c>
      <c r="D120" s="923">
        <v>2</v>
      </c>
      <c r="E120" s="936">
        <v>2</v>
      </c>
      <c r="F120" s="937">
        <v>1.69</v>
      </c>
      <c r="G120" s="924">
        <v>21</v>
      </c>
      <c r="H120" s="938">
        <v>2</v>
      </c>
      <c r="I120" s="937">
        <v>1.65</v>
      </c>
      <c r="J120" s="924">
        <v>10</v>
      </c>
      <c r="K120" s="939">
        <v>0.82</v>
      </c>
      <c r="L120" s="938">
        <v>3</v>
      </c>
      <c r="M120" s="938">
        <v>30</v>
      </c>
      <c r="N120" s="940">
        <v>10</v>
      </c>
      <c r="O120" s="938" t="s">
        <v>6832</v>
      </c>
      <c r="P120" s="941" t="s">
        <v>7047</v>
      </c>
      <c r="Q120" s="942">
        <f t="shared" si="3"/>
        <v>1</v>
      </c>
      <c r="R120" s="979">
        <f t="shared" si="3"/>
        <v>1.08</v>
      </c>
      <c r="S120" s="942">
        <f t="shared" si="4"/>
        <v>0</v>
      </c>
      <c r="T120" s="979">
        <f t="shared" si="5"/>
        <v>-4.0000000000000036E-2</v>
      </c>
      <c r="U120" s="986">
        <v>20</v>
      </c>
      <c r="V120" s="943">
        <v>20</v>
      </c>
      <c r="W120" s="943">
        <v>0</v>
      </c>
      <c r="X120" s="984">
        <v>1</v>
      </c>
      <c r="Y120" s="982">
        <v>4</v>
      </c>
    </row>
    <row r="121" spans="1:25" ht="14.4" customHeight="1" x14ac:dyDescent="0.3">
      <c r="A121" s="948" t="s">
        <v>7048</v>
      </c>
      <c r="B121" s="934">
        <v>1</v>
      </c>
      <c r="C121" s="935">
        <v>1.31</v>
      </c>
      <c r="D121" s="923">
        <v>6</v>
      </c>
      <c r="E121" s="936"/>
      <c r="F121" s="937"/>
      <c r="G121" s="924"/>
      <c r="H121" s="938"/>
      <c r="I121" s="937"/>
      <c r="J121" s="924"/>
      <c r="K121" s="939">
        <v>1.31</v>
      </c>
      <c r="L121" s="938">
        <v>4</v>
      </c>
      <c r="M121" s="938">
        <v>39</v>
      </c>
      <c r="N121" s="940">
        <v>13</v>
      </c>
      <c r="O121" s="938" t="s">
        <v>6832</v>
      </c>
      <c r="P121" s="941" t="s">
        <v>7049</v>
      </c>
      <c r="Q121" s="942">
        <f t="shared" si="3"/>
        <v>-1</v>
      </c>
      <c r="R121" s="979">
        <f t="shared" si="3"/>
        <v>-1.31</v>
      </c>
      <c r="S121" s="942">
        <f t="shared" si="4"/>
        <v>0</v>
      </c>
      <c r="T121" s="979">
        <f t="shared" si="5"/>
        <v>0</v>
      </c>
      <c r="U121" s="986" t="s">
        <v>581</v>
      </c>
      <c r="V121" s="943" t="s">
        <v>581</v>
      </c>
      <c r="W121" s="943" t="s">
        <v>581</v>
      </c>
      <c r="X121" s="984" t="s">
        <v>581</v>
      </c>
      <c r="Y121" s="982"/>
    </row>
    <row r="122" spans="1:25" ht="14.4" customHeight="1" x14ac:dyDescent="0.3">
      <c r="A122" s="947" t="s">
        <v>7050</v>
      </c>
      <c r="B122" s="920">
        <v>1</v>
      </c>
      <c r="C122" s="921">
        <v>1.28</v>
      </c>
      <c r="D122" s="922">
        <v>15</v>
      </c>
      <c r="E122" s="932"/>
      <c r="F122" s="915"/>
      <c r="G122" s="916"/>
      <c r="H122" s="914"/>
      <c r="I122" s="915"/>
      <c r="J122" s="916"/>
      <c r="K122" s="917">
        <v>1.27</v>
      </c>
      <c r="L122" s="914">
        <v>5</v>
      </c>
      <c r="M122" s="914">
        <v>42</v>
      </c>
      <c r="N122" s="918">
        <v>14</v>
      </c>
      <c r="O122" s="914" t="s">
        <v>6832</v>
      </c>
      <c r="P122" s="931" t="s">
        <v>7051</v>
      </c>
      <c r="Q122" s="919">
        <f t="shared" si="3"/>
        <v>-1</v>
      </c>
      <c r="R122" s="978">
        <f t="shared" si="3"/>
        <v>-1.28</v>
      </c>
      <c r="S122" s="919">
        <f t="shared" si="4"/>
        <v>0</v>
      </c>
      <c r="T122" s="978">
        <f t="shared" si="5"/>
        <v>0</v>
      </c>
      <c r="U122" s="985" t="s">
        <v>581</v>
      </c>
      <c r="V122" s="928" t="s">
        <v>581</v>
      </c>
      <c r="W122" s="928" t="s">
        <v>581</v>
      </c>
      <c r="X122" s="983" t="s">
        <v>581</v>
      </c>
      <c r="Y122" s="981"/>
    </row>
    <row r="123" spans="1:25" ht="14.4" customHeight="1" x14ac:dyDescent="0.3">
      <c r="A123" s="947" t="s">
        <v>7052</v>
      </c>
      <c r="B123" s="928"/>
      <c r="C123" s="929"/>
      <c r="D123" s="930"/>
      <c r="E123" s="932"/>
      <c r="F123" s="915"/>
      <c r="G123" s="916"/>
      <c r="H123" s="911">
        <v>1</v>
      </c>
      <c r="I123" s="912">
        <v>0.18</v>
      </c>
      <c r="J123" s="913">
        <v>1</v>
      </c>
      <c r="K123" s="917">
        <v>0.12</v>
      </c>
      <c r="L123" s="914">
        <v>0</v>
      </c>
      <c r="M123" s="914">
        <v>3</v>
      </c>
      <c r="N123" s="918">
        <v>1</v>
      </c>
      <c r="O123" s="914" t="s">
        <v>6832</v>
      </c>
      <c r="P123" s="931" t="s">
        <v>7053</v>
      </c>
      <c r="Q123" s="919">
        <f t="shared" si="3"/>
        <v>1</v>
      </c>
      <c r="R123" s="978">
        <f t="shared" si="3"/>
        <v>0.18</v>
      </c>
      <c r="S123" s="919">
        <f t="shared" si="4"/>
        <v>1</v>
      </c>
      <c r="T123" s="978">
        <f t="shared" si="5"/>
        <v>0.18</v>
      </c>
      <c r="U123" s="985">
        <v>1</v>
      </c>
      <c r="V123" s="928">
        <v>1</v>
      </c>
      <c r="W123" s="928">
        <v>0</v>
      </c>
      <c r="X123" s="983">
        <v>1</v>
      </c>
      <c r="Y123" s="981"/>
    </row>
    <row r="124" spans="1:25" ht="14.4" customHeight="1" x14ac:dyDescent="0.3">
      <c r="A124" s="947" t="s">
        <v>7054</v>
      </c>
      <c r="B124" s="928"/>
      <c r="C124" s="929"/>
      <c r="D124" s="930"/>
      <c r="E124" s="911">
        <v>1</v>
      </c>
      <c r="F124" s="912">
        <v>1.99</v>
      </c>
      <c r="G124" s="913">
        <v>12</v>
      </c>
      <c r="H124" s="914"/>
      <c r="I124" s="915"/>
      <c r="J124" s="916"/>
      <c r="K124" s="917">
        <v>1.99</v>
      </c>
      <c r="L124" s="914">
        <v>6</v>
      </c>
      <c r="M124" s="914">
        <v>51</v>
      </c>
      <c r="N124" s="918">
        <v>17</v>
      </c>
      <c r="O124" s="914" t="s">
        <v>6832</v>
      </c>
      <c r="P124" s="931" t="s">
        <v>7055</v>
      </c>
      <c r="Q124" s="919">
        <f t="shared" si="3"/>
        <v>0</v>
      </c>
      <c r="R124" s="978">
        <f t="shared" si="3"/>
        <v>0</v>
      </c>
      <c r="S124" s="919">
        <f t="shared" si="4"/>
        <v>-1</v>
      </c>
      <c r="T124" s="978">
        <f t="shared" si="5"/>
        <v>-1.99</v>
      </c>
      <c r="U124" s="985" t="s">
        <v>581</v>
      </c>
      <c r="V124" s="928" t="s">
        <v>581</v>
      </c>
      <c r="W124" s="928" t="s">
        <v>581</v>
      </c>
      <c r="X124" s="983" t="s">
        <v>581</v>
      </c>
      <c r="Y124" s="981"/>
    </row>
    <row r="125" spans="1:25" ht="14.4" customHeight="1" x14ac:dyDescent="0.3">
      <c r="A125" s="947" t="s">
        <v>7056</v>
      </c>
      <c r="B125" s="928">
        <v>1</v>
      </c>
      <c r="C125" s="929">
        <v>1.79</v>
      </c>
      <c r="D125" s="930">
        <v>9</v>
      </c>
      <c r="E125" s="911">
        <v>2</v>
      </c>
      <c r="F125" s="912">
        <v>2.56</v>
      </c>
      <c r="G125" s="913">
        <v>11.5</v>
      </c>
      <c r="H125" s="914">
        <v>3</v>
      </c>
      <c r="I125" s="915">
        <v>4.58</v>
      </c>
      <c r="J125" s="927">
        <v>9</v>
      </c>
      <c r="K125" s="917">
        <v>1.28</v>
      </c>
      <c r="L125" s="914">
        <v>3</v>
      </c>
      <c r="M125" s="914">
        <v>24</v>
      </c>
      <c r="N125" s="918">
        <v>8</v>
      </c>
      <c r="O125" s="914" t="s">
        <v>6832</v>
      </c>
      <c r="P125" s="931" t="s">
        <v>7057</v>
      </c>
      <c r="Q125" s="919">
        <f t="shared" si="3"/>
        <v>2</v>
      </c>
      <c r="R125" s="978">
        <f t="shared" si="3"/>
        <v>2.79</v>
      </c>
      <c r="S125" s="919">
        <f t="shared" si="4"/>
        <v>1</v>
      </c>
      <c r="T125" s="978">
        <f t="shared" si="5"/>
        <v>2.02</v>
      </c>
      <c r="U125" s="985">
        <v>24</v>
      </c>
      <c r="V125" s="928">
        <v>27</v>
      </c>
      <c r="W125" s="928">
        <v>3</v>
      </c>
      <c r="X125" s="983">
        <v>1.125</v>
      </c>
      <c r="Y125" s="981">
        <v>11</v>
      </c>
    </row>
    <row r="126" spans="1:25" ht="14.4" customHeight="1" x14ac:dyDescent="0.3">
      <c r="A126" s="948" t="s">
        <v>7058</v>
      </c>
      <c r="B126" s="943">
        <v>2</v>
      </c>
      <c r="C126" s="944">
        <v>5.03</v>
      </c>
      <c r="D126" s="933">
        <v>6</v>
      </c>
      <c r="E126" s="945">
        <v>11</v>
      </c>
      <c r="F126" s="946">
        <v>26.17</v>
      </c>
      <c r="G126" s="926">
        <v>10.6</v>
      </c>
      <c r="H126" s="938">
        <v>3</v>
      </c>
      <c r="I126" s="937">
        <v>7.11</v>
      </c>
      <c r="J126" s="924">
        <v>10.7</v>
      </c>
      <c r="K126" s="939">
        <v>2.36</v>
      </c>
      <c r="L126" s="938">
        <v>4</v>
      </c>
      <c r="M126" s="938">
        <v>39</v>
      </c>
      <c r="N126" s="940">
        <v>13</v>
      </c>
      <c r="O126" s="938" t="s">
        <v>6832</v>
      </c>
      <c r="P126" s="941" t="s">
        <v>7059</v>
      </c>
      <c r="Q126" s="942">
        <f t="shared" si="3"/>
        <v>1</v>
      </c>
      <c r="R126" s="979">
        <f t="shared" si="3"/>
        <v>2.08</v>
      </c>
      <c r="S126" s="942">
        <f t="shared" si="4"/>
        <v>-8</v>
      </c>
      <c r="T126" s="979">
        <f t="shared" si="5"/>
        <v>-19.060000000000002</v>
      </c>
      <c r="U126" s="986">
        <v>39</v>
      </c>
      <c r="V126" s="943">
        <v>32.099999999999994</v>
      </c>
      <c r="W126" s="943">
        <v>-6.9000000000000057</v>
      </c>
      <c r="X126" s="984">
        <v>0.82307692307692293</v>
      </c>
      <c r="Y126" s="982">
        <v>8</v>
      </c>
    </row>
    <row r="127" spans="1:25" ht="14.4" customHeight="1" x14ac:dyDescent="0.3">
      <c r="A127" s="948" t="s">
        <v>7060</v>
      </c>
      <c r="B127" s="943">
        <v>1</v>
      </c>
      <c r="C127" s="944">
        <v>4.8499999999999996</v>
      </c>
      <c r="D127" s="933">
        <v>9</v>
      </c>
      <c r="E127" s="945">
        <v>2</v>
      </c>
      <c r="F127" s="946">
        <v>11.87</v>
      </c>
      <c r="G127" s="926">
        <v>32.5</v>
      </c>
      <c r="H127" s="938">
        <v>2</v>
      </c>
      <c r="I127" s="937">
        <v>9.7100000000000009</v>
      </c>
      <c r="J127" s="924">
        <v>14</v>
      </c>
      <c r="K127" s="939">
        <v>4.8499999999999996</v>
      </c>
      <c r="L127" s="938">
        <v>5</v>
      </c>
      <c r="M127" s="938">
        <v>48</v>
      </c>
      <c r="N127" s="940">
        <v>16</v>
      </c>
      <c r="O127" s="938" t="s">
        <v>6832</v>
      </c>
      <c r="P127" s="941" t="s">
        <v>7061</v>
      </c>
      <c r="Q127" s="942">
        <f t="shared" si="3"/>
        <v>1</v>
      </c>
      <c r="R127" s="979">
        <f t="shared" si="3"/>
        <v>4.8600000000000012</v>
      </c>
      <c r="S127" s="942">
        <f t="shared" si="4"/>
        <v>0</v>
      </c>
      <c r="T127" s="979">
        <f t="shared" si="5"/>
        <v>-2.1599999999999984</v>
      </c>
      <c r="U127" s="986">
        <v>32</v>
      </c>
      <c r="V127" s="943">
        <v>28</v>
      </c>
      <c r="W127" s="943">
        <v>-4</v>
      </c>
      <c r="X127" s="984">
        <v>0.875</v>
      </c>
      <c r="Y127" s="982">
        <v>6</v>
      </c>
    </row>
    <row r="128" spans="1:25" ht="14.4" customHeight="1" x14ac:dyDescent="0.3">
      <c r="A128" s="947" t="s">
        <v>7062</v>
      </c>
      <c r="B128" s="920">
        <v>2</v>
      </c>
      <c r="C128" s="921">
        <v>1.4</v>
      </c>
      <c r="D128" s="922">
        <v>3</v>
      </c>
      <c r="E128" s="932"/>
      <c r="F128" s="915"/>
      <c r="G128" s="916"/>
      <c r="H128" s="914">
        <v>1</v>
      </c>
      <c r="I128" s="915">
        <v>0.7</v>
      </c>
      <c r="J128" s="916">
        <v>2</v>
      </c>
      <c r="K128" s="917">
        <v>0.7</v>
      </c>
      <c r="L128" s="914">
        <v>2</v>
      </c>
      <c r="M128" s="914">
        <v>15</v>
      </c>
      <c r="N128" s="918">
        <v>5</v>
      </c>
      <c r="O128" s="914" t="s">
        <v>6832</v>
      </c>
      <c r="P128" s="931" t="s">
        <v>7063</v>
      </c>
      <c r="Q128" s="919">
        <f t="shared" si="3"/>
        <v>-1</v>
      </c>
      <c r="R128" s="978">
        <f t="shared" si="3"/>
        <v>-0.7</v>
      </c>
      <c r="S128" s="919">
        <f t="shared" si="4"/>
        <v>1</v>
      </c>
      <c r="T128" s="978">
        <f t="shared" si="5"/>
        <v>0.7</v>
      </c>
      <c r="U128" s="985">
        <v>5</v>
      </c>
      <c r="V128" s="928">
        <v>2</v>
      </c>
      <c r="W128" s="928">
        <v>-3</v>
      </c>
      <c r="X128" s="983">
        <v>0.4</v>
      </c>
      <c r="Y128" s="981"/>
    </row>
    <row r="129" spans="1:25" ht="14.4" customHeight="1" x14ac:dyDescent="0.3">
      <c r="A129" s="948" t="s">
        <v>7064</v>
      </c>
      <c r="B129" s="934">
        <v>2</v>
      </c>
      <c r="C129" s="935">
        <v>1.75</v>
      </c>
      <c r="D129" s="923">
        <v>4.5</v>
      </c>
      <c r="E129" s="936">
        <v>1</v>
      </c>
      <c r="F129" s="937">
        <v>0.88</v>
      </c>
      <c r="G129" s="924">
        <v>10</v>
      </c>
      <c r="H129" s="938"/>
      <c r="I129" s="937"/>
      <c r="J129" s="924"/>
      <c r="K129" s="939">
        <v>0.88</v>
      </c>
      <c r="L129" s="938">
        <v>2</v>
      </c>
      <c r="M129" s="938">
        <v>21</v>
      </c>
      <c r="N129" s="940">
        <v>7</v>
      </c>
      <c r="O129" s="938" t="s">
        <v>6832</v>
      </c>
      <c r="P129" s="941" t="s">
        <v>7065</v>
      </c>
      <c r="Q129" s="942">
        <f t="shared" si="3"/>
        <v>-2</v>
      </c>
      <c r="R129" s="979">
        <f t="shared" si="3"/>
        <v>-1.75</v>
      </c>
      <c r="S129" s="942">
        <f t="shared" si="4"/>
        <v>-1</v>
      </c>
      <c r="T129" s="979">
        <f t="shared" si="5"/>
        <v>-0.88</v>
      </c>
      <c r="U129" s="986" t="s">
        <v>581</v>
      </c>
      <c r="V129" s="943" t="s">
        <v>581</v>
      </c>
      <c r="W129" s="943" t="s">
        <v>581</v>
      </c>
      <c r="X129" s="984" t="s">
        <v>581</v>
      </c>
      <c r="Y129" s="982"/>
    </row>
    <row r="130" spans="1:25" ht="14.4" customHeight="1" x14ac:dyDescent="0.3">
      <c r="A130" s="948" t="s">
        <v>7066</v>
      </c>
      <c r="B130" s="934"/>
      <c r="C130" s="935"/>
      <c r="D130" s="923"/>
      <c r="E130" s="936"/>
      <c r="F130" s="937"/>
      <c r="G130" s="924"/>
      <c r="H130" s="938">
        <v>1</v>
      </c>
      <c r="I130" s="937">
        <v>3.18</v>
      </c>
      <c r="J130" s="924">
        <v>9</v>
      </c>
      <c r="K130" s="939">
        <v>3.18</v>
      </c>
      <c r="L130" s="938">
        <v>4</v>
      </c>
      <c r="M130" s="938">
        <v>33</v>
      </c>
      <c r="N130" s="940">
        <v>11</v>
      </c>
      <c r="O130" s="938" t="s">
        <v>6832</v>
      </c>
      <c r="P130" s="941" t="s">
        <v>7067</v>
      </c>
      <c r="Q130" s="942">
        <f t="shared" si="3"/>
        <v>1</v>
      </c>
      <c r="R130" s="979">
        <f t="shared" si="3"/>
        <v>3.18</v>
      </c>
      <c r="S130" s="942">
        <f t="shared" si="4"/>
        <v>1</v>
      </c>
      <c r="T130" s="979">
        <f t="shared" si="5"/>
        <v>3.18</v>
      </c>
      <c r="U130" s="986">
        <v>11</v>
      </c>
      <c r="V130" s="943">
        <v>9</v>
      </c>
      <c r="W130" s="943">
        <v>-2</v>
      </c>
      <c r="X130" s="984">
        <v>0.81818181818181823</v>
      </c>
      <c r="Y130" s="982"/>
    </row>
    <row r="131" spans="1:25" ht="14.4" customHeight="1" x14ac:dyDescent="0.3">
      <c r="A131" s="947" t="s">
        <v>7068</v>
      </c>
      <c r="B131" s="920">
        <v>1</v>
      </c>
      <c r="C131" s="921">
        <v>0.4</v>
      </c>
      <c r="D131" s="922">
        <v>9</v>
      </c>
      <c r="E131" s="932"/>
      <c r="F131" s="915"/>
      <c r="G131" s="916"/>
      <c r="H131" s="914"/>
      <c r="I131" s="915"/>
      <c r="J131" s="916"/>
      <c r="K131" s="917">
        <v>0.39</v>
      </c>
      <c r="L131" s="914">
        <v>2</v>
      </c>
      <c r="M131" s="914">
        <v>15</v>
      </c>
      <c r="N131" s="918">
        <v>5</v>
      </c>
      <c r="O131" s="914" t="s">
        <v>6832</v>
      </c>
      <c r="P131" s="931" t="s">
        <v>7069</v>
      </c>
      <c r="Q131" s="919">
        <f t="shared" si="3"/>
        <v>-1</v>
      </c>
      <c r="R131" s="978">
        <f t="shared" si="3"/>
        <v>-0.4</v>
      </c>
      <c r="S131" s="919">
        <f t="shared" si="4"/>
        <v>0</v>
      </c>
      <c r="T131" s="978">
        <f t="shared" si="5"/>
        <v>0</v>
      </c>
      <c r="U131" s="985" t="s">
        <v>581</v>
      </c>
      <c r="V131" s="928" t="s">
        <v>581</v>
      </c>
      <c r="W131" s="928" t="s">
        <v>581</v>
      </c>
      <c r="X131" s="983" t="s">
        <v>581</v>
      </c>
      <c r="Y131" s="981"/>
    </row>
    <row r="132" spans="1:25" ht="14.4" customHeight="1" x14ac:dyDescent="0.3">
      <c r="A132" s="947" t="s">
        <v>7070</v>
      </c>
      <c r="B132" s="928">
        <v>1</v>
      </c>
      <c r="C132" s="929">
        <v>0.28000000000000003</v>
      </c>
      <c r="D132" s="930">
        <v>8</v>
      </c>
      <c r="E132" s="932"/>
      <c r="F132" s="915"/>
      <c r="G132" s="916"/>
      <c r="H132" s="911"/>
      <c r="I132" s="912"/>
      <c r="J132" s="913"/>
      <c r="K132" s="917">
        <v>0.28000000000000003</v>
      </c>
      <c r="L132" s="914">
        <v>1</v>
      </c>
      <c r="M132" s="914">
        <v>9</v>
      </c>
      <c r="N132" s="918">
        <v>3</v>
      </c>
      <c r="O132" s="914" t="s">
        <v>6832</v>
      </c>
      <c r="P132" s="931" t="s">
        <v>7071</v>
      </c>
      <c r="Q132" s="919">
        <f t="shared" si="3"/>
        <v>-1</v>
      </c>
      <c r="R132" s="978">
        <f t="shared" si="3"/>
        <v>-0.28000000000000003</v>
      </c>
      <c r="S132" s="919">
        <f t="shared" si="4"/>
        <v>0</v>
      </c>
      <c r="T132" s="978">
        <f t="shared" si="5"/>
        <v>0</v>
      </c>
      <c r="U132" s="985" t="s">
        <v>581</v>
      </c>
      <c r="V132" s="928" t="s">
        <v>581</v>
      </c>
      <c r="W132" s="928" t="s">
        <v>581</v>
      </c>
      <c r="X132" s="983" t="s">
        <v>581</v>
      </c>
      <c r="Y132" s="981"/>
    </row>
    <row r="133" spans="1:25" ht="14.4" customHeight="1" x14ac:dyDescent="0.3">
      <c r="A133" s="948" t="s">
        <v>7072</v>
      </c>
      <c r="B133" s="943"/>
      <c r="C133" s="944"/>
      <c r="D133" s="933"/>
      <c r="E133" s="936"/>
      <c r="F133" s="937"/>
      <c r="G133" s="924"/>
      <c r="H133" s="945">
        <v>2</v>
      </c>
      <c r="I133" s="946">
        <v>0.9</v>
      </c>
      <c r="J133" s="925">
        <v>9</v>
      </c>
      <c r="K133" s="939">
        <v>0.42</v>
      </c>
      <c r="L133" s="938">
        <v>2</v>
      </c>
      <c r="M133" s="938">
        <v>15</v>
      </c>
      <c r="N133" s="940">
        <v>5</v>
      </c>
      <c r="O133" s="938" t="s">
        <v>6832</v>
      </c>
      <c r="P133" s="941" t="s">
        <v>7073</v>
      </c>
      <c r="Q133" s="942">
        <f t="shared" si="3"/>
        <v>2</v>
      </c>
      <c r="R133" s="979">
        <f t="shared" si="3"/>
        <v>0.9</v>
      </c>
      <c r="S133" s="942">
        <f t="shared" si="4"/>
        <v>2</v>
      </c>
      <c r="T133" s="979">
        <f t="shared" si="5"/>
        <v>0.9</v>
      </c>
      <c r="U133" s="986">
        <v>10</v>
      </c>
      <c r="V133" s="943">
        <v>18</v>
      </c>
      <c r="W133" s="943">
        <v>8</v>
      </c>
      <c r="X133" s="984">
        <v>1.8</v>
      </c>
      <c r="Y133" s="982">
        <v>8</v>
      </c>
    </row>
    <row r="134" spans="1:25" ht="14.4" customHeight="1" x14ac:dyDescent="0.3">
      <c r="A134" s="947" t="s">
        <v>7074</v>
      </c>
      <c r="B134" s="928"/>
      <c r="C134" s="929"/>
      <c r="D134" s="930"/>
      <c r="E134" s="932">
        <v>1</v>
      </c>
      <c r="F134" s="915">
        <v>0.28999999999999998</v>
      </c>
      <c r="G134" s="916">
        <v>1</v>
      </c>
      <c r="H134" s="911">
        <v>1</v>
      </c>
      <c r="I134" s="912">
        <v>0.56999999999999995</v>
      </c>
      <c r="J134" s="913">
        <v>2</v>
      </c>
      <c r="K134" s="917">
        <v>0.56999999999999995</v>
      </c>
      <c r="L134" s="914">
        <v>2</v>
      </c>
      <c r="M134" s="914">
        <v>15</v>
      </c>
      <c r="N134" s="918">
        <v>5</v>
      </c>
      <c r="O134" s="914" t="s">
        <v>6832</v>
      </c>
      <c r="P134" s="931" t="s">
        <v>7075</v>
      </c>
      <c r="Q134" s="919">
        <f t="shared" ref="Q134:R160" si="6">H134-B134</f>
        <v>1</v>
      </c>
      <c r="R134" s="978">
        <f t="shared" si="6"/>
        <v>0.56999999999999995</v>
      </c>
      <c r="S134" s="919">
        <f t="shared" ref="S134:S160" si="7">H134-E134</f>
        <v>0</v>
      </c>
      <c r="T134" s="978">
        <f t="shared" ref="T134:T160" si="8">I134-F134</f>
        <v>0.27999999999999997</v>
      </c>
      <c r="U134" s="985">
        <v>5</v>
      </c>
      <c r="V134" s="928">
        <v>2</v>
      </c>
      <c r="W134" s="928">
        <v>-3</v>
      </c>
      <c r="X134" s="983">
        <v>0.4</v>
      </c>
      <c r="Y134" s="981"/>
    </row>
    <row r="135" spans="1:25" ht="14.4" customHeight="1" x14ac:dyDescent="0.3">
      <c r="A135" s="947" t="s">
        <v>7076</v>
      </c>
      <c r="B135" s="920">
        <v>1</v>
      </c>
      <c r="C135" s="921">
        <v>0.64</v>
      </c>
      <c r="D135" s="922">
        <v>2</v>
      </c>
      <c r="E135" s="932"/>
      <c r="F135" s="915"/>
      <c r="G135" s="916"/>
      <c r="H135" s="914"/>
      <c r="I135" s="915"/>
      <c r="J135" s="916"/>
      <c r="K135" s="917">
        <v>0.64</v>
      </c>
      <c r="L135" s="914">
        <v>1</v>
      </c>
      <c r="M135" s="914">
        <v>12</v>
      </c>
      <c r="N135" s="918">
        <v>4</v>
      </c>
      <c r="O135" s="914" t="s">
        <v>6832</v>
      </c>
      <c r="P135" s="931" t="s">
        <v>7077</v>
      </c>
      <c r="Q135" s="919">
        <f t="shared" si="6"/>
        <v>-1</v>
      </c>
      <c r="R135" s="978">
        <f t="shared" si="6"/>
        <v>-0.64</v>
      </c>
      <c r="S135" s="919">
        <f t="shared" si="7"/>
        <v>0</v>
      </c>
      <c r="T135" s="978">
        <f t="shared" si="8"/>
        <v>0</v>
      </c>
      <c r="U135" s="985" t="s">
        <v>581</v>
      </c>
      <c r="V135" s="928" t="s">
        <v>581</v>
      </c>
      <c r="W135" s="928" t="s">
        <v>581</v>
      </c>
      <c r="X135" s="983" t="s">
        <v>581</v>
      </c>
      <c r="Y135" s="981"/>
    </row>
    <row r="136" spans="1:25" ht="14.4" customHeight="1" x14ac:dyDescent="0.3">
      <c r="A136" s="947" t="s">
        <v>7078</v>
      </c>
      <c r="B136" s="928"/>
      <c r="C136" s="929"/>
      <c r="D136" s="930"/>
      <c r="E136" s="932"/>
      <c r="F136" s="915"/>
      <c r="G136" s="916"/>
      <c r="H136" s="911">
        <v>1</v>
      </c>
      <c r="I136" s="912">
        <v>0.57999999999999996</v>
      </c>
      <c r="J136" s="913">
        <v>6</v>
      </c>
      <c r="K136" s="917">
        <v>0.57999999999999996</v>
      </c>
      <c r="L136" s="914">
        <v>4</v>
      </c>
      <c r="M136" s="914">
        <v>36</v>
      </c>
      <c r="N136" s="918">
        <v>12</v>
      </c>
      <c r="O136" s="914" t="s">
        <v>6832</v>
      </c>
      <c r="P136" s="931" t="s">
        <v>7079</v>
      </c>
      <c r="Q136" s="919">
        <f t="shared" si="6"/>
        <v>1</v>
      </c>
      <c r="R136" s="978">
        <f t="shared" si="6"/>
        <v>0.57999999999999996</v>
      </c>
      <c r="S136" s="919">
        <f t="shared" si="7"/>
        <v>1</v>
      </c>
      <c r="T136" s="978">
        <f t="shared" si="8"/>
        <v>0.57999999999999996</v>
      </c>
      <c r="U136" s="985">
        <v>12</v>
      </c>
      <c r="V136" s="928">
        <v>6</v>
      </c>
      <c r="W136" s="928">
        <v>-6</v>
      </c>
      <c r="X136" s="983">
        <v>0.5</v>
      </c>
      <c r="Y136" s="981"/>
    </row>
    <row r="137" spans="1:25" ht="14.4" customHeight="1" x14ac:dyDescent="0.3">
      <c r="A137" s="948" t="s">
        <v>7080</v>
      </c>
      <c r="B137" s="943"/>
      <c r="C137" s="944"/>
      <c r="D137" s="933"/>
      <c r="E137" s="936"/>
      <c r="F137" s="937"/>
      <c r="G137" s="924"/>
      <c r="H137" s="945">
        <v>1</v>
      </c>
      <c r="I137" s="946">
        <v>0.67</v>
      </c>
      <c r="J137" s="926">
        <v>8</v>
      </c>
      <c r="K137" s="939">
        <v>0.67</v>
      </c>
      <c r="L137" s="938">
        <v>4</v>
      </c>
      <c r="M137" s="938">
        <v>33</v>
      </c>
      <c r="N137" s="940">
        <v>11</v>
      </c>
      <c r="O137" s="938" t="s">
        <v>6832</v>
      </c>
      <c r="P137" s="941" t="s">
        <v>7081</v>
      </c>
      <c r="Q137" s="942">
        <f t="shared" si="6"/>
        <v>1</v>
      </c>
      <c r="R137" s="979">
        <f t="shared" si="6"/>
        <v>0.67</v>
      </c>
      <c r="S137" s="942">
        <f t="shared" si="7"/>
        <v>1</v>
      </c>
      <c r="T137" s="979">
        <f t="shared" si="8"/>
        <v>0.67</v>
      </c>
      <c r="U137" s="986">
        <v>11</v>
      </c>
      <c r="V137" s="943">
        <v>8</v>
      </c>
      <c r="W137" s="943">
        <v>-3</v>
      </c>
      <c r="X137" s="984">
        <v>0.72727272727272729</v>
      </c>
      <c r="Y137" s="982"/>
    </row>
    <row r="138" spans="1:25" ht="14.4" customHeight="1" x14ac:dyDescent="0.3">
      <c r="A138" s="947" t="s">
        <v>7082</v>
      </c>
      <c r="B138" s="920">
        <v>1</v>
      </c>
      <c r="C138" s="921">
        <v>0.27</v>
      </c>
      <c r="D138" s="922">
        <v>3</v>
      </c>
      <c r="E138" s="932"/>
      <c r="F138" s="915"/>
      <c r="G138" s="916"/>
      <c r="H138" s="914"/>
      <c r="I138" s="915"/>
      <c r="J138" s="916"/>
      <c r="K138" s="917">
        <v>1.26</v>
      </c>
      <c r="L138" s="914">
        <v>14</v>
      </c>
      <c r="M138" s="914">
        <v>20</v>
      </c>
      <c r="N138" s="918">
        <v>17</v>
      </c>
      <c r="O138" s="914" t="s">
        <v>6832</v>
      </c>
      <c r="P138" s="931" t="s">
        <v>7083</v>
      </c>
      <c r="Q138" s="919">
        <f t="shared" si="6"/>
        <v>-1</v>
      </c>
      <c r="R138" s="978">
        <f t="shared" si="6"/>
        <v>-0.27</v>
      </c>
      <c r="S138" s="919">
        <f t="shared" si="7"/>
        <v>0</v>
      </c>
      <c r="T138" s="978">
        <f t="shared" si="8"/>
        <v>0</v>
      </c>
      <c r="U138" s="985" t="s">
        <v>581</v>
      </c>
      <c r="V138" s="928" t="s">
        <v>581</v>
      </c>
      <c r="W138" s="928" t="s">
        <v>581</v>
      </c>
      <c r="X138" s="983" t="s">
        <v>581</v>
      </c>
      <c r="Y138" s="981"/>
    </row>
    <row r="139" spans="1:25" ht="14.4" customHeight="1" x14ac:dyDescent="0.3">
      <c r="A139" s="947" t="s">
        <v>7084</v>
      </c>
      <c r="B139" s="920">
        <v>2</v>
      </c>
      <c r="C139" s="921">
        <v>9.57</v>
      </c>
      <c r="D139" s="922">
        <v>20</v>
      </c>
      <c r="E139" s="932"/>
      <c r="F139" s="915"/>
      <c r="G139" s="916"/>
      <c r="H139" s="914">
        <v>1</v>
      </c>
      <c r="I139" s="915">
        <v>4.79</v>
      </c>
      <c r="J139" s="916">
        <v>6</v>
      </c>
      <c r="K139" s="917">
        <v>4.79</v>
      </c>
      <c r="L139" s="914">
        <v>5</v>
      </c>
      <c r="M139" s="914">
        <v>42</v>
      </c>
      <c r="N139" s="918">
        <v>14</v>
      </c>
      <c r="O139" s="914" t="s">
        <v>6832</v>
      </c>
      <c r="P139" s="931" t="s">
        <v>7085</v>
      </c>
      <c r="Q139" s="919">
        <f t="shared" si="6"/>
        <v>-1</v>
      </c>
      <c r="R139" s="978">
        <f t="shared" si="6"/>
        <v>-4.78</v>
      </c>
      <c r="S139" s="919">
        <f t="shared" si="7"/>
        <v>1</v>
      </c>
      <c r="T139" s="978">
        <f t="shared" si="8"/>
        <v>4.79</v>
      </c>
      <c r="U139" s="985">
        <v>14</v>
      </c>
      <c r="V139" s="928">
        <v>6</v>
      </c>
      <c r="W139" s="928">
        <v>-8</v>
      </c>
      <c r="X139" s="983">
        <v>0.42857142857142855</v>
      </c>
      <c r="Y139" s="981"/>
    </row>
    <row r="140" spans="1:25" ht="14.4" customHeight="1" x14ac:dyDescent="0.3">
      <c r="A140" s="948" t="s">
        <v>7086</v>
      </c>
      <c r="B140" s="934">
        <v>7</v>
      </c>
      <c r="C140" s="935">
        <v>33.130000000000003</v>
      </c>
      <c r="D140" s="923">
        <v>8</v>
      </c>
      <c r="E140" s="936">
        <v>1</v>
      </c>
      <c r="F140" s="937">
        <v>4.79</v>
      </c>
      <c r="G140" s="924">
        <v>8</v>
      </c>
      <c r="H140" s="938">
        <v>3</v>
      </c>
      <c r="I140" s="937">
        <v>14.36</v>
      </c>
      <c r="J140" s="924">
        <v>8.6999999999999993</v>
      </c>
      <c r="K140" s="939">
        <v>4.79</v>
      </c>
      <c r="L140" s="938">
        <v>5</v>
      </c>
      <c r="M140" s="938">
        <v>42</v>
      </c>
      <c r="N140" s="940">
        <v>14</v>
      </c>
      <c r="O140" s="938" t="s">
        <v>6832</v>
      </c>
      <c r="P140" s="941" t="s">
        <v>7085</v>
      </c>
      <c r="Q140" s="942">
        <f t="shared" si="6"/>
        <v>-4</v>
      </c>
      <c r="R140" s="979">
        <f t="shared" si="6"/>
        <v>-18.770000000000003</v>
      </c>
      <c r="S140" s="942">
        <f t="shared" si="7"/>
        <v>2</v>
      </c>
      <c r="T140" s="979">
        <f t="shared" si="8"/>
        <v>9.57</v>
      </c>
      <c r="U140" s="986">
        <v>42</v>
      </c>
      <c r="V140" s="943">
        <v>26.099999999999998</v>
      </c>
      <c r="W140" s="943">
        <v>-15.900000000000002</v>
      </c>
      <c r="X140" s="984">
        <v>0.62142857142857133</v>
      </c>
      <c r="Y140" s="982"/>
    </row>
    <row r="141" spans="1:25" ht="14.4" customHeight="1" x14ac:dyDescent="0.3">
      <c r="A141" s="948" t="s">
        <v>7087</v>
      </c>
      <c r="B141" s="934">
        <v>8</v>
      </c>
      <c r="C141" s="935">
        <v>73.41</v>
      </c>
      <c r="D141" s="923">
        <v>13.6</v>
      </c>
      <c r="E141" s="936">
        <v>6</v>
      </c>
      <c r="F141" s="937">
        <v>54.43</v>
      </c>
      <c r="G141" s="924">
        <v>12.2</v>
      </c>
      <c r="H141" s="938">
        <v>6</v>
      </c>
      <c r="I141" s="937">
        <v>53.38</v>
      </c>
      <c r="J141" s="924">
        <v>12.3</v>
      </c>
      <c r="K141" s="939">
        <v>9.14</v>
      </c>
      <c r="L141" s="938">
        <v>7</v>
      </c>
      <c r="M141" s="938">
        <v>66</v>
      </c>
      <c r="N141" s="940">
        <v>22</v>
      </c>
      <c r="O141" s="938" t="s">
        <v>6832</v>
      </c>
      <c r="P141" s="941" t="s">
        <v>7085</v>
      </c>
      <c r="Q141" s="942">
        <f t="shared" si="6"/>
        <v>-2</v>
      </c>
      <c r="R141" s="979">
        <f t="shared" si="6"/>
        <v>-20.029999999999994</v>
      </c>
      <c r="S141" s="942">
        <f t="shared" si="7"/>
        <v>0</v>
      </c>
      <c r="T141" s="979">
        <f t="shared" si="8"/>
        <v>-1.0499999999999972</v>
      </c>
      <c r="U141" s="986">
        <v>132</v>
      </c>
      <c r="V141" s="943">
        <v>73.800000000000011</v>
      </c>
      <c r="W141" s="943">
        <v>-58.199999999999989</v>
      </c>
      <c r="X141" s="984">
        <v>0.55909090909090919</v>
      </c>
      <c r="Y141" s="982">
        <v>3</v>
      </c>
    </row>
    <row r="142" spans="1:25" ht="14.4" customHeight="1" x14ac:dyDescent="0.3">
      <c r="A142" s="947" t="s">
        <v>7088</v>
      </c>
      <c r="B142" s="920">
        <v>3</v>
      </c>
      <c r="C142" s="921">
        <v>12.2</v>
      </c>
      <c r="D142" s="922">
        <v>8.6999999999999993</v>
      </c>
      <c r="E142" s="932">
        <v>2</v>
      </c>
      <c r="F142" s="915">
        <v>7.43</v>
      </c>
      <c r="G142" s="916">
        <v>4.5</v>
      </c>
      <c r="H142" s="914">
        <v>3</v>
      </c>
      <c r="I142" s="915">
        <v>11.55</v>
      </c>
      <c r="J142" s="916">
        <v>6.3</v>
      </c>
      <c r="K142" s="917">
        <v>4.07</v>
      </c>
      <c r="L142" s="914">
        <v>5</v>
      </c>
      <c r="M142" s="914">
        <v>45</v>
      </c>
      <c r="N142" s="918">
        <v>15</v>
      </c>
      <c r="O142" s="914" t="s">
        <v>6832</v>
      </c>
      <c r="P142" s="931" t="s">
        <v>7089</v>
      </c>
      <c r="Q142" s="919">
        <f t="shared" si="6"/>
        <v>0</v>
      </c>
      <c r="R142" s="978">
        <f t="shared" si="6"/>
        <v>-0.64999999999999858</v>
      </c>
      <c r="S142" s="919">
        <f t="shared" si="7"/>
        <v>1</v>
      </c>
      <c r="T142" s="978">
        <f t="shared" si="8"/>
        <v>4.120000000000001</v>
      </c>
      <c r="U142" s="985">
        <v>45</v>
      </c>
      <c r="V142" s="928">
        <v>18.899999999999999</v>
      </c>
      <c r="W142" s="928">
        <v>-26.1</v>
      </c>
      <c r="X142" s="983">
        <v>0.42</v>
      </c>
      <c r="Y142" s="981"/>
    </row>
    <row r="143" spans="1:25" ht="14.4" customHeight="1" x14ac:dyDescent="0.3">
      <c r="A143" s="948" t="s">
        <v>7090</v>
      </c>
      <c r="B143" s="934">
        <v>16</v>
      </c>
      <c r="C143" s="935">
        <v>63.42</v>
      </c>
      <c r="D143" s="923">
        <v>7.6</v>
      </c>
      <c r="E143" s="936">
        <v>11</v>
      </c>
      <c r="F143" s="937">
        <v>42.5</v>
      </c>
      <c r="G143" s="924">
        <v>8.3000000000000007</v>
      </c>
      <c r="H143" s="938">
        <v>13</v>
      </c>
      <c r="I143" s="937">
        <v>49.33</v>
      </c>
      <c r="J143" s="924">
        <v>8.1999999999999993</v>
      </c>
      <c r="K143" s="939">
        <v>4.07</v>
      </c>
      <c r="L143" s="938">
        <v>5</v>
      </c>
      <c r="M143" s="938">
        <v>45</v>
      </c>
      <c r="N143" s="940">
        <v>15</v>
      </c>
      <c r="O143" s="938" t="s">
        <v>6832</v>
      </c>
      <c r="P143" s="941" t="s">
        <v>7091</v>
      </c>
      <c r="Q143" s="942">
        <f t="shared" si="6"/>
        <v>-3</v>
      </c>
      <c r="R143" s="979">
        <f t="shared" si="6"/>
        <v>-14.090000000000003</v>
      </c>
      <c r="S143" s="942">
        <f t="shared" si="7"/>
        <v>2</v>
      </c>
      <c r="T143" s="979">
        <f t="shared" si="8"/>
        <v>6.8299999999999983</v>
      </c>
      <c r="U143" s="986">
        <v>195</v>
      </c>
      <c r="V143" s="943">
        <v>106.6</v>
      </c>
      <c r="W143" s="943">
        <v>-88.4</v>
      </c>
      <c r="X143" s="984">
        <v>0.54666666666666663</v>
      </c>
      <c r="Y143" s="982">
        <v>7</v>
      </c>
    </row>
    <row r="144" spans="1:25" ht="14.4" customHeight="1" x14ac:dyDescent="0.3">
      <c r="A144" s="948" t="s">
        <v>7092</v>
      </c>
      <c r="B144" s="934">
        <v>10</v>
      </c>
      <c r="C144" s="935">
        <v>70.89</v>
      </c>
      <c r="D144" s="923">
        <v>15.4</v>
      </c>
      <c r="E144" s="936">
        <v>7</v>
      </c>
      <c r="F144" s="937">
        <v>61.92</v>
      </c>
      <c r="G144" s="924">
        <v>26</v>
      </c>
      <c r="H144" s="938">
        <v>4</v>
      </c>
      <c r="I144" s="937">
        <v>26.41</v>
      </c>
      <c r="J144" s="924">
        <v>12.3</v>
      </c>
      <c r="K144" s="939">
        <v>6.6</v>
      </c>
      <c r="L144" s="938">
        <v>6</v>
      </c>
      <c r="M144" s="938">
        <v>51</v>
      </c>
      <c r="N144" s="940">
        <v>17</v>
      </c>
      <c r="O144" s="938" t="s">
        <v>6832</v>
      </c>
      <c r="P144" s="941" t="s">
        <v>7093</v>
      </c>
      <c r="Q144" s="942">
        <f t="shared" si="6"/>
        <v>-6</v>
      </c>
      <c r="R144" s="979">
        <f t="shared" si="6"/>
        <v>-44.480000000000004</v>
      </c>
      <c r="S144" s="942">
        <f t="shared" si="7"/>
        <v>-3</v>
      </c>
      <c r="T144" s="979">
        <f t="shared" si="8"/>
        <v>-35.510000000000005</v>
      </c>
      <c r="U144" s="986">
        <v>68</v>
      </c>
      <c r="V144" s="943">
        <v>49.2</v>
      </c>
      <c r="W144" s="943">
        <v>-18.799999999999997</v>
      </c>
      <c r="X144" s="984">
        <v>0.72352941176470598</v>
      </c>
      <c r="Y144" s="982"/>
    </row>
    <row r="145" spans="1:25" ht="14.4" customHeight="1" x14ac:dyDescent="0.3">
      <c r="A145" s="947" t="s">
        <v>7094</v>
      </c>
      <c r="B145" s="928"/>
      <c r="C145" s="929"/>
      <c r="D145" s="930"/>
      <c r="E145" s="911">
        <v>1</v>
      </c>
      <c r="F145" s="912">
        <v>37.340000000000003</v>
      </c>
      <c r="G145" s="913">
        <v>47</v>
      </c>
      <c r="H145" s="914"/>
      <c r="I145" s="915"/>
      <c r="J145" s="916"/>
      <c r="K145" s="917">
        <v>37.340000000000003</v>
      </c>
      <c r="L145" s="914">
        <v>22</v>
      </c>
      <c r="M145" s="914">
        <v>132</v>
      </c>
      <c r="N145" s="918">
        <v>44</v>
      </c>
      <c r="O145" s="914" t="s">
        <v>6832</v>
      </c>
      <c r="P145" s="931" t="s">
        <v>7095</v>
      </c>
      <c r="Q145" s="919">
        <f t="shared" si="6"/>
        <v>0</v>
      </c>
      <c r="R145" s="978">
        <f t="shared" si="6"/>
        <v>0</v>
      </c>
      <c r="S145" s="919">
        <f t="shared" si="7"/>
        <v>-1</v>
      </c>
      <c r="T145" s="978">
        <f t="shared" si="8"/>
        <v>-37.340000000000003</v>
      </c>
      <c r="U145" s="985" t="s">
        <v>581</v>
      </c>
      <c r="V145" s="928" t="s">
        <v>581</v>
      </c>
      <c r="W145" s="928" t="s">
        <v>581</v>
      </c>
      <c r="X145" s="983" t="s">
        <v>581</v>
      </c>
      <c r="Y145" s="981"/>
    </row>
    <row r="146" spans="1:25" ht="14.4" customHeight="1" x14ac:dyDescent="0.3">
      <c r="A146" s="947" t="s">
        <v>7096</v>
      </c>
      <c r="B146" s="928"/>
      <c r="C146" s="929"/>
      <c r="D146" s="930"/>
      <c r="E146" s="911">
        <v>1</v>
      </c>
      <c r="F146" s="912">
        <v>26.28</v>
      </c>
      <c r="G146" s="913">
        <v>60</v>
      </c>
      <c r="H146" s="914"/>
      <c r="I146" s="915"/>
      <c r="J146" s="916"/>
      <c r="K146" s="917">
        <v>23.68</v>
      </c>
      <c r="L146" s="914">
        <v>11</v>
      </c>
      <c r="M146" s="914">
        <v>87</v>
      </c>
      <c r="N146" s="918">
        <v>29</v>
      </c>
      <c r="O146" s="914" t="s">
        <v>6832</v>
      </c>
      <c r="P146" s="931" t="s">
        <v>7097</v>
      </c>
      <c r="Q146" s="919">
        <f t="shared" si="6"/>
        <v>0</v>
      </c>
      <c r="R146" s="978">
        <f t="shared" si="6"/>
        <v>0</v>
      </c>
      <c r="S146" s="919">
        <f t="shared" si="7"/>
        <v>-1</v>
      </c>
      <c r="T146" s="978">
        <f t="shared" si="8"/>
        <v>-26.28</v>
      </c>
      <c r="U146" s="985" t="s">
        <v>581</v>
      </c>
      <c r="V146" s="928" t="s">
        <v>581</v>
      </c>
      <c r="W146" s="928" t="s">
        <v>581</v>
      </c>
      <c r="X146" s="983" t="s">
        <v>581</v>
      </c>
      <c r="Y146" s="981"/>
    </row>
    <row r="147" spans="1:25" ht="14.4" customHeight="1" x14ac:dyDescent="0.3">
      <c r="A147" s="947" t="s">
        <v>7098</v>
      </c>
      <c r="B147" s="928"/>
      <c r="C147" s="929"/>
      <c r="D147" s="930"/>
      <c r="E147" s="911">
        <v>1</v>
      </c>
      <c r="F147" s="912">
        <v>17.34</v>
      </c>
      <c r="G147" s="913">
        <v>10</v>
      </c>
      <c r="H147" s="914"/>
      <c r="I147" s="915"/>
      <c r="J147" s="916"/>
      <c r="K147" s="917">
        <v>17.34</v>
      </c>
      <c r="L147" s="914">
        <v>7</v>
      </c>
      <c r="M147" s="914">
        <v>60</v>
      </c>
      <c r="N147" s="918">
        <v>20</v>
      </c>
      <c r="O147" s="914" t="s">
        <v>6832</v>
      </c>
      <c r="P147" s="931" t="s">
        <v>7099</v>
      </c>
      <c r="Q147" s="919">
        <f t="shared" si="6"/>
        <v>0</v>
      </c>
      <c r="R147" s="978">
        <f t="shared" si="6"/>
        <v>0</v>
      </c>
      <c r="S147" s="919">
        <f t="shared" si="7"/>
        <v>-1</v>
      </c>
      <c r="T147" s="978">
        <f t="shared" si="8"/>
        <v>-17.34</v>
      </c>
      <c r="U147" s="985" t="s">
        <v>581</v>
      </c>
      <c r="V147" s="928" t="s">
        <v>581</v>
      </c>
      <c r="W147" s="928" t="s">
        <v>581</v>
      </c>
      <c r="X147" s="983" t="s">
        <v>581</v>
      </c>
      <c r="Y147" s="981"/>
    </row>
    <row r="148" spans="1:25" ht="14.4" customHeight="1" x14ac:dyDescent="0.3">
      <c r="A148" s="947" t="s">
        <v>7100</v>
      </c>
      <c r="B148" s="928">
        <v>1</v>
      </c>
      <c r="C148" s="929">
        <v>16.940000000000001</v>
      </c>
      <c r="D148" s="930">
        <v>20</v>
      </c>
      <c r="E148" s="932"/>
      <c r="F148" s="915"/>
      <c r="G148" s="916"/>
      <c r="H148" s="911"/>
      <c r="I148" s="912"/>
      <c r="J148" s="913"/>
      <c r="K148" s="917">
        <v>16.940000000000001</v>
      </c>
      <c r="L148" s="914">
        <v>5</v>
      </c>
      <c r="M148" s="914">
        <v>72</v>
      </c>
      <c r="N148" s="918">
        <v>24</v>
      </c>
      <c r="O148" s="914" t="s">
        <v>6832</v>
      </c>
      <c r="P148" s="931" t="s">
        <v>7101</v>
      </c>
      <c r="Q148" s="919">
        <f t="shared" si="6"/>
        <v>-1</v>
      </c>
      <c r="R148" s="978">
        <f t="shared" si="6"/>
        <v>-16.940000000000001</v>
      </c>
      <c r="S148" s="919">
        <f t="shared" si="7"/>
        <v>0</v>
      </c>
      <c r="T148" s="978">
        <f t="shared" si="8"/>
        <v>0</v>
      </c>
      <c r="U148" s="985" t="s">
        <v>581</v>
      </c>
      <c r="V148" s="928" t="s">
        <v>581</v>
      </c>
      <c r="W148" s="928" t="s">
        <v>581</v>
      </c>
      <c r="X148" s="983" t="s">
        <v>581</v>
      </c>
      <c r="Y148" s="981"/>
    </row>
    <row r="149" spans="1:25" ht="14.4" customHeight="1" x14ac:dyDescent="0.3">
      <c r="A149" s="948" t="s">
        <v>7102</v>
      </c>
      <c r="B149" s="943">
        <v>3</v>
      </c>
      <c r="C149" s="944">
        <v>56.54</v>
      </c>
      <c r="D149" s="933">
        <v>26.7</v>
      </c>
      <c r="E149" s="936">
        <v>2</v>
      </c>
      <c r="F149" s="937">
        <v>33.880000000000003</v>
      </c>
      <c r="G149" s="924">
        <v>24</v>
      </c>
      <c r="H149" s="945">
        <v>4</v>
      </c>
      <c r="I149" s="946">
        <v>67.77</v>
      </c>
      <c r="J149" s="926">
        <v>14.5</v>
      </c>
      <c r="K149" s="939">
        <v>16.940000000000001</v>
      </c>
      <c r="L149" s="938">
        <v>5</v>
      </c>
      <c r="M149" s="938">
        <v>72</v>
      </c>
      <c r="N149" s="940">
        <v>24</v>
      </c>
      <c r="O149" s="938" t="s">
        <v>6832</v>
      </c>
      <c r="P149" s="941" t="s">
        <v>7101</v>
      </c>
      <c r="Q149" s="942">
        <f t="shared" si="6"/>
        <v>1</v>
      </c>
      <c r="R149" s="979">
        <f t="shared" si="6"/>
        <v>11.229999999999997</v>
      </c>
      <c r="S149" s="942">
        <f t="shared" si="7"/>
        <v>2</v>
      </c>
      <c r="T149" s="979">
        <f t="shared" si="8"/>
        <v>33.889999999999993</v>
      </c>
      <c r="U149" s="986">
        <v>96</v>
      </c>
      <c r="V149" s="943">
        <v>58</v>
      </c>
      <c r="W149" s="943">
        <v>-38</v>
      </c>
      <c r="X149" s="984">
        <v>0.60416666666666663</v>
      </c>
      <c r="Y149" s="982"/>
    </row>
    <row r="150" spans="1:25" ht="14.4" customHeight="1" x14ac:dyDescent="0.3">
      <c r="A150" s="947" t="s">
        <v>7103</v>
      </c>
      <c r="B150" s="920">
        <v>2</v>
      </c>
      <c r="C150" s="921">
        <v>1.86</v>
      </c>
      <c r="D150" s="922">
        <v>8.5</v>
      </c>
      <c r="E150" s="932">
        <v>1</v>
      </c>
      <c r="F150" s="915">
        <v>0.89</v>
      </c>
      <c r="G150" s="916">
        <v>4</v>
      </c>
      <c r="H150" s="914">
        <v>3</v>
      </c>
      <c r="I150" s="915">
        <v>2.91</v>
      </c>
      <c r="J150" s="927">
        <v>10</v>
      </c>
      <c r="K150" s="917">
        <v>0.89</v>
      </c>
      <c r="L150" s="914">
        <v>3</v>
      </c>
      <c r="M150" s="914">
        <v>24</v>
      </c>
      <c r="N150" s="918">
        <v>8</v>
      </c>
      <c r="O150" s="914" t="s">
        <v>6832</v>
      </c>
      <c r="P150" s="931" t="s">
        <v>7104</v>
      </c>
      <c r="Q150" s="919">
        <f t="shared" si="6"/>
        <v>1</v>
      </c>
      <c r="R150" s="978">
        <f t="shared" si="6"/>
        <v>1.05</v>
      </c>
      <c r="S150" s="919">
        <f t="shared" si="7"/>
        <v>2</v>
      </c>
      <c r="T150" s="978">
        <f t="shared" si="8"/>
        <v>2.02</v>
      </c>
      <c r="U150" s="985">
        <v>24</v>
      </c>
      <c r="V150" s="928">
        <v>30</v>
      </c>
      <c r="W150" s="928">
        <v>6</v>
      </c>
      <c r="X150" s="983">
        <v>1.25</v>
      </c>
      <c r="Y150" s="981">
        <v>7</v>
      </c>
    </row>
    <row r="151" spans="1:25" ht="14.4" customHeight="1" x14ac:dyDescent="0.3">
      <c r="A151" s="948" t="s">
        <v>7105</v>
      </c>
      <c r="B151" s="934">
        <v>16</v>
      </c>
      <c r="C151" s="935">
        <v>13.8</v>
      </c>
      <c r="D151" s="923">
        <v>4.4000000000000004</v>
      </c>
      <c r="E151" s="936">
        <v>9</v>
      </c>
      <c r="F151" s="937">
        <v>8.0299999999999994</v>
      </c>
      <c r="G151" s="924">
        <v>7.6</v>
      </c>
      <c r="H151" s="938">
        <v>10</v>
      </c>
      <c r="I151" s="937">
        <v>8.6</v>
      </c>
      <c r="J151" s="924">
        <v>6.5</v>
      </c>
      <c r="K151" s="939">
        <v>0.89</v>
      </c>
      <c r="L151" s="938">
        <v>3</v>
      </c>
      <c r="M151" s="938">
        <v>24</v>
      </c>
      <c r="N151" s="940">
        <v>8</v>
      </c>
      <c r="O151" s="938" t="s">
        <v>6832</v>
      </c>
      <c r="P151" s="941" t="s">
        <v>7104</v>
      </c>
      <c r="Q151" s="942">
        <f t="shared" si="6"/>
        <v>-6</v>
      </c>
      <c r="R151" s="979">
        <f t="shared" si="6"/>
        <v>-5.2000000000000011</v>
      </c>
      <c r="S151" s="942">
        <f t="shared" si="7"/>
        <v>1</v>
      </c>
      <c r="T151" s="979">
        <f t="shared" si="8"/>
        <v>0.57000000000000028</v>
      </c>
      <c r="U151" s="986">
        <v>80</v>
      </c>
      <c r="V151" s="943">
        <v>65</v>
      </c>
      <c r="W151" s="943">
        <v>-15</v>
      </c>
      <c r="X151" s="984">
        <v>0.8125</v>
      </c>
      <c r="Y151" s="982">
        <v>20</v>
      </c>
    </row>
    <row r="152" spans="1:25" ht="14.4" customHeight="1" x14ac:dyDescent="0.3">
      <c r="A152" s="948" t="s">
        <v>7106</v>
      </c>
      <c r="B152" s="934">
        <v>5</v>
      </c>
      <c r="C152" s="935">
        <v>7.75</v>
      </c>
      <c r="D152" s="923">
        <v>9.4</v>
      </c>
      <c r="E152" s="936">
        <v>5</v>
      </c>
      <c r="F152" s="937">
        <v>9</v>
      </c>
      <c r="G152" s="924">
        <v>9.4</v>
      </c>
      <c r="H152" s="938">
        <v>9</v>
      </c>
      <c r="I152" s="937">
        <v>13.95</v>
      </c>
      <c r="J152" s="924">
        <v>9.6</v>
      </c>
      <c r="K152" s="939">
        <v>1.62</v>
      </c>
      <c r="L152" s="938">
        <v>4</v>
      </c>
      <c r="M152" s="938">
        <v>36</v>
      </c>
      <c r="N152" s="940">
        <v>12</v>
      </c>
      <c r="O152" s="938" t="s">
        <v>6832</v>
      </c>
      <c r="P152" s="941" t="s">
        <v>7104</v>
      </c>
      <c r="Q152" s="942">
        <f t="shared" si="6"/>
        <v>4</v>
      </c>
      <c r="R152" s="979">
        <f t="shared" si="6"/>
        <v>6.1999999999999993</v>
      </c>
      <c r="S152" s="942">
        <f t="shared" si="7"/>
        <v>4</v>
      </c>
      <c r="T152" s="979">
        <f t="shared" si="8"/>
        <v>4.9499999999999993</v>
      </c>
      <c r="U152" s="986">
        <v>108</v>
      </c>
      <c r="V152" s="943">
        <v>86.399999999999991</v>
      </c>
      <c r="W152" s="943">
        <v>-21.600000000000009</v>
      </c>
      <c r="X152" s="984">
        <v>0.79999999999999993</v>
      </c>
      <c r="Y152" s="982">
        <v>11</v>
      </c>
    </row>
    <row r="153" spans="1:25" ht="14.4" customHeight="1" x14ac:dyDescent="0.3">
      <c r="A153" s="947" t="s">
        <v>7107</v>
      </c>
      <c r="B153" s="928"/>
      <c r="C153" s="929"/>
      <c r="D153" s="930"/>
      <c r="E153" s="932">
        <v>2</v>
      </c>
      <c r="F153" s="915">
        <v>2.3199999999999998</v>
      </c>
      <c r="G153" s="916">
        <v>4</v>
      </c>
      <c r="H153" s="911">
        <v>2</v>
      </c>
      <c r="I153" s="912">
        <v>2.66</v>
      </c>
      <c r="J153" s="927">
        <v>13</v>
      </c>
      <c r="K153" s="917">
        <v>1.32</v>
      </c>
      <c r="L153" s="914">
        <v>4</v>
      </c>
      <c r="M153" s="914">
        <v>33</v>
      </c>
      <c r="N153" s="918">
        <v>11</v>
      </c>
      <c r="O153" s="914" t="s">
        <v>6832</v>
      </c>
      <c r="P153" s="931" t="s">
        <v>7108</v>
      </c>
      <c r="Q153" s="919">
        <f t="shared" si="6"/>
        <v>2</v>
      </c>
      <c r="R153" s="978">
        <f t="shared" si="6"/>
        <v>2.66</v>
      </c>
      <c r="S153" s="919">
        <f t="shared" si="7"/>
        <v>0</v>
      </c>
      <c r="T153" s="978">
        <f t="shared" si="8"/>
        <v>0.3400000000000003</v>
      </c>
      <c r="U153" s="985">
        <v>22</v>
      </c>
      <c r="V153" s="928">
        <v>26</v>
      </c>
      <c r="W153" s="928">
        <v>4</v>
      </c>
      <c r="X153" s="983">
        <v>1.1818181818181819</v>
      </c>
      <c r="Y153" s="981">
        <v>10</v>
      </c>
    </row>
    <row r="154" spans="1:25" ht="14.4" customHeight="1" x14ac:dyDescent="0.3">
      <c r="A154" s="948" t="s">
        <v>7109</v>
      </c>
      <c r="B154" s="943">
        <v>1</v>
      </c>
      <c r="C154" s="944">
        <v>1</v>
      </c>
      <c r="D154" s="933">
        <v>3</v>
      </c>
      <c r="E154" s="936"/>
      <c r="F154" s="937"/>
      <c r="G154" s="924"/>
      <c r="H154" s="945"/>
      <c r="I154" s="946"/>
      <c r="J154" s="926"/>
      <c r="K154" s="939">
        <v>1.32</v>
      </c>
      <c r="L154" s="938">
        <v>4</v>
      </c>
      <c r="M154" s="938">
        <v>33</v>
      </c>
      <c r="N154" s="940">
        <v>11</v>
      </c>
      <c r="O154" s="938" t="s">
        <v>6832</v>
      </c>
      <c r="P154" s="941" t="s">
        <v>7110</v>
      </c>
      <c r="Q154" s="942">
        <f t="shared" si="6"/>
        <v>-1</v>
      </c>
      <c r="R154" s="979">
        <f t="shared" si="6"/>
        <v>-1</v>
      </c>
      <c r="S154" s="942">
        <f t="shared" si="7"/>
        <v>0</v>
      </c>
      <c r="T154" s="979">
        <f t="shared" si="8"/>
        <v>0</v>
      </c>
      <c r="U154" s="986" t="s">
        <v>581</v>
      </c>
      <c r="V154" s="943" t="s">
        <v>581</v>
      </c>
      <c r="W154" s="943" t="s">
        <v>581</v>
      </c>
      <c r="X154" s="984" t="s">
        <v>581</v>
      </c>
      <c r="Y154" s="982"/>
    </row>
    <row r="155" spans="1:25" ht="14.4" customHeight="1" x14ac:dyDescent="0.3">
      <c r="A155" s="947" t="s">
        <v>7111</v>
      </c>
      <c r="B155" s="928"/>
      <c r="C155" s="929"/>
      <c r="D155" s="930"/>
      <c r="E155" s="932"/>
      <c r="F155" s="915"/>
      <c r="G155" s="916"/>
      <c r="H155" s="911">
        <v>1</v>
      </c>
      <c r="I155" s="912">
        <v>3.18</v>
      </c>
      <c r="J155" s="913">
        <v>1</v>
      </c>
      <c r="K155" s="917">
        <v>3.18</v>
      </c>
      <c r="L155" s="914">
        <v>1</v>
      </c>
      <c r="M155" s="914">
        <v>5</v>
      </c>
      <c r="N155" s="918">
        <v>2</v>
      </c>
      <c r="O155" s="914" t="s">
        <v>6832</v>
      </c>
      <c r="P155" s="931" t="s">
        <v>7112</v>
      </c>
      <c r="Q155" s="919">
        <f t="shared" si="6"/>
        <v>1</v>
      </c>
      <c r="R155" s="978">
        <f t="shared" si="6"/>
        <v>3.18</v>
      </c>
      <c r="S155" s="919">
        <f t="shared" si="7"/>
        <v>1</v>
      </c>
      <c r="T155" s="978">
        <f t="shared" si="8"/>
        <v>3.18</v>
      </c>
      <c r="U155" s="985">
        <v>2</v>
      </c>
      <c r="V155" s="928">
        <v>1</v>
      </c>
      <c r="W155" s="928">
        <v>-1</v>
      </c>
      <c r="X155" s="983">
        <v>0.5</v>
      </c>
      <c r="Y155" s="981"/>
    </row>
    <row r="156" spans="1:25" ht="14.4" customHeight="1" x14ac:dyDescent="0.3">
      <c r="A156" s="947" t="s">
        <v>7113</v>
      </c>
      <c r="B156" s="920">
        <v>1</v>
      </c>
      <c r="C156" s="921">
        <v>1</v>
      </c>
      <c r="D156" s="922">
        <v>2</v>
      </c>
      <c r="E156" s="932">
        <v>1</v>
      </c>
      <c r="F156" s="915">
        <v>1</v>
      </c>
      <c r="G156" s="916">
        <v>5</v>
      </c>
      <c r="H156" s="914">
        <v>1</v>
      </c>
      <c r="I156" s="915">
        <v>1</v>
      </c>
      <c r="J156" s="916">
        <v>3</v>
      </c>
      <c r="K156" s="917">
        <v>1</v>
      </c>
      <c r="L156" s="914">
        <v>2</v>
      </c>
      <c r="M156" s="914">
        <v>18</v>
      </c>
      <c r="N156" s="918">
        <v>6</v>
      </c>
      <c r="O156" s="914" t="s">
        <v>6832</v>
      </c>
      <c r="P156" s="931" t="s">
        <v>7114</v>
      </c>
      <c r="Q156" s="919">
        <f t="shared" si="6"/>
        <v>0</v>
      </c>
      <c r="R156" s="978">
        <f t="shared" si="6"/>
        <v>0</v>
      </c>
      <c r="S156" s="919">
        <f t="shared" si="7"/>
        <v>0</v>
      </c>
      <c r="T156" s="978">
        <f t="shared" si="8"/>
        <v>0</v>
      </c>
      <c r="U156" s="985">
        <v>6</v>
      </c>
      <c r="V156" s="928">
        <v>3</v>
      </c>
      <c r="W156" s="928">
        <v>-3</v>
      </c>
      <c r="X156" s="983">
        <v>0.5</v>
      </c>
      <c r="Y156" s="981"/>
    </row>
    <row r="157" spans="1:25" ht="14.4" customHeight="1" x14ac:dyDescent="0.3">
      <c r="A157" s="948" t="s">
        <v>7115</v>
      </c>
      <c r="B157" s="934">
        <v>4</v>
      </c>
      <c r="C157" s="935">
        <v>8.5399999999999991</v>
      </c>
      <c r="D157" s="923">
        <v>8</v>
      </c>
      <c r="E157" s="936">
        <v>1</v>
      </c>
      <c r="F157" s="937">
        <v>2.2599999999999998</v>
      </c>
      <c r="G157" s="924">
        <v>5</v>
      </c>
      <c r="H157" s="938">
        <v>3</v>
      </c>
      <c r="I157" s="937">
        <v>6.89</v>
      </c>
      <c r="J157" s="924">
        <v>7.3</v>
      </c>
      <c r="K157" s="939">
        <v>2.2599999999999998</v>
      </c>
      <c r="L157" s="938">
        <v>4</v>
      </c>
      <c r="M157" s="938">
        <v>39</v>
      </c>
      <c r="N157" s="940">
        <v>13</v>
      </c>
      <c r="O157" s="938" t="s">
        <v>6832</v>
      </c>
      <c r="P157" s="941" t="s">
        <v>7116</v>
      </c>
      <c r="Q157" s="942">
        <f t="shared" si="6"/>
        <v>-1</v>
      </c>
      <c r="R157" s="979">
        <f t="shared" si="6"/>
        <v>-1.6499999999999995</v>
      </c>
      <c r="S157" s="942">
        <f t="shared" si="7"/>
        <v>2</v>
      </c>
      <c r="T157" s="979">
        <f t="shared" si="8"/>
        <v>4.63</v>
      </c>
      <c r="U157" s="986">
        <v>39</v>
      </c>
      <c r="V157" s="943">
        <v>21.9</v>
      </c>
      <c r="W157" s="943">
        <v>-17.100000000000001</v>
      </c>
      <c r="X157" s="984">
        <v>0.56153846153846154</v>
      </c>
      <c r="Y157" s="982"/>
    </row>
    <row r="158" spans="1:25" ht="14.4" customHeight="1" x14ac:dyDescent="0.3">
      <c r="A158" s="948" t="s">
        <v>7117</v>
      </c>
      <c r="B158" s="934">
        <v>1</v>
      </c>
      <c r="C158" s="935">
        <v>3.78</v>
      </c>
      <c r="D158" s="923">
        <v>5</v>
      </c>
      <c r="E158" s="936">
        <v>1</v>
      </c>
      <c r="F158" s="937">
        <v>3.15</v>
      </c>
      <c r="G158" s="924">
        <v>4</v>
      </c>
      <c r="H158" s="938"/>
      <c r="I158" s="937"/>
      <c r="J158" s="924"/>
      <c r="K158" s="939">
        <v>4.42</v>
      </c>
      <c r="L158" s="938">
        <v>6</v>
      </c>
      <c r="M158" s="938">
        <v>57</v>
      </c>
      <c r="N158" s="940">
        <v>19</v>
      </c>
      <c r="O158" s="938" t="s">
        <v>6832</v>
      </c>
      <c r="P158" s="941" t="s">
        <v>7118</v>
      </c>
      <c r="Q158" s="942">
        <f t="shared" si="6"/>
        <v>-1</v>
      </c>
      <c r="R158" s="979">
        <f t="shared" si="6"/>
        <v>-3.78</v>
      </c>
      <c r="S158" s="942">
        <f t="shared" si="7"/>
        <v>-1</v>
      </c>
      <c r="T158" s="979">
        <f t="shared" si="8"/>
        <v>-3.15</v>
      </c>
      <c r="U158" s="986" t="s">
        <v>581</v>
      </c>
      <c r="V158" s="943" t="s">
        <v>581</v>
      </c>
      <c r="W158" s="943" t="s">
        <v>581</v>
      </c>
      <c r="X158" s="984" t="s">
        <v>581</v>
      </c>
      <c r="Y158" s="982"/>
    </row>
    <row r="159" spans="1:25" ht="14.4" customHeight="1" x14ac:dyDescent="0.3">
      <c r="A159" s="947" t="s">
        <v>7119</v>
      </c>
      <c r="B159" s="928"/>
      <c r="C159" s="929"/>
      <c r="D159" s="930"/>
      <c r="E159" s="911">
        <v>3</v>
      </c>
      <c r="F159" s="912">
        <v>2.04</v>
      </c>
      <c r="G159" s="913">
        <v>2.2999999999999998</v>
      </c>
      <c r="H159" s="914"/>
      <c r="I159" s="915"/>
      <c r="J159" s="916"/>
      <c r="K159" s="917">
        <v>0.68</v>
      </c>
      <c r="L159" s="914">
        <v>2</v>
      </c>
      <c r="M159" s="914">
        <v>15</v>
      </c>
      <c r="N159" s="918">
        <v>5</v>
      </c>
      <c r="O159" s="914" t="s">
        <v>6832</v>
      </c>
      <c r="P159" s="931" t="s">
        <v>7120</v>
      </c>
      <c r="Q159" s="919">
        <f t="shared" si="6"/>
        <v>0</v>
      </c>
      <c r="R159" s="978">
        <f t="shared" si="6"/>
        <v>0</v>
      </c>
      <c r="S159" s="919">
        <f t="shared" si="7"/>
        <v>-3</v>
      </c>
      <c r="T159" s="978">
        <f t="shared" si="8"/>
        <v>-2.04</v>
      </c>
      <c r="U159" s="985" t="s">
        <v>581</v>
      </c>
      <c r="V159" s="928" t="s">
        <v>581</v>
      </c>
      <c r="W159" s="928" t="s">
        <v>581</v>
      </c>
      <c r="X159" s="983" t="s">
        <v>581</v>
      </c>
      <c r="Y159" s="981"/>
    </row>
    <row r="160" spans="1:25" ht="14.4" customHeight="1" thickBot="1" x14ac:dyDescent="0.35">
      <c r="A160" s="963" t="s">
        <v>7121</v>
      </c>
      <c r="B160" s="964">
        <v>1</v>
      </c>
      <c r="C160" s="965">
        <v>1.1499999999999999</v>
      </c>
      <c r="D160" s="966">
        <v>3</v>
      </c>
      <c r="E160" s="967">
        <v>2</v>
      </c>
      <c r="F160" s="968">
        <v>2.2999999999999998</v>
      </c>
      <c r="G160" s="969">
        <v>4</v>
      </c>
      <c r="H160" s="970">
        <v>1</v>
      </c>
      <c r="I160" s="971">
        <v>0.79</v>
      </c>
      <c r="J160" s="972">
        <v>2</v>
      </c>
      <c r="K160" s="973">
        <v>1.1499999999999999</v>
      </c>
      <c r="L160" s="970">
        <v>3</v>
      </c>
      <c r="M160" s="970">
        <v>27</v>
      </c>
      <c r="N160" s="974">
        <v>9</v>
      </c>
      <c r="O160" s="970" t="s">
        <v>6832</v>
      </c>
      <c r="P160" s="975" t="s">
        <v>7122</v>
      </c>
      <c r="Q160" s="976">
        <f t="shared" si="6"/>
        <v>0</v>
      </c>
      <c r="R160" s="980">
        <f t="shared" si="6"/>
        <v>-0.35999999999999988</v>
      </c>
      <c r="S160" s="976">
        <f t="shared" si="7"/>
        <v>-1</v>
      </c>
      <c r="T160" s="980">
        <f t="shared" si="8"/>
        <v>-1.5099999999999998</v>
      </c>
      <c r="U160" s="990">
        <v>9</v>
      </c>
      <c r="V160" s="964">
        <v>2</v>
      </c>
      <c r="W160" s="964">
        <v>-7</v>
      </c>
      <c r="X160" s="991">
        <v>0.22222222222222221</v>
      </c>
      <c r="Y160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1:Q1048576">
    <cfRule type="cellIs" dxfId="14" priority="11" stopIfTrue="1" operator="lessThan">
      <formula>0</formula>
    </cfRule>
  </conditionalFormatting>
  <conditionalFormatting sqref="W161:W1048576">
    <cfRule type="cellIs" dxfId="13" priority="10" stopIfTrue="1" operator="greaterThan">
      <formula>0</formula>
    </cfRule>
  </conditionalFormatting>
  <conditionalFormatting sqref="X161:X1048576">
    <cfRule type="cellIs" dxfId="12" priority="9" stopIfTrue="1" operator="greaterThan">
      <formula>1</formula>
    </cfRule>
  </conditionalFormatting>
  <conditionalFormatting sqref="X161:X1048576">
    <cfRule type="cellIs" dxfId="11" priority="6" stopIfTrue="1" operator="greaterThan">
      <formula>1</formula>
    </cfRule>
  </conditionalFormatting>
  <conditionalFormatting sqref="W161:W1048576">
    <cfRule type="cellIs" dxfId="10" priority="7" stopIfTrue="1" operator="greaterThan">
      <formula>0</formula>
    </cfRule>
  </conditionalFormatting>
  <conditionalFormatting sqref="Q16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0">
    <cfRule type="cellIs" dxfId="7" priority="4" stopIfTrue="1" operator="lessThan">
      <formula>0</formula>
    </cfRule>
  </conditionalFormatting>
  <conditionalFormatting sqref="X5:X160">
    <cfRule type="cellIs" dxfId="6" priority="2" stopIfTrue="1" operator="greaterThan">
      <formula>1</formula>
    </cfRule>
  </conditionalFormatting>
  <conditionalFormatting sqref="W5:W160">
    <cfRule type="cellIs" dxfId="5" priority="3" stopIfTrue="1" operator="greaterThan">
      <formula>0</formula>
    </cfRule>
  </conditionalFormatting>
  <conditionalFormatting sqref="S5:S16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3827899</v>
      </c>
      <c r="C3" s="344">
        <f t="shared" ref="C3:L3" si="0">SUBTOTAL(9,C6:C1048576)</f>
        <v>8.5541431027535886</v>
      </c>
      <c r="D3" s="344">
        <f t="shared" si="0"/>
        <v>3852543</v>
      </c>
      <c r="E3" s="344">
        <f t="shared" si="0"/>
        <v>7</v>
      </c>
      <c r="F3" s="344">
        <f t="shared" si="0"/>
        <v>3895623</v>
      </c>
      <c r="G3" s="347">
        <f>IF(D3&lt;&gt;0,F3/D3,"")</f>
        <v>1.0111822243126163</v>
      </c>
      <c r="H3" s="343">
        <f t="shared" si="0"/>
        <v>199910</v>
      </c>
      <c r="I3" s="344">
        <f t="shared" si="0"/>
        <v>0.62290397889255433</v>
      </c>
      <c r="J3" s="344">
        <f t="shared" si="0"/>
        <v>283153.15999999992</v>
      </c>
      <c r="K3" s="344">
        <f t="shared" si="0"/>
        <v>1</v>
      </c>
      <c r="L3" s="344">
        <f t="shared" si="0"/>
        <v>317355.83999999991</v>
      </c>
      <c r="M3" s="345">
        <f>IF(J3&lt;&gt;0,L3/J3,"")</f>
        <v>1.1207921536174981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5403</v>
      </c>
      <c r="B6" s="887"/>
      <c r="C6" s="825"/>
      <c r="D6" s="887"/>
      <c r="E6" s="825"/>
      <c r="F6" s="887">
        <v>569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5406</v>
      </c>
      <c r="B7" s="889">
        <v>3324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7124</v>
      </c>
      <c r="B8" s="889">
        <v>23758</v>
      </c>
      <c r="C8" s="832">
        <v>3.1949973103819258</v>
      </c>
      <c r="D8" s="889">
        <v>7436</v>
      </c>
      <c r="E8" s="832">
        <v>1</v>
      </c>
      <c r="F8" s="889">
        <v>45095</v>
      </c>
      <c r="G8" s="837">
        <v>6.0644163528778909</v>
      </c>
      <c r="H8" s="889">
        <v>23532.769999999997</v>
      </c>
      <c r="I8" s="832"/>
      <c r="J8" s="889"/>
      <c r="K8" s="832"/>
      <c r="L8" s="889">
        <v>43605.98</v>
      </c>
      <c r="M8" s="838"/>
    </row>
    <row r="9" spans="1:13" ht="14.4" customHeight="1" x14ac:dyDescent="0.3">
      <c r="A9" s="857" t="s">
        <v>5414</v>
      </c>
      <c r="B9" s="889">
        <v>162292</v>
      </c>
      <c r="C9" s="832">
        <v>0.77414984807216214</v>
      </c>
      <c r="D9" s="889">
        <v>209639</v>
      </c>
      <c r="E9" s="832">
        <v>1</v>
      </c>
      <c r="F9" s="889">
        <v>193424</v>
      </c>
      <c r="G9" s="837">
        <v>0.92265275068093244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7125</v>
      </c>
      <c r="B10" s="889">
        <v>498834</v>
      </c>
      <c r="C10" s="832">
        <v>0.8514661527721118</v>
      </c>
      <c r="D10" s="889">
        <v>585853</v>
      </c>
      <c r="E10" s="832">
        <v>1</v>
      </c>
      <c r="F10" s="889">
        <v>552571</v>
      </c>
      <c r="G10" s="837">
        <v>0.94319052731657937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7126</v>
      </c>
      <c r="B11" s="889">
        <v>2674410</v>
      </c>
      <c r="C11" s="832">
        <v>1.0479929935519519</v>
      </c>
      <c r="D11" s="889">
        <v>2551935</v>
      </c>
      <c r="E11" s="832">
        <v>1</v>
      </c>
      <c r="F11" s="889">
        <v>2537037</v>
      </c>
      <c r="G11" s="837">
        <v>0.99416207701214965</v>
      </c>
      <c r="H11" s="889">
        <v>176377.23</v>
      </c>
      <c r="I11" s="832">
        <v>0.62290397889255433</v>
      </c>
      <c r="J11" s="889">
        <v>283153.15999999992</v>
      </c>
      <c r="K11" s="832">
        <v>1</v>
      </c>
      <c r="L11" s="889">
        <v>273749.85999999993</v>
      </c>
      <c r="M11" s="838">
        <v>0.9667907644046777</v>
      </c>
    </row>
    <row r="12" spans="1:13" ht="14.4" customHeight="1" x14ac:dyDescent="0.3">
      <c r="A12" s="857" t="s">
        <v>7127</v>
      </c>
      <c r="B12" s="889">
        <v>259096</v>
      </c>
      <c r="C12" s="832">
        <v>0.8949033586162114</v>
      </c>
      <c r="D12" s="889">
        <v>289524</v>
      </c>
      <c r="E12" s="832">
        <v>1</v>
      </c>
      <c r="F12" s="889">
        <v>354912</v>
      </c>
      <c r="G12" s="837">
        <v>1.2258465619430514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7128</v>
      </c>
      <c r="B13" s="889">
        <v>25263</v>
      </c>
      <c r="C13" s="832">
        <v>0.81934939837187426</v>
      </c>
      <c r="D13" s="889">
        <v>30833</v>
      </c>
      <c r="E13" s="832">
        <v>1</v>
      </c>
      <c r="F13" s="889">
        <v>14113</v>
      </c>
      <c r="G13" s="837">
        <v>0.45772386728505171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7129</v>
      </c>
      <c r="B14" s="889">
        <v>172231</v>
      </c>
      <c r="C14" s="832">
        <v>0.97128404098735077</v>
      </c>
      <c r="D14" s="889">
        <v>177323</v>
      </c>
      <c r="E14" s="832">
        <v>1</v>
      </c>
      <c r="F14" s="889">
        <v>191912</v>
      </c>
      <c r="G14" s="837">
        <v>1.0822735911303103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7130</v>
      </c>
      <c r="B15" s="891">
        <v>8691</v>
      </c>
      <c r="C15" s="840"/>
      <c r="D15" s="891"/>
      <c r="E15" s="840"/>
      <c r="F15" s="891">
        <v>5990</v>
      </c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7742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23635.93</v>
      </c>
      <c r="G3" s="211">
        <f t="shared" si="0"/>
        <v>4027809</v>
      </c>
      <c r="H3" s="212"/>
      <c r="I3" s="212"/>
      <c r="J3" s="207">
        <f t="shared" si="0"/>
        <v>25010.879999999997</v>
      </c>
      <c r="K3" s="211">
        <f t="shared" si="0"/>
        <v>4135696.1599999997</v>
      </c>
      <c r="L3" s="212"/>
      <c r="M3" s="212"/>
      <c r="N3" s="207">
        <f t="shared" si="0"/>
        <v>26366.550000000003</v>
      </c>
      <c r="O3" s="211">
        <f t="shared" si="0"/>
        <v>4212978.84</v>
      </c>
      <c r="P3" s="177">
        <f>IF(K3=0,"",O3/K3)</f>
        <v>1.0186867402754269</v>
      </c>
      <c r="Q3" s="209">
        <f>IF(N3=0,"",O3/N3)</f>
        <v>159.78498665923297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5474</v>
      </c>
      <c r="B6" s="825" t="s">
        <v>7131</v>
      </c>
      <c r="C6" s="825" t="s">
        <v>5209</v>
      </c>
      <c r="D6" s="825" t="s">
        <v>7132</v>
      </c>
      <c r="E6" s="825" t="s">
        <v>7133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569</v>
      </c>
      <c r="P6" s="830"/>
      <c r="Q6" s="848">
        <v>569</v>
      </c>
    </row>
    <row r="7" spans="1:17" ht="14.4" customHeight="1" x14ac:dyDescent="0.3">
      <c r="A7" s="831" t="s">
        <v>5477</v>
      </c>
      <c r="B7" s="832" t="s">
        <v>7134</v>
      </c>
      <c r="C7" s="832" t="s">
        <v>5209</v>
      </c>
      <c r="D7" s="832" t="s">
        <v>7135</v>
      </c>
      <c r="E7" s="832" t="s">
        <v>7136</v>
      </c>
      <c r="F7" s="849">
        <v>6</v>
      </c>
      <c r="G7" s="849">
        <v>2970</v>
      </c>
      <c r="H7" s="849"/>
      <c r="I7" s="849">
        <v>495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5477</v>
      </c>
      <c r="B8" s="832" t="s">
        <v>7134</v>
      </c>
      <c r="C8" s="832" t="s">
        <v>5209</v>
      </c>
      <c r="D8" s="832" t="s">
        <v>7137</v>
      </c>
      <c r="E8" s="832" t="s">
        <v>7138</v>
      </c>
      <c r="F8" s="849">
        <v>1</v>
      </c>
      <c r="G8" s="849">
        <v>178</v>
      </c>
      <c r="H8" s="849"/>
      <c r="I8" s="849">
        <v>178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5477</v>
      </c>
      <c r="B9" s="832" t="s">
        <v>7134</v>
      </c>
      <c r="C9" s="832" t="s">
        <v>5209</v>
      </c>
      <c r="D9" s="832" t="s">
        <v>7139</v>
      </c>
      <c r="E9" s="832" t="s">
        <v>7140</v>
      </c>
      <c r="F9" s="849">
        <v>1</v>
      </c>
      <c r="G9" s="849">
        <v>176</v>
      </c>
      <c r="H9" s="849"/>
      <c r="I9" s="849">
        <v>176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7141</v>
      </c>
      <c r="B10" s="832" t="s">
        <v>7142</v>
      </c>
      <c r="C10" s="832" t="s">
        <v>5214</v>
      </c>
      <c r="D10" s="832" t="s">
        <v>7143</v>
      </c>
      <c r="E10" s="832" t="s">
        <v>7144</v>
      </c>
      <c r="F10" s="849">
        <v>0.02</v>
      </c>
      <c r="G10" s="849">
        <v>177.08</v>
      </c>
      <c r="H10" s="849"/>
      <c r="I10" s="849">
        <v>8854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7141</v>
      </c>
      <c r="B11" s="832" t="s">
        <v>7142</v>
      </c>
      <c r="C11" s="832" t="s">
        <v>5214</v>
      </c>
      <c r="D11" s="832" t="s">
        <v>7145</v>
      </c>
      <c r="E11" s="832" t="s">
        <v>7144</v>
      </c>
      <c r="F11" s="849">
        <v>0.5</v>
      </c>
      <c r="G11" s="849">
        <v>885.4</v>
      </c>
      <c r="H11" s="849"/>
      <c r="I11" s="849">
        <v>1770.8</v>
      </c>
      <c r="J11" s="849"/>
      <c r="K11" s="849"/>
      <c r="L11" s="849"/>
      <c r="M11" s="849"/>
      <c r="N11" s="849">
        <v>0.45</v>
      </c>
      <c r="O11" s="849">
        <v>818.57</v>
      </c>
      <c r="P11" s="837"/>
      <c r="Q11" s="850">
        <v>1819.0444444444445</v>
      </c>
    </row>
    <row r="12" spans="1:17" ht="14.4" customHeight="1" x14ac:dyDescent="0.3">
      <c r="A12" s="831" t="s">
        <v>7141</v>
      </c>
      <c r="B12" s="832" t="s">
        <v>7142</v>
      </c>
      <c r="C12" s="832" t="s">
        <v>5642</v>
      </c>
      <c r="D12" s="832" t="s">
        <v>7146</v>
      </c>
      <c r="E12" s="832" t="s">
        <v>7147</v>
      </c>
      <c r="F12" s="849"/>
      <c r="G12" s="849"/>
      <c r="H12" s="849"/>
      <c r="I12" s="849"/>
      <c r="J12" s="849"/>
      <c r="K12" s="849"/>
      <c r="L12" s="849"/>
      <c r="M12" s="849"/>
      <c r="N12" s="849">
        <v>430</v>
      </c>
      <c r="O12" s="849">
        <v>3091.7</v>
      </c>
      <c r="P12" s="837"/>
      <c r="Q12" s="850">
        <v>7.1899999999999995</v>
      </c>
    </row>
    <row r="13" spans="1:17" ht="14.4" customHeight="1" x14ac:dyDescent="0.3">
      <c r="A13" s="831" t="s">
        <v>7141</v>
      </c>
      <c r="B13" s="832" t="s">
        <v>7142</v>
      </c>
      <c r="C13" s="832" t="s">
        <v>5642</v>
      </c>
      <c r="D13" s="832" t="s">
        <v>7148</v>
      </c>
      <c r="E13" s="832" t="s">
        <v>7149</v>
      </c>
      <c r="F13" s="849"/>
      <c r="G13" s="849"/>
      <c r="H13" s="849"/>
      <c r="I13" s="849"/>
      <c r="J13" s="849"/>
      <c r="K13" s="849"/>
      <c r="L13" s="849"/>
      <c r="M13" s="849"/>
      <c r="N13" s="849">
        <v>865</v>
      </c>
      <c r="O13" s="849">
        <v>4610.45</v>
      </c>
      <c r="P13" s="837"/>
      <c r="Q13" s="850">
        <v>5.33</v>
      </c>
    </row>
    <row r="14" spans="1:17" ht="14.4" customHeight="1" x14ac:dyDescent="0.3">
      <c r="A14" s="831" t="s">
        <v>7141</v>
      </c>
      <c r="B14" s="832" t="s">
        <v>7142</v>
      </c>
      <c r="C14" s="832" t="s">
        <v>5642</v>
      </c>
      <c r="D14" s="832" t="s">
        <v>7150</v>
      </c>
      <c r="E14" s="832" t="s">
        <v>7151</v>
      </c>
      <c r="F14" s="849">
        <v>610</v>
      </c>
      <c r="G14" s="849">
        <v>12431.8</v>
      </c>
      <c r="H14" s="849"/>
      <c r="I14" s="849">
        <v>20.38</v>
      </c>
      <c r="J14" s="849"/>
      <c r="K14" s="849"/>
      <c r="L14" s="849"/>
      <c r="M14" s="849"/>
      <c r="N14" s="849">
        <v>1345</v>
      </c>
      <c r="O14" s="849">
        <v>28110.5</v>
      </c>
      <c r="P14" s="837"/>
      <c r="Q14" s="850">
        <v>20.9</v>
      </c>
    </row>
    <row r="15" spans="1:17" ht="14.4" customHeight="1" x14ac:dyDescent="0.3">
      <c r="A15" s="831" t="s">
        <v>7141</v>
      </c>
      <c r="B15" s="832" t="s">
        <v>7142</v>
      </c>
      <c r="C15" s="832" t="s">
        <v>5642</v>
      </c>
      <c r="D15" s="832" t="s">
        <v>7152</v>
      </c>
      <c r="E15" s="832" t="s">
        <v>7153</v>
      </c>
      <c r="F15" s="849">
        <v>667</v>
      </c>
      <c r="G15" s="849">
        <v>2281.14</v>
      </c>
      <c r="H15" s="849"/>
      <c r="I15" s="849">
        <v>3.42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7141</v>
      </c>
      <c r="B16" s="832" t="s">
        <v>7142</v>
      </c>
      <c r="C16" s="832" t="s">
        <v>5642</v>
      </c>
      <c r="D16" s="832" t="s">
        <v>7154</v>
      </c>
      <c r="E16" s="832" t="s">
        <v>7155</v>
      </c>
      <c r="F16" s="849">
        <v>235</v>
      </c>
      <c r="G16" s="849">
        <v>7757.35</v>
      </c>
      <c r="H16" s="849"/>
      <c r="I16" s="849">
        <v>33.01</v>
      </c>
      <c r="J16" s="849"/>
      <c r="K16" s="849"/>
      <c r="L16" s="849"/>
      <c r="M16" s="849"/>
      <c r="N16" s="849">
        <v>204</v>
      </c>
      <c r="O16" s="849">
        <v>6974.76</v>
      </c>
      <c r="P16" s="837"/>
      <c r="Q16" s="850">
        <v>34.19</v>
      </c>
    </row>
    <row r="17" spans="1:17" ht="14.4" customHeight="1" x14ac:dyDescent="0.3">
      <c r="A17" s="831" t="s">
        <v>7141</v>
      </c>
      <c r="B17" s="832" t="s">
        <v>7142</v>
      </c>
      <c r="C17" s="832" t="s">
        <v>5209</v>
      </c>
      <c r="D17" s="832" t="s">
        <v>7156</v>
      </c>
      <c r="E17" s="832" t="s">
        <v>7157</v>
      </c>
      <c r="F17" s="849">
        <v>1</v>
      </c>
      <c r="G17" s="849">
        <v>1213</v>
      </c>
      <c r="H17" s="849"/>
      <c r="I17" s="849">
        <v>1213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7141</v>
      </c>
      <c r="B18" s="832" t="s">
        <v>7142</v>
      </c>
      <c r="C18" s="832" t="s">
        <v>5209</v>
      </c>
      <c r="D18" s="832" t="s">
        <v>7158</v>
      </c>
      <c r="E18" s="832" t="s">
        <v>7159</v>
      </c>
      <c r="F18" s="849"/>
      <c r="G18" s="849"/>
      <c r="H18" s="849"/>
      <c r="I18" s="849"/>
      <c r="J18" s="849">
        <v>1</v>
      </c>
      <c r="K18" s="849">
        <v>2638</v>
      </c>
      <c r="L18" s="849">
        <v>1</v>
      </c>
      <c r="M18" s="849">
        <v>2638</v>
      </c>
      <c r="N18" s="849"/>
      <c r="O18" s="849"/>
      <c r="P18" s="837"/>
      <c r="Q18" s="850"/>
    </row>
    <row r="19" spans="1:17" ht="14.4" customHeight="1" x14ac:dyDescent="0.3">
      <c r="A19" s="831" t="s">
        <v>7141</v>
      </c>
      <c r="B19" s="832" t="s">
        <v>7142</v>
      </c>
      <c r="C19" s="832" t="s">
        <v>5209</v>
      </c>
      <c r="D19" s="832" t="s">
        <v>7160</v>
      </c>
      <c r="E19" s="832" t="s">
        <v>7161</v>
      </c>
      <c r="F19" s="849">
        <v>2</v>
      </c>
      <c r="G19" s="849">
        <v>3650</v>
      </c>
      <c r="H19" s="849"/>
      <c r="I19" s="849">
        <v>1825</v>
      </c>
      <c r="J19" s="849"/>
      <c r="K19" s="849"/>
      <c r="L19" s="849"/>
      <c r="M19" s="849"/>
      <c r="N19" s="849">
        <v>6</v>
      </c>
      <c r="O19" s="849">
        <v>10956</v>
      </c>
      <c r="P19" s="837"/>
      <c r="Q19" s="850">
        <v>1826</v>
      </c>
    </row>
    <row r="20" spans="1:17" ht="14.4" customHeight="1" x14ac:dyDescent="0.3">
      <c r="A20" s="831" t="s">
        <v>7141</v>
      </c>
      <c r="B20" s="832" t="s">
        <v>7142</v>
      </c>
      <c r="C20" s="832" t="s">
        <v>5209</v>
      </c>
      <c r="D20" s="832" t="s">
        <v>7160</v>
      </c>
      <c r="E20" s="832" t="s">
        <v>7162</v>
      </c>
      <c r="F20" s="849"/>
      <c r="G20" s="849"/>
      <c r="H20" s="849"/>
      <c r="I20" s="849"/>
      <c r="J20" s="849">
        <v>2</v>
      </c>
      <c r="K20" s="849">
        <v>3650</v>
      </c>
      <c r="L20" s="849">
        <v>1</v>
      </c>
      <c r="M20" s="849">
        <v>1825</v>
      </c>
      <c r="N20" s="849">
        <v>4</v>
      </c>
      <c r="O20" s="849">
        <v>7304</v>
      </c>
      <c r="P20" s="837">
        <v>2.001095890410959</v>
      </c>
      <c r="Q20" s="850">
        <v>1826</v>
      </c>
    </row>
    <row r="21" spans="1:17" ht="14.4" customHeight="1" x14ac:dyDescent="0.3">
      <c r="A21" s="831" t="s">
        <v>7141</v>
      </c>
      <c r="B21" s="832" t="s">
        <v>7142</v>
      </c>
      <c r="C21" s="832" t="s">
        <v>5209</v>
      </c>
      <c r="D21" s="832" t="s">
        <v>7163</v>
      </c>
      <c r="E21" s="832" t="s">
        <v>7164</v>
      </c>
      <c r="F21" s="849"/>
      <c r="G21" s="849"/>
      <c r="H21" s="849"/>
      <c r="I21" s="849"/>
      <c r="J21" s="849">
        <v>1</v>
      </c>
      <c r="K21" s="849">
        <v>429</v>
      </c>
      <c r="L21" s="849">
        <v>1</v>
      </c>
      <c r="M21" s="849">
        <v>429</v>
      </c>
      <c r="N21" s="849">
        <v>5</v>
      </c>
      <c r="O21" s="849">
        <v>2150</v>
      </c>
      <c r="P21" s="837">
        <v>5.0116550116550114</v>
      </c>
      <c r="Q21" s="850">
        <v>430</v>
      </c>
    </row>
    <row r="22" spans="1:17" ht="14.4" customHeight="1" x14ac:dyDescent="0.3">
      <c r="A22" s="831" t="s">
        <v>7141</v>
      </c>
      <c r="B22" s="832" t="s">
        <v>7142</v>
      </c>
      <c r="C22" s="832" t="s">
        <v>5209</v>
      </c>
      <c r="D22" s="832" t="s">
        <v>7165</v>
      </c>
      <c r="E22" s="832" t="s">
        <v>7166</v>
      </c>
      <c r="F22" s="849">
        <v>1</v>
      </c>
      <c r="G22" s="849">
        <v>14506</v>
      </c>
      <c r="H22" s="849"/>
      <c r="I22" s="849">
        <v>14506</v>
      </c>
      <c r="J22" s="849"/>
      <c r="K22" s="849"/>
      <c r="L22" s="849"/>
      <c r="M22" s="849"/>
      <c r="N22" s="849">
        <v>1</v>
      </c>
      <c r="O22" s="849">
        <v>14509</v>
      </c>
      <c r="P22" s="837"/>
      <c r="Q22" s="850">
        <v>14509</v>
      </c>
    </row>
    <row r="23" spans="1:17" ht="14.4" customHeight="1" x14ac:dyDescent="0.3">
      <c r="A23" s="831" t="s">
        <v>7141</v>
      </c>
      <c r="B23" s="832" t="s">
        <v>7142</v>
      </c>
      <c r="C23" s="832" t="s">
        <v>5209</v>
      </c>
      <c r="D23" s="832" t="s">
        <v>7167</v>
      </c>
      <c r="E23" s="832" t="s">
        <v>7168</v>
      </c>
      <c r="F23" s="849">
        <v>1</v>
      </c>
      <c r="G23" s="849">
        <v>1342</v>
      </c>
      <c r="H23" s="849"/>
      <c r="I23" s="849">
        <v>1342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7141</v>
      </c>
      <c r="B24" s="832" t="s">
        <v>7142</v>
      </c>
      <c r="C24" s="832" t="s">
        <v>5209</v>
      </c>
      <c r="D24" s="832" t="s">
        <v>7169</v>
      </c>
      <c r="E24" s="832" t="s">
        <v>7170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1020</v>
      </c>
      <c r="P24" s="837"/>
      <c r="Q24" s="850">
        <v>510</v>
      </c>
    </row>
    <row r="25" spans="1:17" ht="14.4" customHeight="1" x14ac:dyDescent="0.3">
      <c r="A25" s="831" t="s">
        <v>7141</v>
      </c>
      <c r="B25" s="832" t="s">
        <v>7142</v>
      </c>
      <c r="C25" s="832" t="s">
        <v>5209</v>
      </c>
      <c r="D25" s="832" t="s">
        <v>7171</v>
      </c>
      <c r="E25" s="832" t="s">
        <v>7172</v>
      </c>
      <c r="F25" s="849">
        <v>1</v>
      </c>
      <c r="G25" s="849">
        <v>2329</v>
      </c>
      <c r="H25" s="849"/>
      <c r="I25" s="849">
        <v>2329</v>
      </c>
      <c r="J25" s="849"/>
      <c r="K25" s="849"/>
      <c r="L25" s="849"/>
      <c r="M25" s="849"/>
      <c r="N25" s="849">
        <v>3</v>
      </c>
      <c r="O25" s="849">
        <v>6999</v>
      </c>
      <c r="P25" s="837"/>
      <c r="Q25" s="850">
        <v>2333</v>
      </c>
    </row>
    <row r="26" spans="1:17" ht="14.4" customHeight="1" x14ac:dyDescent="0.3">
      <c r="A26" s="831" t="s">
        <v>7141</v>
      </c>
      <c r="B26" s="832" t="s">
        <v>7142</v>
      </c>
      <c r="C26" s="832" t="s">
        <v>5209</v>
      </c>
      <c r="D26" s="832" t="s">
        <v>7173</v>
      </c>
      <c r="E26" s="832" t="s">
        <v>7174</v>
      </c>
      <c r="F26" s="849">
        <v>1</v>
      </c>
      <c r="G26" s="849">
        <v>718</v>
      </c>
      <c r="H26" s="849"/>
      <c r="I26" s="849">
        <v>718</v>
      </c>
      <c r="J26" s="849"/>
      <c r="K26" s="849"/>
      <c r="L26" s="849"/>
      <c r="M26" s="849"/>
      <c r="N26" s="849">
        <v>2</v>
      </c>
      <c r="O26" s="849">
        <v>1438</v>
      </c>
      <c r="P26" s="837"/>
      <c r="Q26" s="850">
        <v>719</v>
      </c>
    </row>
    <row r="27" spans="1:17" ht="14.4" customHeight="1" x14ac:dyDescent="0.3">
      <c r="A27" s="831" t="s">
        <v>7141</v>
      </c>
      <c r="B27" s="832" t="s">
        <v>7142</v>
      </c>
      <c r="C27" s="832" t="s">
        <v>5209</v>
      </c>
      <c r="D27" s="832" t="s">
        <v>7173</v>
      </c>
      <c r="E27" s="832" t="s">
        <v>7175</v>
      </c>
      <c r="F27" s="849"/>
      <c r="G27" s="849"/>
      <c r="H27" s="849"/>
      <c r="I27" s="849"/>
      <c r="J27" s="849">
        <v>1</v>
      </c>
      <c r="K27" s="849">
        <v>719</v>
      </c>
      <c r="L27" s="849">
        <v>1</v>
      </c>
      <c r="M27" s="849">
        <v>719</v>
      </c>
      <c r="N27" s="849">
        <v>1</v>
      </c>
      <c r="O27" s="849">
        <v>719</v>
      </c>
      <c r="P27" s="837">
        <v>1</v>
      </c>
      <c r="Q27" s="850">
        <v>719</v>
      </c>
    </row>
    <row r="28" spans="1:17" ht="14.4" customHeight="1" x14ac:dyDescent="0.3">
      <c r="A28" s="831" t="s">
        <v>6827</v>
      </c>
      <c r="B28" s="832" t="s">
        <v>7176</v>
      </c>
      <c r="C28" s="832" t="s">
        <v>5209</v>
      </c>
      <c r="D28" s="832" t="s">
        <v>7177</v>
      </c>
      <c r="E28" s="832" t="s">
        <v>7178</v>
      </c>
      <c r="F28" s="849">
        <v>14</v>
      </c>
      <c r="G28" s="849">
        <v>4956</v>
      </c>
      <c r="H28" s="849">
        <v>0.32558139534883723</v>
      </c>
      <c r="I28" s="849">
        <v>354</v>
      </c>
      <c r="J28" s="849">
        <v>43</v>
      </c>
      <c r="K28" s="849">
        <v>15222</v>
      </c>
      <c r="L28" s="849">
        <v>1</v>
      </c>
      <c r="M28" s="849">
        <v>354</v>
      </c>
      <c r="N28" s="849">
        <v>35</v>
      </c>
      <c r="O28" s="849">
        <v>12390</v>
      </c>
      <c r="P28" s="837">
        <v>0.81395348837209303</v>
      </c>
      <c r="Q28" s="850">
        <v>354</v>
      </c>
    </row>
    <row r="29" spans="1:17" ht="14.4" customHeight="1" x14ac:dyDescent="0.3">
      <c r="A29" s="831" t="s">
        <v>6827</v>
      </c>
      <c r="B29" s="832" t="s">
        <v>7176</v>
      </c>
      <c r="C29" s="832" t="s">
        <v>5209</v>
      </c>
      <c r="D29" s="832" t="s">
        <v>7177</v>
      </c>
      <c r="E29" s="832" t="s">
        <v>7179</v>
      </c>
      <c r="F29" s="849">
        <v>27</v>
      </c>
      <c r="G29" s="849">
        <v>9558</v>
      </c>
      <c r="H29" s="849">
        <v>5.4</v>
      </c>
      <c r="I29" s="849">
        <v>354</v>
      </c>
      <c r="J29" s="849">
        <v>5</v>
      </c>
      <c r="K29" s="849">
        <v>1770</v>
      </c>
      <c r="L29" s="849">
        <v>1</v>
      </c>
      <c r="M29" s="849">
        <v>354</v>
      </c>
      <c r="N29" s="849">
        <v>3</v>
      </c>
      <c r="O29" s="849">
        <v>1062</v>
      </c>
      <c r="P29" s="837">
        <v>0.6</v>
      </c>
      <c r="Q29" s="850">
        <v>354</v>
      </c>
    </row>
    <row r="30" spans="1:17" ht="14.4" customHeight="1" x14ac:dyDescent="0.3">
      <c r="A30" s="831" t="s">
        <v>6827</v>
      </c>
      <c r="B30" s="832" t="s">
        <v>7176</v>
      </c>
      <c r="C30" s="832" t="s">
        <v>5209</v>
      </c>
      <c r="D30" s="832" t="s">
        <v>7180</v>
      </c>
      <c r="E30" s="832" t="s">
        <v>7181</v>
      </c>
      <c r="F30" s="849">
        <v>527</v>
      </c>
      <c r="G30" s="849">
        <v>34255</v>
      </c>
      <c r="H30" s="849">
        <v>0.75936599423631124</v>
      </c>
      <c r="I30" s="849">
        <v>65</v>
      </c>
      <c r="J30" s="849">
        <v>694</v>
      </c>
      <c r="K30" s="849">
        <v>45110</v>
      </c>
      <c r="L30" s="849">
        <v>1</v>
      </c>
      <c r="M30" s="849">
        <v>65</v>
      </c>
      <c r="N30" s="849">
        <v>616</v>
      </c>
      <c r="O30" s="849">
        <v>40040</v>
      </c>
      <c r="P30" s="837">
        <v>0.88760806916426516</v>
      </c>
      <c r="Q30" s="850">
        <v>65</v>
      </c>
    </row>
    <row r="31" spans="1:17" ht="14.4" customHeight="1" x14ac:dyDescent="0.3">
      <c r="A31" s="831" t="s">
        <v>6827</v>
      </c>
      <c r="B31" s="832" t="s">
        <v>7176</v>
      </c>
      <c r="C31" s="832" t="s">
        <v>5209</v>
      </c>
      <c r="D31" s="832" t="s">
        <v>7182</v>
      </c>
      <c r="E31" s="832" t="s">
        <v>7183</v>
      </c>
      <c r="F31" s="849"/>
      <c r="G31" s="849"/>
      <c r="H31" s="849"/>
      <c r="I31" s="849"/>
      <c r="J31" s="849">
        <v>5</v>
      </c>
      <c r="K31" s="849">
        <v>2960</v>
      </c>
      <c r="L31" s="849">
        <v>1</v>
      </c>
      <c r="M31" s="849">
        <v>592</v>
      </c>
      <c r="N31" s="849"/>
      <c r="O31" s="849"/>
      <c r="P31" s="837"/>
      <c r="Q31" s="850"/>
    </row>
    <row r="32" spans="1:17" ht="14.4" customHeight="1" x14ac:dyDescent="0.3">
      <c r="A32" s="831" t="s">
        <v>6827</v>
      </c>
      <c r="B32" s="832" t="s">
        <v>7176</v>
      </c>
      <c r="C32" s="832" t="s">
        <v>5209</v>
      </c>
      <c r="D32" s="832" t="s">
        <v>7184</v>
      </c>
      <c r="E32" s="832" t="s">
        <v>7185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306</v>
      </c>
      <c r="P32" s="837"/>
      <c r="Q32" s="850">
        <v>153</v>
      </c>
    </row>
    <row r="33" spans="1:17" ht="14.4" customHeight="1" x14ac:dyDescent="0.3">
      <c r="A33" s="831" t="s">
        <v>6827</v>
      </c>
      <c r="B33" s="832" t="s">
        <v>7176</v>
      </c>
      <c r="C33" s="832" t="s">
        <v>5209</v>
      </c>
      <c r="D33" s="832" t="s">
        <v>7186</v>
      </c>
      <c r="E33" s="832" t="s">
        <v>7187</v>
      </c>
      <c r="F33" s="849">
        <v>4</v>
      </c>
      <c r="G33" s="849">
        <v>96</v>
      </c>
      <c r="H33" s="849">
        <v>4</v>
      </c>
      <c r="I33" s="849">
        <v>24</v>
      </c>
      <c r="J33" s="849">
        <v>1</v>
      </c>
      <c r="K33" s="849">
        <v>24</v>
      </c>
      <c r="L33" s="849">
        <v>1</v>
      </c>
      <c r="M33" s="849">
        <v>24</v>
      </c>
      <c r="N33" s="849">
        <v>5</v>
      </c>
      <c r="O33" s="849">
        <v>120</v>
      </c>
      <c r="P33" s="837">
        <v>5</v>
      </c>
      <c r="Q33" s="850">
        <v>24</v>
      </c>
    </row>
    <row r="34" spans="1:17" ht="14.4" customHeight="1" x14ac:dyDescent="0.3">
      <c r="A34" s="831" t="s">
        <v>6827</v>
      </c>
      <c r="B34" s="832" t="s">
        <v>7176</v>
      </c>
      <c r="C34" s="832" t="s">
        <v>5209</v>
      </c>
      <c r="D34" s="832" t="s">
        <v>7186</v>
      </c>
      <c r="E34" s="832" t="s">
        <v>7188</v>
      </c>
      <c r="F34" s="849">
        <v>3</v>
      </c>
      <c r="G34" s="849">
        <v>72</v>
      </c>
      <c r="H34" s="849"/>
      <c r="I34" s="849">
        <v>24</v>
      </c>
      <c r="J34" s="849"/>
      <c r="K34" s="849"/>
      <c r="L34" s="849"/>
      <c r="M34" s="849"/>
      <c r="N34" s="849">
        <v>6</v>
      </c>
      <c r="O34" s="849">
        <v>144</v>
      </c>
      <c r="P34" s="837"/>
      <c r="Q34" s="850">
        <v>24</v>
      </c>
    </row>
    <row r="35" spans="1:17" ht="14.4" customHeight="1" x14ac:dyDescent="0.3">
      <c r="A35" s="831" t="s">
        <v>6827</v>
      </c>
      <c r="B35" s="832" t="s">
        <v>7176</v>
      </c>
      <c r="C35" s="832" t="s">
        <v>5209</v>
      </c>
      <c r="D35" s="832" t="s">
        <v>7189</v>
      </c>
      <c r="E35" s="832" t="s">
        <v>7190</v>
      </c>
      <c r="F35" s="849">
        <v>34</v>
      </c>
      <c r="G35" s="849">
        <v>1870</v>
      </c>
      <c r="H35" s="849">
        <v>34</v>
      </c>
      <c r="I35" s="849">
        <v>55</v>
      </c>
      <c r="J35" s="849">
        <v>1</v>
      </c>
      <c r="K35" s="849">
        <v>55</v>
      </c>
      <c r="L35" s="849">
        <v>1</v>
      </c>
      <c r="M35" s="849">
        <v>55</v>
      </c>
      <c r="N35" s="849">
        <v>2</v>
      </c>
      <c r="O35" s="849">
        <v>110</v>
      </c>
      <c r="P35" s="837">
        <v>2</v>
      </c>
      <c r="Q35" s="850">
        <v>55</v>
      </c>
    </row>
    <row r="36" spans="1:17" ht="14.4" customHeight="1" x14ac:dyDescent="0.3">
      <c r="A36" s="831" t="s">
        <v>6827</v>
      </c>
      <c r="B36" s="832" t="s">
        <v>7176</v>
      </c>
      <c r="C36" s="832" t="s">
        <v>5209</v>
      </c>
      <c r="D36" s="832" t="s">
        <v>7189</v>
      </c>
      <c r="E36" s="832" t="s">
        <v>7191</v>
      </c>
      <c r="F36" s="849">
        <v>8</v>
      </c>
      <c r="G36" s="849">
        <v>440</v>
      </c>
      <c r="H36" s="849">
        <v>5.6737588652482268E-2</v>
      </c>
      <c r="I36" s="849">
        <v>55</v>
      </c>
      <c r="J36" s="849">
        <v>141</v>
      </c>
      <c r="K36" s="849">
        <v>7755</v>
      </c>
      <c r="L36" s="849">
        <v>1</v>
      </c>
      <c r="M36" s="849">
        <v>55</v>
      </c>
      <c r="N36" s="849">
        <v>150</v>
      </c>
      <c r="O36" s="849">
        <v>8250</v>
      </c>
      <c r="P36" s="837">
        <v>1.0638297872340425</v>
      </c>
      <c r="Q36" s="850">
        <v>55</v>
      </c>
    </row>
    <row r="37" spans="1:17" ht="14.4" customHeight="1" x14ac:dyDescent="0.3">
      <c r="A37" s="831" t="s">
        <v>6827</v>
      </c>
      <c r="B37" s="832" t="s">
        <v>7176</v>
      </c>
      <c r="C37" s="832" t="s">
        <v>5209</v>
      </c>
      <c r="D37" s="832" t="s">
        <v>7192</v>
      </c>
      <c r="E37" s="832" t="s">
        <v>7193</v>
      </c>
      <c r="F37" s="849">
        <v>741</v>
      </c>
      <c r="G37" s="849">
        <v>57057</v>
      </c>
      <c r="H37" s="849">
        <v>0.80368763557483736</v>
      </c>
      <c r="I37" s="849">
        <v>77</v>
      </c>
      <c r="J37" s="849">
        <v>922</v>
      </c>
      <c r="K37" s="849">
        <v>70994</v>
      </c>
      <c r="L37" s="849">
        <v>1</v>
      </c>
      <c r="M37" s="849">
        <v>77</v>
      </c>
      <c r="N37" s="849">
        <v>806</v>
      </c>
      <c r="O37" s="849">
        <v>62062</v>
      </c>
      <c r="P37" s="837">
        <v>0.87418655097613884</v>
      </c>
      <c r="Q37" s="850">
        <v>77</v>
      </c>
    </row>
    <row r="38" spans="1:17" ht="14.4" customHeight="1" x14ac:dyDescent="0.3">
      <c r="A38" s="831" t="s">
        <v>6827</v>
      </c>
      <c r="B38" s="832" t="s">
        <v>7176</v>
      </c>
      <c r="C38" s="832" t="s">
        <v>5209</v>
      </c>
      <c r="D38" s="832" t="s">
        <v>7194</v>
      </c>
      <c r="E38" s="832" t="s">
        <v>7195</v>
      </c>
      <c r="F38" s="849">
        <v>37</v>
      </c>
      <c r="G38" s="849">
        <v>888</v>
      </c>
      <c r="H38" s="849">
        <v>1.48</v>
      </c>
      <c r="I38" s="849">
        <v>24</v>
      </c>
      <c r="J38" s="849">
        <v>25</v>
      </c>
      <c r="K38" s="849">
        <v>600</v>
      </c>
      <c r="L38" s="849">
        <v>1</v>
      </c>
      <c r="M38" s="849">
        <v>24</v>
      </c>
      <c r="N38" s="849">
        <v>37</v>
      </c>
      <c r="O38" s="849">
        <v>888</v>
      </c>
      <c r="P38" s="837">
        <v>1.48</v>
      </c>
      <c r="Q38" s="850">
        <v>24</v>
      </c>
    </row>
    <row r="39" spans="1:17" ht="14.4" customHeight="1" x14ac:dyDescent="0.3">
      <c r="A39" s="831" t="s">
        <v>6827</v>
      </c>
      <c r="B39" s="832" t="s">
        <v>7176</v>
      </c>
      <c r="C39" s="832" t="s">
        <v>5209</v>
      </c>
      <c r="D39" s="832" t="s">
        <v>7196</v>
      </c>
      <c r="E39" s="832" t="s">
        <v>7197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210</v>
      </c>
      <c r="P39" s="837"/>
      <c r="Q39" s="850">
        <v>210</v>
      </c>
    </row>
    <row r="40" spans="1:17" ht="14.4" customHeight="1" x14ac:dyDescent="0.3">
      <c r="A40" s="831" t="s">
        <v>6827</v>
      </c>
      <c r="B40" s="832" t="s">
        <v>7176</v>
      </c>
      <c r="C40" s="832" t="s">
        <v>5209</v>
      </c>
      <c r="D40" s="832" t="s">
        <v>7198</v>
      </c>
      <c r="E40" s="832" t="s">
        <v>7199</v>
      </c>
      <c r="F40" s="849">
        <v>4</v>
      </c>
      <c r="G40" s="849">
        <v>264</v>
      </c>
      <c r="H40" s="849">
        <v>1.3333333333333333</v>
      </c>
      <c r="I40" s="849">
        <v>66</v>
      </c>
      <c r="J40" s="849">
        <v>3</v>
      </c>
      <c r="K40" s="849">
        <v>198</v>
      </c>
      <c r="L40" s="849">
        <v>1</v>
      </c>
      <c r="M40" s="849">
        <v>66</v>
      </c>
      <c r="N40" s="849">
        <v>8</v>
      </c>
      <c r="O40" s="849">
        <v>528</v>
      </c>
      <c r="P40" s="837">
        <v>2.6666666666666665</v>
      </c>
      <c r="Q40" s="850">
        <v>66</v>
      </c>
    </row>
    <row r="41" spans="1:17" ht="14.4" customHeight="1" x14ac:dyDescent="0.3">
      <c r="A41" s="831" t="s">
        <v>6827</v>
      </c>
      <c r="B41" s="832" t="s">
        <v>7176</v>
      </c>
      <c r="C41" s="832" t="s">
        <v>5209</v>
      </c>
      <c r="D41" s="832" t="s">
        <v>7200</v>
      </c>
      <c r="E41" s="832" t="s">
        <v>7201</v>
      </c>
      <c r="F41" s="849">
        <v>30</v>
      </c>
      <c r="G41" s="849">
        <v>750</v>
      </c>
      <c r="H41" s="849">
        <v>1.3636363636363635</v>
      </c>
      <c r="I41" s="849">
        <v>25</v>
      </c>
      <c r="J41" s="849">
        <v>22</v>
      </c>
      <c r="K41" s="849">
        <v>550</v>
      </c>
      <c r="L41" s="849">
        <v>1</v>
      </c>
      <c r="M41" s="849">
        <v>25</v>
      </c>
      <c r="N41" s="849">
        <v>26</v>
      </c>
      <c r="O41" s="849">
        <v>650</v>
      </c>
      <c r="P41" s="837">
        <v>1.1818181818181819</v>
      </c>
      <c r="Q41" s="850">
        <v>25</v>
      </c>
    </row>
    <row r="42" spans="1:17" ht="14.4" customHeight="1" x14ac:dyDescent="0.3">
      <c r="A42" s="831" t="s">
        <v>6827</v>
      </c>
      <c r="B42" s="832" t="s">
        <v>7176</v>
      </c>
      <c r="C42" s="832" t="s">
        <v>5209</v>
      </c>
      <c r="D42" s="832" t="s">
        <v>7202</v>
      </c>
      <c r="E42" s="832" t="s">
        <v>7203</v>
      </c>
      <c r="F42" s="849">
        <v>102</v>
      </c>
      <c r="G42" s="849">
        <v>18462</v>
      </c>
      <c r="H42" s="849">
        <v>0.75555555555555554</v>
      </c>
      <c r="I42" s="849">
        <v>181</v>
      </c>
      <c r="J42" s="849">
        <v>135</v>
      </c>
      <c r="K42" s="849">
        <v>24435</v>
      </c>
      <c r="L42" s="849">
        <v>1</v>
      </c>
      <c r="M42" s="849">
        <v>181</v>
      </c>
      <c r="N42" s="849">
        <v>135</v>
      </c>
      <c r="O42" s="849">
        <v>24435</v>
      </c>
      <c r="P42" s="837">
        <v>1</v>
      </c>
      <c r="Q42" s="850">
        <v>181</v>
      </c>
    </row>
    <row r="43" spans="1:17" ht="14.4" customHeight="1" x14ac:dyDescent="0.3">
      <c r="A43" s="831" t="s">
        <v>6827</v>
      </c>
      <c r="B43" s="832" t="s">
        <v>7176</v>
      </c>
      <c r="C43" s="832" t="s">
        <v>5209</v>
      </c>
      <c r="D43" s="832" t="s">
        <v>7202</v>
      </c>
      <c r="E43" s="832" t="s">
        <v>7204</v>
      </c>
      <c r="F43" s="849">
        <v>6</v>
      </c>
      <c r="G43" s="849">
        <v>1086</v>
      </c>
      <c r="H43" s="849">
        <v>6</v>
      </c>
      <c r="I43" s="849">
        <v>181</v>
      </c>
      <c r="J43" s="849">
        <v>1</v>
      </c>
      <c r="K43" s="849">
        <v>181</v>
      </c>
      <c r="L43" s="849">
        <v>1</v>
      </c>
      <c r="M43" s="849">
        <v>181</v>
      </c>
      <c r="N43" s="849">
        <v>1</v>
      </c>
      <c r="O43" s="849">
        <v>181</v>
      </c>
      <c r="P43" s="837">
        <v>1</v>
      </c>
      <c r="Q43" s="850">
        <v>181</v>
      </c>
    </row>
    <row r="44" spans="1:17" ht="14.4" customHeight="1" x14ac:dyDescent="0.3">
      <c r="A44" s="831" t="s">
        <v>6827</v>
      </c>
      <c r="B44" s="832" t="s">
        <v>7176</v>
      </c>
      <c r="C44" s="832" t="s">
        <v>5209</v>
      </c>
      <c r="D44" s="832" t="s">
        <v>7205</v>
      </c>
      <c r="E44" s="832" t="s">
        <v>7206</v>
      </c>
      <c r="F44" s="849">
        <v>13</v>
      </c>
      <c r="G44" s="849">
        <v>3302</v>
      </c>
      <c r="H44" s="849">
        <v>0.44827586206896552</v>
      </c>
      <c r="I44" s="849">
        <v>254</v>
      </c>
      <c r="J44" s="849">
        <v>29</v>
      </c>
      <c r="K44" s="849">
        <v>7366</v>
      </c>
      <c r="L44" s="849">
        <v>1</v>
      </c>
      <c r="M44" s="849">
        <v>254</v>
      </c>
      <c r="N44" s="849">
        <v>17</v>
      </c>
      <c r="O44" s="849">
        <v>4318</v>
      </c>
      <c r="P44" s="837">
        <v>0.58620689655172409</v>
      </c>
      <c r="Q44" s="850">
        <v>254</v>
      </c>
    </row>
    <row r="45" spans="1:17" ht="14.4" customHeight="1" x14ac:dyDescent="0.3">
      <c r="A45" s="831" t="s">
        <v>6827</v>
      </c>
      <c r="B45" s="832" t="s">
        <v>7176</v>
      </c>
      <c r="C45" s="832" t="s">
        <v>5209</v>
      </c>
      <c r="D45" s="832" t="s">
        <v>7205</v>
      </c>
      <c r="E45" s="832" t="s">
        <v>7207</v>
      </c>
      <c r="F45" s="849">
        <v>16</v>
      </c>
      <c r="G45" s="849">
        <v>4064</v>
      </c>
      <c r="H45" s="849">
        <v>16</v>
      </c>
      <c r="I45" s="849">
        <v>254</v>
      </c>
      <c r="J45" s="849">
        <v>1</v>
      </c>
      <c r="K45" s="849">
        <v>254</v>
      </c>
      <c r="L45" s="849">
        <v>1</v>
      </c>
      <c r="M45" s="849">
        <v>254</v>
      </c>
      <c r="N45" s="849">
        <v>3</v>
      </c>
      <c r="O45" s="849">
        <v>762</v>
      </c>
      <c r="P45" s="837">
        <v>3</v>
      </c>
      <c r="Q45" s="850">
        <v>254</v>
      </c>
    </row>
    <row r="46" spans="1:17" ht="14.4" customHeight="1" x14ac:dyDescent="0.3">
      <c r="A46" s="831" t="s">
        <v>6827</v>
      </c>
      <c r="B46" s="832" t="s">
        <v>7176</v>
      </c>
      <c r="C46" s="832" t="s">
        <v>5209</v>
      </c>
      <c r="D46" s="832" t="s">
        <v>7208</v>
      </c>
      <c r="E46" s="832" t="s">
        <v>7209</v>
      </c>
      <c r="F46" s="849">
        <v>110</v>
      </c>
      <c r="G46" s="849">
        <v>23870</v>
      </c>
      <c r="H46" s="849">
        <v>0.79710144927536231</v>
      </c>
      <c r="I46" s="849">
        <v>217</v>
      </c>
      <c r="J46" s="849">
        <v>138</v>
      </c>
      <c r="K46" s="849">
        <v>29946</v>
      </c>
      <c r="L46" s="849">
        <v>1</v>
      </c>
      <c r="M46" s="849">
        <v>217</v>
      </c>
      <c r="N46" s="849">
        <v>147</v>
      </c>
      <c r="O46" s="849">
        <v>31899</v>
      </c>
      <c r="P46" s="837">
        <v>1.0652173913043479</v>
      </c>
      <c r="Q46" s="850">
        <v>217</v>
      </c>
    </row>
    <row r="47" spans="1:17" ht="14.4" customHeight="1" x14ac:dyDescent="0.3">
      <c r="A47" s="831" t="s">
        <v>6827</v>
      </c>
      <c r="B47" s="832" t="s">
        <v>7176</v>
      </c>
      <c r="C47" s="832" t="s">
        <v>5209</v>
      </c>
      <c r="D47" s="832" t="s">
        <v>7208</v>
      </c>
      <c r="E47" s="832" t="s">
        <v>7210</v>
      </c>
      <c r="F47" s="849">
        <v>6</v>
      </c>
      <c r="G47" s="849">
        <v>1302</v>
      </c>
      <c r="H47" s="849">
        <v>6</v>
      </c>
      <c r="I47" s="849">
        <v>217</v>
      </c>
      <c r="J47" s="849">
        <v>1</v>
      </c>
      <c r="K47" s="849">
        <v>217</v>
      </c>
      <c r="L47" s="849">
        <v>1</v>
      </c>
      <c r="M47" s="849">
        <v>217</v>
      </c>
      <c r="N47" s="849">
        <v>1</v>
      </c>
      <c r="O47" s="849">
        <v>217</v>
      </c>
      <c r="P47" s="837">
        <v>1</v>
      </c>
      <c r="Q47" s="850">
        <v>217</v>
      </c>
    </row>
    <row r="48" spans="1:17" ht="14.4" customHeight="1" x14ac:dyDescent="0.3">
      <c r="A48" s="831" t="s">
        <v>6827</v>
      </c>
      <c r="B48" s="832" t="s">
        <v>7176</v>
      </c>
      <c r="C48" s="832" t="s">
        <v>5209</v>
      </c>
      <c r="D48" s="832" t="s">
        <v>7211</v>
      </c>
      <c r="E48" s="832" t="s">
        <v>7212</v>
      </c>
      <c r="F48" s="849"/>
      <c r="G48" s="849"/>
      <c r="H48" s="849"/>
      <c r="I48" s="849"/>
      <c r="J48" s="849">
        <v>1</v>
      </c>
      <c r="K48" s="849">
        <v>50</v>
      </c>
      <c r="L48" s="849">
        <v>1</v>
      </c>
      <c r="M48" s="849">
        <v>50</v>
      </c>
      <c r="N48" s="849"/>
      <c r="O48" s="849"/>
      <c r="P48" s="837"/>
      <c r="Q48" s="850"/>
    </row>
    <row r="49" spans="1:17" ht="14.4" customHeight="1" x14ac:dyDescent="0.3">
      <c r="A49" s="831" t="s">
        <v>6827</v>
      </c>
      <c r="B49" s="832" t="s">
        <v>7176</v>
      </c>
      <c r="C49" s="832" t="s">
        <v>5209</v>
      </c>
      <c r="D49" s="832" t="s">
        <v>7213</v>
      </c>
      <c r="E49" s="832" t="s">
        <v>7214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233</v>
      </c>
      <c r="P49" s="837"/>
      <c r="Q49" s="850">
        <v>233</v>
      </c>
    </row>
    <row r="50" spans="1:17" ht="14.4" customHeight="1" x14ac:dyDescent="0.3">
      <c r="A50" s="831" t="s">
        <v>6827</v>
      </c>
      <c r="B50" s="832" t="s">
        <v>7176</v>
      </c>
      <c r="C50" s="832" t="s">
        <v>5209</v>
      </c>
      <c r="D50" s="832" t="s">
        <v>7215</v>
      </c>
      <c r="E50" s="832" t="s">
        <v>7216</v>
      </c>
      <c r="F50" s="849"/>
      <c r="G50" s="849"/>
      <c r="H50" s="849"/>
      <c r="I50" s="849"/>
      <c r="J50" s="849"/>
      <c r="K50" s="849"/>
      <c r="L50" s="849"/>
      <c r="M50" s="849"/>
      <c r="N50" s="849">
        <v>5</v>
      </c>
      <c r="O50" s="849">
        <v>1935</v>
      </c>
      <c r="P50" s="837"/>
      <c r="Q50" s="850">
        <v>387</v>
      </c>
    </row>
    <row r="51" spans="1:17" ht="14.4" customHeight="1" x14ac:dyDescent="0.3">
      <c r="A51" s="831" t="s">
        <v>6827</v>
      </c>
      <c r="B51" s="832" t="s">
        <v>7176</v>
      </c>
      <c r="C51" s="832" t="s">
        <v>5209</v>
      </c>
      <c r="D51" s="832" t="s">
        <v>7217</v>
      </c>
      <c r="E51" s="832" t="s">
        <v>7218</v>
      </c>
      <c r="F51" s="849"/>
      <c r="G51" s="849"/>
      <c r="H51" s="849"/>
      <c r="I51" s="849"/>
      <c r="J51" s="849">
        <v>8</v>
      </c>
      <c r="K51" s="849">
        <v>1952</v>
      </c>
      <c r="L51" s="849">
        <v>1</v>
      </c>
      <c r="M51" s="849">
        <v>244</v>
      </c>
      <c r="N51" s="849"/>
      <c r="O51" s="849"/>
      <c r="P51" s="837"/>
      <c r="Q51" s="850"/>
    </row>
    <row r="52" spans="1:17" ht="14.4" customHeight="1" x14ac:dyDescent="0.3">
      <c r="A52" s="831" t="s">
        <v>6827</v>
      </c>
      <c r="B52" s="832" t="s">
        <v>7176</v>
      </c>
      <c r="C52" s="832" t="s">
        <v>5209</v>
      </c>
      <c r="D52" s="832" t="s">
        <v>7217</v>
      </c>
      <c r="E52" s="832" t="s">
        <v>7219</v>
      </c>
      <c r="F52" s="849"/>
      <c r="G52" s="849"/>
      <c r="H52" s="849"/>
      <c r="I52" s="849"/>
      <c r="J52" s="849"/>
      <c r="K52" s="849"/>
      <c r="L52" s="849"/>
      <c r="M52" s="849"/>
      <c r="N52" s="849">
        <v>11</v>
      </c>
      <c r="O52" s="849">
        <v>2684</v>
      </c>
      <c r="P52" s="837"/>
      <c r="Q52" s="850">
        <v>244</v>
      </c>
    </row>
    <row r="53" spans="1:17" ht="14.4" customHeight="1" x14ac:dyDescent="0.3">
      <c r="A53" s="831" t="s">
        <v>7220</v>
      </c>
      <c r="B53" s="832" t="s">
        <v>7221</v>
      </c>
      <c r="C53" s="832" t="s">
        <v>5209</v>
      </c>
      <c r="D53" s="832" t="s">
        <v>7222</v>
      </c>
      <c r="E53" s="832" t="s">
        <v>7223</v>
      </c>
      <c r="F53" s="849">
        <v>653</v>
      </c>
      <c r="G53" s="849">
        <v>17631</v>
      </c>
      <c r="H53" s="849">
        <v>0.86261558784676351</v>
      </c>
      <c r="I53" s="849">
        <v>27</v>
      </c>
      <c r="J53" s="849">
        <v>757</v>
      </c>
      <c r="K53" s="849">
        <v>20439</v>
      </c>
      <c r="L53" s="849">
        <v>1</v>
      </c>
      <c r="M53" s="849">
        <v>27</v>
      </c>
      <c r="N53" s="849">
        <v>666</v>
      </c>
      <c r="O53" s="849">
        <v>17982</v>
      </c>
      <c r="P53" s="837">
        <v>0.87978863936591811</v>
      </c>
      <c r="Q53" s="850">
        <v>27</v>
      </c>
    </row>
    <row r="54" spans="1:17" ht="14.4" customHeight="1" x14ac:dyDescent="0.3">
      <c r="A54" s="831" t="s">
        <v>7220</v>
      </c>
      <c r="B54" s="832" t="s">
        <v>7221</v>
      </c>
      <c r="C54" s="832" t="s">
        <v>5209</v>
      </c>
      <c r="D54" s="832" t="s">
        <v>7222</v>
      </c>
      <c r="E54" s="832" t="s">
        <v>7224</v>
      </c>
      <c r="F54" s="849">
        <v>6</v>
      </c>
      <c r="G54" s="849">
        <v>162</v>
      </c>
      <c r="H54" s="849"/>
      <c r="I54" s="849">
        <v>27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7220</v>
      </c>
      <c r="B55" s="832" t="s">
        <v>7221</v>
      </c>
      <c r="C55" s="832" t="s">
        <v>5209</v>
      </c>
      <c r="D55" s="832" t="s">
        <v>7225</v>
      </c>
      <c r="E55" s="832" t="s">
        <v>7226</v>
      </c>
      <c r="F55" s="849">
        <v>6</v>
      </c>
      <c r="G55" s="849">
        <v>324</v>
      </c>
      <c r="H55" s="849"/>
      <c r="I55" s="849">
        <v>54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7220</v>
      </c>
      <c r="B56" s="832" t="s">
        <v>7221</v>
      </c>
      <c r="C56" s="832" t="s">
        <v>5209</v>
      </c>
      <c r="D56" s="832" t="s">
        <v>7225</v>
      </c>
      <c r="E56" s="832" t="s">
        <v>7227</v>
      </c>
      <c r="F56" s="849">
        <v>464</v>
      </c>
      <c r="G56" s="849">
        <v>25056</v>
      </c>
      <c r="H56" s="849">
        <v>0.95867768595041325</v>
      </c>
      <c r="I56" s="849">
        <v>54</v>
      </c>
      <c r="J56" s="849">
        <v>484</v>
      </c>
      <c r="K56" s="849">
        <v>26136</v>
      </c>
      <c r="L56" s="849">
        <v>1</v>
      </c>
      <c r="M56" s="849">
        <v>54</v>
      </c>
      <c r="N56" s="849">
        <v>446</v>
      </c>
      <c r="O56" s="849">
        <v>24084</v>
      </c>
      <c r="P56" s="837">
        <v>0.92148760330578516</v>
      </c>
      <c r="Q56" s="850">
        <v>54</v>
      </c>
    </row>
    <row r="57" spans="1:17" ht="14.4" customHeight="1" x14ac:dyDescent="0.3">
      <c r="A57" s="831" t="s">
        <v>7220</v>
      </c>
      <c r="B57" s="832" t="s">
        <v>7221</v>
      </c>
      <c r="C57" s="832" t="s">
        <v>5209</v>
      </c>
      <c r="D57" s="832" t="s">
        <v>7228</v>
      </c>
      <c r="E57" s="832" t="s">
        <v>7229</v>
      </c>
      <c r="F57" s="849">
        <v>5</v>
      </c>
      <c r="G57" s="849">
        <v>120</v>
      </c>
      <c r="H57" s="849"/>
      <c r="I57" s="849">
        <v>24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7220</v>
      </c>
      <c r="B58" s="832" t="s">
        <v>7221</v>
      </c>
      <c r="C58" s="832" t="s">
        <v>5209</v>
      </c>
      <c r="D58" s="832" t="s">
        <v>7228</v>
      </c>
      <c r="E58" s="832" t="s">
        <v>7230</v>
      </c>
      <c r="F58" s="849">
        <v>598</v>
      </c>
      <c r="G58" s="849">
        <v>14352</v>
      </c>
      <c r="H58" s="849">
        <v>0.8742690058479532</v>
      </c>
      <c r="I58" s="849">
        <v>24</v>
      </c>
      <c r="J58" s="849">
        <v>684</v>
      </c>
      <c r="K58" s="849">
        <v>16416</v>
      </c>
      <c r="L58" s="849">
        <v>1</v>
      </c>
      <c r="M58" s="849">
        <v>24</v>
      </c>
      <c r="N58" s="849">
        <v>592</v>
      </c>
      <c r="O58" s="849">
        <v>14208</v>
      </c>
      <c r="P58" s="837">
        <v>0.86549707602339176</v>
      </c>
      <c r="Q58" s="850">
        <v>24</v>
      </c>
    </row>
    <row r="59" spans="1:17" ht="14.4" customHeight="1" x14ac:dyDescent="0.3">
      <c r="A59" s="831" t="s">
        <v>7220</v>
      </c>
      <c r="B59" s="832" t="s">
        <v>7221</v>
      </c>
      <c r="C59" s="832" t="s">
        <v>5209</v>
      </c>
      <c r="D59" s="832" t="s">
        <v>7231</v>
      </c>
      <c r="E59" s="832" t="s">
        <v>7232</v>
      </c>
      <c r="F59" s="849">
        <v>8</v>
      </c>
      <c r="G59" s="849">
        <v>216</v>
      </c>
      <c r="H59" s="849"/>
      <c r="I59" s="849">
        <v>27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7220</v>
      </c>
      <c r="B60" s="832" t="s">
        <v>7221</v>
      </c>
      <c r="C60" s="832" t="s">
        <v>5209</v>
      </c>
      <c r="D60" s="832" t="s">
        <v>7231</v>
      </c>
      <c r="E60" s="832" t="s">
        <v>7233</v>
      </c>
      <c r="F60" s="849">
        <v>688</v>
      </c>
      <c r="G60" s="849">
        <v>18576</v>
      </c>
      <c r="H60" s="849">
        <v>0.85148514851485146</v>
      </c>
      <c r="I60" s="849">
        <v>27</v>
      </c>
      <c r="J60" s="849">
        <v>808</v>
      </c>
      <c r="K60" s="849">
        <v>21816</v>
      </c>
      <c r="L60" s="849">
        <v>1</v>
      </c>
      <c r="M60" s="849">
        <v>27</v>
      </c>
      <c r="N60" s="849">
        <v>738</v>
      </c>
      <c r="O60" s="849">
        <v>19926</v>
      </c>
      <c r="P60" s="837">
        <v>0.9133663366336634</v>
      </c>
      <c r="Q60" s="850">
        <v>27</v>
      </c>
    </row>
    <row r="61" spans="1:17" ht="14.4" customHeight="1" x14ac:dyDescent="0.3">
      <c r="A61" s="831" t="s">
        <v>7220</v>
      </c>
      <c r="B61" s="832" t="s">
        <v>7221</v>
      </c>
      <c r="C61" s="832" t="s">
        <v>5209</v>
      </c>
      <c r="D61" s="832" t="s">
        <v>7234</v>
      </c>
      <c r="E61" s="832" t="s">
        <v>7235</v>
      </c>
      <c r="F61" s="849">
        <v>291</v>
      </c>
      <c r="G61" s="849">
        <v>7857</v>
      </c>
      <c r="H61" s="849">
        <v>0.91509433962264153</v>
      </c>
      <c r="I61" s="849">
        <v>27</v>
      </c>
      <c r="J61" s="849">
        <v>318</v>
      </c>
      <c r="K61" s="849">
        <v>8586</v>
      </c>
      <c r="L61" s="849">
        <v>1</v>
      </c>
      <c r="M61" s="849">
        <v>27</v>
      </c>
      <c r="N61" s="849">
        <v>233</v>
      </c>
      <c r="O61" s="849">
        <v>6291</v>
      </c>
      <c r="P61" s="837">
        <v>0.73270440251572322</v>
      </c>
      <c r="Q61" s="850">
        <v>27</v>
      </c>
    </row>
    <row r="62" spans="1:17" ht="14.4" customHeight="1" x14ac:dyDescent="0.3">
      <c r="A62" s="831" t="s">
        <v>7220</v>
      </c>
      <c r="B62" s="832" t="s">
        <v>7221</v>
      </c>
      <c r="C62" s="832" t="s">
        <v>5209</v>
      </c>
      <c r="D62" s="832" t="s">
        <v>7234</v>
      </c>
      <c r="E62" s="832" t="s">
        <v>7236</v>
      </c>
      <c r="F62" s="849">
        <v>1</v>
      </c>
      <c r="G62" s="849">
        <v>27</v>
      </c>
      <c r="H62" s="849">
        <v>0.14285714285714285</v>
      </c>
      <c r="I62" s="849">
        <v>27</v>
      </c>
      <c r="J62" s="849">
        <v>7</v>
      </c>
      <c r="K62" s="849">
        <v>189</v>
      </c>
      <c r="L62" s="849">
        <v>1</v>
      </c>
      <c r="M62" s="849">
        <v>27</v>
      </c>
      <c r="N62" s="849"/>
      <c r="O62" s="849"/>
      <c r="P62" s="837"/>
      <c r="Q62" s="850"/>
    </row>
    <row r="63" spans="1:17" ht="14.4" customHeight="1" x14ac:dyDescent="0.3">
      <c r="A63" s="831" t="s">
        <v>7220</v>
      </c>
      <c r="B63" s="832" t="s">
        <v>7221</v>
      </c>
      <c r="C63" s="832" t="s">
        <v>5209</v>
      </c>
      <c r="D63" s="832" t="s">
        <v>7237</v>
      </c>
      <c r="E63" s="832" t="s">
        <v>7238</v>
      </c>
      <c r="F63" s="849">
        <v>1290</v>
      </c>
      <c r="G63" s="849">
        <v>28380</v>
      </c>
      <c r="H63" s="849">
        <v>0.74052812858783013</v>
      </c>
      <c r="I63" s="849">
        <v>22</v>
      </c>
      <c r="J63" s="849">
        <v>1742</v>
      </c>
      <c r="K63" s="849">
        <v>38324</v>
      </c>
      <c r="L63" s="849">
        <v>1</v>
      </c>
      <c r="M63" s="849">
        <v>22</v>
      </c>
      <c r="N63" s="849">
        <v>1584</v>
      </c>
      <c r="O63" s="849">
        <v>34848</v>
      </c>
      <c r="P63" s="837">
        <v>0.90929965556831227</v>
      </c>
      <c r="Q63" s="850">
        <v>22</v>
      </c>
    </row>
    <row r="64" spans="1:17" ht="14.4" customHeight="1" x14ac:dyDescent="0.3">
      <c r="A64" s="831" t="s">
        <v>7220</v>
      </c>
      <c r="B64" s="832" t="s">
        <v>7221</v>
      </c>
      <c r="C64" s="832" t="s">
        <v>5209</v>
      </c>
      <c r="D64" s="832" t="s">
        <v>7239</v>
      </c>
      <c r="E64" s="832" t="s">
        <v>7240</v>
      </c>
      <c r="F64" s="849">
        <v>5</v>
      </c>
      <c r="G64" s="849">
        <v>340</v>
      </c>
      <c r="H64" s="849">
        <v>5</v>
      </c>
      <c r="I64" s="849">
        <v>68</v>
      </c>
      <c r="J64" s="849">
        <v>1</v>
      </c>
      <c r="K64" s="849">
        <v>68</v>
      </c>
      <c r="L64" s="849">
        <v>1</v>
      </c>
      <c r="M64" s="849">
        <v>68</v>
      </c>
      <c r="N64" s="849">
        <v>1</v>
      </c>
      <c r="O64" s="849">
        <v>68</v>
      </c>
      <c r="P64" s="837">
        <v>1</v>
      </c>
      <c r="Q64" s="850">
        <v>68</v>
      </c>
    </row>
    <row r="65" spans="1:17" ht="14.4" customHeight="1" x14ac:dyDescent="0.3">
      <c r="A65" s="831" t="s">
        <v>7220</v>
      </c>
      <c r="B65" s="832" t="s">
        <v>7221</v>
      </c>
      <c r="C65" s="832" t="s">
        <v>5209</v>
      </c>
      <c r="D65" s="832" t="s">
        <v>7239</v>
      </c>
      <c r="E65" s="832" t="s">
        <v>7241</v>
      </c>
      <c r="F65" s="849">
        <v>6</v>
      </c>
      <c r="G65" s="849">
        <v>408</v>
      </c>
      <c r="H65" s="849">
        <v>3</v>
      </c>
      <c r="I65" s="849">
        <v>68</v>
      </c>
      <c r="J65" s="849">
        <v>2</v>
      </c>
      <c r="K65" s="849">
        <v>136</v>
      </c>
      <c r="L65" s="849">
        <v>1</v>
      </c>
      <c r="M65" s="849">
        <v>68</v>
      </c>
      <c r="N65" s="849">
        <v>4</v>
      </c>
      <c r="O65" s="849">
        <v>272</v>
      </c>
      <c r="P65" s="837">
        <v>2</v>
      </c>
      <c r="Q65" s="850">
        <v>68</v>
      </c>
    </row>
    <row r="66" spans="1:17" ht="14.4" customHeight="1" x14ac:dyDescent="0.3">
      <c r="A66" s="831" t="s">
        <v>7220</v>
      </c>
      <c r="B66" s="832" t="s">
        <v>7221</v>
      </c>
      <c r="C66" s="832" t="s">
        <v>5209</v>
      </c>
      <c r="D66" s="832" t="s">
        <v>7242</v>
      </c>
      <c r="E66" s="832" t="s">
        <v>7243</v>
      </c>
      <c r="F66" s="849">
        <v>19</v>
      </c>
      <c r="G66" s="849">
        <v>1178</v>
      </c>
      <c r="H66" s="849"/>
      <c r="I66" s="849">
        <v>62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7220</v>
      </c>
      <c r="B67" s="832" t="s">
        <v>7221</v>
      </c>
      <c r="C67" s="832" t="s">
        <v>5209</v>
      </c>
      <c r="D67" s="832" t="s">
        <v>7242</v>
      </c>
      <c r="E67" s="832" t="s">
        <v>7244</v>
      </c>
      <c r="F67" s="849">
        <v>215</v>
      </c>
      <c r="G67" s="849">
        <v>13330</v>
      </c>
      <c r="H67" s="849">
        <v>0.7678571428571429</v>
      </c>
      <c r="I67" s="849">
        <v>62</v>
      </c>
      <c r="J67" s="849">
        <v>280</v>
      </c>
      <c r="K67" s="849">
        <v>17360</v>
      </c>
      <c r="L67" s="849">
        <v>1</v>
      </c>
      <c r="M67" s="849">
        <v>62</v>
      </c>
      <c r="N67" s="849">
        <v>271</v>
      </c>
      <c r="O67" s="849">
        <v>16802</v>
      </c>
      <c r="P67" s="837">
        <v>0.96785714285714286</v>
      </c>
      <c r="Q67" s="850">
        <v>62</v>
      </c>
    </row>
    <row r="68" spans="1:17" ht="14.4" customHeight="1" x14ac:dyDescent="0.3">
      <c r="A68" s="831" t="s">
        <v>7220</v>
      </c>
      <c r="B68" s="832" t="s">
        <v>7221</v>
      </c>
      <c r="C68" s="832" t="s">
        <v>5209</v>
      </c>
      <c r="D68" s="832" t="s">
        <v>7245</v>
      </c>
      <c r="E68" s="832" t="s">
        <v>7246</v>
      </c>
      <c r="F68" s="849">
        <v>2</v>
      </c>
      <c r="G68" s="849">
        <v>164</v>
      </c>
      <c r="H68" s="849">
        <v>0.66666666666666663</v>
      </c>
      <c r="I68" s="849">
        <v>82</v>
      </c>
      <c r="J68" s="849">
        <v>3</v>
      </c>
      <c r="K68" s="849">
        <v>246</v>
      </c>
      <c r="L68" s="849">
        <v>1</v>
      </c>
      <c r="M68" s="849">
        <v>82</v>
      </c>
      <c r="N68" s="849"/>
      <c r="O68" s="849"/>
      <c r="P68" s="837"/>
      <c r="Q68" s="850"/>
    </row>
    <row r="69" spans="1:17" ht="14.4" customHeight="1" x14ac:dyDescent="0.3">
      <c r="A69" s="831" t="s">
        <v>7220</v>
      </c>
      <c r="B69" s="832" t="s">
        <v>7221</v>
      </c>
      <c r="C69" s="832" t="s">
        <v>5209</v>
      </c>
      <c r="D69" s="832" t="s">
        <v>7247</v>
      </c>
      <c r="E69" s="832" t="s">
        <v>7248</v>
      </c>
      <c r="F69" s="849">
        <v>31</v>
      </c>
      <c r="G69" s="849">
        <v>30628</v>
      </c>
      <c r="H69" s="849">
        <v>0.50819672131147542</v>
      </c>
      <c r="I69" s="849">
        <v>988</v>
      </c>
      <c r="J69" s="849">
        <v>61</v>
      </c>
      <c r="K69" s="849">
        <v>60268</v>
      </c>
      <c r="L69" s="849">
        <v>1</v>
      </c>
      <c r="M69" s="849">
        <v>988</v>
      </c>
      <c r="N69" s="849">
        <v>52</v>
      </c>
      <c r="O69" s="849">
        <v>51376</v>
      </c>
      <c r="P69" s="837">
        <v>0.85245901639344257</v>
      </c>
      <c r="Q69" s="850">
        <v>988</v>
      </c>
    </row>
    <row r="70" spans="1:17" ht="14.4" customHeight="1" x14ac:dyDescent="0.3">
      <c r="A70" s="831" t="s">
        <v>7220</v>
      </c>
      <c r="B70" s="832" t="s">
        <v>7221</v>
      </c>
      <c r="C70" s="832" t="s">
        <v>5209</v>
      </c>
      <c r="D70" s="832" t="s">
        <v>7247</v>
      </c>
      <c r="E70" s="832" t="s">
        <v>7249</v>
      </c>
      <c r="F70" s="849">
        <v>7</v>
      </c>
      <c r="G70" s="849">
        <v>6916</v>
      </c>
      <c r="H70" s="849">
        <v>3.5</v>
      </c>
      <c r="I70" s="849">
        <v>988</v>
      </c>
      <c r="J70" s="849">
        <v>2</v>
      </c>
      <c r="K70" s="849">
        <v>1976</v>
      </c>
      <c r="L70" s="849">
        <v>1</v>
      </c>
      <c r="M70" s="849">
        <v>988</v>
      </c>
      <c r="N70" s="849">
        <v>4</v>
      </c>
      <c r="O70" s="849">
        <v>3952</v>
      </c>
      <c r="P70" s="837">
        <v>2</v>
      </c>
      <c r="Q70" s="850">
        <v>988</v>
      </c>
    </row>
    <row r="71" spans="1:17" ht="14.4" customHeight="1" x14ac:dyDescent="0.3">
      <c r="A71" s="831" t="s">
        <v>7220</v>
      </c>
      <c r="B71" s="832" t="s">
        <v>7221</v>
      </c>
      <c r="C71" s="832" t="s">
        <v>5209</v>
      </c>
      <c r="D71" s="832" t="s">
        <v>7250</v>
      </c>
      <c r="E71" s="832" t="s">
        <v>7251</v>
      </c>
      <c r="F71" s="849">
        <v>1</v>
      </c>
      <c r="G71" s="849">
        <v>63</v>
      </c>
      <c r="H71" s="849"/>
      <c r="I71" s="849">
        <v>63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7220</v>
      </c>
      <c r="B72" s="832" t="s">
        <v>7221</v>
      </c>
      <c r="C72" s="832" t="s">
        <v>5209</v>
      </c>
      <c r="D72" s="832" t="s">
        <v>7252</v>
      </c>
      <c r="E72" s="832" t="s">
        <v>7253</v>
      </c>
      <c r="F72" s="849">
        <v>8</v>
      </c>
      <c r="G72" s="849">
        <v>136</v>
      </c>
      <c r="H72" s="849">
        <v>2.6666666666666665</v>
      </c>
      <c r="I72" s="849">
        <v>17</v>
      </c>
      <c r="J72" s="849">
        <v>3</v>
      </c>
      <c r="K72" s="849">
        <v>51</v>
      </c>
      <c r="L72" s="849">
        <v>1</v>
      </c>
      <c r="M72" s="849">
        <v>17</v>
      </c>
      <c r="N72" s="849">
        <v>1</v>
      </c>
      <c r="O72" s="849">
        <v>17</v>
      </c>
      <c r="P72" s="837">
        <v>0.33333333333333331</v>
      </c>
      <c r="Q72" s="850">
        <v>17</v>
      </c>
    </row>
    <row r="73" spans="1:17" ht="14.4" customHeight="1" x14ac:dyDescent="0.3">
      <c r="A73" s="831" t="s">
        <v>7220</v>
      </c>
      <c r="B73" s="832" t="s">
        <v>7221</v>
      </c>
      <c r="C73" s="832" t="s">
        <v>5209</v>
      </c>
      <c r="D73" s="832" t="s">
        <v>7252</v>
      </c>
      <c r="E73" s="832" t="s">
        <v>7254</v>
      </c>
      <c r="F73" s="849">
        <v>6</v>
      </c>
      <c r="G73" s="849">
        <v>102</v>
      </c>
      <c r="H73" s="849">
        <v>1</v>
      </c>
      <c r="I73" s="849">
        <v>17</v>
      </c>
      <c r="J73" s="849">
        <v>6</v>
      </c>
      <c r="K73" s="849">
        <v>102</v>
      </c>
      <c r="L73" s="849">
        <v>1</v>
      </c>
      <c r="M73" s="849">
        <v>17</v>
      </c>
      <c r="N73" s="849">
        <v>6</v>
      </c>
      <c r="O73" s="849">
        <v>102</v>
      </c>
      <c r="P73" s="837">
        <v>1</v>
      </c>
      <c r="Q73" s="850">
        <v>17</v>
      </c>
    </row>
    <row r="74" spans="1:17" ht="14.4" customHeight="1" x14ac:dyDescent="0.3">
      <c r="A74" s="831" t="s">
        <v>7220</v>
      </c>
      <c r="B74" s="832" t="s">
        <v>7221</v>
      </c>
      <c r="C74" s="832" t="s">
        <v>5209</v>
      </c>
      <c r="D74" s="832" t="s">
        <v>7255</v>
      </c>
      <c r="E74" s="832" t="s">
        <v>7256</v>
      </c>
      <c r="F74" s="849">
        <v>14</v>
      </c>
      <c r="G74" s="849">
        <v>658</v>
      </c>
      <c r="H74" s="849"/>
      <c r="I74" s="849">
        <v>47</v>
      </c>
      <c r="J74" s="849"/>
      <c r="K74" s="849"/>
      <c r="L74" s="849"/>
      <c r="M74" s="849"/>
      <c r="N74" s="849">
        <v>1</v>
      </c>
      <c r="O74" s="849">
        <v>47</v>
      </c>
      <c r="P74" s="837"/>
      <c r="Q74" s="850">
        <v>47</v>
      </c>
    </row>
    <row r="75" spans="1:17" ht="14.4" customHeight="1" x14ac:dyDescent="0.3">
      <c r="A75" s="831" t="s">
        <v>7220</v>
      </c>
      <c r="B75" s="832" t="s">
        <v>7221</v>
      </c>
      <c r="C75" s="832" t="s">
        <v>5209</v>
      </c>
      <c r="D75" s="832" t="s">
        <v>7255</v>
      </c>
      <c r="E75" s="832" t="s">
        <v>7257</v>
      </c>
      <c r="F75" s="849">
        <v>1</v>
      </c>
      <c r="G75" s="849">
        <v>47</v>
      </c>
      <c r="H75" s="849"/>
      <c r="I75" s="849">
        <v>47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7220</v>
      </c>
      <c r="B76" s="832" t="s">
        <v>7221</v>
      </c>
      <c r="C76" s="832" t="s">
        <v>5209</v>
      </c>
      <c r="D76" s="832" t="s">
        <v>7258</v>
      </c>
      <c r="E76" s="832" t="s">
        <v>7259</v>
      </c>
      <c r="F76" s="849">
        <v>1</v>
      </c>
      <c r="G76" s="849">
        <v>60</v>
      </c>
      <c r="H76" s="849">
        <v>1</v>
      </c>
      <c r="I76" s="849">
        <v>60</v>
      </c>
      <c r="J76" s="849">
        <v>1</v>
      </c>
      <c r="K76" s="849">
        <v>60</v>
      </c>
      <c r="L76" s="849">
        <v>1</v>
      </c>
      <c r="M76" s="849">
        <v>60</v>
      </c>
      <c r="N76" s="849"/>
      <c r="O76" s="849"/>
      <c r="P76" s="837"/>
      <c r="Q76" s="850"/>
    </row>
    <row r="77" spans="1:17" ht="14.4" customHeight="1" x14ac:dyDescent="0.3">
      <c r="A77" s="831" t="s">
        <v>7220</v>
      </c>
      <c r="B77" s="832" t="s">
        <v>7221</v>
      </c>
      <c r="C77" s="832" t="s">
        <v>5209</v>
      </c>
      <c r="D77" s="832" t="s">
        <v>7260</v>
      </c>
      <c r="E77" s="832" t="s">
        <v>7261</v>
      </c>
      <c r="F77" s="849">
        <v>1</v>
      </c>
      <c r="G77" s="849">
        <v>19</v>
      </c>
      <c r="H77" s="849">
        <v>1</v>
      </c>
      <c r="I77" s="849">
        <v>19</v>
      </c>
      <c r="J77" s="849">
        <v>1</v>
      </c>
      <c r="K77" s="849">
        <v>19</v>
      </c>
      <c r="L77" s="849">
        <v>1</v>
      </c>
      <c r="M77" s="849">
        <v>19</v>
      </c>
      <c r="N77" s="849"/>
      <c r="O77" s="849"/>
      <c r="P77" s="837"/>
      <c r="Q77" s="850"/>
    </row>
    <row r="78" spans="1:17" ht="14.4" customHeight="1" x14ac:dyDescent="0.3">
      <c r="A78" s="831" t="s">
        <v>7220</v>
      </c>
      <c r="B78" s="832" t="s">
        <v>7221</v>
      </c>
      <c r="C78" s="832" t="s">
        <v>5209</v>
      </c>
      <c r="D78" s="832" t="s">
        <v>7260</v>
      </c>
      <c r="E78" s="832" t="s">
        <v>7262</v>
      </c>
      <c r="F78" s="849">
        <v>1</v>
      </c>
      <c r="G78" s="849">
        <v>19</v>
      </c>
      <c r="H78" s="849"/>
      <c r="I78" s="849">
        <v>19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7220</v>
      </c>
      <c r="B79" s="832" t="s">
        <v>7221</v>
      </c>
      <c r="C79" s="832" t="s">
        <v>5209</v>
      </c>
      <c r="D79" s="832" t="s">
        <v>7263</v>
      </c>
      <c r="E79" s="832" t="s">
        <v>7264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464</v>
      </c>
      <c r="P79" s="837"/>
      <c r="Q79" s="850">
        <v>464</v>
      </c>
    </row>
    <row r="80" spans="1:17" ht="14.4" customHeight="1" x14ac:dyDescent="0.3">
      <c r="A80" s="831" t="s">
        <v>7220</v>
      </c>
      <c r="B80" s="832" t="s">
        <v>7221</v>
      </c>
      <c r="C80" s="832" t="s">
        <v>5209</v>
      </c>
      <c r="D80" s="832" t="s">
        <v>7265</v>
      </c>
      <c r="E80" s="832" t="s">
        <v>7266</v>
      </c>
      <c r="F80" s="849">
        <v>19</v>
      </c>
      <c r="G80" s="849">
        <v>16207</v>
      </c>
      <c r="H80" s="849">
        <v>0.86363636363636365</v>
      </c>
      <c r="I80" s="849">
        <v>853</v>
      </c>
      <c r="J80" s="849">
        <v>22</v>
      </c>
      <c r="K80" s="849">
        <v>18766</v>
      </c>
      <c r="L80" s="849">
        <v>1</v>
      </c>
      <c r="M80" s="849">
        <v>853</v>
      </c>
      <c r="N80" s="849">
        <v>38</v>
      </c>
      <c r="O80" s="849">
        <v>32414</v>
      </c>
      <c r="P80" s="837">
        <v>1.7272727272727273</v>
      </c>
      <c r="Q80" s="850">
        <v>853</v>
      </c>
    </row>
    <row r="81" spans="1:17" ht="14.4" customHeight="1" x14ac:dyDescent="0.3">
      <c r="A81" s="831" t="s">
        <v>7220</v>
      </c>
      <c r="B81" s="832" t="s">
        <v>7221</v>
      </c>
      <c r="C81" s="832" t="s">
        <v>5209</v>
      </c>
      <c r="D81" s="832" t="s">
        <v>7267</v>
      </c>
      <c r="E81" s="832" t="s">
        <v>7268</v>
      </c>
      <c r="F81" s="849">
        <v>1</v>
      </c>
      <c r="G81" s="849">
        <v>187</v>
      </c>
      <c r="H81" s="849"/>
      <c r="I81" s="849">
        <v>187</v>
      </c>
      <c r="J81" s="849"/>
      <c r="K81" s="849"/>
      <c r="L81" s="849"/>
      <c r="M81" s="849"/>
      <c r="N81" s="849">
        <v>2</v>
      </c>
      <c r="O81" s="849">
        <v>374</v>
      </c>
      <c r="P81" s="837"/>
      <c r="Q81" s="850">
        <v>187</v>
      </c>
    </row>
    <row r="82" spans="1:17" ht="14.4" customHeight="1" x14ac:dyDescent="0.3">
      <c r="A82" s="831" t="s">
        <v>7220</v>
      </c>
      <c r="B82" s="832" t="s">
        <v>7221</v>
      </c>
      <c r="C82" s="832" t="s">
        <v>5209</v>
      </c>
      <c r="D82" s="832" t="s">
        <v>7269</v>
      </c>
      <c r="E82" s="832" t="s">
        <v>7270</v>
      </c>
      <c r="F82" s="849"/>
      <c r="G82" s="849"/>
      <c r="H82" s="849"/>
      <c r="I82" s="849"/>
      <c r="J82" s="849">
        <v>1</v>
      </c>
      <c r="K82" s="849">
        <v>167</v>
      </c>
      <c r="L82" s="849">
        <v>1</v>
      </c>
      <c r="M82" s="849">
        <v>167</v>
      </c>
      <c r="N82" s="849"/>
      <c r="O82" s="849"/>
      <c r="P82" s="837"/>
      <c r="Q82" s="850"/>
    </row>
    <row r="83" spans="1:17" ht="14.4" customHeight="1" x14ac:dyDescent="0.3">
      <c r="A83" s="831" t="s">
        <v>7220</v>
      </c>
      <c r="B83" s="832" t="s">
        <v>7221</v>
      </c>
      <c r="C83" s="832" t="s">
        <v>5209</v>
      </c>
      <c r="D83" s="832" t="s">
        <v>7269</v>
      </c>
      <c r="E83" s="832" t="s">
        <v>7271</v>
      </c>
      <c r="F83" s="849"/>
      <c r="G83" s="849"/>
      <c r="H83" s="849"/>
      <c r="I83" s="849"/>
      <c r="J83" s="849">
        <v>1</v>
      </c>
      <c r="K83" s="849">
        <v>167</v>
      </c>
      <c r="L83" s="849">
        <v>1</v>
      </c>
      <c r="M83" s="849">
        <v>167</v>
      </c>
      <c r="N83" s="849"/>
      <c r="O83" s="849"/>
      <c r="P83" s="837"/>
      <c r="Q83" s="850"/>
    </row>
    <row r="84" spans="1:17" ht="14.4" customHeight="1" x14ac:dyDescent="0.3">
      <c r="A84" s="831" t="s">
        <v>7220</v>
      </c>
      <c r="B84" s="832" t="s">
        <v>7221</v>
      </c>
      <c r="C84" s="832" t="s">
        <v>5209</v>
      </c>
      <c r="D84" s="832" t="s">
        <v>7272</v>
      </c>
      <c r="E84" s="832" t="s">
        <v>7273</v>
      </c>
      <c r="F84" s="849">
        <v>3</v>
      </c>
      <c r="G84" s="849">
        <v>2361</v>
      </c>
      <c r="H84" s="849">
        <v>0.74904822335025378</v>
      </c>
      <c r="I84" s="849">
        <v>787</v>
      </c>
      <c r="J84" s="849">
        <v>4</v>
      </c>
      <c r="K84" s="849">
        <v>3152</v>
      </c>
      <c r="L84" s="849">
        <v>1</v>
      </c>
      <c r="M84" s="849">
        <v>788</v>
      </c>
      <c r="N84" s="849">
        <v>7</v>
      </c>
      <c r="O84" s="849">
        <v>5516</v>
      </c>
      <c r="P84" s="837">
        <v>1.75</v>
      </c>
      <c r="Q84" s="850">
        <v>788</v>
      </c>
    </row>
    <row r="85" spans="1:17" ht="14.4" customHeight="1" x14ac:dyDescent="0.3">
      <c r="A85" s="831" t="s">
        <v>7220</v>
      </c>
      <c r="B85" s="832" t="s">
        <v>7221</v>
      </c>
      <c r="C85" s="832" t="s">
        <v>5209</v>
      </c>
      <c r="D85" s="832" t="s">
        <v>7272</v>
      </c>
      <c r="E85" s="832" t="s">
        <v>7274</v>
      </c>
      <c r="F85" s="849">
        <v>2</v>
      </c>
      <c r="G85" s="849">
        <v>1574</v>
      </c>
      <c r="H85" s="849">
        <v>1.9974619289340101</v>
      </c>
      <c r="I85" s="849">
        <v>787</v>
      </c>
      <c r="J85" s="849">
        <v>1</v>
      </c>
      <c r="K85" s="849">
        <v>788</v>
      </c>
      <c r="L85" s="849">
        <v>1</v>
      </c>
      <c r="M85" s="849">
        <v>788</v>
      </c>
      <c r="N85" s="849">
        <v>3</v>
      </c>
      <c r="O85" s="849">
        <v>2364</v>
      </c>
      <c r="P85" s="837">
        <v>3</v>
      </c>
      <c r="Q85" s="850">
        <v>788</v>
      </c>
    </row>
    <row r="86" spans="1:17" ht="14.4" customHeight="1" x14ac:dyDescent="0.3">
      <c r="A86" s="831" t="s">
        <v>7220</v>
      </c>
      <c r="B86" s="832" t="s">
        <v>7221</v>
      </c>
      <c r="C86" s="832" t="s">
        <v>5209</v>
      </c>
      <c r="D86" s="832" t="s">
        <v>7275</v>
      </c>
      <c r="E86" s="832" t="s">
        <v>7276</v>
      </c>
      <c r="F86" s="849">
        <v>1</v>
      </c>
      <c r="G86" s="849">
        <v>229</v>
      </c>
      <c r="H86" s="849">
        <v>1</v>
      </c>
      <c r="I86" s="849">
        <v>229</v>
      </c>
      <c r="J86" s="849">
        <v>1</v>
      </c>
      <c r="K86" s="849">
        <v>229</v>
      </c>
      <c r="L86" s="849">
        <v>1</v>
      </c>
      <c r="M86" s="849">
        <v>229</v>
      </c>
      <c r="N86" s="849">
        <v>1</v>
      </c>
      <c r="O86" s="849">
        <v>229</v>
      </c>
      <c r="P86" s="837">
        <v>1</v>
      </c>
      <c r="Q86" s="850">
        <v>229</v>
      </c>
    </row>
    <row r="87" spans="1:17" ht="14.4" customHeight="1" x14ac:dyDescent="0.3">
      <c r="A87" s="831" t="s">
        <v>7220</v>
      </c>
      <c r="B87" s="832" t="s">
        <v>7221</v>
      </c>
      <c r="C87" s="832" t="s">
        <v>5209</v>
      </c>
      <c r="D87" s="832" t="s">
        <v>7275</v>
      </c>
      <c r="E87" s="832" t="s">
        <v>7277</v>
      </c>
      <c r="F87" s="849">
        <v>1</v>
      </c>
      <c r="G87" s="849">
        <v>229</v>
      </c>
      <c r="H87" s="849"/>
      <c r="I87" s="849">
        <v>229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7220</v>
      </c>
      <c r="B88" s="832" t="s">
        <v>7221</v>
      </c>
      <c r="C88" s="832" t="s">
        <v>5209</v>
      </c>
      <c r="D88" s="832" t="s">
        <v>7278</v>
      </c>
      <c r="E88" s="832" t="s">
        <v>7279</v>
      </c>
      <c r="F88" s="849">
        <v>1</v>
      </c>
      <c r="G88" s="849">
        <v>462</v>
      </c>
      <c r="H88" s="849"/>
      <c r="I88" s="849">
        <v>462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7220</v>
      </c>
      <c r="B89" s="832" t="s">
        <v>7221</v>
      </c>
      <c r="C89" s="832" t="s">
        <v>5209</v>
      </c>
      <c r="D89" s="832" t="s">
        <v>7280</v>
      </c>
      <c r="E89" s="832" t="s">
        <v>7281</v>
      </c>
      <c r="F89" s="849">
        <v>1</v>
      </c>
      <c r="G89" s="849">
        <v>562</v>
      </c>
      <c r="H89" s="849"/>
      <c r="I89" s="849">
        <v>562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7220</v>
      </c>
      <c r="B90" s="832" t="s">
        <v>7221</v>
      </c>
      <c r="C90" s="832" t="s">
        <v>5209</v>
      </c>
      <c r="D90" s="832" t="s">
        <v>7282</v>
      </c>
      <c r="E90" s="832" t="s">
        <v>7283</v>
      </c>
      <c r="F90" s="849">
        <v>1</v>
      </c>
      <c r="G90" s="849">
        <v>179</v>
      </c>
      <c r="H90" s="849"/>
      <c r="I90" s="849">
        <v>179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7220</v>
      </c>
      <c r="B91" s="832" t="s">
        <v>7221</v>
      </c>
      <c r="C91" s="832" t="s">
        <v>5209</v>
      </c>
      <c r="D91" s="832" t="s">
        <v>7284</v>
      </c>
      <c r="E91" s="832" t="s">
        <v>7285</v>
      </c>
      <c r="F91" s="849">
        <v>1</v>
      </c>
      <c r="G91" s="849">
        <v>941</v>
      </c>
      <c r="H91" s="849"/>
      <c r="I91" s="849">
        <v>941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7220</v>
      </c>
      <c r="B92" s="832" t="s">
        <v>7221</v>
      </c>
      <c r="C92" s="832" t="s">
        <v>5209</v>
      </c>
      <c r="D92" s="832" t="s">
        <v>7284</v>
      </c>
      <c r="E92" s="832" t="s">
        <v>7286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941</v>
      </c>
      <c r="P92" s="837"/>
      <c r="Q92" s="850">
        <v>941</v>
      </c>
    </row>
    <row r="93" spans="1:17" ht="14.4" customHeight="1" x14ac:dyDescent="0.3">
      <c r="A93" s="831" t="s">
        <v>7220</v>
      </c>
      <c r="B93" s="832" t="s">
        <v>7221</v>
      </c>
      <c r="C93" s="832" t="s">
        <v>5209</v>
      </c>
      <c r="D93" s="832" t="s">
        <v>7287</v>
      </c>
      <c r="E93" s="832" t="s">
        <v>7288</v>
      </c>
      <c r="F93" s="849">
        <v>1291</v>
      </c>
      <c r="G93" s="849">
        <v>38730</v>
      </c>
      <c r="H93" s="849">
        <v>0.73855835240274603</v>
      </c>
      <c r="I93" s="849">
        <v>30</v>
      </c>
      <c r="J93" s="849">
        <v>1748</v>
      </c>
      <c r="K93" s="849">
        <v>52440</v>
      </c>
      <c r="L93" s="849">
        <v>1</v>
      </c>
      <c r="M93" s="849">
        <v>30</v>
      </c>
      <c r="N93" s="849">
        <v>1585</v>
      </c>
      <c r="O93" s="849">
        <v>47550</v>
      </c>
      <c r="P93" s="837">
        <v>0.90675057208237986</v>
      </c>
      <c r="Q93" s="850">
        <v>30</v>
      </c>
    </row>
    <row r="94" spans="1:17" ht="14.4" customHeight="1" x14ac:dyDescent="0.3">
      <c r="A94" s="831" t="s">
        <v>7220</v>
      </c>
      <c r="B94" s="832" t="s">
        <v>7221</v>
      </c>
      <c r="C94" s="832" t="s">
        <v>5209</v>
      </c>
      <c r="D94" s="832" t="s">
        <v>7289</v>
      </c>
      <c r="E94" s="832" t="s">
        <v>7290</v>
      </c>
      <c r="F94" s="849">
        <v>1</v>
      </c>
      <c r="G94" s="849">
        <v>50</v>
      </c>
      <c r="H94" s="849">
        <v>1</v>
      </c>
      <c r="I94" s="849">
        <v>50</v>
      </c>
      <c r="J94" s="849">
        <v>1</v>
      </c>
      <c r="K94" s="849">
        <v>50</v>
      </c>
      <c r="L94" s="849">
        <v>1</v>
      </c>
      <c r="M94" s="849">
        <v>50</v>
      </c>
      <c r="N94" s="849"/>
      <c r="O94" s="849"/>
      <c r="P94" s="837"/>
      <c r="Q94" s="850"/>
    </row>
    <row r="95" spans="1:17" ht="14.4" customHeight="1" x14ac:dyDescent="0.3">
      <c r="A95" s="831" t="s">
        <v>7220</v>
      </c>
      <c r="B95" s="832" t="s">
        <v>7221</v>
      </c>
      <c r="C95" s="832" t="s">
        <v>5209</v>
      </c>
      <c r="D95" s="832" t="s">
        <v>7291</v>
      </c>
      <c r="E95" s="832" t="s">
        <v>7292</v>
      </c>
      <c r="F95" s="849">
        <v>193</v>
      </c>
      <c r="G95" s="849">
        <v>2316</v>
      </c>
      <c r="H95" s="849">
        <v>0.94607843137254899</v>
      </c>
      <c r="I95" s="849">
        <v>12</v>
      </c>
      <c r="J95" s="849">
        <v>204</v>
      </c>
      <c r="K95" s="849">
        <v>2448</v>
      </c>
      <c r="L95" s="849">
        <v>1</v>
      </c>
      <c r="M95" s="849">
        <v>12</v>
      </c>
      <c r="N95" s="849">
        <v>209</v>
      </c>
      <c r="O95" s="849">
        <v>2508</v>
      </c>
      <c r="P95" s="837">
        <v>1.0245098039215685</v>
      </c>
      <c r="Q95" s="850">
        <v>12</v>
      </c>
    </row>
    <row r="96" spans="1:17" ht="14.4" customHeight="1" x14ac:dyDescent="0.3">
      <c r="A96" s="831" t="s">
        <v>7220</v>
      </c>
      <c r="B96" s="832" t="s">
        <v>7221</v>
      </c>
      <c r="C96" s="832" t="s">
        <v>5209</v>
      </c>
      <c r="D96" s="832" t="s">
        <v>7291</v>
      </c>
      <c r="E96" s="832" t="s">
        <v>7293</v>
      </c>
      <c r="F96" s="849">
        <v>11</v>
      </c>
      <c r="G96" s="849">
        <v>132</v>
      </c>
      <c r="H96" s="849">
        <v>3.6666666666666665</v>
      </c>
      <c r="I96" s="849">
        <v>12</v>
      </c>
      <c r="J96" s="849">
        <v>3</v>
      </c>
      <c r="K96" s="849">
        <v>36</v>
      </c>
      <c r="L96" s="849">
        <v>1</v>
      </c>
      <c r="M96" s="849">
        <v>12</v>
      </c>
      <c r="N96" s="849">
        <v>2</v>
      </c>
      <c r="O96" s="849">
        <v>24</v>
      </c>
      <c r="P96" s="837">
        <v>0.66666666666666663</v>
      </c>
      <c r="Q96" s="850">
        <v>12</v>
      </c>
    </row>
    <row r="97" spans="1:17" ht="14.4" customHeight="1" x14ac:dyDescent="0.3">
      <c r="A97" s="831" t="s">
        <v>7220</v>
      </c>
      <c r="B97" s="832" t="s">
        <v>7221</v>
      </c>
      <c r="C97" s="832" t="s">
        <v>5209</v>
      </c>
      <c r="D97" s="832" t="s">
        <v>7294</v>
      </c>
      <c r="E97" s="832" t="s">
        <v>7295</v>
      </c>
      <c r="F97" s="849">
        <v>1</v>
      </c>
      <c r="G97" s="849">
        <v>183</v>
      </c>
      <c r="H97" s="849"/>
      <c r="I97" s="849">
        <v>183</v>
      </c>
      <c r="J97" s="849"/>
      <c r="K97" s="849"/>
      <c r="L97" s="849"/>
      <c r="M97" s="849"/>
      <c r="N97" s="849">
        <v>2</v>
      </c>
      <c r="O97" s="849">
        <v>366</v>
      </c>
      <c r="P97" s="837"/>
      <c r="Q97" s="850">
        <v>183</v>
      </c>
    </row>
    <row r="98" spans="1:17" ht="14.4" customHeight="1" x14ac:dyDescent="0.3">
      <c r="A98" s="831" t="s">
        <v>7220</v>
      </c>
      <c r="B98" s="832" t="s">
        <v>7221</v>
      </c>
      <c r="C98" s="832" t="s">
        <v>5209</v>
      </c>
      <c r="D98" s="832" t="s">
        <v>7294</v>
      </c>
      <c r="E98" s="832" t="s">
        <v>7296</v>
      </c>
      <c r="F98" s="849">
        <v>3</v>
      </c>
      <c r="G98" s="849">
        <v>549</v>
      </c>
      <c r="H98" s="849"/>
      <c r="I98" s="849">
        <v>183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7220</v>
      </c>
      <c r="B99" s="832" t="s">
        <v>7221</v>
      </c>
      <c r="C99" s="832" t="s">
        <v>5209</v>
      </c>
      <c r="D99" s="832" t="s">
        <v>7297</v>
      </c>
      <c r="E99" s="832" t="s">
        <v>7298</v>
      </c>
      <c r="F99" s="849">
        <v>3</v>
      </c>
      <c r="G99" s="849">
        <v>219</v>
      </c>
      <c r="H99" s="849">
        <v>1</v>
      </c>
      <c r="I99" s="849">
        <v>73</v>
      </c>
      <c r="J99" s="849">
        <v>3</v>
      </c>
      <c r="K99" s="849">
        <v>219</v>
      </c>
      <c r="L99" s="849">
        <v>1</v>
      </c>
      <c r="M99" s="849">
        <v>73</v>
      </c>
      <c r="N99" s="849"/>
      <c r="O99" s="849"/>
      <c r="P99" s="837"/>
      <c r="Q99" s="850"/>
    </row>
    <row r="100" spans="1:17" ht="14.4" customHeight="1" x14ac:dyDescent="0.3">
      <c r="A100" s="831" t="s">
        <v>7220</v>
      </c>
      <c r="B100" s="832" t="s">
        <v>7221</v>
      </c>
      <c r="C100" s="832" t="s">
        <v>5209</v>
      </c>
      <c r="D100" s="832" t="s">
        <v>7299</v>
      </c>
      <c r="E100" s="832" t="s">
        <v>7300</v>
      </c>
      <c r="F100" s="849">
        <v>1</v>
      </c>
      <c r="G100" s="849">
        <v>184</v>
      </c>
      <c r="H100" s="849"/>
      <c r="I100" s="849">
        <v>184</v>
      </c>
      <c r="J100" s="849"/>
      <c r="K100" s="849"/>
      <c r="L100" s="849"/>
      <c r="M100" s="849"/>
      <c r="N100" s="849">
        <v>1</v>
      </c>
      <c r="O100" s="849">
        <v>184</v>
      </c>
      <c r="P100" s="837"/>
      <c r="Q100" s="850">
        <v>184</v>
      </c>
    </row>
    <row r="101" spans="1:17" ht="14.4" customHeight="1" x14ac:dyDescent="0.3">
      <c r="A101" s="831" t="s">
        <v>7220</v>
      </c>
      <c r="B101" s="832" t="s">
        <v>7221</v>
      </c>
      <c r="C101" s="832" t="s">
        <v>5209</v>
      </c>
      <c r="D101" s="832" t="s">
        <v>7301</v>
      </c>
      <c r="E101" s="832" t="s">
        <v>7302</v>
      </c>
      <c r="F101" s="849">
        <v>728</v>
      </c>
      <c r="G101" s="849">
        <v>108472</v>
      </c>
      <c r="H101" s="849">
        <v>0.92385786802030456</v>
      </c>
      <c r="I101" s="849">
        <v>149</v>
      </c>
      <c r="J101" s="849">
        <v>788</v>
      </c>
      <c r="K101" s="849">
        <v>117412</v>
      </c>
      <c r="L101" s="849">
        <v>1</v>
      </c>
      <c r="M101" s="849">
        <v>149</v>
      </c>
      <c r="N101" s="849">
        <v>694</v>
      </c>
      <c r="O101" s="849">
        <v>103406</v>
      </c>
      <c r="P101" s="837">
        <v>0.88071065989847719</v>
      </c>
      <c r="Q101" s="850">
        <v>149</v>
      </c>
    </row>
    <row r="102" spans="1:17" ht="14.4" customHeight="1" x14ac:dyDescent="0.3">
      <c r="A102" s="831" t="s">
        <v>7220</v>
      </c>
      <c r="B102" s="832" t="s">
        <v>7221</v>
      </c>
      <c r="C102" s="832" t="s">
        <v>5209</v>
      </c>
      <c r="D102" s="832" t="s">
        <v>7301</v>
      </c>
      <c r="E102" s="832" t="s">
        <v>7303</v>
      </c>
      <c r="F102" s="849">
        <v>10</v>
      </c>
      <c r="G102" s="849">
        <v>1490</v>
      </c>
      <c r="H102" s="849"/>
      <c r="I102" s="849">
        <v>149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7220</v>
      </c>
      <c r="B103" s="832" t="s">
        <v>7221</v>
      </c>
      <c r="C103" s="832" t="s">
        <v>5209</v>
      </c>
      <c r="D103" s="832" t="s">
        <v>7304</v>
      </c>
      <c r="E103" s="832" t="s">
        <v>7305</v>
      </c>
      <c r="F103" s="849">
        <v>1320</v>
      </c>
      <c r="G103" s="849">
        <v>39600</v>
      </c>
      <c r="H103" s="849">
        <v>0.73825503355704702</v>
      </c>
      <c r="I103" s="849">
        <v>30</v>
      </c>
      <c r="J103" s="849">
        <v>1788</v>
      </c>
      <c r="K103" s="849">
        <v>53640</v>
      </c>
      <c r="L103" s="849">
        <v>1</v>
      </c>
      <c r="M103" s="849">
        <v>30</v>
      </c>
      <c r="N103" s="849">
        <v>1617</v>
      </c>
      <c r="O103" s="849">
        <v>48510</v>
      </c>
      <c r="P103" s="837">
        <v>0.90436241610738255</v>
      </c>
      <c r="Q103" s="850">
        <v>30</v>
      </c>
    </row>
    <row r="104" spans="1:17" ht="14.4" customHeight="1" x14ac:dyDescent="0.3">
      <c r="A104" s="831" t="s">
        <v>7220</v>
      </c>
      <c r="B104" s="832" t="s">
        <v>7221</v>
      </c>
      <c r="C104" s="832" t="s">
        <v>5209</v>
      </c>
      <c r="D104" s="832" t="s">
        <v>7306</v>
      </c>
      <c r="E104" s="832" t="s">
        <v>7307</v>
      </c>
      <c r="F104" s="849"/>
      <c r="G104" s="849"/>
      <c r="H104" s="849"/>
      <c r="I104" s="849"/>
      <c r="J104" s="849">
        <v>7</v>
      </c>
      <c r="K104" s="849">
        <v>217</v>
      </c>
      <c r="L104" s="849">
        <v>1</v>
      </c>
      <c r="M104" s="849">
        <v>31</v>
      </c>
      <c r="N104" s="849"/>
      <c r="O104" s="849"/>
      <c r="P104" s="837"/>
      <c r="Q104" s="850"/>
    </row>
    <row r="105" spans="1:17" ht="14.4" customHeight="1" x14ac:dyDescent="0.3">
      <c r="A105" s="831" t="s">
        <v>7220</v>
      </c>
      <c r="B105" s="832" t="s">
        <v>7221</v>
      </c>
      <c r="C105" s="832" t="s">
        <v>5209</v>
      </c>
      <c r="D105" s="832" t="s">
        <v>7306</v>
      </c>
      <c r="E105" s="832" t="s">
        <v>7308</v>
      </c>
      <c r="F105" s="849">
        <v>256</v>
      </c>
      <c r="G105" s="849">
        <v>7936</v>
      </c>
      <c r="H105" s="849">
        <v>0.91103202846975084</v>
      </c>
      <c r="I105" s="849">
        <v>31</v>
      </c>
      <c r="J105" s="849">
        <v>281</v>
      </c>
      <c r="K105" s="849">
        <v>8711</v>
      </c>
      <c r="L105" s="849">
        <v>1</v>
      </c>
      <c r="M105" s="849">
        <v>31</v>
      </c>
      <c r="N105" s="849">
        <v>261</v>
      </c>
      <c r="O105" s="849">
        <v>8091</v>
      </c>
      <c r="P105" s="837">
        <v>0.92882562277580072</v>
      </c>
      <c r="Q105" s="850">
        <v>31</v>
      </c>
    </row>
    <row r="106" spans="1:17" ht="14.4" customHeight="1" x14ac:dyDescent="0.3">
      <c r="A106" s="831" t="s">
        <v>7220</v>
      </c>
      <c r="B106" s="832" t="s">
        <v>7221</v>
      </c>
      <c r="C106" s="832" t="s">
        <v>5209</v>
      </c>
      <c r="D106" s="832" t="s">
        <v>7309</v>
      </c>
      <c r="E106" s="832" t="s">
        <v>7310</v>
      </c>
      <c r="F106" s="849">
        <v>657</v>
      </c>
      <c r="G106" s="849">
        <v>17739</v>
      </c>
      <c r="H106" s="849">
        <v>0.86333771353482258</v>
      </c>
      <c r="I106" s="849">
        <v>27</v>
      </c>
      <c r="J106" s="849">
        <v>761</v>
      </c>
      <c r="K106" s="849">
        <v>20547</v>
      </c>
      <c r="L106" s="849">
        <v>1</v>
      </c>
      <c r="M106" s="849">
        <v>27</v>
      </c>
      <c r="N106" s="849">
        <v>674</v>
      </c>
      <c r="O106" s="849">
        <v>18198</v>
      </c>
      <c r="P106" s="837">
        <v>0.88567674113009198</v>
      </c>
      <c r="Q106" s="850">
        <v>27</v>
      </c>
    </row>
    <row r="107" spans="1:17" ht="14.4" customHeight="1" x14ac:dyDescent="0.3">
      <c r="A107" s="831" t="s">
        <v>7220</v>
      </c>
      <c r="B107" s="832" t="s">
        <v>7221</v>
      </c>
      <c r="C107" s="832" t="s">
        <v>5209</v>
      </c>
      <c r="D107" s="832" t="s">
        <v>7309</v>
      </c>
      <c r="E107" s="832" t="s">
        <v>7311</v>
      </c>
      <c r="F107" s="849">
        <v>6</v>
      </c>
      <c r="G107" s="849">
        <v>162</v>
      </c>
      <c r="H107" s="849"/>
      <c r="I107" s="849">
        <v>27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7220</v>
      </c>
      <c r="B108" s="832" t="s">
        <v>7221</v>
      </c>
      <c r="C108" s="832" t="s">
        <v>5209</v>
      </c>
      <c r="D108" s="832" t="s">
        <v>7312</v>
      </c>
      <c r="E108" s="832" t="s">
        <v>7313</v>
      </c>
      <c r="F108" s="849">
        <v>1</v>
      </c>
      <c r="G108" s="849">
        <v>256</v>
      </c>
      <c r="H108" s="849"/>
      <c r="I108" s="849">
        <v>256</v>
      </c>
      <c r="J108" s="849"/>
      <c r="K108" s="849"/>
      <c r="L108" s="849"/>
      <c r="M108" s="849"/>
      <c r="N108" s="849">
        <v>1</v>
      </c>
      <c r="O108" s="849">
        <v>256</v>
      </c>
      <c r="P108" s="837"/>
      <c r="Q108" s="850">
        <v>256</v>
      </c>
    </row>
    <row r="109" spans="1:17" ht="14.4" customHeight="1" x14ac:dyDescent="0.3">
      <c r="A109" s="831" t="s">
        <v>7220</v>
      </c>
      <c r="B109" s="832" t="s">
        <v>7221</v>
      </c>
      <c r="C109" s="832" t="s">
        <v>5209</v>
      </c>
      <c r="D109" s="832" t="s">
        <v>7314</v>
      </c>
      <c r="E109" s="832" t="s">
        <v>7315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22</v>
      </c>
      <c r="P109" s="837"/>
      <c r="Q109" s="850">
        <v>22</v>
      </c>
    </row>
    <row r="110" spans="1:17" ht="14.4" customHeight="1" x14ac:dyDescent="0.3">
      <c r="A110" s="831" t="s">
        <v>7220</v>
      </c>
      <c r="B110" s="832" t="s">
        <v>7221</v>
      </c>
      <c r="C110" s="832" t="s">
        <v>5209</v>
      </c>
      <c r="D110" s="832" t="s">
        <v>7314</v>
      </c>
      <c r="E110" s="832" t="s">
        <v>7316</v>
      </c>
      <c r="F110" s="849">
        <v>1</v>
      </c>
      <c r="G110" s="849">
        <v>22</v>
      </c>
      <c r="H110" s="849"/>
      <c r="I110" s="849">
        <v>22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7220</v>
      </c>
      <c r="B111" s="832" t="s">
        <v>7221</v>
      </c>
      <c r="C111" s="832" t="s">
        <v>5209</v>
      </c>
      <c r="D111" s="832" t="s">
        <v>7317</v>
      </c>
      <c r="E111" s="832" t="s">
        <v>7318</v>
      </c>
      <c r="F111" s="849">
        <v>690</v>
      </c>
      <c r="G111" s="849">
        <v>17250</v>
      </c>
      <c r="H111" s="849">
        <v>0.85501858736059477</v>
      </c>
      <c r="I111" s="849">
        <v>25</v>
      </c>
      <c r="J111" s="849">
        <v>807</v>
      </c>
      <c r="K111" s="849">
        <v>20175</v>
      </c>
      <c r="L111" s="849">
        <v>1</v>
      </c>
      <c r="M111" s="849">
        <v>25</v>
      </c>
      <c r="N111" s="849">
        <v>738</v>
      </c>
      <c r="O111" s="849">
        <v>18450</v>
      </c>
      <c r="P111" s="837">
        <v>0.91449814126394047</v>
      </c>
      <c r="Q111" s="850">
        <v>25</v>
      </c>
    </row>
    <row r="112" spans="1:17" ht="14.4" customHeight="1" x14ac:dyDescent="0.3">
      <c r="A112" s="831" t="s">
        <v>7220</v>
      </c>
      <c r="B112" s="832" t="s">
        <v>7221</v>
      </c>
      <c r="C112" s="832" t="s">
        <v>5209</v>
      </c>
      <c r="D112" s="832" t="s">
        <v>7317</v>
      </c>
      <c r="E112" s="832" t="s">
        <v>7319</v>
      </c>
      <c r="F112" s="849">
        <v>8</v>
      </c>
      <c r="G112" s="849">
        <v>200</v>
      </c>
      <c r="H112" s="849"/>
      <c r="I112" s="849">
        <v>25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7220</v>
      </c>
      <c r="B113" s="832" t="s">
        <v>7221</v>
      </c>
      <c r="C113" s="832" t="s">
        <v>5209</v>
      </c>
      <c r="D113" s="832" t="s">
        <v>7320</v>
      </c>
      <c r="E113" s="832" t="s">
        <v>7321</v>
      </c>
      <c r="F113" s="849">
        <v>3</v>
      </c>
      <c r="G113" s="849">
        <v>99</v>
      </c>
      <c r="H113" s="849"/>
      <c r="I113" s="849">
        <v>33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7220</v>
      </c>
      <c r="B114" s="832" t="s">
        <v>7221</v>
      </c>
      <c r="C114" s="832" t="s">
        <v>5209</v>
      </c>
      <c r="D114" s="832" t="s">
        <v>7320</v>
      </c>
      <c r="E114" s="832" t="s">
        <v>7322</v>
      </c>
      <c r="F114" s="849"/>
      <c r="G114" s="849"/>
      <c r="H114" s="849"/>
      <c r="I114" s="849"/>
      <c r="J114" s="849">
        <v>1</v>
      </c>
      <c r="K114" s="849">
        <v>33</v>
      </c>
      <c r="L114" s="849">
        <v>1</v>
      </c>
      <c r="M114" s="849">
        <v>33</v>
      </c>
      <c r="N114" s="849">
        <v>1</v>
      </c>
      <c r="O114" s="849">
        <v>33</v>
      </c>
      <c r="P114" s="837">
        <v>1</v>
      </c>
      <c r="Q114" s="850">
        <v>33</v>
      </c>
    </row>
    <row r="115" spans="1:17" ht="14.4" customHeight="1" x14ac:dyDescent="0.3">
      <c r="A115" s="831" t="s">
        <v>7220</v>
      </c>
      <c r="B115" s="832" t="s">
        <v>7221</v>
      </c>
      <c r="C115" s="832" t="s">
        <v>5209</v>
      </c>
      <c r="D115" s="832" t="s">
        <v>7323</v>
      </c>
      <c r="E115" s="832" t="s">
        <v>7324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30</v>
      </c>
      <c r="P115" s="837"/>
      <c r="Q115" s="850">
        <v>30</v>
      </c>
    </row>
    <row r="116" spans="1:17" ht="14.4" customHeight="1" x14ac:dyDescent="0.3">
      <c r="A116" s="831" t="s">
        <v>7220</v>
      </c>
      <c r="B116" s="832" t="s">
        <v>7221</v>
      </c>
      <c r="C116" s="832" t="s">
        <v>5209</v>
      </c>
      <c r="D116" s="832" t="s">
        <v>7323</v>
      </c>
      <c r="E116" s="832" t="s">
        <v>7325</v>
      </c>
      <c r="F116" s="849">
        <v>1</v>
      </c>
      <c r="G116" s="849">
        <v>30</v>
      </c>
      <c r="H116" s="849">
        <v>1</v>
      </c>
      <c r="I116" s="849">
        <v>30</v>
      </c>
      <c r="J116" s="849">
        <v>1</v>
      </c>
      <c r="K116" s="849">
        <v>30</v>
      </c>
      <c r="L116" s="849">
        <v>1</v>
      </c>
      <c r="M116" s="849">
        <v>30</v>
      </c>
      <c r="N116" s="849"/>
      <c r="O116" s="849"/>
      <c r="P116" s="837"/>
      <c r="Q116" s="850"/>
    </row>
    <row r="117" spans="1:17" ht="14.4" customHeight="1" x14ac:dyDescent="0.3">
      <c r="A117" s="831" t="s">
        <v>7220</v>
      </c>
      <c r="B117" s="832" t="s">
        <v>7221</v>
      </c>
      <c r="C117" s="832" t="s">
        <v>5209</v>
      </c>
      <c r="D117" s="832" t="s">
        <v>7326</v>
      </c>
      <c r="E117" s="832" t="s">
        <v>7327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205</v>
      </c>
      <c r="P117" s="837"/>
      <c r="Q117" s="850">
        <v>205</v>
      </c>
    </row>
    <row r="118" spans="1:17" ht="14.4" customHeight="1" x14ac:dyDescent="0.3">
      <c r="A118" s="831" t="s">
        <v>7220</v>
      </c>
      <c r="B118" s="832" t="s">
        <v>7221</v>
      </c>
      <c r="C118" s="832" t="s">
        <v>5209</v>
      </c>
      <c r="D118" s="832" t="s">
        <v>7326</v>
      </c>
      <c r="E118" s="832" t="s">
        <v>7328</v>
      </c>
      <c r="F118" s="849"/>
      <c r="G118" s="849"/>
      <c r="H118" s="849"/>
      <c r="I118" s="849"/>
      <c r="J118" s="849">
        <v>1</v>
      </c>
      <c r="K118" s="849">
        <v>205</v>
      </c>
      <c r="L118" s="849">
        <v>1</v>
      </c>
      <c r="M118" s="849">
        <v>205</v>
      </c>
      <c r="N118" s="849"/>
      <c r="O118" s="849"/>
      <c r="P118" s="837"/>
      <c r="Q118" s="850"/>
    </row>
    <row r="119" spans="1:17" ht="14.4" customHeight="1" x14ac:dyDescent="0.3">
      <c r="A119" s="831" t="s">
        <v>7220</v>
      </c>
      <c r="B119" s="832" t="s">
        <v>7221</v>
      </c>
      <c r="C119" s="832" t="s">
        <v>5209</v>
      </c>
      <c r="D119" s="832" t="s">
        <v>7329</v>
      </c>
      <c r="E119" s="832" t="s">
        <v>7330</v>
      </c>
      <c r="F119" s="849">
        <v>1</v>
      </c>
      <c r="G119" s="849">
        <v>26</v>
      </c>
      <c r="H119" s="849">
        <v>0.33333333333333331</v>
      </c>
      <c r="I119" s="849">
        <v>26</v>
      </c>
      <c r="J119" s="849">
        <v>3</v>
      </c>
      <c r="K119" s="849">
        <v>78</v>
      </c>
      <c r="L119" s="849">
        <v>1</v>
      </c>
      <c r="M119" s="849">
        <v>26</v>
      </c>
      <c r="N119" s="849">
        <v>7</v>
      </c>
      <c r="O119" s="849">
        <v>182</v>
      </c>
      <c r="P119" s="837">
        <v>2.3333333333333335</v>
      </c>
      <c r="Q119" s="850">
        <v>26</v>
      </c>
    </row>
    <row r="120" spans="1:17" ht="14.4" customHeight="1" x14ac:dyDescent="0.3">
      <c r="A120" s="831" t="s">
        <v>7220</v>
      </c>
      <c r="B120" s="832" t="s">
        <v>7221</v>
      </c>
      <c r="C120" s="832" t="s">
        <v>5209</v>
      </c>
      <c r="D120" s="832" t="s">
        <v>7329</v>
      </c>
      <c r="E120" s="832" t="s">
        <v>7331</v>
      </c>
      <c r="F120" s="849">
        <v>4</v>
      </c>
      <c r="G120" s="849">
        <v>104</v>
      </c>
      <c r="H120" s="849">
        <v>2</v>
      </c>
      <c r="I120" s="849">
        <v>26</v>
      </c>
      <c r="J120" s="849">
        <v>2</v>
      </c>
      <c r="K120" s="849">
        <v>52</v>
      </c>
      <c r="L120" s="849">
        <v>1</v>
      </c>
      <c r="M120" s="849">
        <v>26</v>
      </c>
      <c r="N120" s="849">
        <v>4</v>
      </c>
      <c r="O120" s="849">
        <v>104</v>
      </c>
      <c r="P120" s="837">
        <v>2</v>
      </c>
      <c r="Q120" s="850">
        <v>26</v>
      </c>
    </row>
    <row r="121" spans="1:17" ht="14.4" customHeight="1" x14ac:dyDescent="0.3">
      <c r="A121" s="831" t="s">
        <v>7220</v>
      </c>
      <c r="B121" s="832" t="s">
        <v>7221</v>
      </c>
      <c r="C121" s="832" t="s">
        <v>5209</v>
      </c>
      <c r="D121" s="832" t="s">
        <v>7332</v>
      </c>
      <c r="E121" s="832" t="s">
        <v>7333</v>
      </c>
      <c r="F121" s="849">
        <v>3</v>
      </c>
      <c r="G121" s="849">
        <v>252</v>
      </c>
      <c r="H121" s="849">
        <v>1.5</v>
      </c>
      <c r="I121" s="849">
        <v>84</v>
      </c>
      <c r="J121" s="849">
        <v>2</v>
      </c>
      <c r="K121" s="849">
        <v>168</v>
      </c>
      <c r="L121" s="849">
        <v>1</v>
      </c>
      <c r="M121" s="849">
        <v>84</v>
      </c>
      <c r="N121" s="849"/>
      <c r="O121" s="849"/>
      <c r="P121" s="837"/>
      <c r="Q121" s="850"/>
    </row>
    <row r="122" spans="1:17" ht="14.4" customHeight="1" x14ac:dyDescent="0.3">
      <c r="A122" s="831" t="s">
        <v>7220</v>
      </c>
      <c r="B122" s="832" t="s">
        <v>7221</v>
      </c>
      <c r="C122" s="832" t="s">
        <v>5209</v>
      </c>
      <c r="D122" s="832" t="s">
        <v>7332</v>
      </c>
      <c r="E122" s="832" t="s">
        <v>7334</v>
      </c>
      <c r="F122" s="849">
        <v>87</v>
      </c>
      <c r="G122" s="849">
        <v>7308</v>
      </c>
      <c r="H122" s="849">
        <v>1.5263157894736843</v>
      </c>
      <c r="I122" s="849">
        <v>84</v>
      </c>
      <c r="J122" s="849">
        <v>57</v>
      </c>
      <c r="K122" s="849">
        <v>4788</v>
      </c>
      <c r="L122" s="849">
        <v>1</v>
      </c>
      <c r="M122" s="849">
        <v>84</v>
      </c>
      <c r="N122" s="849">
        <v>61</v>
      </c>
      <c r="O122" s="849">
        <v>5124</v>
      </c>
      <c r="P122" s="837">
        <v>1.0701754385964912</v>
      </c>
      <c r="Q122" s="850">
        <v>84</v>
      </c>
    </row>
    <row r="123" spans="1:17" ht="14.4" customHeight="1" x14ac:dyDescent="0.3">
      <c r="A123" s="831" t="s">
        <v>7220</v>
      </c>
      <c r="B123" s="832" t="s">
        <v>7221</v>
      </c>
      <c r="C123" s="832" t="s">
        <v>5209</v>
      </c>
      <c r="D123" s="832" t="s">
        <v>7335</v>
      </c>
      <c r="E123" s="832" t="s">
        <v>7336</v>
      </c>
      <c r="F123" s="849">
        <v>5</v>
      </c>
      <c r="G123" s="849">
        <v>880</v>
      </c>
      <c r="H123" s="849"/>
      <c r="I123" s="849">
        <v>176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7220</v>
      </c>
      <c r="B124" s="832" t="s">
        <v>7221</v>
      </c>
      <c r="C124" s="832" t="s">
        <v>5209</v>
      </c>
      <c r="D124" s="832" t="s">
        <v>7335</v>
      </c>
      <c r="E124" s="832" t="s">
        <v>7337</v>
      </c>
      <c r="F124" s="849">
        <v>3</v>
      </c>
      <c r="G124" s="849">
        <v>528</v>
      </c>
      <c r="H124" s="849"/>
      <c r="I124" s="849">
        <v>176</v>
      </c>
      <c r="J124" s="849"/>
      <c r="K124" s="849"/>
      <c r="L124" s="849"/>
      <c r="M124" s="849"/>
      <c r="N124" s="849">
        <v>3</v>
      </c>
      <c r="O124" s="849">
        <v>528</v>
      </c>
      <c r="P124" s="837"/>
      <c r="Q124" s="850">
        <v>176</v>
      </c>
    </row>
    <row r="125" spans="1:17" ht="14.4" customHeight="1" x14ac:dyDescent="0.3">
      <c r="A125" s="831" t="s">
        <v>7220</v>
      </c>
      <c r="B125" s="832" t="s">
        <v>7221</v>
      </c>
      <c r="C125" s="832" t="s">
        <v>5209</v>
      </c>
      <c r="D125" s="832" t="s">
        <v>7338</v>
      </c>
      <c r="E125" s="832" t="s">
        <v>7339</v>
      </c>
      <c r="F125" s="849">
        <v>1</v>
      </c>
      <c r="G125" s="849">
        <v>253</v>
      </c>
      <c r="H125" s="849">
        <v>1</v>
      </c>
      <c r="I125" s="849">
        <v>253</v>
      </c>
      <c r="J125" s="849">
        <v>1</v>
      </c>
      <c r="K125" s="849">
        <v>253</v>
      </c>
      <c r="L125" s="849">
        <v>1</v>
      </c>
      <c r="M125" s="849">
        <v>253</v>
      </c>
      <c r="N125" s="849">
        <v>1</v>
      </c>
      <c r="O125" s="849">
        <v>253</v>
      </c>
      <c r="P125" s="837">
        <v>1</v>
      </c>
      <c r="Q125" s="850">
        <v>253</v>
      </c>
    </row>
    <row r="126" spans="1:17" ht="14.4" customHeight="1" x14ac:dyDescent="0.3">
      <c r="A126" s="831" t="s">
        <v>7220</v>
      </c>
      <c r="B126" s="832" t="s">
        <v>7221</v>
      </c>
      <c r="C126" s="832" t="s">
        <v>5209</v>
      </c>
      <c r="D126" s="832" t="s">
        <v>7340</v>
      </c>
      <c r="E126" s="832" t="s">
        <v>7341</v>
      </c>
      <c r="F126" s="849">
        <v>13</v>
      </c>
      <c r="G126" s="849">
        <v>195</v>
      </c>
      <c r="H126" s="849">
        <v>6.5</v>
      </c>
      <c r="I126" s="849">
        <v>15</v>
      </c>
      <c r="J126" s="849">
        <v>2</v>
      </c>
      <c r="K126" s="849">
        <v>30</v>
      </c>
      <c r="L126" s="849">
        <v>1</v>
      </c>
      <c r="M126" s="849">
        <v>15</v>
      </c>
      <c r="N126" s="849">
        <v>1</v>
      </c>
      <c r="O126" s="849">
        <v>15</v>
      </c>
      <c r="P126" s="837">
        <v>0.5</v>
      </c>
      <c r="Q126" s="850">
        <v>15</v>
      </c>
    </row>
    <row r="127" spans="1:17" ht="14.4" customHeight="1" x14ac:dyDescent="0.3">
      <c r="A127" s="831" t="s">
        <v>7220</v>
      </c>
      <c r="B127" s="832" t="s">
        <v>7221</v>
      </c>
      <c r="C127" s="832" t="s">
        <v>5209</v>
      </c>
      <c r="D127" s="832" t="s">
        <v>7340</v>
      </c>
      <c r="E127" s="832" t="s">
        <v>7342</v>
      </c>
      <c r="F127" s="849">
        <v>1</v>
      </c>
      <c r="G127" s="849">
        <v>15</v>
      </c>
      <c r="H127" s="849">
        <v>0.5</v>
      </c>
      <c r="I127" s="849">
        <v>15</v>
      </c>
      <c r="J127" s="849">
        <v>2</v>
      </c>
      <c r="K127" s="849">
        <v>30</v>
      </c>
      <c r="L127" s="849">
        <v>1</v>
      </c>
      <c r="M127" s="849">
        <v>15</v>
      </c>
      <c r="N127" s="849">
        <v>1</v>
      </c>
      <c r="O127" s="849">
        <v>15</v>
      </c>
      <c r="P127" s="837">
        <v>0.5</v>
      </c>
      <c r="Q127" s="850">
        <v>15</v>
      </c>
    </row>
    <row r="128" spans="1:17" ht="14.4" customHeight="1" x14ac:dyDescent="0.3">
      <c r="A128" s="831" t="s">
        <v>7220</v>
      </c>
      <c r="B128" s="832" t="s">
        <v>7221</v>
      </c>
      <c r="C128" s="832" t="s">
        <v>5209</v>
      </c>
      <c r="D128" s="832" t="s">
        <v>7343</v>
      </c>
      <c r="E128" s="832" t="s">
        <v>7344</v>
      </c>
      <c r="F128" s="849">
        <v>7</v>
      </c>
      <c r="G128" s="849">
        <v>161</v>
      </c>
      <c r="H128" s="849">
        <v>0.7</v>
      </c>
      <c r="I128" s="849">
        <v>23</v>
      </c>
      <c r="J128" s="849">
        <v>10</v>
      </c>
      <c r="K128" s="849">
        <v>230</v>
      </c>
      <c r="L128" s="849">
        <v>1</v>
      </c>
      <c r="M128" s="849">
        <v>23</v>
      </c>
      <c r="N128" s="849">
        <v>3</v>
      </c>
      <c r="O128" s="849">
        <v>69</v>
      </c>
      <c r="P128" s="837">
        <v>0.3</v>
      </c>
      <c r="Q128" s="850">
        <v>23</v>
      </c>
    </row>
    <row r="129" spans="1:17" ht="14.4" customHeight="1" x14ac:dyDescent="0.3">
      <c r="A129" s="831" t="s">
        <v>7220</v>
      </c>
      <c r="B129" s="832" t="s">
        <v>7221</v>
      </c>
      <c r="C129" s="832" t="s">
        <v>5209</v>
      </c>
      <c r="D129" s="832" t="s">
        <v>7343</v>
      </c>
      <c r="E129" s="832" t="s">
        <v>7345</v>
      </c>
      <c r="F129" s="849">
        <v>2</v>
      </c>
      <c r="G129" s="849">
        <v>46</v>
      </c>
      <c r="H129" s="849">
        <v>0.5</v>
      </c>
      <c r="I129" s="849">
        <v>23</v>
      </c>
      <c r="J129" s="849">
        <v>4</v>
      </c>
      <c r="K129" s="849">
        <v>92</v>
      </c>
      <c r="L129" s="849">
        <v>1</v>
      </c>
      <c r="M129" s="849">
        <v>23</v>
      </c>
      <c r="N129" s="849">
        <v>5</v>
      </c>
      <c r="O129" s="849">
        <v>115</v>
      </c>
      <c r="P129" s="837">
        <v>1.25</v>
      </c>
      <c r="Q129" s="850">
        <v>23</v>
      </c>
    </row>
    <row r="130" spans="1:17" ht="14.4" customHeight="1" x14ac:dyDescent="0.3">
      <c r="A130" s="831" t="s">
        <v>7220</v>
      </c>
      <c r="B130" s="832" t="s">
        <v>7221</v>
      </c>
      <c r="C130" s="832" t="s">
        <v>5209</v>
      </c>
      <c r="D130" s="832" t="s">
        <v>7346</v>
      </c>
      <c r="E130" s="832" t="s">
        <v>7347</v>
      </c>
      <c r="F130" s="849">
        <v>1</v>
      </c>
      <c r="G130" s="849">
        <v>252</v>
      </c>
      <c r="H130" s="849">
        <v>1</v>
      </c>
      <c r="I130" s="849">
        <v>252</v>
      </c>
      <c r="J130" s="849">
        <v>1</v>
      </c>
      <c r="K130" s="849">
        <v>252</v>
      </c>
      <c r="L130" s="849">
        <v>1</v>
      </c>
      <c r="M130" s="849">
        <v>252</v>
      </c>
      <c r="N130" s="849">
        <v>1</v>
      </c>
      <c r="O130" s="849">
        <v>252</v>
      </c>
      <c r="P130" s="837">
        <v>1</v>
      </c>
      <c r="Q130" s="850">
        <v>252</v>
      </c>
    </row>
    <row r="131" spans="1:17" ht="14.4" customHeight="1" x14ac:dyDescent="0.3">
      <c r="A131" s="831" t="s">
        <v>7220</v>
      </c>
      <c r="B131" s="832" t="s">
        <v>7221</v>
      </c>
      <c r="C131" s="832" t="s">
        <v>5209</v>
      </c>
      <c r="D131" s="832" t="s">
        <v>7348</v>
      </c>
      <c r="E131" s="832" t="s">
        <v>7349</v>
      </c>
      <c r="F131" s="849">
        <v>23</v>
      </c>
      <c r="G131" s="849">
        <v>851</v>
      </c>
      <c r="H131" s="849"/>
      <c r="I131" s="849">
        <v>37</v>
      </c>
      <c r="J131" s="849"/>
      <c r="K131" s="849"/>
      <c r="L131" s="849"/>
      <c r="M131" s="849"/>
      <c r="N131" s="849">
        <v>2</v>
      </c>
      <c r="O131" s="849">
        <v>74</v>
      </c>
      <c r="P131" s="837"/>
      <c r="Q131" s="850">
        <v>37</v>
      </c>
    </row>
    <row r="132" spans="1:17" ht="14.4" customHeight="1" x14ac:dyDescent="0.3">
      <c r="A132" s="831" t="s">
        <v>7220</v>
      </c>
      <c r="B132" s="832" t="s">
        <v>7221</v>
      </c>
      <c r="C132" s="832" t="s">
        <v>5209</v>
      </c>
      <c r="D132" s="832" t="s">
        <v>7348</v>
      </c>
      <c r="E132" s="832" t="s">
        <v>7350</v>
      </c>
      <c r="F132" s="849">
        <v>4</v>
      </c>
      <c r="G132" s="849">
        <v>148</v>
      </c>
      <c r="H132" s="849">
        <v>1</v>
      </c>
      <c r="I132" s="849">
        <v>37</v>
      </c>
      <c r="J132" s="849">
        <v>4</v>
      </c>
      <c r="K132" s="849">
        <v>148</v>
      </c>
      <c r="L132" s="849">
        <v>1</v>
      </c>
      <c r="M132" s="849">
        <v>37</v>
      </c>
      <c r="N132" s="849">
        <v>1</v>
      </c>
      <c r="O132" s="849">
        <v>37</v>
      </c>
      <c r="P132" s="837">
        <v>0.25</v>
      </c>
      <c r="Q132" s="850">
        <v>37</v>
      </c>
    </row>
    <row r="133" spans="1:17" ht="14.4" customHeight="1" x14ac:dyDescent="0.3">
      <c r="A133" s="831" t="s">
        <v>7220</v>
      </c>
      <c r="B133" s="832" t="s">
        <v>7221</v>
      </c>
      <c r="C133" s="832" t="s">
        <v>5209</v>
      </c>
      <c r="D133" s="832" t="s">
        <v>7351</v>
      </c>
      <c r="E133" s="832" t="s">
        <v>7352</v>
      </c>
      <c r="F133" s="849">
        <v>12</v>
      </c>
      <c r="G133" s="849">
        <v>276</v>
      </c>
      <c r="H133" s="849"/>
      <c r="I133" s="849">
        <v>23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7220</v>
      </c>
      <c r="B134" s="832" t="s">
        <v>7221</v>
      </c>
      <c r="C134" s="832" t="s">
        <v>5209</v>
      </c>
      <c r="D134" s="832" t="s">
        <v>7351</v>
      </c>
      <c r="E134" s="832" t="s">
        <v>7353</v>
      </c>
      <c r="F134" s="849">
        <v>821</v>
      </c>
      <c r="G134" s="849">
        <v>18883</v>
      </c>
      <c r="H134" s="849">
        <v>0.79170684667309543</v>
      </c>
      <c r="I134" s="849">
        <v>23</v>
      </c>
      <c r="J134" s="849">
        <v>1037</v>
      </c>
      <c r="K134" s="849">
        <v>23851</v>
      </c>
      <c r="L134" s="849">
        <v>1</v>
      </c>
      <c r="M134" s="849">
        <v>23</v>
      </c>
      <c r="N134" s="849">
        <v>957</v>
      </c>
      <c r="O134" s="849">
        <v>22011</v>
      </c>
      <c r="P134" s="837">
        <v>0.92285438765670202</v>
      </c>
      <c r="Q134" s="850">
        <v>23</v>
      </c>
    </row>
    <row r="135" spans="1:17" ht="14.4" customHeight="1" x14ac:dyDescent="0.3">
      <c r="A135" s="831" t="s">
        <v>7220</v>
      </c>
      <c r="B135" s="832" t="s">
        <v>7221</v>
      </c>
      <c r="C135" s="832" t="s">
        <v>5209</v>
      </c>
      <c r="D135" s="832" t="s">
        <v>7354</v>
      </c>
      <c r="E135" s="832" t="s">
        <v>7355</v>
      </c>
      <c r="F135" s="849">
        <v>1</v>
      </c>
      <c r="G135" s="849">
        <v>331</v>
      </c>
      <c r="H135" s="849"/>
      <c r="I135" s="849">
        <v>331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7220</v>
      </c>
      <c r="B136" s="832" t="s">
        <v>7221</v>
      </c>
      <c r="C136" s="832" t="s">
        <v>5209</v>
      </c>
      <c r="D136" s="832" t="s">
        <v>7356</v>
      </c>
      <c r="E136" s="832" t="s">
        <v>7357</v>
      </c>
      <c r="F136" s="849">
        <v>6</v>
      </c>
      <c r="G136" s="849">
        <v>174</v>
      </c>
      <c r="H136" s="849">
        <v>1</v>
      </c>
      <c r="I136" s="849">
        <v>29</v>
      </c>
      <c r="J136" s="849">
        <v>6</v>
      </c>
      <c r="K136" s="849">
        <v>174</v>
      </c>
      <c r="L136" s="849">
        <v>1</v>
      </c>
      <c r="M136" s="849">
        <v>29</v>
      </c>
      <c r="N136" s="849">
        <v>14</v>
      </c>
      <c r="O136" s="849">
        <v>406</v>
      </c>
      <c r="P136" s="837">
        <v>2.3333333333333335</v>
      </c>
      <c r="Q136" s="850">
        <v>29</v>
      </c>
    </row>
    <row r="137" spans="1:17" ht="14.4" customHeight="1" x14ac:dyDescent="0.3">
      <c r="A137" s="831" t="s">
        <v>7220</v>
      </c>
      <c r="B137" s="832" t="s">
        <v>7221</v>
      </c>
      <c r="C137" s="832" t="s">
        <v>5209</v>
      </c>
      <c r="D137" s="832" t="s">
        <v>7356</v>
      </c>
      <c r="E137" s="832" t="s">
        <v>7358</v>
      </c>
      <c r="F137" s="849">
        <v>2</v>
      </c>
      <c r="G137" s="849">
        <v>58</v>
      </c>
      <c r="H137" s="849">
        <v>0.66666666666666663</v>
      </c>
      <c r="I137" s="849">
        <v>29</v>
      </c>
      <c r="J137" s="849">
        <v>3</v>
      </c>
      <c r="K137" s="849">
        <v>87</v>
      </c>
      <c r="L137" s="849">
        <v>1</v>
      </c>
      <c r="M137" s="849">
        <v>29</v>
      </c>
      <c r="N137" s="849">
        <v>3</v>
      </c>
      <c r="O137" s="849">
        <v>87</v>
      </c>
      <c r="P137" s="837">
        <v>1</v>
      </c>
      <c r="Q137" s="850">
        <v>29</v>
      </c>
    </row>
    <row r="138" spans="1:17" ht="14.4" customHeight="1" x14ac:dyDescent="0.3">
      <c r="A138" s="831" t="s">
        <v>7220</v>
      </c>
      <c r="B138" s="832" t="s">
        <v>7221</v>
      </c>
      <c r="C138" s="832" t="s">
        <v>5209</v>
      </c>
      <c r="D138" s="832" t="s">
        <v>7359</v>
      </c>
      <c r="E138" s="832" t="s">
        <v>7360</v>
      </c>
      <c r="F138" s="849">
        <v>1</v>
      </c>
      <c r="G138" s="849">
        <v>178</v>
      </c>
      <c r="H138" s="849"/>
      <c r="I138" s="849">
        <v>178</v>
      </c>
      <c r="J138" s="849"/>
      <c r="K138" s="849"/>
      <c r="L138" s="849"/>
      <c r="M138" s="849"/>
      <c r="N138" s="849">
        <v>4</v>
      </c>
      <c r="O138" s="849">
        <v>712</v>
      </c>
      <c r="P138" s="837"/>
      <c r="Q138" s="850">
        <v>178</v>
      </c>
    </row>
    <row r="139" spans="1:17" ht="14.4" customHeight="1" x14ac:dyDescent="0.3">
      <c r="A139" s="831" t="s">
        <v>7220</v>
      </c>
      <c r="B139" s="832" t="s">
        <v>7221</v>
      </c>
      <c r="C139" s="832" t="s">
        <v>5209</v>
      </c>
      <c r="D139" s="832" t="s">
        <v>7359</v>
      </c>
      <c r="E139" s="832" t="s">
        <v>7361</v>
      </c>
      <c r="F139" s="849">
        <v>13</v>
      </c>
      <c r="G139" s="849">
        <v>2314</v>
      </c>
      <c r="H139" s="849">
        <v>1.8571428571428572</v>
      </c>
      <c r="I139" s="849">
        <v>178</v>
      </c>
      <c r="J139" s="849">
        <v>7</v>
      </c>
      <c r="K139" s="849">
        <v>1246</v>
      </c>
      <c r="L139" s="849">
        <v>1</v>
      </c>
      <c r="M139" s="849">
        <v>178</v>
      </c>
      <c r="N139" s="849">
        <v>1</v>
      </c>
      <c r="O139" s="849">
        <v>178</v>
      </c>
      <c r="P139" s="837">
        <v>0.14285714285714285</v>
      </c>
      <c r="Q139" s="850">
        <v>178</v>
      </c>
    </row>
    <row r="140" spans="1:17" ht="14.4" customHeight="1" x14ac:dyDescent="0.3">
      <c r="A140" s="831" t="s">
        <v>7220</v>
      </c>
      <c r="B140" s="832" t="s">
        <v>7221</v>
      </c>
      <c r="C140" s="832" t="s">
        <v>5209</v>
      </c>
      <c r="D140" s="832" t="s">
        <v>7362</v>
      </c>
      <c r="E140" s="832" t="s">
        <v>7363</v>
      </c>
      <c r="F140" s="849">
        <v>1</v>
      </c>
      <c r="G140" s="849">
        <v>15</v>
      </c>
      <c r="H140" s="849"/>
      <c r="I140" s="849">
        <v>15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7220</v>
      </c>
      <c r="B141" s="832" t="s">
        <v>7221</v>
      </c>
      <c r="C141" s="832" t="s">
        <v>5209</v>
      </c>
      <c r="D141" s="832" t="s">
        <v>7364</v>
      </c>
      <c r="E141" s="832" t="s">
        <v>7365</v>
      </c>
      <c r="F141" s="849">
        <v>1</v>
      </c>
      <c r="G141" s="849">
        <v>19</v>
      </c>
      <c r="H141" s="849"/>
      <c r="I141" s="849">
        <v>19</v>
      </c>
      <c r="J141" s="849"/>
      <c r="K141" s="849"/>
      <c r="L141" s="849"/>
      <c r="M141" s="849"/>
      <c r="N141" s="849">
        <v>1</v>
      </c>
      <c r="O141" s="849">
        <v>19</v>
      </c>
      <c r="P141" s="837"/>
      <c r="Q141" s="850">
        <v>19</v>
      </c>
    </row>
    <row r="142" spans="1:17" ht="14.4" customHeight="1" x14ac:dyDescent="0.3">
      <c r="A142" s="831" t="s">
        <v>7220</v>
      </c>
      <c r="B142" s="832" t="s">
        <v>7221</v>
      </c>
      <c r="C142" s="832" t="s">
        <v>5209</v>
      </c>
      <c r="D142" s="832" t="s">
        <v>7364</v>
      </c>
      <c r="E142" s="832" t="s">
        <v>7366</v>
      </c>
      <c r="F142" s="849">
        <v>5</v>
      </c>
      <c r="G142" s="849">
        <v>95</v>
      </c>
      <c r="H142" s="849">
        <v>1.25</v>
      </c>
      <c r="I142" s="849">
        <v>19</v>
      </c>
      <c r="J142" s="849">
        <v>4</v>
      </c>
      <c r="K142" s="849">
        <v>76</v>
      </c>
      <c r="L142" s="849">
        <v>1</v>
      </c>
      <c r="M142" s="849">
        <v>19</v>
      </c>
      <c r="N142" s="849">
        <v>3</v>
      </c>
      <c r="O142" s="849">
        <v>57</v>
      </c>
      <c r="P142" s="837">
        <v>0.75</v>
      </c>
      <c r="Q142" s="850">
        <v>19</v>
      </c>
    </row>
    <row r="143" spans="1:17" ht="14.4" customHeight="1" x14ac:dyDescent="0.3">
      <c r="A143" s="831" t="s">
        <v>7220</v>
      </c>
      <c r="B143" s="832" t="s">
        <v>7221</v>
      </c>
      <c r="C143" s="832" t="s">
        <v>5209</v>
      </c>
      <c r="D143" s="832" t="s">
        <v>7367</v>
      </c>
      <c r="E143" s="832" t="s">
        <v>7368</v>
      </c>
      <c r="F143" s="849">
        <v>7</v>
      </c>
      <c r="G143" s="849">
        <v>140</v>
      </c>
      <c r="H143" s="849">
        <v>1.75</v>
      </c>
      <c r="I143" s="849">
        <v>20</v>
      </c>
      <c r="J143" s="849">
        <v>4</v>
      </c>
      <c r="K143" s="849">
        <v>80</v>
      </c>
      <c r="L143" s="849">
        <v>1</v>
      </c>
      <c r="M143" s="849">
        <v>20</v>
      </c>
      <c r="N143" s="849">
        <v>4</v>
      </c>
      <c r="O143" s="849">
        <v>80</v>
      </c>
      <c r="P143" s="837">
        <v>1</v>
      </c>
      <c r="Q143" s="850">
        <v>20</v>
      </c>
    </row>
    <row r="144" spans="1:17" ht="14.4" customHeight="1" x14ac:dyDescent="0.3">
      <c r="A144" s="831" t="s">
        <v>7220</v>
      </c>
      <c r="B144" s="832" t="s">
        <v>7221</v>
      </c>
      <c r="C144" s="832" t="s">
        <v>5209</v>
      </c>
      <c r="D144" s="832" t="s">
        <v>7367</v>
      </c>
      <c r="E144" s="832" t="s">
        <v>7369</v>
      </c>
      <c r="F144" s="849">
        <v>10</v>
      </c>
      <c r="G144" s="849">
        <v>200</v>
      </c>
      <c r="H144" s="849">
        <v>0.58823529411764708</v>
      </c>
      <c r="I144" s="849">
        <v>20</v>
      </c>
      <c r="J144" s="849">
        <v>17</v>
      </c>
      <c r="K144" s="849">
        <v>340</v>
      </c>
      <c r="L144" s="849">
        <v>1</v>
      </c>
      <c r="M144" s="849">
        <v>20</v>
      </c>
      <c r="N144" s="849">
        <v>25</v>
      </c>
      <c r="O144" s="849">
        <v>500</v>
      </c>
      <c r="P144" s="837">
        <v>1.4705882352941178</v>
      </c>
      <c r="Q144" s="850">
        <v>20</v>
      </c>
    </row>
    <row r="145" spans="1:17" ht="14.4" customHeight="1" x14ac:dyDescent="0.3">
      <c r="A145" s="831" t="s">
        <v>7220</v>
      </c>
      <c r="B145" s="832" t="s">
        <v>7221</v>
      </c>
      <c r="C145" s="832" t="s">
        <v>5209</v>
      </c>
      <c r="D145" s="832" t="s">
        <v>7370</v>
      </c>
      <c r="E145" s="832" t="s">
        <v>7371</v>
      </c>
      <c r="F145" s="849"/>
      <c r="G145" s="849"/>
      <c r="H145" s="849"/>
      <c r="I145" s="849"/>
      <c r="J145" s="849">
        <v>1</v>
      </c>
      <c r="K145" s="849">
        <v>188</v>
      </c>
      <c r="L145" s="849">
        <v>1</v>
      </c>
      <c r="M145" s="849">
        <v>188</v>
      </c>
      <c r="N145" s="849">
        <v>2</v>
      </c>
      <c r="O145" s="849">
        <v>378</v>
      </c>
      <c r="P145" s="837">
        <v>2.0106382978723403</v>
      </c>
      <c r="Q145" s="850">
        <v>189</v>
      </c>
    </row>
    <row r="146" spans="1:17" ht="14.4" customHeight="1" x14ac:dyDescent="0.3">
      <c r="A146" s="831" t="s">
        <v>7220</v>
      </c>
      <c r="B146" s="832" t="s">
        <v>7221</v>
      </c>
      <c r="C146" s="832" t="s">
        <v>5209</v>
      </c>
      <c r="D146" s="832" t="s">
        <v>7370</v>
      </c>
      <c r="E146" s="832" t="s">
        <v>7372</v>
      </c>
      <c r="F146" s="849">
        <v>1</v>
      </c>
      <c r="G146" s="849">
        <v>188</v>
      </c>
      <c r="H146" s="849">
        <v>1</v>
      </c>
      <c r="I146" s="849">
        <v>188</v>
      </c>
      <c r="J146" s="849">
        <v>1</v>
      </c>
      <c r="K146" s="849">
        <v>188</v>
      </c>
      <c r="L146" s="849">
        <v>1</v>
      </c>
      <c r="M146" s="849">
        <v>188</v>
      </c>
      <c r="N146" s="849">
        <v>2</v>
      </c>
      <c r="O146" s="849">
        <v>378</v>
      </c>
      <c r="P146" s="837">
        <v>2.0106382978723403</v>
      </c>
      <c r="Q146" s="850">
        <v>189</v>
      </c>
    </row>
    <row r="147" spans="1:17" ht="14.4" customHeight="1" x14ac:dyDescent="0.3">
      <c r="A147" s="831" t="s">
        <v>7220</v>
      </c>
      <c r="B147" s="832" t="s">
        <v>7221</v>
      </c>
      <c r="C147" s="832" t="s">
        <v>5209</v>
      </c>
      <c r="D147" s="832" t="s">
        <v>7373</v>
      </c>
      <c r="E147" s="832" t="s">
        <v>7374</v>
      </c>
      <c r="F147" s="849">
        <v>22</v>
      </c>
      <c r="G147" s="849">
        <v>1848</v>
      </c>
      <c r="H147" s="849"/>
      <c r="I147" s="849">
        <v>84</v>
      </c>
      <c r="J147" s="849"/>
      <c r="K147" s="849"/>
      <c r="L147" s="849"/>
      <c r="M147" s="849"/>
      <c r="N147" s="849">
        <v>1</v>
      </c>
      <c r="O147" s="849">
        <v>84</v>
      </c>
      <c r="P147" s="837"/>
      <c r="Q147" s="850">
        <v>84</v>
      </c>
    </row>
    <row r="148" spans="1:17" ht="14.4" customHeight="1" x14ac:dyDescent="0.3">
      <c r="A148" s="831" t="s">
        <v>7220</v>
      </c>
      <c r="B148" s="832" t="s">
        <v>7221</v>
      </c>
      <c r="C148" s="832" t="s">
        <v>5209</v>
      </c>
      <c r="D148" s="832" t="s">
        <v>7373</v>
      </c>
      <c r="E148" s="832" t="s">
        <v>7375</v>
      </c>
      <c r="F148" s="849">
        <v>3</v>
      </c>
      <c r="G148" s="849">
        <v>252</v>
      </c>
      <c r="H148" s="849">
        <v>1.5</v>
      </c>
      <c r="I148" s="849">
        <v>84</v>
      </c>
      <c r="J148" s="849">
        <v>2</v>
      </c>
      <c r="K148" s="849">
        <v>168</v>
      </c>
      <c r="L148" s="849">
        <v>1</v>
      </c>
      <c r="M148" s="849">
        <v>84</v>
      </c>
      <c r="N148" s="849"/>
      <c r="O148" s="849"/>
      <c r="P148" s="837"/>
      <c r="Q148" s="850"/>
    </row>
    <row r="149" spans="1:17" ht="14.4" customHeight="1" x14ac:dyDescent="0.3">
      <c r="A149" s="831" t="s">
        <v>7220</v>
      </c>
      <c r="B149" s="832" t="s">
        <v>7221</v>
      </c>
      <c r="C149" s="832" t="s">
        <v>5209</v>
      </c>
      <c r="D149" s="832" t="s">
        <v>7376</v>
      </c>
      <c r="E149" s="832" t="s">
        <v>7377</v>
      </c>
      <c r="F149" s="849">
        <v>1</v>
      </c>
      <c r="G149" s="849">
        <v>78</v>
      </c>
      <c r="H149" s="849"/>
      <c r="I149" s="849">
        <v>78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7220</v>
      </c>
      <c r="B150" s="832" t="s">
        <v>7221</v>
      </c>
      <c r="C150" s="832" t="s">
        <v>5209</v>
      </c>
      <c r="D150" s="832" t="s">
        <v>7376</v>
      </c>
      <c r="E150" s="832" t="s">
        <v>7378</v>
      </c>
      <c r="F150" s="849">
        <v>1</v>
      </c>
      <c r="G150" s="849">
        <v>78</v>
      </c>
      <c r="H150" s="849"/>
      <c r="I150" s="849">
        <v>78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7220</v>
      </c>
      <c r="B151" s="832" t="s">
        <v>7221</v>
      </c>
      <c r="C151" s="832" t="s">
        <v>5209</v>
      </c>
      <c r="D151" s="832" t="s">
        <v>7379</v>
      </c>
      <c r="E151" s="832" t="s">
        <v>7380</v>
      </c>
      <c r="F151" s="849"/>
      <c r="G151" s="849"/>
      <c r="H151" s="849"/>
      <c r="I151" s="849"/>
      <c r="J151" s="849">
        <v>1</v>
      </c>
      <c r="K151" s="849">
        <v>301</v>
      </c>
      <c r="L151" s="849">
        <v>1</v>
      </c>
      <c r="M151" s="849">
        <v>301</v>
      </c>
      <c r="N151" s="849">
        <v>1</v>
      </c>
      <c r="O151" s="849">
        <v>301</v>
      </c>
      <c r="P151" s="837">
        <v>1</v>
      </c>
      <c r="Q151" s="850">
        <v>301</v>
      </c>
    </row>
    <row r="152" spans="1:17" ht="14.4" customHeight="1" x14ac:dyDescent="0.3">
      <c r="A152" s="831" t="s">
        <v>7220</v>
      </c>
      <c r="B152" s="832" t="s">
        <v>7221</v>
      </c>
      <c r="C152" s="832" t="s">
        <v>5209</v>
      </c>
      <c r="D152" s="832" t="s">
        <v>7379</v>
      </c>
      <c r="E152" s="832" t="s">
        <v>7381</v>
      </c>
      <c r="F152" s="849">
        <v>1</v>
      </c>
      <c r="G152" s="849">
        <v>301</v>
      </c>
      <c r="H152" s="849"/>
      <c r="I152" s="849">
        <v>301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7220</v>
      </c>
      <c r="B153" s="832" t="s">
        <v>7221</v>
      </c>
      <c r="C153" s="832" t="s">
        <v>5209</v>
      </c>
      <c r="D153" s="832" t="s">
        <v>7382</v>
      </c>
      <c r="E153" s="832" t="s">
        <v>7383</v>
      </c>
      <c r="F153" s="849">
        <v>11</v>
      </c>
      <c r="G153" s="849">
        <v>242</v>
      </c>
      <c r="H153" s="849">
        <v>0.91666666666666663</v>
      </c>
      <c r="I153" s="849">
        <v>22</v>
      </c>
      <c r="J153" s="849">
        <v>12</v>
      </c>
      <c r="K153" s="849">
        <v>264</v>
      </c>
      <c r="L153" s="849">
        <v>1</v>
      </c>
      <c r="M153" s="849">
        <v>22</v>
      </c>
      <c r="N153" s="849">
        <v>5</v>
      </c>
      <c r="O153" s="849">
        <v>110</v>
      </c>
      <c r="P153" s="837">
        <v>0.41666666666666669</v>
      </c>
      <c r="Q153" s="850">
        <v>22</v>
      </c>
    </row>
    <row r="154" spans="1:17" ht="14.4" customHeight="1" x14ac:dyDescent="0.3">
      <c r="A154" s="831" t="s">
        <v>7220</v>
      </c>
      <c r="B154" s="832" t="s">
        <v>7221</v>
      </c>
      <c r="C154" s="832" t="s">
        <v>5209</v>
      </c>
      <c r="D154" s="832" t="s">
        <v>7382</v>
      </c>
      <c r="E154" s="832" t="s">
        <v>7384</v>
      </c>
      <c r="F154" s="849">
        <v>5</v>
      </c>
      <c r="G154" s="849">
        <v>110</v>
      </c>
      <c r="H154" s="849">
        <v>1</v>
      </c>
      <c r="I154" s="849">
        <v>22</v>
      </c>
      <c r="J154" s="849">
        <v>5</v>
      </c>
      <c r="K154" s="849">
        <v>110</v>
      </c>
      <c r="L154" s="849">
        <v>1</v>
      </c>
      <c r="M154" s="849">
        <v>22</v>
      </c>
      <c r="N154" s="849">
        <v>4</v>
      </c>
      <c r="O154" s="849">
        <v>88</v>
      </c>
      <c r="P154" s="837">
        <v>0.8</v>
      </c>
      <c r="Q154" s="850">
        <v>22</v>
      </c>
    </row>
    <row r="155" spans="1:17" ht="14.4" customHeight="1" x14ac:dyDescent="0.3">
      <c r="A155" s="831" t="s">
        <v>7220</v>
      </c>
      <c r="B155" s="832" t="s">
        <v>7221</v>
      </c>
      <c r="C155" s="832" t="s">
        <v>5209</v>
      </c>
      <c r="D155" s="832" t="s">
        <v>7385</v>
      </c>
      <c r="E155" s="832" t="s">
        <v>7386</v>
      </c>
      <c r="F155" s="849"/>
      <c r="G155" s="849"/>
      <c r="H155" s="849"/>
      <c r="I155" s="849"/>
      <c r="J155" s="849"/>
      <c r="K155" s="849"/>
      <c r="L155" s="849"/>
      <c r="M155" s="849"/>
      <c r="N155" s="849">
        <v>2</v>
      </c>
      <c r="O155" s="849">
        <v>990</v>
      </c>
      <c r="P155" s="837"/>
      <c r="Q155" s="850">
        <v>495</v>
      </c>
    </row>
    <row r="156" spans="1:17" ht="14.4" customHeight="1" x14ac:dyDescent="0.3">
      <c r="A156" s="831" t="s">
        <v>7220</v>
      </c>
      <c r="B156" s="832" t="s">
        <v>7221</v>
      </c>
      <c r="C156" s="832" t="s">
        <v>5209</v>
      </c>
      <c r="D156" s="832" t="s">
        <v>7387</v>
      </c>
      <c r="E156" s="832" t="s">
        <v>7388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192</v>
      </c>
      <c r="P156" s="837"/>
      <c r="Q156" s="850">
        <v>192</v>
      </c>
    </row>
    <row r="157" spans="1:17" ht="14.4" customHeight="1" x14ac:dyDescent="0.3">
      <c r="A157" s="831" t="s">
        <v>7220</v>
      </c>
      <c r="B157" s="832" t="s">
        <v>7221</v>
      </c>
      <c r="C157" s="832" t="s">
        <v>5209</v>
      </c>
      <c r="D157" s="832" t="s">
        <v>7389</v>
      </c>
      <c r="E157" s="832" t="s">
        <v>7390</v>
      </c>
      <c r="F157" s="849">
        <v>1</v>
      </c>
      <c r="G157" s="849">
        <v>205</v>
      </c>
      <c r="H157" s="849">
        <v>1</v>
      </c>
      <c r="I157" s="849">
        <v>205</v>
      </c>
      <c r="J157" s="849">
        <v>1</v>
      </c>
      <c r="K157" s="849">
        <v>205</v>
      </c>
      <c r="L157" s="849">
        <v>1</v>
      </c>
      <c r="M157" s="849">
        <v>205</v>
      </c>
      <c r="N157" s="849"/>
      <c r="O157" s="849"/>
      <c r="P157" s="837"/>
      <c r="Q157" s="850"/>
    </row>
    <row r="158" spans="1:17" ht="14.4" customHeight="1" x14ac:dyDescent="0.3">
      <c r="A158" s="831" t="s">
        <v>7220</v>
      </c>
      <c r="B158" s="832" t="s">
        <v>7221</v>
      </c>
      <c r="C158" s="832" t="s">
        <v>5209</v>
      </c>
      <c r="D158" s="832" t="s">
        <v>7391</v>
      </c>
      <c r="E158" s="832" t="s">
        <v>7392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127</v>
      </c>
      <c r="P158" s="837"/>
      <c r="Q158" s="850">
        <v>127</v>
      </c>
    </row>
    <row r="159" spans="1:17" ht="14.4" customHeight="1" x14ac:dyDescent="0.3">
      <c r="A159" s="831" t="s">
        <v>7220</v>
      </c>
      <c r="B159" s="832" t="s">
        <v>7221</v>
      </c>
      <c r="C159" s="832" t="s">
        <v>5209</v>
      </c>
      <c r="D159" s="832" t="s">
        <v>7393</v>
      </c>
      <c r="E159" s="832" t="s">
        <v>7394</v>
      </c>
      <c r="F159" s="849">
        <v>1</v>
      </c>
      <c r="G159" s="849">
        <v>310</v>
      </c>
      <c r="H159" s="849"/>
      <c r="I159" s="849">
        <v>310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7220</v>
      </c>
      <c r="B160" s="832" t="s">
        <v>7221</v>
      </c>
      <c r="C160" s="832" t="s">
        <v>5209</v>
      </c>
      <c r="D160" s="832" t="s">
        <v>7395</v>
      </c>
      <c r="E160" s="832" t="s">
        <v>7396</v>
      </c>
      <c r="F160" s="849">
        <v>1</v>
      </c>
      <c r="G160" s="849">
        <v>23</v>
      </c>
      <c r="H160" s="849">
        <v>0.2</v>
      </c>
      <c r="I160" s="849">
        <v>23</v>
      </c>
      <c r="J160" s="849">
        <v>5</v>
      </c>
      <c r="K160" s="849">
        <v>115</v>
      </c>
      <c r="L160" s="849">
        <v>1</v>
      </c>
      <c r="M160" s="849">
        <v>23</v>
      </c>
      <c r="N160" s="849">
        <v>1</v>
      </c>
      <c r="O160" s="849">
        <v>23</v>
      </c>
      <c r="P160" s="837">
        <v>0.2</v>
      </c>
      <c r="Q160" s="850">
        <v>23</v>
      </c>
    </row>
    <row r="161" spans="1:17" ht="14.4" customHeight="1" x14ac:dyDescent="0.3">
      <c r="A161" s="831" t="s">
        <v>7220</v>
      </c>
      <c r="B161" s="832" t="s">
        <v>7221</v>
      </c>
      <c r="C161" s="832" t="s">
        <v>5209</v>
      </c>
      <c r="D161" s="832" t="s">
        <v>7395</v>
      </c>
      <c r="E161" s="832" t="s">
        <v>7397</v>
      </c>
      <c r="F161" s="849">
        <v>0</v>
      </c>
      <c r="G161" s="849">
        <v>0</v>
      </c>
      <c r="H161" s="849"/>
      <c r="I161" s="849"/>
      <c r="J161" s="849"/>
      <c r="K161" s="849"/>
      <c r="L161" s="849"/>
      <c r="M161" s="849"/>
      <c r="N161" s="849">
        <v>3</v>
      </c>
      <c r="O161" s="849">
        <v>69</v>
      </c>
      <c r="P161" s="837"/>
      <c r="Q161" s="850">
        <v>23</v>
      </c>
    </row>
    <row r="162" spans="1:17" ht="14.4" customHeight="1" x14ac:dyDescent="0.3">
      <c r="A162" s="831" t="s">
        <v>7220</v>
      </c>
      <c r="B162" s="832" t="s">
        <v>7221</v>
      </c>
      <c r="C162" s="832" t="s">
        <v>5209</v>
      </c>
      <c r="D162" s="832" t="s">
        <v>7398</v>
      </c>
      <c r="E162" s="832" t="s">
        <v>7399</v>
      </c>
      <c r="F162" s="849">
        <v>1</v>
      </c>
      <c r="G162" s="849">
        <v>17</v>
      </c>
      <c r="H162" s="849"/>
      <c r="I162" s="849">
        <v>17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7220</v>
      </c>
      <c r="B163" s="832" t="s">
        <v>7221</v>
      </c>
      <c r="C163" s="832" t="s">
        <v>5209</v>
      </c>
      <c r="D163" s="832" t="s">
        <v>7400</v>
      </c>
      <c r="E163" s="832" t="s">
        <v>7401</v>
      </c>
      <c r="F163" s="849">
        <v>1</v>
      </c>
      <c r="G163" s="849">
        <v>651</v>
      </c>
      <c r="H163" s="849"/>
      <c r="I163" s="849">
        <v>651</v>
      </c>
      <c r="J163" s="849"/>
      <c r="K163" s="849"/>
      <c r="L163" s="849"/>
      <c r="M163" s="849"/>
      <c r="N163" s="849">
        <v>1</v>
      </c>
      <c r="O163" s="849">
        <v>651</v>
      </c>
      <c r="P163" s="837"/>
      <c r="Q163" s="850">
        <v>651</v>
      </c>
    </row>
    <row r="164" spans="1:17" ht="14.4" customHeight="1" x14ac:dyDescent="0.3">
      <c r="A164" s="831" t="s">
        <v>7220</v>
      </c>
      <c r="B164" s="832" t="s">
        <v>7221</v>
      </c>
      <c r="C164" s="832" t="s">
        <v>5209</v>
      </c>
      <c r="D164" s="832" t="s">
        <v>7402</v>
      </c>
      <c r="E164" s="832" t="s">
        <v>7403</v>
      </c>
      <c r="F164" s="849">
        <v>73</v>
      </c>
      <c r="G164" s="849">
        <v>21462</v>
      </c>
      <c r="H164" s="849">
        <v>1.1774193548387097</v>
      </c>
      <c r="I164" s="849">
        <v>294</v>
      </c>
      <c r="J164" s="849">
        <v>62</v>
      </c>
      <c r="K164" s="849">
        <v>18228</v>
      </c>
      <c r="L164" s="849">
        <v>1</v>
      </c>
      <c r="M164" s="849">
        <v>294</v>
      </c>
      <c r="N164" s="849">
        <v>63</v>
      </c>
      <c r="O164" s="849">
        <v>18585</v>
      </c>
      <c r="P164" s="837">
        <v>1.0195852534562213</v>
      </c>
      <c r="Q164" s="850">
        <v>295</v>
      </c>
    </row>
    <row r="165" spans="1:17" ht="14.4" customHeight="1" x14ac:dyDescent="0.3">
      <c r="A165" s="831" t="s">
        <v>7220</v>
      </c>
      <c r="B165" s="832" t="s">
        <v>7221</v>
      </c>
      <c r="C165" s="832" t="s">
        <v>5209</v>
      </c>
      <c r="D165" s="832" t="s">
        <v>7402</v>
      </c>
      <c r="E165" s="832" t="s">
        <v>7404</v>
      </c>
      <c r="F165" s="849">
        <v>4</v>
      </c>
      <c r="G165" s="849">
        <v>1176</v>
      </c>
      <c r="H165" s="849">
        <v>0.2857142857142857</v>
      </c>
      <c r="I165" s="849">
        <v>294</v>
      </c>
      <c r="J165" s="849">
        <v>14</v>
      </c>
      <c r="K165" s="849">
        <v>4116</v>
      </c>
      <c r="L165" s="849">
        <v>1</v>
      </c>
      <c r="M165" s="849">
        <v>294</v>
      </c>
      <c r="N165" s="849">
        <v>5</v>
      </c>
      <c r="O165" s="849">
        <v>1475</v>
      </c>
      <c r="P165" s="837">
        <v>0.35835762876579202</v>
      </c>
      <c r="Q165" s="850">
        <v>295</v>
      </c>
    </row>
    <row r="166" spans="1:17" ht="14.4" customHeight="1" x14ac:dyDescent="0.3">
      <c r="A166" s="831" t="s">
        <v>7220</v>
      </c>
      <c r="B166" s="832" t="s">
        <v>7221</v>
      </c>
      <c r="C166" s="832" t="s">
        <v>5209</v>
      </c>
      <c r="D166" s="832" t="s">
        <v>7405</v>
      </c>
      <c r="E166" s="832" t="s">
        <v>7406</v>
      </c>
      <c r="F166" s="849">
        <v>2</v>
      </c>
      <c r="G166" s="849">
        <v>90</v>
      </c>
      <c r="H166" s="849"/>
      <c r="I166" s="849">
        <v>45</v>
      </c>
      <c r="J166" s="849"/>
      <c r="K166" s="849"/>
      <c r="L166" s="849"/>
      <c r="M166" s="849"/>
      <c r="N166" s="849">
        <v>3</v>
      </c>
      <c r="O166" s="849">
        <v>135</v>
      </c>
      <c r="P166" s="837"/>
      <c r="Q166" s="850">
        <v>45</v>
      </c>
    </row>
    <row r="167" spans="1:17" ht="14.4" customHeight="1" x14ac:dyDescent="0.3">
      <c r="A167" s="831" t="s">
        <v>7220</v>
      </c>
      <c r="B167" s="832" t="s">
        <v>7221</v>
      </c>
      <c r="C167" s="832" t="s">
        <v>5209</v>
      </c>
      <c r="D167" s="832" t="s">
        <v>7405</v>
      </c>
      <c r="E167" s="832" t="s">
        <v>7407</v>
      </c>
      <c r="F167" s="849">
        <v>5</v>
      </c>
      <c r="G167" s="849">
        <v>225</v>
      </c>
      <c r="H167" s="849"/>
      <c r="I167" s="849">
        <v>45</v>
      </c>
      <c r="J167" s="849"/>
      <c r="K167" s="849"/>
      <c r="L167" s="849"/>
      <c r="M167" s="849"/>
      <c r="N167" s="849">
        <v>1</v>
      </c>
      <c r="O167" s="849">
        <v>45</v>
      </c>
      <c r="P167" s="837"/>
      <c r="Q167" s="850">
        <v>45</v>
      </c>
    </row>
    <row r="168" spans="1:17" ht="14.4" customHeight="1" x14ac:dyDescent="0.3">
      <c r="A168" s="831" t="s">
        <v>7220</v>
      </c>
      <c r="B168" s="832" t="s">
        <v>7221</v>
      </c>
      <c r="C168" s="832" t="s">
        <v>5209</v>
      </c>
      <c r="D168" s="832" t="s">
        <v>7408</v>
      </c>
      <c r="E168" s="832" t="s">
        <v>7409</v>
      </c>
      <c r="F168" s="849">
        <v>2</v>
      </c>
      <c r="G168" s="849">
        <v>92</v>
      </c>
      <c r="H168" s="849">
        <v>0.66666666666666663</v>
      </c>
      <c r="I168" s="849">
        <v>46</v>
      </c>
      <c r="J168" s="849">
        <v>3</v>
      </c>
      <c r="K168" s="849">
        <v>138</v>
      </c>
      <c r="L168" s="849">
        <v>1</v>
      </c>
      <c r="M168" s="849">
        <v>46</v>
      </c>
      <c r="N168" s="849"/>
      <c r="O168" s="849"/>
      <c r="P168" s="837"/>
      <c r="Q168" s="850"/>
    </row>
    <row r="169" spans="1:17" ht="14.4" customHeight="1" x14ac:dyDescent="0.3">
      <c r="A169" s="831" t="s">
        <v>7220</v>
      </c>
      <c r="B169" s="832" t="s">
        <v>7221</v>
      </c>
      <c r="C169" s="832" t="s">
        <v>5209</v>
      </c>
      <c r="D169" s="832" t="s">
        <v>7410</v>
      </c>
      <c r="E169" s="832" t="s">
        <v>7411</v>
      </c>
      <c r="F169" s="849">
        <v>1</v>
      </c>
      <c r="G169" s="849">
        <v>528</v>
      </c>
      <c r="H169" s="849"/>
      <c r="I169" s="849">
        <v>528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7220</v>
      </c>
      <c r="B170" s="832" t="s">
        <v>7221</v>
      </c>
      <c r="C170" s="832" t="s">
        <v>5209</v>
      </c>
      <c r="D170" s="832" t="s">
        <v>7412</v>
      </c>
      <c r="E170" s="832" t="s">
        <v>7413</v>
      </c>
      <c r="F170" s="849">
        <v>1</v>
      </c>
      <c r="G170" s="849">
        <v>31</v>
      </c>
      <c r="H170" s="849"/>
      <c r="I170" s="849">
        <v>31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7220</v>
      </c>
      <c r="B171" s="832" t="s">
        <v>7221</v>
      </c>
      <c r="C171" s="832" t="s">
        <v>5209</v>
      </c>
      <c r="D171" s="832" t="s">
        <v>7414</v>
      </c>
      <c r="E171" s="832" t="s">
        <v>7415</v>
      </c>
      <c r="F171" s="849">
        <v>1</v>
      </c>
      <c r="G171" s="849">
        <v>26</v>
      </c>
      <c r="H171" s="849"/>
      <c r="I171" s="849">
        <v>26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7220</v>
      </c>
      <c r="B172" s="832" t="s">
        <v>7221</v>
      </c>
      <c r="C172" s="832" t="s">
        <v>5209</v>
      </c>
      <c r="D172" s="832" t="s">
        <v>7414</v>
      </c>
      <c r="E172" s="832" t="s">
        <v>7416</v>
      </c>
      <c r="F172" s="849">
        <v>1</v>
      </c>
      <c r="G172" s="849">
        <v>26</v>
      </c>
      <c r="H172" s="849"/>
      <c r="I172" s="849">
        <v>26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7220</v>
      </c>
      <c r="B173" s="832" t="s">
        <v>7221</v>
      </c>
      <c r="C173" s="832" t="s">
        <v>5209</v>
      </c>
      <c r="D173" s="832" t="s">
        <v>7417</v>
      </c>
      <c r="E173" s="832" t="s">
        <v>7418</v>
      </c>
      <c r="F173" s="849"/>
      <c r="G173" s="849"/>
      <c r="H173" s="849"/>
      <c r="I173" s="849"/>
      <c r="J173" s="849">
        <v>3</v>
      </c>
      <c r="K173" s="849">
        <v>399</v>
      </c>
      <c r="L173" s="849">
        <v>1</v>
      </c>
      <c r="M173" s="849">
        <v>133</v>
      </c>
      <c r="N173" s="849"/>
      <c r="O173" s="849"/>
      <c r="P173" s="837"/>
      <c r="Q173" s="850"/>
    </row>
    <row r="174" spans="1:17" ht="14.4" customHeight="1" x14ac:dyDescent="0.3">
      <c r="A174" s="831" t="s">
        <v>7220</v>
      </c>
      <c r="B174" s="832" t="s">
        <v>7221</v>
      </c>
      <c r="C174" s="832" t="s">
        <v>5209</v>
      </c>
      <c r="D174" s="832" t="s">
        <v>7417</v>
      </c>
      <c r="E174" s="832" t="s">
        <v>7419</v>
      </c>
      <c r="F174" s="849">
        <v>4</v>
      </c>
      <c r="G174" s="849">
        <v>532</v>
      </c>
      <c r="H174" s="849"/>
      <c r="I174" s="849">
        <v>133</v>
      </c>
      <c r="J174" s="849"/>
      <c r="K174" s="849"/>
      <c r="L174" s="849"/>
      <c r="M174" s="849"/>
      <c r="N174" s="849">
        <v>3</v>
      </c>
      <c r="O174" s="849">
        <v>399</v>
      </c>
      <c r="P174" s="837"/>
      <c r="Q174" s="850">
        <v>133</v>
      </c>
    </row>
    <row r="175" spans="1:17" ht="14.4" customHeight="1" x14ac:dyDescent="0.3">
      <c r="A175" s="831" t="s">
        <v>7220</v>
      </c>
      <c r="B175" s="832" t="s">
        <v>7221</v>
      </c>
      <c r="C175" s="832" t="s">
        <v>5209</v>
      </c>
      <c r="D175" s="832" t="s">
        <v>7420</v>
      </c>
      <c r="E175" s="832" t="s">
        <v>7421</v>
      </c>
      <c r="F175" s="849">
        <v>299</v>
      </c>
      <c r="G175" s="849">
        <v>11063</v>
      </c>
      <c r="H175" s="849">
        <v>0.6203319502074689</v>
      </c>
      <c r="I175" s="849">
        <v>37</v>
      </c>
      <c r="J175" s="849">
        <v>482</v>
      </c>
      <c r="K175" s="849">
        <v>17834</v>
      </c>
      <c r="L175" s="849">
        <v>1</v>
      </c>
      <c r="M175" s="849">
        <v>37</v>
      </c>
      <c r="N175" s="849">
        <v>471</v>
      </c>
      <c r="O175" s="849">
        <v>17427</v>
      </c>
      <c r="P175" s="837">
        <v>0.97717842323651449</v>
      </c>
      <c r="Q175" s="850">
        <v>37</v>
      </c>
    </row>
    <row r="176" spans="1:17" ht="14.4" customHeight="1" x14ac:dyDescent="0.3">
      <c r="A176" s="831" t="s">
        <v>7220</v>
      </c>
      <c r="B176" s="832" t="s">
        <v>7221</v>
      </c>
      <c r="C176" s="832" t="s">
        <v>5209</v>
      </c>
      <c r="D176" s="832" t="s">
        <v>7420</v>
      </c>
      <c r="E176" s="832" t="s">
        <v>7422</v>
      </c>
      <c r="F176" s="849">
        <v>7</v>
      </c>
      <c r="G176" s="849">
        <v>259</v>
      </c>
      <c r="H176" s="849"/>
      <c r="I176" s="849">
        <v>37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7220</v>
      </c>
      <c r="B177" s="832" t="s">
        <v>7221</v>
      </c>
      <c r="C177" s="832" t="s">
        <v>5209</v>
      </c>
      <c r="D177" s="832" t="s">
        <v>7423</v>
      </c>
      <c r="E177" s="832" t="s">
        <v>7424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186</v>
      </c>
      <c r="P177" s="837"/>
      <c r="Q177" s="850">
        <v>93</v>
      </c>
    </row>
    <row r="178" spans="1:17" ht="14.4" customHeight="1" x14ac:dyDescent="0.3">
      <c r="A178" s="831" t="s">
        <v>7425</v>
      </c>
      <c r="B178" s="832" t="s">
        <v>7131</v>
      </c>
      <c r="C178" s="832" t="s">
        <v>5214</v>
      </c>
      <c r="D178" s="832" t="s">
        <v>7426</v>
      </c>
      <c r="E178" s="832" t="s">
        <v>7427</v>
      </c>
      <c r="F178" s="849"/>
      <c r="G178" s="849"/>
      <c r="H178" s="849"/>
      <c r="I178" s="849"/>
      <c r="J178" s="849">
        <v>1</v>
      </c>
      <c r="K178" s="849">
        <v>855.64</v>
      </c>
      <c r="L178" s="849">
        <v>1</v>
      </c>
      <c r="M178" s="849">
        <v>855.64</v>
      </c>
      <c r="N178" s="849"/>
      <c r="O178" s="849"/>
      <c r="P178" s="837"/>
      <c r="Q178" s="850"/>
    </row>
    <row r="179" spans="1:17" ht="14.4" customHeight="1" x14ac:dyDescent="0.3">
      <c r="A179" s="831" t="s">
        <v>7425</v>
      </c>
      <c r="B179" s="832" t="s">
        <v>7131</v>
      </c>
      <c r="C179" s="832" t="s">
        <v>5214</v>
      </c>
      <c r="D179" s="832" t="s">
        <v>7428</v>
      </c>
      <c r="E179" s="832" t="s">
        <v>7429</v>
      </c>
      <c r="F179" s="849"/>
      <c r="G179" s="849"/>
      <c r="H179" s="849"/>
      <c r="I179" s="849"/>
      <c r="J179" s="849">
        <v>0.67</v>
      </c>
      <c r="K179" s="849">
        <v>1814.38</v>
      </c>
      <c r="L179" s="849">
        <v>1</v>
      </c>
      <c r="M179" s="849">
        <v>2708.0298507462685</v>
      </c>
      <c r="N179" s="849">
        <v>0.5</v>
      </c>
      <c r="O179" s="849">
        <v>1295.26</v>
      </c>
      <c r="P179" s="837">
        <v>0.71388573507203557</v>
      </c>
      <c r="Q179" s="850">
        <v>2590.52</v>
      </c>
    </row>
    <row r="180" spans="1:17" ht="14.4" customHeight="1" x14ac:dyDescent="0.3">
      <c r="A180" s="831" t="s">
        <v>7425</v>
      </c>
      <c r="B180" s="832" t="s">
        <v>7131</v>
      </c>
      <c r="C180" s="832" t="s">
        <v>5214</v>
      </c>
      <c r="D180" s="832" t="s">
        <v>7430</v>
      </c>
      <c r="E180" s="832" t="s">
        <v>7431</v>
      </c>
      <c r="F180" s="849">
        <v>11.2</v>
      </c>
      <c r="G180" s="849">
        <v>11211.259999999998</v>
      </c>
      <c r="H180" s="849">
        <v>0.59033973629891734</v>
      </c>
      <c r="I180" s="849">
        <v>1001.0053571428571</v>
      </c>
      <c r="J180" s="849">
        <v>18.900000000000002</v>
      </c>
      <c r="K180" s="849">
        <v>18991.2</v>
      </c>
      <c r="L180" s="849">
        <v>1</v>
      </c>
      <c r="M180" s="849">
        <v>1004.8253968253968</v>
      </c>
      <c r="N180" s="849"/>
      <c r="O180" s="849"/>
      <c r="P180" s="837"/>
      <c r="Q180" s="850"/>
    </row>
    <row r="181" spans="1:17" ht="14.4" customHeight="1" x14ac:dyDescent="0.3">
      <c r="A181" s="831" t="s">
        <v>7425</v>
      </c>
      <c r="B181" s="832" t="s">
        <v>7131</v>
      </c>
      <c r="C181" s="832" t="s">
        <v>5214</v>
      </c>
      <c r="D181" s="832" t="s">
        <v>7432</v>
      </c>
      <c r="E181" s="832" t="s">
        <v>6706</v>
      </c>
      <c r="F181" s="849">
        <v>1.48</v>
      </c>
      <c r="G181" s="849">
        <v>14634.070000000002</v>
      </c>
      <c r="H181" s="849">
        <v>1.5257761517553015</v>
      </c>
      <c r="I181" s="849">
        <v>9887.8851351351368</v>
      </c>
      <c r="J181" s="849">
        <v>0.97000000000000008</v>
      </c>
      <c r="K181" s="849">
        <v>9591.2300000000014</v>
      </c>
      <c r="L181" s="849">
        <v>1</v>
      </c>
      <c r="M181" s="849">
        <v>9887.865979381444</v>
      </c>
      <c r="N181" s="849">
        <v>1.34</v>
      </c>
      <c r="O181" s="849">
        <v>13010.65</v>
      </c>
      <c r="P181" s="837">
        <v>1.3565152748917499</v>
      </c>
      <c r="Q181" s="850">
        <v>9709.4402985074612</v>
      </c>
    </row>
    <row r="182" spans="1:17" ht="14.4" customHeight="1" x14ac:dyDescent="0.3">
      <c r="A182" s="831" t="s">
        <v>7425</v>
      </c>
      <c r="B182" s="832" t="s">
        <v>7131</v>
      </c>
      <c r="C182" s="832" t="s">
        <v>5214</v>
      </c>
      <c r="D182" s="832" t="s">
        <v>7433</v>
      </c>
      <c r="E182" s="832" t="s">
        <v>7434</v>
      </c>
      <c r="F182" s="849">
        <v>1</v>
      </c>
      <c r="G182" s="849">
        <v>932.82</v>
      </c>
      <c r="H182" s="849"/>
      <c r="I182" s="849">
        <v>932.82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7425</v>
      </c>
      <c r="B183" s="832" t="s">
        <v>7131</v>
      </c>
      <c r="C183" s="832" t="s">
        <v>5214</v>
      </c>
      <c r="D183" s="832" t="s">
        <v>7435</v>
      </c>
      <c r="E183" s="832" t="s">
        <v>7144</v>
      </c>
      <c r="F183" s="849">
        <v>0.16</v>
      </c>
      <c r="G183" s="849">
        <v>727.61</v>
      </c>
      <c r="H183" s="849"/>
      <c r="I183" s="849">
        <v>4547.5625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7425</v>
      </c>
      <c r="B184" s="832" t="s">
        <v>7131</v>
      </c>
      <c r="C184" s="832" t="s">
        <v>5214</v>
      </c>
      <c r="D184" s="832" t="s">
        <v>7143</v>
      </c>
      <c r="E184" s="832" t="s">
        <v>7144</v>
      </c>
      <c r="F184" s="849">
        <v>1.1600000000000001</v>
      </c>
      <c r="G184" s="849">
        <v>10321.32</v>
      </c>
      <c r="H184" s="849">
        <v>14.185236596528359</v>
      </c>
      <c r="I184" s="849">
        <v>8897.689655172413</v>
      </c>
      <c r="J184" s="849">
        <v>0.08</v>
      </c>
      <c r="K184" s="849">
        <v>727.61</v>
      </c>
      <c r="L184" s="849">
        <v>1</v>
      </c>
      <c r="M184" s="849">
        <v>9095.125</v>
      </c>
      <c r="N184" s="849">
        <v>0.08</v>
      </c>
      <c r="O184" s="849">
        <v>727.61</v>
      </c>
      <c r="P184" s="837">
        <v>1</v>
      </c>
      <c r="Q184" s="850">
        <v>9095.125</v>
      </c>
    </row>
    <row r="185" spans="1:17" ht="14.4" customHeight="1" x14ac:dyDescent="0.3">
      <c r="A185" s="831" t="s">
        <v>7425</v>
      </c>
      <c r="B185" s="832" t="s">
        <v>7131</v>
      </c>
      <c r="C185" s="832" t="s">
        <v>5214</v>
      </c>
      <c r="D185" s="832" t="s">
        <v>7436</v>
      </c>
      <c r="E185" s="832" t="s">
        <v>7437</v>
      </c>
      <c r="F185" s="849">
        <v>0.1</v>
      </c>
      <c r="G185" s="849">
        <v>194.93</v>
      </c>
      <c r="H185" s="849"/>
      <c r="I185" s="849">
        <v>1949.3</v>
      </c>
      <c r="J185" s="849"/>
      <c r="K185" s="849"/>
      <c r="L185" s="849"/>
      <c r="M185" s="849"/>
      <c r="N185" s="849">
        <v>0.1</v>
      </c>
      <c r="O185" s="849">
        <v>194.93</v>
      </c>
      <c r="P185" s="837"/>
      <c r="Q185" s="850">
        <v>1949.3</v>
      </c>
    </row>
    <row r="186" spans="1:17" ht="14.4" customHeight="1" x14ac:dyDescent="0.3">
      <c r="A186" s="831" t="s">
        <v>7425</v>
      </c>
      <c r="B186" s="832" t="s">
        <v>7131</v>
      </c>
      <c r="C186" s="832" t="s">
        <v>5214</v>
      </c>
      <c r="D186" s="832" t="s">
        <v>7145</v>
      </c>
      <c r="E186" s="832" t="s">
        <v>7144</v>
      </c>
      <c r="F186" s="849">
        <v>25.599999999999998</v>
      </c>
      <c r="G186" s="849">
        <v>46150.25</v>
      </c>
      <c r="H186" s="849">
        <v>1.4580811061515209</v>
      </c>
      <c r="I186" s="849">
        <v>1802.7441406250002</v>
      </c>
      <c r="J186" s="849">
        <v>17.400000000000002</v>
      </c>
      <c r="K186" s="849">
        <v>31651.359999999997</v>
      </c>
      <c r="L186" s="849">
        <v>1</v>
      </c>
      <c r="M186" s="849">
        <v>1819.0436781609192</v>
      </c>
      <c r="N186" s="849">
        <v>30.200000000000003</v>
      </c>
      <c r="O186" s="849">
        <v>42194.540000000008</v>
      </c>
      <c r="P186" s="837">
        <v>1.3331035380470226</v>
      </c>
      <c r="Q186" s="850">
        <v>1397.1701986754967</v>
      </c>
    </row>
    <row r="187" spans="1:17" ht="14.4" customHeight="1" x14ac:dyDescent="0.3">
      <c r="A187" s="831" t="s">
        <v>7425</v>
      </c>
      <c r="B187" s="832" t="s">
        <v>7131</v>
      </c>
      <c r="C187" s="832" t="s">
        <v>5214</v>
      </c>
      <c r="D187" s="832" t="s">
        <v>7438</v>
      </c>
      <c r="E187" s="832" t="s">
        <v>7144</v>
      </c>
      <c r="F187" s="849">
        <v>0.71000000000000008</v>
      </c>
      <c r="G187" s="849">
        <v>24878.680000000008</v>
      </c>
      <c r="H187" s="849">
        <v>0.82094334959358184</v>
      </c>
      <c r="I187" s="849">
        <v>35040.394366197193</v>
      </c>
      <c r="J187" s="849">
        <v>0.86000000000000021</v>
      </c>
      <c r="K187" s="849">
        <v>30304.990000000005</v>
      </c>
      <c r="L187" s="849">
        <v>1</v>
      </c>
      <c r="M187" s="849">
        <v>35238.360465116275</v>
      </c>
      <c r="N187" s="849">
        <v>0.88000000000000012</v>
      </c>
      <c r="O187" s="849">
        <v>21367.100000000002</v>
      </c>
      <c r="P187" s="837">
        <v>0.70506870320696358</v>
      </c>
      <c r="Q187" s="850">
        <v>24280.795454545452</v>
      </c>
    </row>
    <row r="188" spans="1:17" ht="14.4" customHeight="1" x14ac:dyDescent="0.3">
      <c r="A188" s="831" t="s">
        <v>7425</v>
      </c>
      <c r="B188" s="832" t="s">
        <v>7131</v>
      </c>
      <c r="C188" s="832" t="s">
        <v>5423</v>
      </c>
      <c r="D188" s="832" t="s">
        <v>7439</v>
      </c>
      <c r="E188" s="832" t="s">
        <v>7440</v>
      </c>
      <c r="F188" s="849">
        <v>1</v>
      </c>
      <c r="G188" s="849">
        <v>972.32</v>
      </c>
      <c r="H188" s="849"/>
      <c r="I188" s="849">
        <v>972.32</v>
      </c>
      <c r="J188" s="849"/>
      <c r="K188" s="849"/>
      <c r="L188" s="849"/>
      <c r="M188" s="849"/>
      <c r="N188" s="849">
        <v>2</v>
      </c>
      <c r="O188" s="849">
        <v>1944.64</v>
      </c>
      <c r="P188" s="837"/>
      <c r="Q188" s="850">
        <v>972.32</v>
      </c>
    </row>
    <row r="189" spans="1:17" ht="14.4" customHeight="1" x14ac:dyDescent="0.3">
      <c r="A189" s="831" t="s">
        <v>7425</v>
      </c>
      <c r="B189" s="832" t="s">
        <v>7131</v>
      </c>
      <c r="C189" s="832" t="s">
        <v>5423</v>
      </c>
      <c r="D189" s="832" t="s">
        <v>7441</v>
      </c>
      <c r="E189" s="832" t="s">
        <v>7440</v>
      </c>
      <c r="F189" s="849">
        <v>1</v>
      </c>
      <c r="G189" s="849">
        <v>1707.31</v>
      </c>
      <c r="H189" s="849">
        <v>1</v>
      </c>
      <c r="I189" s="849">
        <v>1707.31</v>
      </c>
      <c r="J189" s="849">
        <v>1</v>
      </c>
      <c r="K189" s="849">
        <v>1707.31</v>
      </c>
      <c r="L189" s="849">
        <v>1</v>
      </c>
      <c r="M189" s="849">
        <v>1707.31</v>
      </c>
      <c r="N189" s="849">
        <v>1</v>
      </c>
      <c r="O189" s="849">
        <v>1601.95</v>
      </c>
      <c r="P189" s="837">
        <v>0.93828888719681847</v>
      </c>
      <c r="Q189" s="850">
        <v>1601.95</v>
      </c>
    </row>
    <row r="190" spans="1:17" ht="14.4" customHeight="1" x14ac:dyDescent="0.3">
      <c r="A190" s="831" t="s">
        <v>7425</v>
      </c>
      <c r="B190" s="832" t="s">
        <v>7131</v>
      </c>
      <c r="C190" s="832" t="s">
        <v>5423</v>
      </c>
      <c r="D190" s="832" t="s">
        <v>7442</v>
      </c>
      <c r="E190" s="832" t="s">
        <v>7440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1952.7</v>
      </c>
      <c r="P190" s="837"/>
      <c r="Q190" s="850">
        <v>1952.7</v>
      </c>
    </row>
    <row r="191" spans="1:17" ht="14.4" customHeight="1" x14ac:dyDescent="0.3">
      <c r="A191" s="831" t="s">
        <v>7425</v>
      </c>
      <c r="B191" s="832" t="s">
        <v>7131</v>
      </c>
      <c r="C191" s="832" t="s">
        <v>5423</v>
      </c>
      <c r="D191" s="832" t="s">
        <v>7443</v>
      </c>
      <c r="E191" s="832" t="s">
        <v>7444</v>
      </c>
      <c r="F191" s="849"/>
      <c r="G191" s="849"/>
      <c r="H191" s="849"/>
      <c r="I191" s="849"/>
      <c r="J191" s="849">
        <v>2</v>
      </c>
      <c r="K191" s="849">
        <v>2055.52</v>
      </c>
      <c r="L191" s="849">
        <v>1</v>
      </c>
      <c r="M191" s="849">
        <v>1027.76</v>
      </c>
      <c r="N191" s="849"/>
      <c r="O191" s="849"/>
      <c r="P191" s="837"/>
      <c r="Q191" s="850"/>
    </row>
    <row r="192" spans="1:17" ht="14.4" customHeight="1" x14ac:dyDescent="0.3">
      <c r="A192" s="831" t="s">
        <v>7425</v>
      </c>
      <c r="B192" s="832" t="s">
        <v>7131</v>
      </c>
      <c r="C192" s="832" t="s">
        <v>5423</v>
      </c>
      <c r="D192" s="832" t="s">
        <v>7445</v>
      </c>
      <c r="E192" s="832" t="s">
        <v>7444</v>
      </c>
      <c r="F192" s="849">
        <v>1</v>
      </c>
      <c r="G192" s="849">
        <v>2141.85</v>
      </c>
      <c r="H192" s="849"/>
      <c r="I192" s="849">
        <v>2141.85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7425</v>
      </c>
      <c r="B193" s="832" t="s">
        <v>7131</v>
      </c>
      <c r="C193" s="832" t="s">
        <v>5423</v>
      </c>
      <c r="D193" s="832" t="s">
        <v>7446</v>
      </c>
      <c r="E193" s="832" t="s">
        <v>7447</v>
      </c>
      <c r="F193" s="849">
        <v>1</v>
      </c>
      <c r="G193" s="849">
        <v>8536.5499999999993</v>
      </c>
      <c r="H193" s="849"/>
      <c r="I193" s="849">
        <v>8536.5499999999993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7425</v>
      </c>
      <c r="B194" s="832" t="s">
        <v>7131</v>
      </c>
      <c r="C194" s="832" t="s">
        <v>5423</v>
      </c>
      <c r="D194" s="832" t="s">
        <v>7448</v>
      </c>
      <c r="E194" s="832" t="s">
        <v>7449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11000.14</v>
      </c>
      <c r="P194" s="837"/>
      <c r="Q194" s="850">
        <v>11000.14</v>
      </c>
    </row>
    <row r="195" spans="1:17" ht="14.4" customHeight="1" x14ac:dyDescent="0.3">
      <c r="A195" s="831" t="s">
        <v>7425</v>
      </c>
      <c r="B195" s="832" t="s">
        <v>7131</v>
      </c>
      <c r="C195" s="832" t="s">
        <v>5423</v>
      </c>
      <c r="D195" s="832" t="s">
        <v>7450</v>
      </c>
      <c r="E195" s="832" t="s">
        <v>7451</v>
      </c>
      <c r="F195" s="849">
        <v>1</v>
      </c>
      <c r="G195" s="849">
        <v>2236.5</v>
      </c>
      <c r="H195" s="849"/>
      <c r="I195" s="849">
        <v>2236.5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7425</v>
      </c>
      <c r="B196" s="832" t="s">
        <v>7131</v>
      </c>
      <c r="C196" s="832" t="s">
        <v>5423</v>
      </c>
      <c r="D196" s="832" t="s">
        <v>7452</v>
      </c>
      <c r="E196" s="832" t="s">
        <v>7453</v>
      </c>
      <c r="F196" s="849"/>
      <c r="G196" s="849"/>
      <c r="H196" s="849"/>
      <c r="I196" s="849"/>
      <c r="J196" s="849">
        <v>1</v>
      </c>
      <c r="K196" s="849">
        <v>166546.75</v>
      </c>
      <c r="L196" s="849">
        <v>1</v>
      </c>
      <c r="M196" s="849">
        <v>166546.75</v>
      </c>
      <c r="N196" s="849"/>
      <c r="O196" s="849"/>
      <c r="P196" s="837"/>
      <c r="Q196" s="850"/>
    </row>
    <row r="197" spans="1:17" ht="14.4" customHeight="1" x14ac:dyDescent="0.3">
      <c r="A197" s="831" t="s">
        <v>7425</v>
      </c>
      <c r="B197" s="832" t="s">
        <v>7131</v>
      </c>
      <c r="C197" s="832" t="s">
        <v>5423</v>
      </c>
      <c r="D197" s="832" t="s">
        <v>7454</v>
      </c>
      <c r="E197" s="832" t="s">
        <v>7440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1446.97</v>
      </c>
      <c r="P197" s="837"/>
      <c r="Q197" s="850">
        <v>1446.97</v>
      </c>
    </row>
    <row r="198" spans="1:17" ht="14.4" customHeight="1" x14ac:dyDescent="0.3">
      <c r="A198" s="831" t="s">
        <v>7425</v>
      </c>
      <c r="B198" s="832" t="s">
        <v>7131</v>
      </c>
      <c r="C198" s="832" t="s">
        <v>5423</v>
      </c>
      <c r="D198" s="832" t="s">
        <v>7455</v>
      </c>
      <c r="E198" s="832" t="s">
        <v>7456</v>
      </c>
      <c r="F198" s="849">
        <v>1</v>
      </c>
      <c r="G198" s="849">
        <v>6890.78</v>
      </c>
      <c r="H198" s="849"/>
      <c r="I198" s="849">
        <v>6890.78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7425</v>
      </c>
      <c r="B199" s="832" t="s">
        <v>7131</v>
      </c>
      <c r="C199" s="832" t="s">
        <v>5423</v>
      </c>
      <c r="D199" s="832" t="s">
        <v>7457</v>
      </c>
      <c r="E199" s="832" t="s">
        <v>7458</v>
      </c>
      <c r="F199" s="849"/>
      <c r="G199" s="849"/>
      <c r="H199" s="849"/>
      <c r="I199" s="849"/>
      <c r="J199" s="849"/>
      <c r="K199" s="849"/>
      <c r="L199" s="849"/>
      <c r="M199" s="849"/>
      <c r="N199" s="849">
        <v>2</v>
      </c>
      <c r="O199" s="849">
        <v>1946.05</v>
      </c>
      <c r="P199" s="837"/>
      <c r="Q199" s="850">
        <v>973.02499999999998</v>
      </c>
    </row>
    <row r="200" spans="1:17" ht="14.4" customHeight="1" x14ac:dyDescent="0.3">
      <c r="A200" s="831" t="s">
        <v>7425</v>
      </c>
      <c r="B200" s="832" t="s">
        <v>7131</v>
      </c>
      <c r="C200" s="832" t="s">
        <v>5423</v>
      </c>
      <c r="D200" s="832" t="s">
        <v>7459</v>
      </c>
      <c r="E200" s="832" t="s">
        <v>7460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858.52</v>
      </c>
      <c r="P200" s="837"/>
      <c r="Q200" s="850">
        <v>858.52</v>
      </c>
    </row>
    <row r="201" spans="1:17" ht="14.4" customHeight="1" x14ac:dyDescent="0.3">
      <c r="A201" s="831" t="s">
        <v>7425</v>
      </c>
      <c r="B201" s="832" t="s">
        <v>7131</v>
      </c>
      <c r="C201" s="832" t="s">
        <v>5423</v>
      </c>
      <c r="D201" s="832" t="s">
        <v>7461</v>
      </c>
      <c r="E201" s="832" t="s">
        <v>7462</v>
      </c>
      <c r="F201" s="849">
        <v>1</v>
      </c>
      <c r="G201" s="849">
        <v>5259.23</v>
      </c>
      <c r="H201" s="849"/>
      <c r="I201" s="849">
        <v>5259.23</v>
      </c>
      <c r="J201" s="849"/>
      <c r="K201" s="849"/>
      <c r="L201" s="849"/>
      <c r="M201" s="849"/>
      <c r="N201" s="849">
        <v>2</v>
      </c>
      <c r="O201" s="849">
        <v>10518.46</v>
      </c>
      <c r="P201" s="837"/>
      <c r="Q201" s="850">
        <v>5259.23</v>
      </c>
    </row>
    <row r="202" spans="1:17" ht="14.4" customHeight="1" x14ac:dyDescent="0.3">
      <c r="A202" s="831" t="s">
        <v>7425</v>
      </c>
      <c r="B202" s="832" t="s">
        <v>7131</v>
      </c>
      <c r="C202" s="832" t="s">
        <v>5423</v>
      </c>
      <c r="D202" s="832" t="s">
        <v>7463</v>
      </c>
      <c r="E202" s="832" t="s">
        <v>7464</v>
      </c>
      <c r="F202" s="849"/>
      <c r="G202" s="849"/>
      <c r="H202" s="849"/>
      <c r="I202" s="849"/>
      <c r="J202" s="849">
        <v>2</v>
      </c>
      <c r="K202" s="849">
        <v>1662.32</v>
      </c>
      <c r="L202" s="849">
        <v>1</v>
      </c>
      <c r="M202" s="849">
        <v>831.16</v>
      </c>
      <c r="N202" s="849"/>
      <c r="O202" s="849"/>
      <c r="P202" s="837"/>
      <c r="Q202" s="850"/>
    </row>
    <row r="203" spans="1:17" ht="14.4" customHeight="1" x14ac:dyDescent="0.3">
      <c r="A203" s="831" t="s">
        <v>7425</v>
      </c>
      <c r="B203" s="832" t="s">
        <v>7131</v>
      </c>
      <c r="C203" s="832" t="s">
        <v>5423</v>
      </c>
      <c r="D203" s="832" t="s">
        <v>7465</v>
      </c>
      <c r="E203" s="832" t="s">
        <v>7464</v>
      </c>
      <c r="F203" s="849">
        <v>1</v>
      </c>
      <c r="G203" s="849">
        <v>888.06</v>
      </c>
      <c r="H203" s="849"/>
      <c r="I203" s="849">
        <v>888.06</v>
      </c>
      <c r="J203" s="849"/>
      <c r="K203" s="849"/>
      <c r="L203" s="849"/>
      <c r="M203" s="849"/>
      <c r="N203" s="849">
        <v>1</v>
      </c>
      <c r="O203" s="849">
        <v>888.06</v>
      </c>
      <c r="P203" s="837"/>
      <c r="Q203" s="850">
        <v>888.06</v>
      </c>
    </row>
    <row r="204" spans="1:17" ht="14.4" customHeight="1" x14ac:dyDescent="0.3">
      <c r="A204" s="831" t="s">
        <v>7425</v>
      </c>
      <c r="B204" s="832" t="s">
        <v>7131</v>
      </c>
      <c r="C204" s="832" t="s">
        <v>5423</v>
      </c>
      <c r="D204" s="832" t="s">
        <v>7466</v>
      </c>
      <c r="E204" s="832" t="s">
        <v>7467</v>
      </c>
      <c r="F204" s="849"/>
      <c r="G204" s="849"/>
      <c r="H204" s="849"/>
      <c r="I204" s="849"/>
      <c r="J204" s="849"/>
      <c r="K204" s="849"/>
      <c r="L204" s="849"/>
      <c r="M204" s="849"/>
      <c r="N204" s="849">
        <v>7</v>
      </c>
      <c r="O204" s="849">
        <v>27291.599999999999</v>
      </c>
      <c r="P204" s="837"/>
      <c r="Q204" s="850">
        <v>3898.7999999999997</v>
      </c>
    </row>
    <row r="205" spans="1:17" ht="14.4" customHeight="1" x14ac:dyDescent="0.3">
      <c r="A205" s="831" t="s">
        <v>7425</v>
      </c>
      <c r="B205" s="832" t="s">
        <v>7131</v>
      </c>
      <c r="C205" s="832" t="s">
        <v>5423</v>
      </c>
      <c r="D205" s="832" t="s">
        <v>7468</v>
      </c>
      <c r="E205" s="832" t="s">
        <v>7469</v>
      </c>
      <c r="F205" s="849"/>
      <c r="G205" s="849"/>
      <c r="H205" s="849"/>
      <c r="I205" s="849"/>
      <c r="J205" s="849">
        <v>1</v>
      </c>
      <c r="K205" s="849">
        <v>1312.14</v>
      </c>
      <c r="L205" s="849">
        <v>1</v>
      </c>
      <c r="M205" s="849">
        <v>1312.14</v>
      </c>
      <c r="N205" s="849"/>
      <c r="O205" s="849"/>
      <c r="P205" s="837"/>
      <c r="Q205" s="850"/>
    </row>
    <row r="206" spans="1:17" ht="14.4" customHeight="1" x14ac:dyDescent="0.3">
      <c r="A206" s="831" t="s">
        <v>7425</v>
      </c>
      <c r="B206" s="832" t="s">
        <v>7131</v>
      </c>
      <c r="C206" s="832" t="s">
        <v>5423</v>
      </c>
      <c r="D206" s="832" t="s">
        <v>7470</v>
      </c>
      <c r="E206" s="832" t="s">
        <v>7471</v>
      </c>
      <c r="F206" s="849">
        <v>1</v>
      </c>
      <c r="G206" s="849">
        <v>3644.58</v>
      </c>
      <c r="H206" s="849"/>
      <c r="I206" s="849">
        <v>3644.58</v>
      </c>
      <c r="J206" s="849"/>
      <c r="K206" s="849"/>
      <c r="L206" s="849"/>
      <c r="M206" s="849"/>
      <c r="N206" s="849">
        <v>8</v>
      </c>
      <c r="O206" s="849">
        <v>29156.639999999999</v>
      </c>
      <c r="P206" s="837"/>
      <c r="Q206" s="850">
        <v>3644.58</v>
      </c>
    </row>
    <row r="207" spans="1:17" ht="14.4" customHeight="1" x14ac:dyDescent="0.3">
      <c r="A207" s="831" t="s">
        <v>7425</v>
      </c>
      <c r="B207" s="832" t="s">
        <v>7131</v>
      </c>
      <c r="C207" s="832" t="s">
        <v>5423</v>
      </c>
      <c r="D207" s="832" t="s">
        <v>7472</v>
      </c>
      <c r="E207" s="832" t="s">
        <v>7473</v>
      </c>
      <c r="F207" s="849">
        <v>1</v>
      </c>
      <c r="G207" s="849">
        <v>1146.33</v>
      </c>
      <c r="H207" s="849"/>
      <c r="I207" s="849">
        <v>1146.33</v>
      </c>
      <c r="J207" s="849"/>
      <c r="K207" s="849"/>
      <c r="L207" s="849"/>
      <c r="M207" s="849"/>
      <c r="N207" s="849">
        <v>1</v>
      </c>
      <c r="O207" s="849">
        <v>1086.17</v>
      </c>
      <c r="P207" s="837"/>
      <c r="Q207" s="850">
        <v>1086.17</v>
      </c>
    </row>
    <row r="208" spans="1:17" ht="14.4" customHeight="1" x14ac:dyDescent="0.3">
      <c r="A208" s="831" t="s">
        <v>7425</v>
      </c>
      <c r="B208" s="832" t="s">
        <v>7131</v>
      </c>
      <c r="C208" s="832" t="s">
        <v>5423</v>
      </c>
      <c r="D208" s="832" t="s">
        <v>7474</v>
      </c>
      <c r="E208" s="832" t="s">
        <v>7475</v>
      </c>
      <c r="F208" s="849">
        <v>2</v>
      </c>
      <c r="G208" s="849">
        <v>718.2</v>
      </c>
      <c r="H208" s="849"/>
      <c r="I208" s="849">
        <v>359.1</v>
      </c>
      <c r="J208" s="849"/>
      <c r="K208" s="849"/>
      <c r="L208" s="849"/>
      <c r="M208" s="849"/>
      <c r="N208" s="849">
        <v>2</v>
      </c>
      <c r="O208" s="849">
        <v>718.2</v>
      </c>
      <c r="P208" s="837"/>
      <c r="Q208" s="850">
        <v>359.1</v>
      </c>
    </row>
    <row r="209" spans="1:17" ht="14.4" customHeight="1" x14ac:dyDescent="0.3">
      <c r="A209" s="831" t="s">
        <v>7425</v>
      </c>
      <c r="B209" s="832" t="s">
        <v>7131</v>
      </c>
      <c r="C209" s="832" t="s">
        <v>5423</v>
      </c>
      <c r="D209" s="832" t="s">
        <v>7476</v>
      </c>
      <c r="E209" s="832" t="s">
        <v>7477</v>
      </c>
      <c r="F209" s="849"/>
      <c r="G209" s="849"/>
      <c r="H209" s="849"/>
      <c r="I209" s="849"/>
      <c r="J209" s="849">
        <v>1</v>
      </c>
      <c r="K209" s="849">
        <v>893.9</v>
      </c>
      <c r="L209" s="849">
        <v>1</v>
      </c>
      <c r="M209" s="849">
        <v>893.9</v>
      </c>
      <c r="N209" s="849"/>
      <c r="O209" s="849"/>
      <c r="P209" s="837"/>
      <c r="Q209" s="850"/>
    </row>
    <row r="210" spans="1:17" ht="14.4" customHeight="1" x14ac:dyDescent="0.3">
      <c r="A210" s="831" t="s">
        <v>7425</v>
      </c>
      <c r="B210" s="832" t="s">
        <v>7131</v>
      </c>
      <c r="C210" s="832" t="s">
        <v>5423</v>
      </c>
      <c r="D210" s="832" t="s">
        <v>7478</v>
      </c>
      <c r="E210" s="832" t="s">
        <v>7479</v>
      </c>
      <c r="F210" s="849">
        <v>1</v>
      </c>
      <c r="G210" s="849">
        <v>16831.689999999999</v>
      </c>
      <c r="H210" s="849"/>
      <c r="I210" s="849">
        <v>16831.689999999999</v>
      </c>
      <c r="J210" s="849"/>
      <c r="K210" s="849"/>
      <c r="L210" s="849"/>
      <c r="M210" s="849"/>
      <c r="N210" s="849">
        <v>3</v>
      </c>
      <c r="O210" s="849">
        <v>50495.069999999992</v>
      </c>
      <c r="P210" s="837"/>
      <c r="Q210" s="850">
        <v>16831.689999999999</v>
      </c>
    </row>
    <row r="211" spans="1:17" ht="14.4" customHeight="1" x14ac:dyDescent="0.3">
      <c r="A211" s="831" t="s">
        <v>7425</v>
      </c>
      <c r="B211" s="832" t="s">
        <v>7131</v>
      </c>
      <c r="C211" s="832" t="s">
        <v>5423</v>
      </c>
      <c r="D211" s="832" t="s">
        <v>7480</v>
      </c>
      <c r="E211" s="832" t="s">
        <v>7481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5200.68</v>
      </c>
      <c r="P211" s="837"/>
      <c r="Q211" s="850">
        <v>5200.68</v>
      </c>
    </row>
    <row r="212" spans="1:17" ht="14.4" customHeight="1" x14ac:dyDescent="0.3">
      <c r="A212" s="831" t="s">
        <v>7425</v>
      </c>
      <c r="B212" s="832" t="s">
        <v>7131</v>
      </c>
      <c r="C212" s="832" t="s">
        <v>5423</v>
      </c>
      <c r="D212" s="832" t="s">
        <v>7482</v>
      </c>
      <c r="E212" s="832" t="s">
        <v>7483</v>
      </c>
      <c r="F212" s="849">
        <v>2</v>
      </c>
      <c r="G212" s="849">
        <v>13174.26</v>
      </c>
      <c r="H212" s="849">
        <v>2</v>
      </c>
      <c r="I212" s="849">
        <v>6587.13</v>
      </c>
      <c r="J212" s="849">
        <v>1</v>
      </c>
      <c r="K212" s="849">
        <v>6587.13</v>
      </c>
      <c r="L212" s="849">
        <v>1</v>
      </c>
      <c r="M212" s="849">
        <v>6587.13</v>
      </c>
      <c r="N212" s="849">
        <v>4</v>
      </c>
      <c r="O212" s="849">
        <v>25365.040000000001</v>
      </c>
      <c r="P212" s="837">
        <v>3.8506967374258592</v>
      </c>
      <c r="Q212" s="850">
        <v>6341.26</v>
      </c>
    </row>
    <row r="213" spans="1:17" ht="14.4" customHeight="1" x14ac:dyDescent="0.3">
      <c r="A213" s="831" t="s">
        <v>7425</v>
      </c>
      <c r="B213" s="832" t="s">
        <v>7131</v>
      </c>
      <c r="C213" s="832" t="s">
        <v>5423</v>
      </c>
      <c r="D213" s="832" t="s">
        <v>7484</v>
      </c>
      <c r="E213" s="832" t="s">
        <v>7485</v>
      </c>
      <c r="F213" s="849"/>
      <c r="G213" s="849"/>
      <c r="H213" s="849"/>
      <c r="I213" s="849"/>
      <c r="J213" s="849">
        <v>4</v>
      </c>
      <c r="K213" s="849">
        <v>7366.48</v>
      </c>
      <c r="L213" s="849">
        <v>1</v>
      </c>
      <c r="M213" s="849">
        <v>1841.62</v>
      </c>
      <c r="N213" s="849">
        <v>2</v>
      </c>
      <c r="O213" s="849">
        <v>3568.02</v>
      </c>
      <c r="P213" s="837">
        <v>0.48435887968201913</v>
      </c>
      <c r="Q213" s="850">
        <v>1784.01</v>
      </c>
    </row>
    <row r="214" spans="1:17" ht="14.4" customHeight="1" x14ac:dyDescent="0.3">
      <c r="A214" s="831" t="s">
        <v>7425</v>
      </c>
      <c r="B214" s="832" t="s">
        <v>7131</v>
      </c>
      <c r="C214" s="832" t="s">
        <v>5423</v>
      </c>
      <c r="D214" s="832" t="s">
        <v>7486</v>
      </c>
      <c r="E214" s="832" t="s">
        <v>7487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3106.5</v>
      </c>
      <c r="P214" s="837"/>
      <c r="Q214" s="850">
        <v>3106.5</v>
      </c>
    </row>
    <row r="215" spans="1:17" ht="14.4" customHeight="1" x14ac:dyDescent="0.3">
      <c r="A215" s="831" t="s">
        <v>7425</v>
      </c>
      <c r="B215" s="832" t="s">
        <v>7131</v>
      </c>
      <c r="C215" s="832" t="s">
        <v>5423</v>
      </c>
      <c r="D215" s="832" t="s">
        <v>7488</v>
      </c>
      <c r="E215" s="832" t="s">
        <v>7489</v>
      </c>
      <c r="F215" s="849"/>
      <c r="G215" s="849"/>
      <c r="H215" s="849"/>
      <c r="I215" s="849"/>
      <c r="J215" s="849"/>
      <c r="K215" s="849"/>
      <c r="L215" s="849"/>
      <c r="M215" s="849"/>
      <c r="N215" s="849">
        <v>2</v>
      </c>
      <c r="O215" s="849">
        <v>761.72</v>
      </c>
      <c r="P215" s="837"/>
      <c r="Q215" s="850">
        <v>380.86</v>
      </c>
    </row>
    <row r="216" spans="1:17" ht="14.4" customHeight="1" x14ac:dyDescent="0.3">
      <c r="A216" s="831" t="s">
        <v>7425</v>
      </c>
      <c r="B216" s="832" t="s">
        <v>7131</v>
      </c>
      <c r="C216" s="832" t="s">
        <v>5423</v>
      </c>
      <c r="D216" s="832" t="s">
        <v>7490</v>
      </c>
      <c r="E216" s="832" t="s">
        <v>7491</v>
      </c>
      <c r="F216" s="849">
        <v>1</v>
      </c>
      <c r="G216" s="849">
        <v>3178.63</v>
      </c>
      <c r="H216" s="849"/>
      <c r="I216" s="849">
        <v>3178.63</v>
      </c>
      <c r="J216" s="849"/>
      <c r="K216" s="849"/>
      <c r="L216" s="849"/>
      <c r="M216" s="849"/>
      <c r="N216" s="849">
        <v>2</v>
      </c>
      <c r="O216" s="849">
        <v>6357.26</v>
      </c>
      <c r="P216" s="837"/>
      <c r="Q216" s="850">
        <v>3178.63</v>
      </c>
    </row>
    <row r="217" spans="1:17" ht="14.4" customHeight="1" x14ac:dyDescent="0.3">
      <c r="A217" s="831" t="s">
        <v>7425</v>
      </c>
      <c r="B217" s="832" t="s">
        <v>7131</v>
      </c>
      <c r="C217" s="832" t="s">
        <v>5423</v>
      </c>
      <c r="D217" s="832" t="s">
        <v>7492</v>
      </c>
      <c r="E217" s="832" t="s">
        <v>7493</v>
      </c>
      <c r="F217" s="849"/>
      <c r="G217" s="849"/>
      <c r="H217" s="849"/>
      <c r="I217" s="849"/>
      <c r="J217" s="849">
        <v>1</v>
      </c>
      <c r="K217" s="849">
        <v>1085.2</v>
      </c>
      <c r="L217" s="849">
        <v>1</v>
      </c>
      <c r="M217" s="849">
        <v>1085.2</v>
      </c>
      <c r="N217" s="849"/>
      <c r="O217" s="849"/>
      <c r="P217" s="837"/>
      <c r="Q217" s="850"/>
    </row>
    <row r="218" spans="1:17" ht="14.4" customHeight="1" x14ac:dyDescent="0.3">
      <c r="A218" s="831" t="s">
        <v>7425</v>
      </c>
      <c r="B218" s="832" t="s">
        <v>7131</v>
      </c>
      <c r="C218" s="832" t="s">
        <v>5423</v>
      </c>
      <c r="D218" s="832" t="s">
        <v>7494</v>
      </c>
      <c r="E218" s="832" t="s">
        <v>7495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1932.09</v>
      </c>
      <c r="P218" s="837"/>
      <c r="Q218" s="850">
        <v>1932.09</v>
      </c>
    </row>
    <row r="219" spans="1:17" ht="14.4" customHeight="1" x14ac:dyDescent="0.3">
      <c r="A219" s="831" t="s">
        <v>7425</v>
      </c>
      <c r="B219" s="832" t="s">
        <v>7131</v>
      </c>
      <c r="C219" s="832" t="s">
        <v>5423</v>
      </c>
      <c r="D219" s="832" t="s">
        <v>7496</v>
      </c>
      <c r="E219" s="832" t="s">
        <v>7497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7763.29</v>
      </c>
      <c r="P219" s="837"/>
      <c r="Q219" s="850">
        <v>7763.29</v>
      </c>
    </row>
    <row r="220" spans="1:17" ht="14.4" customHeight="1" x14ac:dyDescent="0.3">
      <c r="A220" s="831" t="s">
        <v>7425</v>
      </c>
      <c r="B220" s="832" t="s">
        <v>7131</v>
      </c>
      <c r="C220" s="832" t="s">
        <v>5209</v>
      </c>
      <c r="D220" s="832" t="s">
        <v>7498</v>
      </c>
      <c r="E220" s="832" t="s">
        <v>7499</v>
      </c>
      <c r="F220" s="849">
        <v>2</v>
      </c>
      <c r="G220" s="849">
        <v>426</v>
      </c>
      <c r="H220" s="849">
        <v>1</v>
      </c>
      <c r="I220" s="849">
        <v>213</v>
      </c>
      <c r="J220" s="849">
        <v>2</v>
      </c>
      <c r="K220" s="849">
        <v>426</v>
      </c>
      <c r="L220" s="849">
        <v>1</v>
      </c>
      <c r="M220" s="849">
        <v>213</v>
      </c>
      <c r="N220" s="849">
        <v>4</v>
      </c>
      <c r="O220" s="849">
        <v>856</v>
      </c>
      <c r="P220" s="837">
        <v>2.0093896713615025</v>
      </c>
      <c r="Q220" s="850">
        <v>214</v>
      </c>
    </row>
    <row r="221" spans="1:17" ht="14.4" customHeight="1" x14ac:dyDescent="0.3">
      <c r="A221" s="831" t="s">
        <v>7425</v>
      </c>
      <c r="B221" s="832" t="s">
        <v>7131</v>
      </c>
      <c r="C221" s="832" t="s">
        <v>5209</v>
      </c>
      <c r="D221" s="832" t="s">
        <v>7498</v>
      </c>
      <c r="E221" s="832" t="s">
        <v>7500</v>
      </c>
      <c r="F221" s="849">
        <v>11</v>
      </c>
      <c r="G221" s="849">
        <v>2343</v>
      </c>
      <c r="H221" s="849">
        <v>0.91666666666666663</v>
      </c>
      <c r="I221" s="849">
        <v>213</v>
      </c>
      <c r="J221" s="849">
        <v>12</v>
      </c>
      <c r="K221" s="849">
        <v>2556</v>
      </c>
      <c r="L221" s="849">
        <v>1</v>
      </c>
      <c r="M221" s="849">
        <v>213</v>
      </c>
      <c r="N221" s="849">
        <v>2</v>
      </c>
      <c r="O221" s="849">
        <v>428</v>
      </c>
      <c r="P221" s="837">
        <v>0.1674491392801252</v>
      </c>
      <c r="Q221" s="850">
        <v>214</v>
      </c>
    </row>
    <row r="222" spans="1:17" ht="14.4" customHeight="1" x14ac:dyDescent="0.3">
      <c r="A222" s="831" t="s">
        <v>7425</v>
      </c>
      <c r="B222" s="832" t="s">
        <v>7131</v>
      </c>
      <c r="C222" s="832" t="s">
        <v>5209</v>
      </c>
      <c r="D222" s="832" t="s">
        <v>7501</v>
      </c>
      <c r="E222" s="832" t="s">
        <v>7502</v>
      </c>
      <c r="F222" s="849">
        <v>10</v>
      </c>
      <c r="G222" s="849">
        <v>1550</v>
      </c>
      <c r="H222" s="849">
        <v>2</v>
      </c>
      <c r="I222" s="849">
        <v>155</v>
      </c>
      <c r="J222" s="849">
        <v>5</v>
      </c>
      <c r="K222" s="849">
        <v>775</v>
      </c>
      <c r="L222" s="849">
        <v>1</v>
      </c>
      <c r="M222" s="849">
        <v>155</v>
      </c>
      <c r="N222" s="849">
        <v>8</v>
      </c>
      <c r="O222" s="849">
        <v>1240</v>
      </c>
      <c r="P222" s="837">
        <v>1.6</v>
      </c>
      <c r="Q222" s="850">
        <v>155</v>
      </c>
    </row>
    <row r="223" spans="1:17" ht="14.4" customHeight="1" x14ac:dyDescent="0.3">
      <c r="A223" s="831" t="s">
        <v>7425</v>
      </c>
      <c r="B223" s="832" t="s">
        <v>7131</v>
      </c>
      <c r="C223" s="832" t="s">
        <v>5209</v>
      </c>
      <c r="D223" s="832" t="s">
        <v>7501</v>
      </c>
      <c r="E223" s="832" t="s">
        <v>7503</v>
      </c>
      <c r="F223" s="849">
        <v>64</v>
      </c>
      <c r="G223" s="849">
        <v>9920</v>
      </c>
      <c r="H223" s="849">
        <v>1.28</v>
      </c>
      <c r="I223" s="849">
        <v>155</v>
      </c>
      <c r="J223" s="849">
        <v>50</v>
      </c>
      <c r="K223" s="849">
        <v>7750</v>
      </c>
      <c r="L223" s="849">
        <v>1</v>
      </c>
      <c r="M223" s="849">
        <v>155</v>
      </c>
      <c r="N223" s="849">
        <v>12</v>
      </c>
      <c r="O223" s="849">
        <v>1860</v>
      </c>
      <c r="P223" s="837">
        <v>0.24</v>
      </c>
      <c r="Q223" s="850">
        <v>155</v>
      </c>
    </row>
    <row r="224" spans="1:17" ht="14.4" customHeight="1" x14ac:dyDescent="0.3">
      <c r="A224" s="831" t="s">
        <v>7425</v>
      </c>
      <c r="B224" s="832" t="s">
        <v>7131</v>
      </c>
      <c r="C224" s="832" t="s">
        <v>5209</v>
      </c>
      <c r="D224" s="832" t="s">
        <v>7504</v>
      </c>
      <c r="E224" s="832" t="s">
        <v>7505</v>
      </c>
      <c r="F224" s="849">
        <v>7</v>
      </c>
      <c r="G224" s="849">
        <v>1309</v>
      </c>
      <c r="H224" s="849">
        <v>0.58333333333333337</v>
      </c>
      <c r="I224" s="849">
        <v>187</v>
      </c>
      <c r="J224" s="849">
        <v>12</v>
      </c>
      <c r="K224" s="849">
        <v>2244</v>
      </c>
      <c r="L224" s="849">
        <v>1</v>
      </c>
      <c r="M224" s="849">
        <v>187</v>
      </c>
      <c r="N224" s="849">
        <v>8</v>
      </c>
      <c r="O224" s="849">
        <v>1496</v>
      </c>
      <c r="P224" s="837">
        <v>0.66666666666666663</v>
      </c>
      <c r="Q224" s="850">
        <v>187</v>
      </c>
    </row>
    <row r="225" spans="1:17" ht="14.4" customHeight="1" x14ac:dyDescent="0.3">
      <c r="A225" s="831" t="s">
        <v>7425</v>
      </c>
      <c r="B225" s="832" t="s">
        <v>7131</v>
      </c>
      <c r="C225" s="832" t="s">
        <v>5209</v>
      </c>
      <c r="D225" s="832" t="s">
        <v>7504</v>
      </c>
      <c r="E225" s="832" t="s">
        <v>7506</v>
      </c>
      <c r="F225" s="849">
        <v>61</v>
      </c>
      <c r="G225" s="849">
        <v>11407</v>
      </c>
      <c r="H225" s="849">
        <v>2.103448275862069</v>
      </c>
      <c r="I225" s="849">
        <v>187</v>
      </c>
      <c r="J225" s="849">
        <v>29</v>
      </c>
      <c r="K225" s="849">
        <v>5423</v>
      </c>
      <c r="L225" s="849">
        <v>1</v>
      </c>
      <c r="M225" s="849">
        <v>187</v>
      </c>
      <c r="N225" s="849">
        <v>27</v>
      </c>
      <c r="O225" s="849">
        <v>5049</v>
      </c>
      <c r="P225" s="837">
        <v>0.93103448275862066</v>
      </c>
      <c r="Q225" s="850">
        <v>187</v>
      </c>
    </row>
    <row r="226" spans="1:17" ht="14.4" customHeight="1" x14ac:dyDescent="0.3">
      <c r="A226" s="831" t="s">
        <v>7425</v>
      </c>
      <c r="B226" s="832" t="s">
        <v>7131</v>
      </c>
      <c r="C226" s="832" t="s">
        <v>5209</v>
      </c>
      <c r="D226" s="832" t="s">
        <v>7507</v>
      </c>
      <c r="E226" s="832" t="s">
        <v>7508</v>
      </c>
      <c r="F226" s="849">
        <v>562</v>
      </c>
      <c r="G226" s="849">
        <v>71936</v>
      </c>
      <c r="H226" s="849">
        <v>1.2629213483146067</v>
      </c>
      <c r="I226" s="849">
        <v>128</v>
      </c>
      <c r="J226" s="849">
        <v>445</v>
      </c>
      <c r="K226" s="849">
        <v>56960</v>
      </c>
      <c r="L226" s="849">
        <v>1</v>
      </c>
      <c r="M226" s="849">
        <v>128</v>
      </c>
      <c r="N226" s="849">
        <v>446</v>
      </c>
      <c r="O226" s="849">
        <v>57088</v>
      </c>
      <c r="P226" s="837">
        <v>1.002247191011236</v>
      </c>
      <c r="Q226" s="850">
        <v>128</v>
      </c>
    </row>
    <row r="227" spans="1:17" ht="14.4" customHeight="1" x14ac:dyDescent="0.3">
      <c r="A227" s="831" t="s">
        <v>7425</v>
      </c>
      <c r="B227" s="832" t="s">
        <v>7131</v>
      </c>
      <c r="C227" s="832" t="s">
        <v>5209</v>
      </c>
      <c r="D227" s="832" t="s">
        <v>7507</v>
      </c>
      <c r="E227" s="832" t="s">
        <v>7509</v>
      </c>
      <c r="F227" s="849">
        <v>25</v>
      </c>
      <c r="G227" s="849">
        <v>3200</v>
      </c>
      <c r="H227" s="849">
        <v>0.67567567567567566</v>
      </c>
      <c r="I227" s="849">
        <v>128</v>
      </c>
      <c r="J227" s="849">
        <v>37</v>
      </c>
      <c r="K227" s="849">
        <v>4736</v>
      </c>
      <c r="L227" s="849">
        <v>1</v>
      </c>
      <c r="M227" s="849">
        <v>128</v>
      </c>
      <c r="N227" s="849">
        <v>52</v>
      </c>
      <c r="O227" s="849">
        <v>6656</v>
      </c>
      <c r="P227" s="837">
        <v>1.4054054054054055</v>
      </c>
      <c r="Q227" s="850">
        <v>128</v>
      </c>
    </row>
    <row r="228" spans="1:17" ht="14.4" customHeight="1" x14ac:dyDescent="0.3">
      <c r="A228" s="831" t="s">
        <v>7425</v>
      </c>
      <c r="B228" s="832" t="s">
        <v>7131</v>
      </c>
      <c r="C228" s="832" t="s">
        <v>5209</v>
      </c>
      <c r="D228" s="832" t="s">
        <v>7510</v>
      </c>
      <c r="E228" s="832" t="s">
        <v>7511</v>
      </c>
      <c r="F228" s="849">
        <v>1478</v>
      </c>
      <c r="G228" s="849">
        <v>329594</v>
      </c>
      <c r="H228" s="849">
        <v>1.0013550135501355</v>
      </c>
      <c r="I228" s="849">
        <v>223</v>
      </c>
      <c r="J228" s="849">
        <v>1476</v>
      </c>
      <c r="K228" s="849">
        <v>329148</v>
      </c>
      <c r="L228" s="849">
        <v>1</v>
      </c>
      <c r="M228" s="849">
        <v>223</v>
      </c>
      <c r="N228" s="849">
        <v>1285</v>
      </c>
      <c r="O228" s="849">
        <v>287840</v>
      </c>
      <c r="P228" s="837">
        <v>0.87450022482287604</v>
      </c>
      <c r="Q228" s="850">
        <v>224</v>
      </c>
    </row>
    <row r="229" spans="1:17" ht="14.4" customHeight="1" x14ac:dyDescent="0.3">
      <c r="A229" s="831" t="s">
        <v>7425</v>
      </c>
      <c r="B229" s="832" t="s">
        <v>7131</v>
      </c>
      <c r="C229" s="832" t="s">
        <v>5209</v>
      </c>
      <c r="D229" s="832" t="s">
        <v>7510</v>
      </c>
      <c r="E229" s="832" t="s">
        <v>7512</v>
      </c>
      <c r="F229" s="849">
        <v>35</v>
      </c>
      <c r="G229" s="849">
        <v>7805</v>
      </c>
      <c r="H229" s="849">
        <v>0.97222222222222221</v>
      </c>
      <c r="I229" s="849">
        <v>223</v>
      </c>
      <c r="J229" s="849">
        <v>36</v>
      </c>
      <c r="K229" s="849">
        <v>8028</v>
      </c>
      <c r="L229" s="849">
        <v>1</v>
      </c>
      <c r="M229" s="849">
        <v>223</v>
      </c>
      <c r="N229" s="849">
        <v>38</v>
      </c>
      <c r="O229" s="849">
        <v>8512</v>
      </c>
      <c r="P229" s="837">
        <v>1.0602889885401097</v>
      </c>
      <c r="Q229" s="850">
        <v>224</v>
      </c>
    </row>
    <row r="230" spans="1:17" ht="14.4" customHeight="1" x14ac:dyDescent="0.3">
      <c r="A230" s="831" t="s">
        <v>7425</v>
      </c>
      <c r="B230" s="832" t="s">
        <v>7131</v>
      </c>
      <c r="C230" s="832" t="s">
        <v>5209</v>
      </c>
      <c r="D230" s="832" t="s">
        <v>7513</v>
      </c>
      <c r="E230" s="832" t="s">
        <v>7514</v>
      </c>
      <c r="F230" s="849">
        <v>8</v>
      </c>
      <c r="G230" s="849">
        <v>1784</v>
      </c>
      <c r="H230" s="849">
        <v>0.66666666666666663</v>
      </c>
      <c r="I230" s="849">
        <v>223</v>
      </c>
      <c r="J230" s="849">
        <v>12</v>
      </c>
      <c r="K230" s="849">
        <v>2676</v>
      </c>
      <c r="L230" s="849">
        <v>1</v>
      </c>
      <c r="M230" s="849">
        <v>223</v>
      </c>
      <c r="N230" s="849">
        <v>11</v>
      </c>
      <c r="O230" s="849">
        <v>2464</v>
      </c>
      <c r="P230" s="837">
        <v>0.9207772795216741</v>
      </c>
      <c r="Q230" s="850">
        <v>224</v>
      </c>
    </row>
    <row r="231" spans="1:17" ht="14.4" customHeight="1" x14ac:dyDescent="0.3">
      <c r="A231" s="831" t="s">
        <v>7425</v>
      </c>
      <c r="B231" s="832" t="s">
        <v>7131</v>
      </c>
      <c r="C231" s="832" t="s">
        <v>5209</v>
      </c>
      <c r="D231" s="832" t="s">
        <v>7513</v>
      </c>
      <c r="E231" s="832" t="s">
        <v>7515</v>
      </c>
      <c r="F231" s="849">
        <v>31</v>
      </c>
      <c r="G231" s="849">
        <v>6913</v>
      </c>
      <c r="H231" s="849">
        <v>0.83783783783783783</v>
      </c>
      <c r="I231" s="849">
        <v>223</v>
      </c>
      <c r="J231" s="849">
        <v>37</v>
      </c>
      <c r="K231" s="849">
        <v>8251</v>
      </c>
      <c r="L231" s="849">
        <v>1</v>
      </c>
      <c r="M231" s="849">
        <v>223</v>
      </c>
      <c r="N231" s="849">
        <v>5</v>
      </c>
      <c r="O231" s="849">
        <v>1120</v>
      </c>
      <c r="P231" s="837">
        <v>0.13574112228820748</v>
      </c>
      <c r="Q231" s="850">
        <v>224</v>
      </c>
    </row>
    <row r="232" spans="1:17" ht="14.4" customHeight="1" x14ac:dyDescent="0.3">
      <c r="A232" s="831" t="s">
        <v>7425</v>
      </c>
      <c r="B232" s="832" t="s">
        <v>7131</v>
      </c>
      <c r="C232" s="832" t="s">
        <v>5209</v>
      </c>
      <c r="D232" s="832" t="s">
        <v>7516</v>
      </c>
      <c r="E232" s="832" t="s">
        <v>7517</v>
      </c>
      <c r="F232" s="849">
        <v>1</v>
      </c>
      <c r="G232" s="849">
        <v>353</v>
      </c>
      <c r="H232" s="849">
        <v>0.5</v>
      </c>
      <c r="I232" s="849">
        <v>353</v>
      </c>
      <c r="J232" s="849">
        <v>2</v>
      </c>
      <c r="K232" s="849">
        <v>706</v>
      </c>
      <c r="L232" s="849">
        <v>1</v>
      </c>
      <c r="M232" s="849">
        <v>353</v>
      </c>
      <c r="N232" s="849"/>
      <c r="O232" s="849"/>
      <c r="P232" s="837"/>
      <c r="Q232" s="850"/>
    </row>
    <row r="233" spans="1:17" ht="14.4" customHeight="1" x14ac:dyDescent="0.3">
      <c r="A233" s="831" t="s">
        <v>7425</v>
      </c>
      <c r="B233" s="832" t="s">
        <v>7131</v>
      </c>
      <c r="C233" s="832" t="s">
        <v>5209</v>
      </c>
      <c r="D233" s="832" t="s">
        <v>7516</v>
      </c>
      <c r="E233" s="832" t="s">
        <v>7518</v>
      </c>
      <c r="F233" s="849">
        <v>2</v>
      </c>
      <c r="G233" s="849">
        <v>706</v>
      </c>
      <c r="H233" s="849">
        <v>0.5</v>
      </c>
      <c r="I233" s="849">
        <v>353</v>
      </c>
      <c r="J233" s="849">
        <v>4</v>
      </c>
      <c r="K233" s="849">
        <v>1412</v>
      </c>
      <c r="L233" s="849">
        <v>1</v>
      </c>
      <c r="M233" s="849">
        <v>353</v>
      </c>
      <c r="N233" s="849"/>
      <c r="O233" s="849"/>
      <c r="P233" s="837"/>
      <c r="Q233" s="850"/>
    </row>
    <row r="234" spans="1:17" ht="14.4" customHeight="1" x14ac:dyDescent="0.3">
      <c r="A234" s="831" t="s">
        <v>7425</v>
      </c>
      <c r="B234" s="832" t="s">
        <v>7131</v>
      </c>
      <c r="C234" s="832" t="s">
        <v>5209</v>
      </c>
      <c r="D234" s="832" t="s">
        <v>7519</v>
      </c>
      <c r="E234" s="832" t="s">
        <v>7520</v>
      </c>
      <c r="F234" s="849">
        <v>1</v>
      </c>
      <c r="G234" s="849">
        <v>225</v>
      </c>
      <c r="H234" s="849">
        <v>0.5</v>
      </c>
      <c r="I234" s="849">
        <v>225</v>
      </c>
      <c r="J234" s="849">
        <v>2</v>
      </c>
      <c r="K234" s="849">
        <v>450</v>
      </c>
      <c r="L234" s="849">
        <v>1</v>
      </c>
      <c r="M234" s="849">
        <v>225</v>
      </c>
      <c r="N234" s="849">
        <v>5</v>
      </c>
      <c r="O234" s="849">
        <v>1130</v>
      </c>
      <c r="P234" s="837">
        <v>2.5111111111111111</v>
      </c>
      <c r="Q234" s="850">
        <v>226</v>
      </c>
    </row>
    <row r="235" spans="1:17" ht="14.4" customHeight="1" x14ac:dyDescent="0.3">
      <c r="A235" s="831" t="s">
        <v>7425</v>
      </c>
      <c r="B235" s="832" t="s">
        <v>7131</v>
      </c>
      <c r="C235" s="832" t="s">
        <v>5209</v>
      </c>
      <c r="D235" s="832" t="s">
        <v>7519</v>
      </c>
      <c r="E235" s="832" t="s">
        <v>7521</v>
      </c>
      <c r="F235" s="849">
        <v>1</v>
      </c>
      <c r="G235" s="849">
        <v>225</v>
      </c>
      <c r="H235" s="849"/>
      <c r="I235" s="849">
        <v>225</v>
      </c>
      <c r="J235" s="849"/>
      <c r="K235" s="849"/>
      <c r="L235" s="849"/>
      <c r="M235" s="849"/>
      <c r="N235" s="849">
        <v>4</v>
      </c>
      <c r="O235" s="849">
        <v>904</v>
      </c>
      <c r="P235" s="837"/>
      <c r="Q235" s="850">
        <v>226</v>
      </c>
    </row>
    <row r="236" spans="1:17" ht="14.4" customHeight="1" x14ac:dyDescent="0.3">
      <c r="A236" s="831" t="s">
        <v>7425</v>
      </c>
      <c r="B236" s="832" t="s">
        <v>7131</v>
      </c>
      <c r="C236" s="832" t="s">
        <v>5209</v>
      </c>
      <c r="D236" s="832" t="s">
        <v>7522</v>
      </c>
      <c r="E236" s="832" t="s">
        <v>7523</v>
      </c>
      <c r="F236" s="849"/>
      <c r="G236" s="849"/>
      <c r="H236" s="849"/>
      <c r="I236" s="849"/>
      <c r="J236" s="849">
        <v>2</v>
      </c>
      <c r="K236" s="849">
        <v>700</v>
      </c>
      <c r="L236" s="849">
        <v>1</v>
      </c>
      <c r="M236" s="849">
        <v>350</v>
      </c>
      <c r="N236" s="849"/>
      <c r="O236" s="849"/>
      <c r="P236" s="837"/>
      <c r="Q236" s="850"/>
    </row>
    <row r="237" spans="1:17" ht="14.4" customHeight="1" x14ac:dyDescent="0.3">
      <c r="A237" s="831" t="s">
        <v>7425</v>
      </c>
      <c r="B237" s="832" t="s">
        <v>7131</v>
      </c>
      <c r="C237" s="832" t="s">
        <v>5209</v>
      </c>
      <c r="D237" s="832" t="s">
        <v>7524</v>
      </c>
      <c r="E237" s="832" t="s">
        <v>7525</v>
      </c>
      <c r="F237" s="849">
        <v>1</v>
      </c>
      <c r="G237" s="849">
        <v>4164</v>
      </c>
      <c r="H237" s="849"/>
      <c r="I237" s="849">
        <v>4164</v>
      </c>
      <c r="J237" s="849"/>
      <c r="K237" s="849"/>
      <c r="L237" s="849"/>
      <c r="M237" s="849"/>
      <c r="N237" s="849">
        <v>1</v>
      </c>
      <c r="O237" s="849">
        <v>4166</v>
      </c>
      <c r="P237" s="837"/>
      <c r="Q237" s="850">
        <v>4166</v>
      </c>
    </row>
    <row r="238" spans="1:17" ht="14.4" customHeight="1" x14ac:dyDescent="0.3">
      <c r="A238" s="831" t="s">
        <v>7425</v>
      </c>
      <c r="B238" s="832" t="s">
        <v>7131</v>
      </c>
      <c r="C238" s="832" t="s">
        <v>5209</v>
      </c>
      <c r="D238" s="832" t="s">
        <v>7524</v>
      </c>
      <c r="E238" s="832" t="s">
        <v>7526</v>
      </c>
      <c r="F238" s="849">
        <v>1</v>
      </c>
      <c r="G238" s="849">
        <v>4164</v>
      </c>
      <c r="H238" s="849">
        <v>1</v>
      </c>
      <c r="I238" s="849">
        <v>4164</v>
      </c>
      <c r="J238" s="849">
        <v>1</v>
      </c>
      <c r="K238" s="849">
        <v>4164</v>
      </c>
      <c r="L238" s="849">
        <v>1</v>
      </c>
      <c r="M238" s="849">
        <v>4164</v>
      </c>
      <c r="N238" s="849">
        <v>3</v>
      </c>
      <c r="O238" s="849">
        <v>12498</v>
      </c>
      <c r="P238" s="837">
        <v>3.0014409221902016</v>
      </c>
      <c r="Q238" s="850">
        <v>4166</v>
      </c>
    </row>
    <row r="239" spans="1:17" ht="14.4" customHeight="1" x14ac:dyDescent="0.3">
      <c r="A239" s="831" t="s">
        <v>7425</v>
      </c>
      <c r="B239" s="832" t="s">
        <v>7131</v>
      </c>
      <c r="C239" s="832" t="s">
        <v>5209</v>
      </c>
      <c r="D239" s="832" t="s">
        <v>7527</v>
      </c>
      <c r="E239" s="832" t="s">
        <v>7528</v>
      </c>
      <c r="F239" s="849"/>
      <c r="G239" s="849"/>
      <c r="H239" s="849"/>
      <c r="I239" s="849"/>
      <c r="J239" s="849">
        <v>1</v>
      </c>
      <c r="K239" s="849">
        <v>15262</v>
      </c>
      <c r="L239" s="849">
        <v>1</v>
      </c>
      <c r="M239" s="849">
        <v>15262</v>
      </c>
      <c r="N239" s="849"/>
      <c r="O239" s="849"/>
      <c r="P239" s="837"/>
      <c r="Q239" s="850"/>
    </row>
    <row r="240" spans="1:17" ht="14.4" customHeight="1" x14ac:dyDescent="0.3">
      <c r="A240" s="831" t="s">
        <v>7425</v>
      </c>
      <c r="B240" s="832" t="s">
        <v>7131</v>
      </c>
      <c r="C240" s="832" t="s">
        <v>5209</v>
      </c>
      <c r="D240" s="832" t="s">
        <v>7529</v>
      </c>
      <c r="E240" s="832" t="s">
        <v>7530</v>
      </c>
      <c r="F240" s="849">
        <v>7</v>
      </c>
      <c r="G240" s="849">
        <v>27020</v>
      </c>
      <c r="H240" s="849">
        <v>3.5</v>
      </c>
      <c r="I240" s="849">
        <v>3860</v>
      </c>
      <c r="J240" s="849">
        <v>2</v>
      </c>
      <c r="K240" s="849">
        <v>7720</v>
      </c>
      <c r="L240" s="849">
        <v>1</v>
      </c>
      <c r="M240" s="849">
        <v>3860</v>
      </c>
      <c r="N240" s="849">
        <v>8</v>
      </c>
      <c r="O240" s="849">
        <v>30896</v>
      </c>
      <c r="P240" s="837">
        <v>4.0020725388601033</v>
      </c>
      <c r="Q240" s="850">
        <v>3862</v>
      </c>
    </row>
    <row r="241" spans="1:17" ht="14.4" customHeight="1" x14ac:dyDescent="0.3">
      <c r="A241" s="831" t="s">
        <v>7425</v>
      </c>
      <c r="B241" s="832" t="s">
        <v>7131</v>
      </c>
      <c r="C241" s="832" t="s">
        <v>5209</v>
      </c>
      <c r="D241" s="832" t="s">
        <v>7531</v>
      </c>
      <c r="E241" s="832" t="s">
        <v>7532</v>
      </c>
      <c r="F241" s="849"/>
      <c r="G241" s="849"/>
      <c r="H241" s="849"/>
      <c r="I241" s="849"/>
      <c r="J241" s="849">
        <v>1</v>
      </c>
      <c r="K241" s="849">
        <v>5210</v>
      </c>
      <c r="L241" s="849">
        <v>1</v>
      </c>
      <c r="M241" s="849">
        <v>5210</v>
      </c>
      <c r="N241" s="849">
        <v>2</v>
      </c>
      <c r="O241" s="849">
        <v>10424</v>
      </c>
      <c r="P241" s="837">
        <v>2.000767754318618</v>
      </c>
      <c r="Q241" s="850">
        <v>5212</v>
      </c>
    </row>
    <row r="242" spans="1:17" ht="14.4" customHeight="1" x14ac:dyDescent="0.3">
      <c r="A242" s="831" t="s">
        <v>7425</v>
      </c>
      <c r="B242" s="832" t="s">
        <v>7131</v>
      </c>
      <c r="C242" s="832" t="s">
        <v>5209</v>
      </c>
      <c r="D242" s="832" t="s">
        <v>7533</v>
      </c>
      <c r="E242" s="832" t="s">
        <v>7534</v>
      </c>
      <c r="F242" s="849">
        <v>2</v>
      </c>
      <c r="G242" s="849">
        <v>15850</v>
      </c>
      <c r="H242" s="849"/>
      <c r="I242" s="849">
        <v>7925</v>
      </c>
      <c r="J242" s="849"/>
      <c r="K242" s="849"/>
      <c r="L242" s="849"/>
      <c r="M242" s="849"/>
      <c r="N242" s="849">
        <v>1</v>
      </c>
      <c r="O242" s="849">
        <v>7928</v>
      </c>
      <c r="P242" s="837"/>
      <c r="Q242" s="850">
        <v>7928</v>
      </c>
    </row>
    <row r="243" spans="1:17" ht="14.4" customHeight="1" x14ac:dyDescent="0.3">
      <c r="A243" s="831" t="s">
        <v>7425</v>
      </c>
      <c r="B243" s="832" t="s">
        <v>7131</v>
      </c>
      <c r="C243" s="832" t="s">
        <v>5209</v>
      </c>
      <c r="D243" s="832" t="s">
        <v>7535</v>
      </c>
      <c r="E243" s="832" t="s">
        <v>7536</v>
      </c>
      <c r="F243" s="849">
        <v>11</v>
      </c>
      <c r="G243" s="849">
        <v>14223</v>
      </c>
      <c r="H243" s="849">
        <v>1.3739374034003091</v>
      </c>
      <c r="I243" s="849">
        <v>1293</v>
      </c>
      <c r="J243" s="849">
        <v>8</v>
      </c>
      <c r="K243" s="849">
        <v>10352</v>
      </c>
      <c r="L243" s="849">
        <v>1</v>
      </c>
      <c r="M243" s="849">
        <v>1294</v>
      </c>
      <c r="N243" s="849">
        <v>20</v>
      </c>
      <c r="O243" s="849">
        <v>25880</v>
      </c>
      <c r="P243" s="837">
        <v>2.5</v>
      </c>
      <c r="Q243" s="850">
        <v>1294</v>
      </c>
    </row>
    <row r="244" spans="1:17" ht="14.4" customHeight="1" x14ac:dyDescent="0.3">
      <c r="A244" s="831" t="s">
        <v>7425</v>
      </c>
      <c r="B244" s="832" t="s">
        <v>7131</v>
      </c>
      <c r="C244" s="832" t="s">
        <v>5209</v>
      </c>
      <c r="D244" s="832" t="s">
        <v>7537</v>
      </c>
      <c r="E244" s="832" t="s">
        <v>7538</v>
      </c>
      <c r="F244" s="849">
        <v>1</v>
      </c>
      <c r="G244" s="849">
        <v>1177</v>
      </c>
      <c r="H244" s="849"/>
      <c r="I244" s="849">
        <v>1177</v>
      </c>
      <c r="J244" s="849"/>
      <c r="K244" s="849"/>
      <c r="L244" s="849"/>
      <c r="M244" s="849"/>
      <c r="N244" s="849">
        <v>5</v>
      </c>
      <c r="O244" s="849">
        <v>5890</v>
      </c>
      <c r="P244" s="837"/>
      <c r="Q244" s="850">
        <v>1178</v>
      </c>
    </row>
    <row r="245" spans="1:17" ht="14.4" customHeight="1" x14ac:dyDescent="0.3">
      <c r="A245" s="831" t="s">
        <v>7425</v>
      </c>
      <c r="B245" s="832" t="s">
        <v>7131</v>
      </c>
      <c r="C245" s="832" t="s">
        <v>5209</v>
      </c>
      <c r="D245" s="832" t="s">
        <v>7539</v>
      </c>
      <c r="E245" s="832" t="s">
        <v>7540</v>
      </c>
      <c r="F245" s="849">
        <v>25</v>
      </c>
      <c r="G245" s="849">
        <v>128925</v>
      </c>
      <c r="H245" s="849">
        <v>0.69444444444444442</v>
      </c>
      <c r="I245" s="849">
        <v>5157</v>
      </c>
      <c r="J245" s="849">
        <v>36</v>
      </c>
      <c r="K245" s="849">
        <v>185652</v>
      </c>
      <c r="L245" s="849">
        <v>1</v>
      </c>
      <c r="M245" s="849">
        <v>5157</v>
      </c>
      <c r="N245" s="849">
        <v>27</v>
      </c>
      <c r="O245" s="849">
        <v>139266</v>
      </c>
      <c r="P245" s="837">
        <v>0.75014543339150674</v>
      </c>
      <c r="Q245" s="850">
        <v>5158</v>
      </c>
    </row>
    <row r="246" spans="1:17" ht="14.4" customHeight="1" x14ac:dyDescent="0.3">
      <c r="A246" s="831" t="s">
        <v>7425</v>
      </c>
      <c r="B246" s="832" t="s">
        <v>7131</v>
      </c>
      <c r="C246" s="832" t="s">
        <v>5209</v>
      </c>
      <c r="D246" s="832" t="s">
        <v>7541</v>
      </c>
      <c r="E246" s="832" t="s">
        <v>7542</v>
      </c>
      <c r="F246" s="849"/>
      <c r="G246" s="849"/>
      <c r="H246" s="849"/>
      <c r="I246" s="849"/>
      <c r="J246" s="849">
        <v>1</v>
      </c>
      <c r="K246" s="849">
        <v>5620</v>
      </c>
      <c r="L246" s="849">
        <v>1</v>
      </c>
      <c r="M246" s="849">
        <v>5620</v>
      </c>
      <c r="N246" s="849"/>
      <c r="O246" s="849"/>
      <c r="P246" s="837"/>
      <c r="Q246" s="850"/>
    </row>
    <row r="247" spans="1:17" ht="14.4" customHeight="1" x14ac:dyDescent="0.3">
      <c r="A247" s="831" t="s">
        <v>7425</v>
      </c>
      <c r="B247" s="832" t="s">
        <v>7131</v>
      </c>
      <c r="C247" s="832" t="s">
        <v>5209</v>
      </c>
      <c r="D247" s="832" t="s">
        <v>7543</v>
      </c>
      <c r="E247" s="832" t="s">
        <v>7544</v>
      </c>
      <c r="F247" s="849"/>
      <c r="G247" s="849"/>
      <c r="H247" s="849"/>
      <c r="I247" s="849"/>
      <c r="J247" s="849"/>
      <c r="K247" s="849"/>
      <c r="L247" s="849"/>
      <c r="M247" s="849"/>
      <c r="N247" s="849">
        <v>3</v>
      </c>
      <c r="O247" s="849">
        <v>2406</v>
      </c>
      <c r="P247" s="837"/>
      <c r="Q247" s="850">
        <v>802</v>
      </c>
    </row>
    <row r="248" spans="1:17" ht="14.4" customHeight="1" x14ac:dyDescent="0.3">
      <c r="A248" s="831" t="s">
        <v>7425</v>
      </c>
      <c r="B248" s="832" t="s">
        <v>7131</v>
      </c>
      <c r="C248" s="832" t="s">
        <v>5209</v>
      </c>
      <c r="D248" s="832" t="s">
        <v>7545</v>
      </c>
      <c r="E248" s="832" t="s">
        <v>7546</v>
      </c>
      <c r="F248" s="849">
        <v>606</v>
      </c>
      <c r="G248" s="849">
        <v>107262</v>
      </c>
      <c r="H248" s="849">
        <v>1.0394511149228129</v>
      </c>
      <c r="I248" s="849">
        <v>177</v>
      </c>
      <c r="J248" s="849">
        <v>583</v>
      </c>
      <c r="K248" s="849">
        <v>103191</v>
      </c>
      <c r="L248" s="849">
        <v>1</v>
      </c>
      <c r="M248" s="849">
        <v>177</v>
      </c>
      <c r="N248" s="849">
        <v>509</v>
      </c>
      <c r="O248" s="849">
        <v>90602</v>
      </c>
      <c r="P248" s="837">
        <v>0.87800292661181689</v>
      </c>
      <c r="Q248" s="850">
        <v>178</v>
      </c>
    </row>
    <row r="249" spans="1:17" ht="14.4" customHeight="1" x14ac:dyDescent="0.3">
      <c r="A249" s="831" t="s">
        <v>7425</v>
      </c>
      <c r="B249" s="832" t="s">
        <v>7131</v>
      </c>
      <c r="C249" s="832" t="s">
        <v>5209</v>
      </c>
      <c r="D249" s="832" t="s">
        <v>7545</v>
      </c>
      <c r="E249" s="832" t="s">
        <v>7547</v>
      </c>
      <c r="F249" s="849">
        <v>15</v>
      </c>
      <c r="G249" s="849">
        <v>2655</v>
      </c>
      <c r="H249" s="849">
        <v>0.57692307692307687</v>
      </c>
      <c r="I249" s="849">
        <v>177</v>
      </c>
      <c r="J249" s="849">
        <v>26</v>
      </c>
      <c r="K249" s="849">
        <v>4602</v>
      </c>
      <c r="L249" s="849">
        <v>1</v>
      </c>
      <c r="M249" s="849">
        <v>177</v>
      </c>
      <c r="N249" s="849">
        <v>25</v>
      </c>
      <c r="O249" s="849">
        <v>4450</v>
      </c>
      <c r="P249" s="837">
        <v>0.96697088222511951</v>
      </c>
      <c r="Q249" s="850">
        <v>178</v>
      </c>
    </row>
    <row r="250" spans="1:17" ht="14.4" customHeight="1" x14ac:dyDescent="0.3">
      <c r="A250" s="831" t="s">
        <v>7425</v>
      </c>
      <c r="B250" s="832" t="s">
        <v>7131</v>
      </c>
      <c r="C250" s="832" t="s">
        <v>5209</v>
      </c>
      <c r="D250" s="832" t="s">
        <v>7548</v>
      </c>
      <c r="E250" s="832" t="s">
        <v>7549</v>
      </c>
      <c r="F250" s="849">
        <v>292</v>
      </c>
      <c r="G250" s="849">
        <v>598016</v>
      </c>
      <c r="H250" s="849">
        <v>1.1055208009820017</v>
      </c>
      <c r="I250" s="849">
        <v>2048</v>
      </c>
      <c r="J250" s="849">
        <v>264</v>
      </c>
      <c r="K250" s="849">
        <v>540936</v>
      </c>
      <c r="L250" s="849">
        <v>1</v>
      </c>
      <c r="M250" s="849">
        <v>2049</v>
      </c>
      <c r="N250" s="849">
        <v>268</v>
      </c>
      <c r="O250" s="849">
        <v>549400</v>
      </c>
      <c r="P250" s="837">
        <v>1.0156469526894125</v>
      </c>
      <c r="Q250" s="850">
        <v>2050</v>
      </c>
    </row>
    <row r="251" spans="1:17" ht="14.4" customHeight="1" x14ac:dyDescent="0.3">
      <c r="A251" s="831" t="s">
        <v>7425</v>
      </c>
      <c r="B251" s="832" t="s">
        <v>7131</v>
      </c>
      <c r="C251" s="832" t="s">
        <v>5209</v>
      </c>
      <c r="D251" s="832" t="s">
        <v>7550</v>
      </c>
      <c r="E251" s="832" t="s">
        <v>7551</v>
      </c>
      <c r="F251" s="849"/>
      <c r="G251" s="849"/>
      <c r="H251" s="849"/>
      <c r="I251" s="849"/>
      <c r="J251" s="849">
        <v>1</v>
      </c>
      <c r="K251" s="849">
        <v>2737</v>
      </c>
      <c r="L251" s="849">
        <v>1</v>
      </c>
      <c r="M251" s="849">
        <v>2737</v>
      </c>
      <c r="N251" s="849"/>
      <c r="O251" s="849"/>
      <c r="P251" s="837"/>
      <c r="Q251" s="850"/>
    </row>
    <row r="252" spans="1:17" ht="14.4" customHeight="1" x14ac:dyDescent="0.3">
      <c r="A252" s="831" t="s">
        <v>7425</v>
      </c>
      <c r="B252" s="832" t="s">
        <v>7131</v>
      </c>
      <c r="C252" s="832" t="s">
        <v>5209</v>
      </c>
      <c r="D252" s="832" t="s">
        <v>7550</v>
      </c>
      <c r="E252" s="832" t="s">
        <v>7552</v>
      </c>
      <c r="F252" s="849">
        <v>1</v>
      </c>
      <c r="G252" s="849">
        <v>2736</v>
      </c>
      <c r="H252" s="849"/>
      <c r="I252" s="849">
        <v>2736</v>
      </c>
      <c r="J252" s="849"/>
      <c r="K252" s="849"/>
      <c r="L252" s="849"/>
      <c r="M252" s="849"/>
      <c r="N252" s="849">
        <v>2</v>
      </c>
      <c r="O252" s="849">
        <v>5474</v>
      </c>
      <c r="P252" s="837"/>
      <c r="Q252" s="850">
        <v>2737</v>
      </c>
    </row>
    <row r="253" spans="1:17" ht="14.4" customHeight="1" x14ac:dyDescent="0.3">
      <c r="A253" s="831" t="s">
        <v>7425</v>
      </c>
      <c r="B253" s="832" t="s">
        <v>7131</v>
      </c>
      <c r="C253" s="832" t="s">
        <v>5209</v>
      </c>
      <c r="D253" s="832" t="s">
        <v>7553</v>
      </c>
      <c r="E253" s="832" t="s">
        <v>7554</v>
      </c>
      <c r="F253" s="849">
        <v>8</v>
      </c>
      <c r="G253" s="849">
        <v>42152</v>
      </c>
      <c r="H253" s="849">
        <v>2</v>
      </c>
      <c r="I253" s="849">
        <v>5269</v>
      </c>
      <c r="J253" s="849">
        <v>4</v>
      </c>
      <c r="K253" s="849">
        <v>21076</v>
      </c>
      <c r="L253" s="849">
        <v>1</v>
      </c>
      <c r="M253" s="849">
        <v>5269</v>
      </c>
      <c r="N253" s="849">
        <v>2</v>
      </c>
      <c r="O253" s="849">
        <v>10540</v>
      </c>
      <c r="P253" s="837">
        <v>0.5000948946669197</v>
      </c>
      <c r="Q253" s="850">
        <v>5270</v>
      </c>
    </row>
    <row r="254" spans="1:17" ht="14.4" customHeight="1" x14ac:dyDescent="0.3">
      <c r="A254" s="831" t="s">
        <v>7425</v>
      </c>
      <c r="B254" s="832" t="s">
        <v>7131</v>
      </c>
      <c r="C254" s="832" t="s">
        <v>5209</v>
      </c>
      <c r="D254" s="832" t="s">
        <v>7555</v>
      </c>
      <c r="E254" s="832" t="s">
        <v>7556</v>
      </c>
      <c r="F254" s="849">
        <v>19</v>
      </c>
      <c r="G254" s="849">
        <v>2945</v>
      </c>
      <c r="H254" s="849">
        <v>3.1666666666666665</v>
      </c>
      <c r="I254" s="849">
        <v>155</v>
      </c>
      <c r="J254" s="849">
        <v>6</v>
      </c>
      <c r="K254" s="849">
        <v>930</v>
      </c>
      <c r="L254" s="849">
        <v>1</v>
      </c>
      <c r="M254" s="849">
        <v>155</v>
      </c>
      <c r="N254" s="849">
        <v>18</v>
      </c>
      <c r="O254" s="849">
        <v>2790</v>
      </c>
      <c r="P254" s="837">
        <v>3</v>
      </c>
      <c r="Q254" s="850">
        <v>155</v>
      </c>
    </row>
    <row r="255" spans="1:17" ht="14.4" customHeight="1" x14ac:dyDescent="0.3">
      <c r="A255" s="831" t="s">
        <v>7425</v>
      </c>
      <c r="B255" s="832" t="s">
        <v>7131</v>
      </c>
      <c r="C255" s="832" t="s">
        <v>5209</v>
      </c>
      <c r="D255" s="832" t="s">
        <v>7555</v>
      </c>
      <c r="E255" s="832" t="s">
        <v>7557</v>
      </c>
      <c r="F255" s="849">
        <v>230</v>
      </c>
      <c r="G255" s="849">
        <v>35650</v>
      </c>
      <c r="H255" s="849">
        <v>0.90551181102362199</v>
      </c>
      <c r="I255" s="849">
        <v>155</v>
      </c>
      <c r="J255" s="849">
        <v>254</v>
      </c>
      <c r="K255" s="849">
        <v>39370</v>
      </c>
      <c r="L255" s="849">
        <v>1</v>
      </c>
      <c r="M255" s="849">
        <v>155</v>
      </c>
      <c r="N255" s="849">
        <v>177</v>
      </c>
      <c r="O255" s="849">
        <v>27435</v>
      </c>
      <c r="P255" s="837">
        <v>0.69685039370078738</v>
      </c>
      <c r="Q255" s="850">
        <v>155</v>
      </c>
    </row>
    <row r="256" spans="1:17" ht="14.4" customHeight="1" x14ac:dyDescent="0.3">
      <c r="A256" s="831" t="s">
        <v>7425</v>
      </c>
      <c r="B256" s="832" t="s">
        <v>7131</v>
      </c>
      <c r="C256" s="832" t="s">
        <v>5209</v>
      </c>
      <c r="D256" s="832" t="s">
        <v>7558</v>
      </c>
      <c r="E256" s="832" t="s">
        <v>7559</v>
      </c>
      <c r="F256" s="849">
        <v>197</v>
      </c>
      <c r="G256" s="849">
        <v>39203</v>
      </c>
      <c r="H256" s="849">
        <v>0.90783410138248843</v>
      </c>
      <c r="I256" s="849">
        <v>199</v>
      </c>
      <c r="J256" s="849">
        <v>217</v>
      </c>
      <c r="K256" s="849">
        <v>43183</v>
      </c>
      <c r="L256" s="849">
        <v>1</v>
      </c>
      <c r="M256" s="849">
        <v>199</v>
      </c>
      <c r="N256" s="849">
        <v>179</v>
      </c>
      <c r="O256" s="849">
        <v>35800</v>
      </c>
      <c r="P256" s="837">
        <v>0.8290299423384202</v>
      </c>
      <c r="Q256" s="850">
        <v>200</v>
      </c>
    </row>
    <row r="257" spans="1:17" ht="14.4" customHeight="1" x14ac:dyDescent="0.3">
      <c r="A257" s="831" t="s">
        <v>7425</v>
      </c>
      <c r="B257" s="832" t="s">
        <v>7131</v>
      </c>
      <c r="C257" s="832" t="s">
        <v>5209</v>
      </c>
      <c r="D257" s="832" t="s">
        <v>7558</v>
      </c>
      <c r="E257" s="832" t="s">
        <v>7560</v>
      </c>
      <c r="F257" s="849">
        <v>6</v>
      </c>
      <c r="G257" s="849">
        <v>1194</v>
      </c>
      <c r="H257" s="849">
        <v>0.75</v>
      </c>
      <c r="I257" s="849">
        <v>199</v>
      </c>
      <c r="J257" s="849">
        <v>8</v>
      </c>
      <c r="K257" s="849">
        <v>1592</v>
      </c>
      <c r="L257" s="849">
        <v>1</v>
      </c>
      <c r="M257" s="849">
        <v>199</v>
      </c>
      <c r="N257" s="849">
        <v>13</v>
      </c>
      <c r="O257" s="849">
        <v>2600</v>
      </c>
      <c r="P257" s="837">
        <v>1.6331658291457287</v>
      </c>
      <c r="Q257" s="850">
        <v>200</v>
      </c>
    </row>
    <row r="258" spans="1:17" ht="14.4" customHeight="1" x14ac:dyDescent="0.3">
      <c r="A258" s="831" t="s">
        <v>7425</v>
      </c>
      <c r="B258" s="832" t="s">
        <v>7131</v>
      </c>
      <c r="C258" s="832" t="s">
        <v>5209</v>
      </c>
      <c r="D258" s="832" t="s">
        <v>7561</v>
      </c>
      <c r="E258" s="832" t="s">
        <v>7562</v>
      </c>
      <c r="F258" s="849">
        <v>2866</v>
      </c>
      <c r="G258" s="849">
        <v>584664</v>
      </c>
      <c r="H258" s="849">
        <v>0.99272601316245235</v>
      </c>
      <c r="I258" s="849">
        <v>204</v>
      </c>
      <c r="J258" s="849">
        <v>2887</v>
      </c>
      <c r="K258" s="849">
        <v>588948</v>
      </c>
      <c r="L258" s="849">
        <v>1</v>
      </c>
      <c r="M258" s="849">
        <v>204</v>
      </c>
      <c r="N258" s="849">
        <v>3081</v>
      </c>
      <c r="O258" s="849">
        <v>631605</v>
      </c>
      <c r="P258" s="837">
        <v>1.072429144848102</v>
      </c>
      <c r="Q258" s="850">
        <v>205</v>
      </c>
    </row>
    <row r="259" spans="1:17" ht="14.4" customHeight="1" x14ac:dyDescent="0.3">
      <c r="A259" s="831" t="s">
        <v>7425</v>
      </c>
      <c r="B259" s="832" t="s">
        <v>7131</v>
      </c>
      <c r="C259" s="832" t="s">
        <v>5209</v>
      </c>
      <c r="D259" s="832" t="s">
        <v>7563</v>
      </c>
      <c r="E259" s="832" t="s">
        <v>7564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427</v>
      </c>
      <c r="P259" s="837"/>
      <c r="Q259" s="850">
        <v>427</v>
      </c>
    </row>
    <row r="260" spans="1:17" ht="14.4" customHeight="1" x14ac:dyDescent="0.3">
      <c r="A260" s="831" t="s">
        <v>7425</v>
      </c>
      <c r="B260" s="832" t="s">
        <v>7131</v>
      </c>
      <c r="C260" s="832" t="s">
        <v>5209</v>
      </c>
      <c r="D260" s="832" t="s">
        <v>7565</v>
      </c>
      <c r="E260" s="832" t="s">
        <v>7566</v>
      </c>
      <c r="F260" s="849">
        <v>9</v>
      </c>
      <c r="G260" s="849">
        <v>1467</v>
      </c>
      <c r="H260" s="849">
        <v>3</v>
      </c>
      <c r="I260" s="849">
        <v>163</v>
      </c>
      <c r="J260" s="849">
        <v>3</v>
      </c>
      <c r="K260" s="849">
        <v>489</v>
      </c>
      <c r="L260" s="849">
        <v>1</v>
      </c>
      <c r="M260" s="849">
        <v>163</v>
      </c>
      <c r="N260" s="849">
        <v>8</v>
      </c>
      <c r="O260" s="849">
        <v>1304</v>
      </c>
      <c r="P260" s="837">
        <v>2.6666666666666665</v>
      </c>
      <c r="Q260" s="850">
        <v>163</v>
      </c>
    </row>
    <row r="261" spans="1:17" ht="14.4" customHeight="1" x14ac:dyDescent="0.3">
      <c r="A261" s="831" t="s">
        <v>7425</v>
      </c>
      <c r="B261" s="832" t="s">
        <v>7131</v>
      </c>
      <c r="C261" s="832" t="s">
        <v>5209</v>
      </c>
      <c r="D261" s="832" t="s">
        <v>7565</v>
      </c>
      <c r="E261" s="832" t="s">
        <v>7567</v>
      </c>
      <c r="F261" s="849">
        <v>48</v>
      </c>
      <c r="G261" s="849">
        <v>7824</v>
      </c>
      <c r="H261" s="849">
        <v>1.3333333333333333</v>
      </c>
      <c r="I261" s="849">
        <v>163</v>
      </c>
      <c r="J261" s="849">
        <v>36</v>
      </c>
      <c r="K261" s="849">
        <v>5868</v>
      </c>
      <c r="L261" s="849">
        <v>1</v>
      </c>
      <c r="M261" s="849">
        <v>163</v>
      </c>
      <c r="N261" s="849">
        <v>12</v>
      </c>
      <c r="O261" s="849">
        <v>1956</v>
      </c>
      <c r="P261" s="837">
        <v>0.33333333333333331</v>
      </c>
      <c r="Q261" s="850">
        <v>163</v>
      </c>
    </row>
    <row r="262" spans="1:17" ht="14.4" customHeight="1" x14ac:dyDescent="0.3">
      <c r="A262" s="831" t="s">
        <v>7425</v>
      </c>
      <c r="B262" s="832" t="s">
        <v>7131</v>
      </c>
      <c r="C262" s="832" t="s">
        <v>5209</v>
      </c>
      <c r="D262" s="832" t="s">
        <v>7568</v>
      </c>
      <c r="E262" s="832" t="s">
        <v>7569</v>
      </c>
      <c r="F262" s="849">
        <v>16</v>
      </c>
      <c r="G262" s="849">
        <v>34464</v>
      </c>
      <c r="H262" s="849">
        <v>0.84171449505434115</v>
      </c>
      <c r="I262" s="849">
        <v>2154</v>
      </c>
      <c r="J262" s="849">
        <v>19</v>
      </c>
      <c r="K262" s="849">
        <v>40945</v>
      </c>
      <c r="L262" s="849">
        <v>1</v>
      </c>
      <c r="M262" s="849">
        <v>2155</v>
      </c>
      <c r="N262" s="849">
        <v>22</v>
      </c>
      <c r="O262" s="849">
        <v>47432</v>
      </c>
      <c r="P262" s="837">
        <v>1.1584320429844914</v>
      </c>
      <c r="Q262" s="850">
        <v>2156</v>
      </c>
    </row>
    <row r="263" spans="1:17" ht="14.4" customHeight="1" x14ac:dyDescent="0.3">
      <c r="A263" s="831" t="s">
        <v>7425</v>
      </c>
      <c r="B263" s="832" t="s">
        <v>7131</v>
      </c>
      <c r="C263" s="832" t="s">
        <v>5209</v>
      </c>
      <c r="D263" s="832" t="s">
        <v>7568</v>
      </c>
      <c r="E263" s="832" t="s">
        <v>7570</v>
      </c>
      <c r="F263" s="849">
        <v>222</v>
      </c>
      <c r="G263" s="849">
        <v>478188</v>
      </c>
      <c r="H263" s="849">
        <v>1.0466838856542486</v>
      </c>
      <c r="I263" s="849">
        <v>2154</v>
      </c>
      <c r="J263" s="849">
        <v>212</v>
      </c>
      <c r="K263" s="849">
        <v>456860</v>
      </c>
      <c r="L263" s="849">
        <v>1</v>
      </c>
      <c r="M263" s="849">
        <v>2155</v>
      </c>
      <c r="N263" s="849">
        <v>188</v>
      </c>
      <c r="O263" s="849">
        <v>405328</v>
      </c>
      <c r="P263" s="837">
        <v>0.88720395744867142</v>
      </c>
      <c r="Q263" s="850">
        <v>2156</v>
      </c>
    </row>
    <row r="264" spans="1:17" ht="14.4" customHeight="1" x14ac:dyDescent="0.3">
      <c r="A264" s="831" t="s">
        <v>7425</v>
      </c>
      <c r="B264" s="832" t="s">
        <v>7131</v>
      </c>
      <c r="C264" s="832" t="s">
        <v>5209</v>
      </c>
      <c r="D264" s="832" t="s">
        <v>7571</v>
      </c>
      <c r="E264" s="832" t="s">
        <v>7530</v>
      </c>
      <c r="F264" s="849">
        <v>12</v>
      </c>
      <c r="G264" s="849">
        <v>22656</v>
      </c>
      <c r="H264" s="849">
        <v>5.9968237162519848</v>
      </c>
      <c r="I264" s="849">
        <v>1888</v>
      </c>
      <c r="J264" s="849">
        <v>2</v>
      </c>
      <c r="K264" s="849">
        <v>3778</v>
      </c>
      <c r="L264" s="849">
        <v>1</v>
      </c>
      <c r="M264" s="849">
        <v>1889</v>
      </c>
      <c r="N264" s="849">
        <v>16</v>
      </c>
      <c r="O264" s="849">
        <v>30224</v>
      </c>
      <c r="P264" s="837">
        <v>8</v>
      </c>
      <c r="Q264" s="850">
        <v>1889</v>
      </c>
    </row>
    <row r="265" spans="1:17" ht="14.4" customHeight="1" x14ac:dyDescent="0.3">
      <c r="A265" s="831" t="s">
        <v>7425</v>
      </c>
      <c r="B265" s="832" t="s">
        <v>7131</v>
      </c>
      <c r="C265" s="832" t="s">
        <v>5209</v>
      </c>
      <c r="D265" s="832" t="s">
        <v>7572</v>
      </c>
      <c r="E265" s="832" t="s">
        <v>7573</v>
      </c>
      <c r="F265" s="849">
        <v>4</v>
      </c>
      <c r="G265" s="849">
        <v>652</v>
      </c>
      <c r="H265" s="849">
        <v>2</v>
      </c>
      <c r="I265" s="849">
        <v>163</v>
      </c>
      <c r="J265" s="849">
        <v>2</v>
      </c>
      <c r="K265" s="849">
        <v>326</v>
      </c>
      <c r="L265" s="849">
        <v>1</v>
      </c>
      <c r="M265" s="849">
        <v>163</v>
      </c>
      <c r="N265" s="849">
        <v>1</v>
      </c>
      <c r="O265" s="849">
        <v>163</v>
      </c>
      <c r="P265" s="837">
        <v>0.5</v>
      </c>
      <c r="Q265" s="850">
        <v>163</v>
      </c>
    </row>
    <row r="266" spans="1:17" ht="14.4" customHeight="1" x14ac:dyDescent="0.3">
      <c r="A266" s="831" t="s">
        <v>7425</v>
      </c>
      <c r="B266" s="832" t="s">
        <v>7131</v>
      </c>
      <c r="C266" s="832" t="s">
        <v>5209</v>
      </c>
      <c r="D266" s="832" t="s">
        <v>7572</v>
      </c>
      <c r="E266" s="832" t="s">
        <v>7574</v>
      </c>
      <c r="F266" s="849">
        <v>2</v>
      </c>
      <c r="G266" s="849">
        <v>326</v>
      </c>
      <c r="H266" s="849">
        <v>2</v>
      </c>
      <c r="I266" s="849">
        <v>163</v>
      </c>
      <c r="J266" s="849">
        <v>1</v>
      </c>
      <c r="K266" s="849">
        <v>163</v>
      </c>
      <c r="L266" s="849">
        <v>1</v>
      </c>
      <c r="M266" s="849">
        <v>163</v>
      </c>
      <c r="N266" s="849"/>
      <c r="O266" s="849"/>
      <c r="P266" s="837"/>
      <c r="Q266" s="850"/>
    </row>
    <row r="267" spans="1:17" ht="14.4" customHeight="1" x14ac:dyDescent="0.3">
      <c r="A267" s="831" t="s">
        <v>7425</v>
      </c>
      <c r="B267" s="832" t="s">
        <v>7131</v>
      </c>
      <c r="C267" s="832" t="s">
        <v>5209</v>
      </c>
      <c r="D267" s="832" t="s">
        <v>7575</v>
      </c>
      <c r="E267" s="832" t="s">
        <v>7576</v>
      </c>
      <c r="F267" s="849">
        <v>5</v>
      </c>
      <c r="G267" s="849">
        <v>42295</v>
      </c>
      <c r="H267" s="849"/>
      <c r="I267" s="849">
        <v>8459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7425</v>
      </c>
      <c r="B268" s="832" t="s">
        <v>7131</v>
      </c>
      <c r="C268" s="832" t="s">
        <v>5209</v>
      </c>
      <c r="D268" s="832" t="s">
        <v>7575</v>
      </c>
      <c r="E268" s="832" t="s">
        <v>7577</v>
      </c>
      <c r="F268" s="849">
        <v>2</v>
      </c>
      <c r="G268" s="849">
        <v>16918</v>
      </c>
      <c r="H268" s="849">
        <v>0.9998817966903073</v>
      </c>
      <c r="I268" s="849">
        <v>8459</v>
      </c>
      <c r="J268" s="849">
        <v>2</v>
      </c>
      <c r="K268" s="849">
        <v>16920</v>
      </c>
      <c r="L268" s="849">
        <v>1</v>
      </c>
      <c r="M268" s="849">
        <v>8460</v>
      </c>
      <c r="N268" s="849">
        <v>8</v>
      </c>
      <c r="O268" s="849">
        <v>67696</v>
      </c>
      <c r="P268" s="837">
        <v>4.0009456264775416</v>
      </c>
      <c r="Q268" s="850">
        <v>8462</v>
      </c>
    </row>
    <row r="269" spans="1:17" ht="14.4" customHeight="1" x14ac:dyDescent="0.3">
      <c r="A269" s="831" t="s">
        <v>7425</v>
      </c>
      <c r="B269" s="832" t="s">
        <v>7131</v>
      </c>
      <c r="C269" s="832" t="s">
        <v>5209</v>
      </c>
      <c r="D269" s="832" t="s">
        <v>7578</v>
      </c>
      <c r="E269" s="832" t="s">
        <v>7579</v>
      </c>
      <c r="F269" s="849"/>
      <c r="G269" s="849"/>
      <c r="H269" s="849"/>
      <c r="I269" s="849"/>
      <c r="J269" s="849">
        <v>3</v>
      </c>
      <c r="K269" s="849">
        <v>6159</v>
      </c>
      <c r="L269" s="849">
        <v>1</v>
      </c>
      <c r="M269" s="849">
        <v>2053</v>
      </c>
      <c r="N269" s="849">
        <v>2</v>
      </c>
      <c r="O269" s="849">
        <v>4110</v>
      </c>
      <c r="P269" s="837">
        <v>0.6673161227471992</v>
      </c>
      <c r="Q269" s="850">
        <v>2055</v>
      </c>
    </row>
    <row r="270" spans="1:17" ht="14.4" customHeight="1" x14ac:dyDescent="0.3">
      <c r="A270" s="831" t="s">
        <v>7425</v>
      </c>
      <c r="B270" s="832" t="s">
        <v>7131</v>
      </c>
      <c r="C270" s="832" t="s">
        <v>5209</v>
      </c>
      <c r="D270" s="832" t="s">
        <v>7580</v>
      </c>
      <c r="E270" s="832" t="s">
        <v>7581</v>
      </c>
      <c r="F270" s="849">
        <v>28</v>
      </c>
      <c r="G270" s="849">
        <v>7924</v>
      </c>
      <c r="H270" s="849">
        <v>1.037037037037037</v>
      </c>
      <c r="I270" s="849">
        <v>283</v>
      </c>
      <c r="J270" s="849">
        <v>27</v>
      </c>
      <c r="K270" s="849">
        <v>7641</v>
      </c>
      <c r="L270" s="849">
        <v>1</v>
      </c>
      <c r="M270" s="849">
        <v>283</v>
      </c>
      <c r="N270" s="849">
        <v>6</v>
      </c>
      <c r="O270" s="849">
        <v>1704</v>
      </c>
      <c r="P270" s="837">
        <v>0.22300745975657638</v>
      </c>
      <c r="Q270" s="850">
        <v>284</v>
      </c>
    </row>
    <row r="271" spans="1:17" ht="14.4" customHeight="1" x14ac:dyDescent="0.3">
      <c r="A271" s="831" t="s">
        <v>7582</v>
      </c>
      <c r="B271" s="832" t="s">
        <v>7583</v>
      </c>
      <c r="C271" s="832" t="s">
        <v>5209</v>
      </c>
      <c r="D271" s="832" t="s">
        <v>7584</v>
      </c>
      <c r="E271" s="832" t="s">
        <v>7585</v>
      </c>
      <c r="F271" s="849">
        <v>433</v>
      </c>
      <c r="G271" s="849">
        <v>91363</v>
      </c>
      <c r="H271" s="849">
        <v>0.76909413854351683</v>
      </c>
      <c r="I271" s="849">
        <v>211</v>
      </c>
      <c r="J271" s="849">
        <v>563</v>
      </c>
      <c r="K271" s="849">
        <v>118793</v>
      </c>
      <c r="L271" s="849">
        <v>1</v>
      </c>
      <c r="M271" s="849">
        <v>211</v>
      </c>
      <c r="N271" s="849">
        <v>509</v>
      </c>
      <c r="O271" s="849">
        <v>107908</v>
      </c>
      <c r="P271" s="837">
        <v>0.90837002180263149</v>
      </c>
      <c r="Q271" s="850">
        <v>212</v>
      </c>
    </row>
    <row r="272" spans="1:17" ht="14.4" customHeight="1" x14ac:dyDescent="0.3">
      <c r="A272" s="831" t="s">
        <v>7582</v>
      </c>
      <c r="B272" s="832" t="s">
        <v>7583</v>
      </c>
      <c r="C272" s="832" t="s">
        <v>5209</v>
      </c>
      <c r="D272" s="832" t="s">
        <v>7586</v>
      </c>
      <c r="E272" s="832" t="s">
        <v>7587</v>
      </c>
      <c r="F272" s="849">
        <v>164</v>
      </c>
      <c r="G272" s="849">
        <v>49364</v>
      </c>
      <c r="H272" s="849">
        <v>1.9069767441860466</v>
      </c>
      <c r="I272" s="849">
        <v>301</v>
      </c>
      <c r="J272" s="849">
        <v>86</v>
      </c>
      <c r="K272" s="849">
        <v>25886</v>
      </c>
      <c r="L272" s="849">
        <v>1</v>
      </c>
      <c r="M272" s="849">
        <v>301</v>
      </c>
      <c r="N272" s="849">
        <v>266</v>
      </c>
      <c r="O272" s="849">
        <v>80332</v>
      </c>
      <c r="P272" s="837">
        <v>3.1032990805840996</v>
      </c>
      <c r="Q272" s="850">
        <v>302</v>
      </c>
    </row>
    <row r="273" spans="1:17" ht="14.4" customHeight="1" x14ac:dyDescent="0.3">
      <c r="A273" s="831" t="s">
        <v>7582</v>
      </c>
      <c r="B273" s="832" t="s">
        <v>7583</v>
      </c>
      <c r="C273" s="832" t="s">
        <v>5209</v>
      </c>
      <c r="D273" s="832" t="s">
        <v>7588</v>
      </c>
      <c r="E273" s="832" t="s">
        <v>7589</v>
      </c>
      <c r="F273" s="849"/>
      <c r="G273" s="849"/>
      <c r="H273" s="849"/>
      <c r="I273" s="849"/>
      <c r="J273" s="849"/>
      <c r="K273" s="849"/>
      <c r="L273" s="849"/>
      <c r="M273" s="849"/>
      <c r="N273" s="849">
        <v>3</v>
      </c>
      <c r="O273" s="849">
        <v>300</v>
      </c>
      <c r="P273" s="837"/>
      <c r="Q273" s="850">
        <v>100</v>
      </c>
    </row>
    <row r="274" spans="1:17" ht="14.4" customHeight="1" x14ac:dyDescent="0.3">
      <c r="A274" s="831" t="s">
        <v>7582</v>
      </c>
      <c r="B274" s="832" t="s">
        <v>7583</v>
      </c>
      <c r="C274" s="832" t="s">
        <v>5209</v>
      </c>
      <c r="D274" s="832" t="s">
        <v>7588</v>
      </c>
      <c r="E274" s="832" t="s">
        <v>7590</v>
      </c>
      <c r="F274" s="849"/>
      <c r="G274" s="849"/>
      <c r="H274" s="849"/>
      <c r="I274" s="849"/>
      <c r="J274" s="849"/>
      <c r="K274" s="849"/>
      <c r="L274" s="849"/>
      <c r="M274" s="849"/>
      <c r="N274" s="849">
        <v>6</v>
      </c>
      <c r="O274" s="849">
        <v>600</v>
      </c>
      <c r="P274" s="837"/>
      <c r="Q274" s="850">
        <v>100</v>
      </c>
    </row>
    <row r="275" spans="1:17" ht="14.4" customHeight="1" x14ac:dyDescent="0.3">
      <c r="A275" s="831" t="s">
        <v>7582</v>
      </c>
      <c r="B275" s="832" t="s">
        <v>7583</v>
      </c>
      <c r="C275" s="832" t="s">
        <v>5209</v>
      </c>
      <c r="D275" s="832" t="s">
        <v>7591</v>
      </c>
      <c r="E275" s="832" t="s">
        <v>7592</v>
      </c>
      <c r="F275" s="849">
        <v>28</v>
      </c>
      <c r="G275" s="849">
        <v>3836</v>
      </c>
      <c r="H275" s="849">
        <v>0.8</v>
      </c>
      <c r="I275" s="849">
        <v>137</v>
      </c>
      <c r="J275" s="849">
        <v>35</v>
      </c>
      <c r="K275" s="849">
        <v>4795</v>
      </c>
      <c r="L275" s="849">
        <v>1</v>
      </c>
      <c r="M275" s="849">
        <v>137</v>
      </c>
      <c r="N275" s="849">
        <v>31</v>
      </c>
      <c r="O275" s="849">
        <v>4247</v>
      </c>
      <c r="P275" s="837">
        <v>0.88571428571428568</v>
      </c>
      <c r="Q275" s="850">
        <v>137</v>
      </c>
    </row>
    <row r="276" spans="1:17" ht="14.4" customHeight="1" x14ac:dyDescent="0.3">
      <c r="A276" s="831" t="s">
        <v>7582</v>
      </c>
      <c r="B276" s="832" t="s">
        <v>7583</v>
      </c>
      <c r="C276" s="832" t="s">
        <v>5209</v>
      </c>
      <c r="D276" s="832" t="s">
        <v>7593</v>
      </c>
      <c r="E276" s="832" t="s">
        <v>7594</v>
      </c>
      <c r="F276" s="849">
        <v>1</v>
      </c>
      <c r="G276" s="849">
        <v>639</v>
      </c>
      <c r="H276" s="849">
        <v>1</v>
      </c>
      <c r="I276" s="849">
        <v>639</v>
      </c>
      <c r="J276" s="849">
        <v>1</v>
      </c>
      <c r="K276" s="849">
        <v>639</v>
      </c>
      <c r="L276" s="849">
        <v>1</v>
      </c>
      <c r="M276" s="849">
        <v>639</v>
      </c>
      <c r="N276" s="849">
        <v>2</v>
      </c>
      <c r="O276" s="849">
        <v>1280</v>
      </c>
      <c r="P276" s="837">
        <v>2.0031298904538342</v>
      </c>
      <c r="Q276" s="850">
        <v>640</v>
      </c>
    </row>
    <row r="277" spans="1:17" ht="14.4" customHeight="1" x14ac:dyDescent="0.3">
      <c r="A277" s="831" t="s">
        <v>7582</v>
      </c>
      <c r="B277" s="832" t="s">
        <v>7583</v>
      </c>
      <c r="C277" s="832" t="s">
        <v>5209</v>
      </c>
      <c r="D277" s="832" t="s">
        <v>7595</v>
      </c>
      <c r="E277" s="832" t="s">
        <v>7596</v>
      </c>
      <c r="F277" s="849">
        <v>7</v>
      </c>
      <c r="G277" s="849">
        <v>1211</v>
      </c>
      <c r="H277" s="849">
        <v>1.1666666666666667</v>
      </c>
      <c r="I277" s="849">
        <v>173</v>
      </c>
      <c r="J277" s="849">
        <v>6</v>
      </c>
      <c r="K277" s="849">
        <v>1038</v>
      </c>
      <c r="L277" s="849">
        <v>1</v>
      </c>
      <c r="M277" s="849">
        <v>173</v>
      </c>
      <c r="N277" s="849">
        <v>12</v>
      </c>
      <c r="O277" s="849">
        <v>2088</v>
      </c>
      <c r="P277" s="837">
        <v>2.0115606936416186</v>
      </c>
      <c r="Q277" s="850">
        <v>174</v>
      </c>
    </row>
    <row r="278" spans="1:17" ht="14.4" customHeight="1" x14ac:dyDescent="0.3">
      <c r="A278" s="831" t="s">
        <v>7582</v>
      </c>
      <c r="B278" s="832" t="s">
        <v>7583</v>
      </c>
      <c r="C278" s="832" t="s">
        <v>5209</v>
      </c>
      <c r="D278" s="832" t="s">
        <v>7597</v>
      </c>
      <c r="E278" s="832" t="s">
        <v>7598</v>
      </c>
      <c r="F278" s="849">
        <v>2</v>
      </c>
      <c r="G278" s="849">
        <v>546</v>
      </c>
      <c r="H278" s="849"/>
      <c r="I278" s="849">
        <v>273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7582</v>
      </c>
      <c r="B279" s="832" t="s">
        <v>7583</v>
      </c>
      <c r="C279" s="832" t="s">
        <v>5209</v>
      </c>
      <c r="D279" s="832" t="s">
        <v>7597</v>
      </c>
      <c r="E279" s="832" t="s">
        <v>7599</v>
      </c>
      <c r="F279" s="849">
        <v>103</v>
      </c>
      <c r="G279" s="849">
        <v>28119</v>
      </c>
      <c r="H279" s="849"/>
      <c r="I279" s="849">
        <v>273</v>
      </c>
      <c r="J279" s="849"/>
      <c r="K279" s="849"/>
      <c r="L279" s="849"/>
      <c r="M279" s="849"/>
      <c r="N279" s="849">
        <v>154</v>
      </c>
      <c r="O279" s="849">
        <v>42196</v>
      </c>
      <c r="P279" s="837"/>
      <c r="Q279" s="850">
        <v>274</v>
      </c>
    </row>
    <row r="280" spans="1:17" ht="14.4" customHeight="1" x14ac:dyDescent="0.3">
      <c r="A280" s="831" t="s">
        <v>7582</v>
      </c>
      <c r="B280" s="832" t="s">
        <v>7583</v>
      </c>
      <c r="C280" s="832" t="s">
        <v>5209</v>
      </c>
      <c r="D280" s="832" t="s">
        <v>7600</v>
      </c>
      <c r="E280" s="832" t="s">
        <v>7601</v>
      </c>
      <c r="F280" s="849">
        <v>143</v>
      </c>
      <c r="G280" s="849">
        <v>20306</v>
      </c>
      <c r="H280" s="849">
        <v>0.73333333333333328</v>
      </c>
      <c r="I280" s="849">
        <v>142</v>
      </c>
      <c r="J280" s="849">
        <v>195</v>
      </c>
      <c r="K280" s="849">
        <v>27690</v>
      </c>
      <c r="L280" s="849">
        <v>1</v>
      </c>
      <c r="M280" s="849">
        <v>142</v>
      </c>
      <c r="N280" s="849">
        <v>175</v>
      </c>
      <c r="O280" s="849">
        <v>24850</v>
      </c>
      <c r="P280" s="837">
        <v>0.89743589743589747</v>
      </c>
      <c r="Q280" s="850">
        <v>142</v>
      </c>
    </row>
    <row r="281" spans="1:17" ht="14.4" customHeight="1" x14ac:dyDescent="0.3">
      <c r="A281" s="831" t="s">
        <v>7582</v>
      </c>
      <c r="B281" s="832" t="s">
        <v>7583</v>
      </c>
      <c r="C281" s="832" t="s">
        <v>5209</v>
      </c>
      <c r="D281" s="832" t="s">
        <v>7602</v>
      </c>
      <c r="E281" s="832" t="s">
        <v>7601</v>
      </c>
      <c r="F281" s="849">
        <v>28</v>
      </c>
      <c r="G281" s="849">
        <v>2184</v>
      </c>
      <c r="H281" s="849">
        <v>0.8</v>
      </c>
      <c r="I281" s="849">
        <v>78</v>
      </c>
      <c r="J281" s="849">
        <v>35</v>
      </c>
      <c r="K281" s="849">
        <v>2730</v>
      </c>
      <c r="L281" s="849">
        <v>1</v>
      </c>
      <c r="M281" s="849">
        <v>78</v>
      </c>
      <c r="N281" s="849">
        <v>31</v>
      </c>
      <c r="O281" s="849">
        <v>2418</v>
      </c>
      <c r="P281" s="837">
        <v>0.88571428571428568</v>
      </c>
      <c r="Q281" s="850">
        <v>78</v>
      </c>
    </row>
    <row r="282" spans="1:17" ht="14.4" customHeight="1" x14ac:dyDescent="0.3">
      <c r="A282" s="831" t="s">
        <v>7582</v>
      </c>
      <c r="B282" s="832" t="s">
        <v>7583</v>
      </c>
      <c r="C282" s="832" t="s">
        <v>5209</v>
      </c>
      <c r="D282" s="832" t="s">
        <v>7603</v>
      </c>
      <c r="E282" s="832" t="s">
        <v>7604</v>
      </c>
      <c r="F282" s="849">
        <v>143</v>
      </c>
      <c r="G282" s="849">
        <v>44759</v>
      </c>
      <c r="H282" s="849">
        <v>0.73476590715083068</v>
      </c>
      <c r="I282" s="849">
        <v>313</v>
      </c>
      <c r="J282" s="849">
        <v>194</v>
      </c>
      <c r="K282" s="849">
        <v>60916</v>
      </c>
      <c r="L282" s="849">
        <v>1</v>
      </c>
      <c r="M282" s="849">
        <v>314</v>
      </c>
      <c r="N282" s="849">
        <v>175</v>
      </c>
      <c r="O282" s="849">
        <v>54950</v>
      </c>
      <c r="P282" s="837">
        <v>0.90206185567010311</v>
      </c>
      <c r="Q282" s="850">
        <v>314</v>
      </c>
    </row>
    <row r="283" spans="1:17" ht="14.4" customHeight="1" x14ac:dyDescent="0.3">
      <c r="A283" s="831" t="s">
        <v>7582</v>
      </c>
      <c r="B283" s="832" t="s">
        <v>7583</v>
      </c>
      <c r="C283" s="832" t="s">
        <v>5209</v>
      </c>
      <c r="D283" s="832" t="s">
        <v>7605</v>
      </c>
      <c r="E283" s="832" t="s">
        <v>7606</v>
      </c>
      <c r="F283" s="849">
        <v>6</v>
      </c>
      <c r="G283" s="849">
        <v>978</v>
      </c>
      <c r="H283" s="849">
        <v>3.0769230769230771E-2</v>
      </c>
      <c r="I283" s="849">
        <v>163</v>
      </c>
      <c r="J283" s="849">
        <v>195</v>
      </c>
      <c r="K283" s="849">
        <v>31785</v>
      </c>
      <c r="L283" s="849">
        <v>1</v>
      </c>
      <c r="M283" s="849">
        <v>163</v>
      </c>
      <c r="N283" s="849">
        <v>27</v>
      </c>
      <c r="O283" s="849">
        <v>4401</v>
      </c>
      <c r="P283" s="837">
        <v>0.13846153846153847</v>
      </c>
      <c r="Q283" s="850">
        <v>163</v>
      </c>
    </row>
    <row r="284" spans="1:17" ht="14.4" customHeight="1" x14ac:dyDescent="0.3">
      <c r="A284" s="831" t="s">
        <v>7582</v>
      </c>
      <c r="B284" s="832" t="s">
        <v>7583</v>
      </c>
      <c r="C284" s="832" t="s">
        <v>5209</v>
      </c>
      <c r="D284" s="832" t="s">
        <v>7605</v>
      </c>
      <c r="E284" s="832" t="s">
        <v>7607</v>
      </c>
      <c r="F284" s="849">
        <v>5</v>
      </c>
      <c r="G284" s="849">
        <v>815</v>
      </c>
      <c r="H284" s="849"/>
      <c r="I284" s="849">
        <v>163</v>
      </c>
      <c r="J284" s="849"/>
      <c r="K284" s="849"/>
      <c r="L284" s="849"/>
      <c r="M284" s="849"/>
      <c r="N284" s="849">
        <v>4</v>
      </c>
      <c r="O284" s="849">
        <v>652</v>
      </c>
      <c r="P284" s="837"/>
      <c r="Q284" s="850">
        <v>163</v>
      </c>
    </row>
    <row r="285" spans="1:17" ht="14.4" customHeight="1" x14ac:dyDescent="0.3">
      <c r="A285" s="831" t="s">
        <v>7582</v>
      </c>
      <c r="B285" s="832" t="s">
        <v>7583</v>
      </c>
      <c r="C285" s="832" t="s">
        <v>5209</v>
      </c>
      <c r="D285" s="832" t="s">
        <v>7608</v>
      </c>
      <c r="E285" s="832" t="s">
        <v>7585</v>
      </c>
      <c r="F285" s="849">
        <v>96</v>
      </c>
      <c r="G285" s="849">
        <v>6912</v>
      </c>
      <c r="H285" s="849">
        <v>0.93203883495145634</v>
      </c>
      <c r="I285" s="849">
        <v>72</v>
      </c>
      <c r="J285" s="849">
        <v>103</v>
      </c>
      <c r="K285" s="849">
        <v>7416</v>
      </c>
      <c r="L285" s="849">
        <v>1</v>
      </c>
      <c r="M285" s="849">
        <v>72</v>
      </c>
      <c r="N285" s="849">
        <v>129</v>
      </c>
      <c r="O285" s="849">
        <v>9288</v>
      </c>
      <c r="P285" s="837">
        <v>1.2524271844660195</v>
      </c>
      <c r="Q285" s="850">
        <v>72</v>
      </c>
    </row>
    <row r="286" spans="1:17" ht="14.4" customHeight="1" x14ac:dyDescent="0.3">
      <c r="A286" s="831" t="s">
        <v>7582</v>
      </c>
      <c r="B286" s="832" t="s">
        <v>7583</v>
      </c>
      <c r="C286" s="832" t="s">
        <v>5209</v>
      </c>
      <c r="D286" s="832" t="s">
        <v>7609</v>
      </c>
      <c r="E286" s="832" t="s">
        <v>7610</v>
      </c>
      <c r="F286" s="849">
        <v>6</v>
      </c>
      <c r="G286" s="849">
        <v>7266</v>
      </c>
      <c r="H286" s="849">
        <v>1</v>
      </c>
      <c r="I286" s="849">
        <v>1211</v>
      </c>
      <c r="J286" s="849">
        <v>6</v>
      </c>
      <c r="K286" s="849">
        <v>7266</v>
      </c>
      <c r="L286" s="849">
        <v>1</v>
      </c>
      <c r="M286" s="849">
        <v>1211</v>
      </c>
      <c r="N286" s="849">
        <v>15</v>
      </c>
      <c r="O286" s="849">
        <v>18180</v>
      </c>
      <c r="P286" s="837">
        <v>2.5020644095788604</v>
      </c>
      <c r="Q286" s="850">
        <v>1212</v>
      </c>
    </row>
    <row r="287" spans="1:17" ht="14.4" customHeight="1" x14ac:dyDescent="0.3">
      <c r="A287" s="831" t="s">
        <v>7582</v>
      </c>
      <c r="B287" s="832" t="s">
        <v>7583</v>
      </c>
      <c r="C287" s="832" t="s">
        <v>5209</v>
      </c>
      <c r="D287" s="832" t="s">
        <v>7611</v>
      </c>
      <c r="E287" s="832" t="s">
        <v>7612</v>
      </c>
      <c r="F287" s="849">
        <v>4</v>
      </c>
      <c r="G287" s="849">
        <v>456</v>
      </c>
      <c r="H287" s="849"/>
      <c r="I287" s="849">
        <v>114</v>
      </c>
      <c r="J287" s="849"/>
      <c r="K287" s="849"/>
      <c r="L287" s="849"/>
      <c r="M287" s="849"/>
      <c r="N287" s="849">
        <v>3</v>
      </c>
      <c r="O287" s="849">
        <v>345</v>
      </c>
      <c r="P287" s="837"/>
      <c r="Q287" s="850">
        <v>115</v>
      </c>
    </row>
    <row r="288" spans="1:17" ht="14.4" customHeight="1" x14ac:dyDescent="0.3">
      <c r="A288" s="831" t="s">
        <v>7582</v>
      </c>
      <c r="B288" s="832" t="s">
        <v>7583</v>
      </c>
      <c r="C288" s="832" t="s">
        <v>5209</v>
      </c>
      <c r="D288" s="832" t="s">
        <v>7611</v>
      </c>
      <c r="E288" s="832" t="s">
        <v>7613</v>
      </c>
      <c r="F288" s="849">
        <v>3</v>
      </c>
      <c r="G288" s="849">
        <v>342</v>
      </c>
      <c r="H288" s="849">
        <v>0.6</v>
      </c>
      <c r="I288" s="849">
        <v>114</v>
      </c>
      <c r="J288" s="849">
        <v>5</v>
      </c>
      <c r="K288" s="849">
        <v>570</v>
      </c>
      <c r="L288" s="849">
        <v>1</v>
      </c>
      <c r="M288" s="849">
        <v>114</v>
      </c>
      <c r="N288" s="849">
        <v>5</v>
      </c>
      <c r="O288" s="849">
        <v>575</v>
      </c>
      <c r="P288" s="837">
        <v>1.0087719298245614</v>
      </c>
      <c r="Q288" s="850">
        <v>115</v>
      </c>
    </row>
    <row r="289" spans="1:17" ht="14.4" customHeight="1" x14ac:dyDescent="0.3">
      <c r="A289" s="831" t="s">
        <v>7582</v>
      </c>
      <c r="B289" s="832" t="s">
        <v>7583</v>
      </c>
      <c r="C289" s="832" t="s">
        <v>5209</v>
      </c>
      <c r="D289" s="832" t="s">
        <v>7614</v>
      </c>
      <c r="E289" s="832" t="s">
        <v>7615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302</v>
      </c>
      <c r="P289" s="837"/>
      <c r="Q289" s="850">
        <v>302</v>
      </c>
    </row>
    <row r="290" spans="1:17" ht="14.4" customHeight="1" x14ac:dyDescent="0.3">
      <c r="A290" s="831" t="s">
        <v>7616</v>
      </c>
      <c r="B290" s="832" t="s">
        <v>7617</v>
      </c>
      <c r="C290" s="832" t="s">
        <v>5209</v>
      </c>
      <c r="D290" s="832" t="s">
        <v>7618</v>
      </c>
      <c r="E290" s="832" t="s">
        <v>7619</v>
      </c>
      <c r="F290" s="849">
        <v>18</v>
      </c>
      <c r="G290" s="849">
        <v>1044</v>
      </c>
      <c r="H290" s="849">
        <v>1.2</v>
      </c>
      <c r="I290" s="849">
        <v>58</v>
      </c>
      <c r="J290" s="849">
        <v>15</v>
      </c>
      <c r="K290" s="849">
        <v>870</v>
      </c>
      <c r="L290" s="849">
        <v>1</v>
      </c>
      <c r="M290" s="849">
        <v>58</v>
      </c>
      <c r="N290" s="849">
        <v>2</v>
      </c>
      <c r="O290" s="849">
        <v>116</v>
      </c>
      <c r="P290" s="837">
        <v>0.13333333333333333</v>
      </c>
      <c r="Q290" s="850">
        <v>58</v>
      </c>
    </row>
    <row r="291" spans="1:17" ht="14.4" customHeight="1" x14ac:dyDescent="0.3">
      <c r="A291" s="831" t="s">
        <v>7616</v>
      </c>
      <c r="B291" s="832" t="s">
        <v>7617</v>
      </c>
      <c r="C291" s="832" t="s">
        <v>5209</v>
      </c>
      <c r="D291" s="832" t="s">
        <v>7620</v>
      </c>
      <c r="E291" s="832" t="s">
        <v>7621</v>
      </c>
      <c r="F291" s="849">
        <v>6</v>
      </c>
      <c r="G291" s="849">
        <v>786</v>
      </c>
      <c r="H291" s="849">
        <v>1.5</v>
      </c>
      <c r="I291" s="849">
        <v>131</v>
      </c>
      <c r="J291" s="849">
        <v>4</v>
      </c>
      <c r="K291" s="849">
        <v>524</v>
      </c>
      <c r="L291" s="849">
        <v>1</v>
      </c>
      <c r="M291" s="849">
        <v>131</v>
      </c>
      <c r="N291" s="849">
        <v>4</v>
      </c>
      <c r="O291" s="849">
        <v>528</v>
      </c>
      <c r="P291" s="837">
        <v>1.0076335877862594</v>
      </c>
      <c r="Q291" s="850">
        <v>132</v>
      </c>
    </row>
    <row r="292" spans="1:17" ht="14.4" customHeight="1" x14ac:dyDescent="0.3">
      <c r="A292" s="831" t="s">
        <v>7616</v>
      </c>
      <c r="B292" s="832" t="s">
        <v>7617</v>
      </c>
      <c r="C292" s="832" t="s">
        <v>5209</v>
      </c>
      <c r="D292" s="832" t="s">
        <v>7622</v>
      </c>
      <c r="E292" s="832" t="s">
        <v>7623</v>
      </c>
      <c r="F292" s="849">
        <v>1</v>
      </c>
      <c r="G292" s="849">
        <v>189</v>
      </c>
      <c r="H292" s="849">
        <v>0.25</v>
      </c>
      <c r="I292" s="849">
        <v>189</v>
      </c>
      <c r="J292" s="849">
        <v>4</v>
      </c>
      <c r="K292" s="849">
        <v>756</v>
      </c>
      <c r="L292" s="849">
        <v>1</v>
      </c>
      <c r="M292" s="849">
        <v>189</v>
      </c>
      <c r="N292" s="849">
        <v>1</v>
      </c>
      <c r="O292" s="849">
        <v>190</v>
      </c>
      <c r="P292" s="837">
        <v>0.25132275132275134</v>
      </c>
      <c r="Q292" s="850">
        <v>190</v>
      </c>
    </row>
    <row r="293" spans="1:17" ht="14.4" customHeight="1" x14ac:dyDescent="0.3">
      <c r="A293" s="831" t="s">
        <v>7616</v>
      </c>
      <c r="B293" s="832" t="s">
        <v>7617</v>
      </c>
      <c r="C293" s="832" t="s">
        <v>5209</v>
      </c>
      <c r="D293" s="832" t="s">
        <v>7624</v>
      </c>
      <c r="E293" s="832" t="s">
        <v>7625</v>
      </c>
      <c r="F293" s="849">
        <v>1</v>
      </c>
      <c r="G293" s="849">
        <v>179</v>
      </c>
      <c r="H293" s="849">
        <v>0.49722222222222223</v>
      </c>
      <c r="I293" s="849">
        <v>179</v>
      </c>
      <c r="J293" s="849">
        <v>2</v>
      </c>
      <c r="K293" s="849">
        <v>360</v>
      </c>
      <c r="L293" s="849">
        <v>1</v>
      </c>
      <c r="M293" s="849">
        <v>180</v>
      </c>
      <c r="N293" s="849">
        <v>1</v>
      </c>
      <c r="O293" s="849">
        <v>180</v>
      </c>
      <c r="P293" s="837">
        <v>0.5</v>
      </c>
      <c r="Q293" s="850">
        <v>180</v>
      </c>
    </row>
    <row r="294" spans="1:17" ht="14.4" customHeight="1" x14ac:dyDescent="0.3">
      <c r="A294" s="831" t="s">
        <v>7616</v>
      </c>
      <c r="B294" s="832" t="s">
        <v>7617</v>
      </c>
      <c r="C294" s="832" t="s">
        <v>5209</v>
      </c>
      <c r="D294" s="832" t="s">
        <v>7626</v>
      </c>
      <c r="E294" s="832" t="s">
        <v>7627</v>
      </c>
      <c r="F294" s="849">
        <v>2</v>
      </c>
      <c r="G294" s="849">
        <v>670</v>
      </c>
      <c r="H294" s="849"/>
      <c r="I294" s="849">
        <v>335</v>
      </c>
      <c r="J294" s="849"/>
      <c r="K294" s="849"/>
      <c r="L294" s="849"/>
      <c r="M294" s="849"/>
      <c r="N294" s="849">
        <v>1</v>
      </c>
      <c r="O294" s="849">
        <v>337</v>
      </c>
      <c r="P294" s="837"/>
      <c r="Q294" s="850">
        <v>337</v>
      </c>
    </row>
    <row r="295" spans="1:17" ht="14.4" customHeight="1" x14ac:dyDescent="0.3">
      <c r="A295" s="831" t="s">
        <v>7616</v>
      </c>
      <c r="B295" s="832" t="s">
        <v>7617</v>
      </c>
      <c r="C295" s="832" t="s">
        <v>5209</v>
      </c>
      <c r="D295" s="832" t="s">
        <v>7628</v>
      </c>
      <c r="E295" s="832" t="s">
        <v>7629</v>
      </c>
      <c r="F295" s="849">
        <v>1</v>
      </c>
      <c r="G295" s="849">
        <v>349</v>
      </c>
      <c r="H295" s="849">
        <v>0.1</v>
      </c>
      <c r="I295" s="849">
        <v>349</v>
      </c>
      <c r="J295" s="849">
        <v>10</v>
      </c>
      <c r="K295" s="849">
        <v>3490</v>
      </c>
      <c r="L295" s="849">
        <v>1</v>
      </c>
      <c r="M295" s="849">
        <v>349</v>
      </c>
      <c r="N295" s="849"/>
      <c r="O295" s="849"/>
      <c r="P295" s="837"/>
      <c r="Q295" s="850"/>
    </row>
    <row r="296" spans="1:17" ht="14.4" customHeight="1" x14ac:dyDescent="0.3">
      <c r="A296" s="831" t="s">
        <v>7616</v>
      </c>
      <c r="B296" s="832" t="s">
        <v>7617</v>
      </c>
      <c r="C296" s="832" t="s">
        <v>5209</v>
      </c>
      <c r="D296" s="832" t="s">
        <v>7628</v>
      </c>
      <c r="E296" s="832" t="s">
        <v>7630</v>
      </c>
      <c r="F296" s="849">
        <v>7</v>
      </c>
      <c r="G296" s="849">
        <v>2443</v>
      </c>
      <c r="H296" s="849">
        <v>1</v>
      </c>
      <c r="I296" s="849">
        <v>349</v>
      </c>
      <c r="J296" s="849">
        <v>7</v>
      </c>
      <c r="K296" s="849">
        <v>2443</v>
      </c>
      <c r="L296" s="849">
        <v>1</v>
      </c>
      <c r="M296" s="849">
        <v>349</v>
      </c>
      <c r="N296" s="849">
        <v>1</v>
      </c>
      <c r="O296" s="849">
        <v>350</v>
      </c>
      <c r="P296" s="837">
        <v>0.14326647564469913</v>
      </c>
      <c r="Q296" s="850">
        <v>350</v>
      </c>
    </row>
    <row r="297" spans="1:17" ht="14.4" customHeight="1" x14ac:dyDescent="0.3">
      <c r="A297" s="831" t="s">
        <v>7616</v>
      </c>
      <c r="B297" s="832" t="s">
        <v>7617</v>
      </c>
      <c r="C297" s="832" t="s">
        <v>5209</v>
      </c>
      <c r="D297" s="832" t="s">
        <v>7631</v>
      </c>
      <c r="E297" s="832" t="s">
        <v>7632</v>
      </c>
      <c r="F297" s="849">
        <v>1</v>
      </c>
      <c r="G297" s="849">
        <v>387</v>
      </c>
      <c r="H297" s="849"/>
      <c r="I297" s="849">
        <v>387</v>
      </c>
      <c r="J297" s="849"/>
      <c r="K297" s="849"/>
      <c r="L297" s="849"/>
      <c r="M297" s="849"/>
      <c r="N297" s="849">
        <v>1</v>
      </c>
      <c r="O297" s="849">
        <v>392</v>
      </c>
      <c r="P297" s="837"/>
      <c r="Q297" s="850">
        <v>392</v>
      </c>
    </row>
    <row r="298" spans="1:17" ht="14.4" customHeight="1" x14ac:dyDescent="0.3">
      <c r="A298" s="831" t="s">
        <v>7616</v>
      </c>
      <c r="B298" s="832" t="s">
        <v>7617</v>
      </c>
      <c r="C298" s="832" t="s">
        <v>5209</v>
      </c>
      <c r="D298" s="832" t="s">
        <v>7633</v>
      </c>
      <c r="E298" s="832" t="s">
        <v>7634</v>
      </c>
      <c r="F298" s="849">
        <v>1</v>
      </c>
      <c r="G298" s="849">
        <v>704</v>
      </c>
      <c r="H298" s="849"/>
      <c r="I298" s="849">
        <v>704</v>
      </c>
      <c r="J298" s="849"/>
      <c r="K298" s="849"/>
      <c r="L298" s="849"/>
      <c r="M298" s="849"/>
      <c r="N298" s="849">
        <v>1</v>
      </c>
      <c r="O298" s="849">
        <v>707</v>
      </c>
      <c r="P298" s="837"/>
      <c r="Q298" s="850">
        <v>707</v>
      </c>
    </row>
    <row r="299" spans="1:17" ht="14.4" customHeight="1" x14ac:dyDescent="0.3">
      <c r="A299" s="831" t="s">
        <v>7616</v>
      </c>
      <c r="B299" s="832" t="s">
        <v>7617</v>
      </c>
      <c r="C299" s="832" t="s">
        <v>5209</v>
      </c>
      <c r="D299" s="832" t="s">
        <v>7635</v>
      </c>
      <c r="E299" s="832" t="s">
        <v>7636</v>
      </c>
      <c r="F299" s="849">
        <v>13</v>
      </c>
      <c r="G299" s="849">
        <v>3952</v>
      </c>
      <c r="H299" s="849">
        <v>0.68196721311475406</v>
      </c>
      <c r="I299" s="849">
        <v>304</v>
      </c>
      <c r="J299" s="849">
        <v>19</v>
      </c>
      <c r="K299" s="849">
        <v>5795</v>
      </c>
      <c r="L299" s="849">
        <v>1</v>
      </c>
      <c r="M299" s="849">
        <v>305</v>
      </c>
      <c r="N299" s="849">
        <v>8</v>
      </c>
      <c r="O299" s="849">
        <v>2440</v>
      </c>
      <c r="P299" s="837">
        <v>0.42105263157894735</v>
      </c>
      <c r="Q299" s="850">
        <v>305</v>
      </c>
    </row>
    <row r="300" spans="1:17" ht="14.4" customHeight="1" x14ac:dyDescent="0.3">
      <c r="A300" s="831" t="s">
        <v>7616</v>
      </c>
      <c r="B300" s="832" t="s">
        <v>7617</v>
      </c>
      <c r="C300" s="832" t="s">
        <v>5209</v>
      </c>
      <c r="D300" s="832" t="s">
        <v>7637</v>
      </c>
      <c r="E300" s="832" t="s">
        <v>7638</v>
      </c>
      <c r="F300" s="849">
        <v>3</v>
      </c>
      <c r="G300" s="849">
        <v>1482</v>
      </c>
      <c r="H300" s="849">
        <v>3</v>
      </c>
      <c r="I300" s="849">
        <v>494</v>
      </c>
      <c r="J300" s="849">
        <v>1</v>
      </c>
      <c r="K300" s="849">
        <v>494</v>
      </c>
      <c r="L300" s="849">
        <v>1</v>
      </c>
      <c r="M300" s="849">
        <v>494</v>
      </c>
      <c r="N300" s="849">
        <v>1</v>
      </c>
      <c r="O300" s="849">
        <v>495</v>
      </c>
      <c r="P300" s="837">
        <v>1.0020242914979758</v>
      </c>
      <c r="Q300" s="850">
        <v>495</v>
      </c>
    </row>
    <row r="301" spans="1:17" ht="14.4" customHeight="1" x14ac:dyDescent="0.3">
      <c r="A301" s="831" t="s">
        <v>7616</v>
      </c>
      <c r="B301" s="832" t="s">
        <v>7617</v>
      </c>
      <c r="C301" s="832" t="s">
        <v>5209</v>
      </c>
      <c r="D301" s="832" t="s">
        <v>7639</v>
      </c>
      <c r="E301" s="832" t="s">
        <v>7640</v>
      </c>
      <c r="F301" s="849">
        <v>17</v>
      </c>
      <c r="G301" s="849">
        <v>6290</v>
      </c>
      <c r="H301" s="849">
        <v>0.70833333333333337</v>
      </c>
      <c r="I301" s="849">
        <v>370</v>
      </c>
      <c r="J301" s="849">
        <v>24</v>
      </c>
      <c r="K301" s="849">
        <v>8880</v>
      </c>
      <c r="L301" s="849">
        <v>1</v>
      </c>
      <c r="M301" s="849">
        <v>370</v>
      </c>
      <c r="N301" s="849">
        <v>10</v>
      </c>
      <c r="O301" s="849">
        <v>3710</v>
      </c>
      <c r="P301" s="837">
        <v>0.4177927927927928</v>
      </c>
      <c r="Q301" s="850">
        <v>371</v>
      </c>
    </row>
    <row r="302" spans="1:17" ht="14.4" customHeight="1" x14ac:dyDescent="0.3">
      <c r="A302" s="831" t="s">
        <v>7616</v>
      </c>
      <c r="B302" s="832" t="s">
        <v>7617</v>
      </c>
      <c r="C302" s="832" t="s">
        <v>5209</v>
      </c>
      <c r="D302" s="832" t="s">
        <v>7641</v>
      </c>
      <c r="E302" s="832" t="s">
        <v>7642</v>
      </c>
      <c r="F302" s="849">
        <v>2</v>
      </c>
      <c r="G302" s="849">
        <v>222</v>
      </c>
      <c r="H302" s="849"/>
      <c r="I302" s="849">
        <v>111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7616</v>
      </c>
      <c r="B303" s="832" t="s">
        <v>7617</v>
      </c>
      <c r="C303" s="832" t="s">
        <v>5209</v>
      </c>
      <c r="D303" s="832" t="s">
        <v>7643</v>
      </c>
      <c r="E303" s="832" t="s">
        <v>7644</v>
      </c>
      <c r="F303" s="849">
        <v>1</v>
      </c>
      <c r="G303" s="849">
        <v>125</v>
      </c>
      <c r="H303" s="849">
        <v>0.33333333333333331</v>
      </c>
      <c r="I303" s="849">
        <v>125</v>
      </c>
      <c r="J303" s="849">
        <v>3</v>
      </c>
      <c r="K303" s="849">
        <v>375</v>
      </c>
      <c r="L303" s="849">
        <v>1</v>
      </c>
      <c r="M303" s="849">
        <v>125</v>
      </c>
      <c r="N303" s="849">
        <v>2</v>
      </c>
      <c r="O303" s="849">
        <v>252</v>
      </c>
      <c r="P303" s="837">
        <v>0.67200000000000004</v>
      </c>
      <c r="Q303" s="850">
        <v>126</v>
      </c>
    </row>
    <row r="304" spans="1:17" ht="14.4" customHeight="1" x14ac:dyDescent="0.3">
      <c r="A304" s="831" t="s">
        <v>7616</v>
      </c>
      <c r="B304" s="832" t="s">
        <v>7617</v>
      </c>
      <c r="C304" s="832" t="s">
        <v>5209</v>
      </c>
      <c r="D304" s="832" t="s">
        <v>7645</v>
      </c>
      <c r="E304" s="832" t="s">
        <v>7646</v>
      </c>
      <c r="F304" s="849">
        <v>1</v>
      </c>
      <c r="G304" s="849">
        <v>456</v>
      </c>
      <c r="H304" s="849"/>
      <c r="I304" s="849">
        <v>456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7616</v>
      </c>
      <c r="B305" s="832" t="s">
        <v>7617</v>
      </c>
      <c r="C305" s="832" t="s">
        <v>5209</v>
      </c>
      <c r="D305" s="832" t="s">
        <v>7647</v>
      </c>
      <c r="E305" s="832" t="s">
        <v>7648</v>
      </c>
      <c r="F305" s="849">
        <v>18</v>
      </c>
      <c r="G305" s="849">
        <v>1044</v>
      </c>
      <c r="H305" s="849"/>
      <c r="I305" s="849">
        <v>58</v>
      </c>
      <c r="J305" s="849"/>
      <c r="K305" s="849"/>
      <c r="L305" s="849"/>
      <c r="M305" s="849"/>
      <c r="N305" s="849">
        <v>5</v>
      </c>
      <c r="O305" s="849">
        <v>290</v>
      </c>
      <c r="P305" s="837"/>
      <c r="Q305" s="850">
        <v>58</v>
      </c>
    </row>
    <row r="306" spans="1:17" ht="14.4" customHeight="1" x14ac:dyDescent="0.3">
      <c r="A306" s="831" t="s">
        <v>7616</v>
      </c>
      <c r="B306" s="832" t="s">
        <v>7617</v>
      </c>
      <c r="C306" s="832" t="s">
        <v>5209</v>
      </c>
      <c r="D306" s="832" t="s">
        <v>7649</v>
      </c>
      <c r="E306" s="832" t="s">
        <v>7650</v>
      </c>
      <c r="F306" s="849">
        <v>19</v>
      </c>
      <c r="G306" s="849">
        <v>3325</v>
      </c>
      <c r="H306" s="849">
        <v>0.52477904040404044</v>
      </c>
      <c r="I306" s="849">
        <v>175</v>
      </c>
      <c r="J306" s="849">
        <v>36</v>
      </c>
      <c r="K306" s="849">
        <v>6336</v>
      </c>
      <c r="L306" s="849">
        <v>1</v>
      </c>
      <c r="M306" s="849">
        <v>176</v>
      </c>
      <c r="N306" s="849">
        <v>20</v>
      </c>
      <c r="O306" s="849">
        <v>3520</v>
      </c>
      <c r="P306" s="837">
        <v>0.55555555555555558</v>
      </c>
      <c r="Q306" s="850">
        <v>176</v>
      </c>
    </row>
    <row r="307" spans="1:17" ht="14.4" customHeight="1" x14ac:dyDescent="0.3">
      <c r="A307" s="831" t="s">
        <v>7616</v>
      </c>
      <c r="B307" s="832" t="s">
        <v>7617</v>
      </c>
      <c r="C307" s="832" t="s">
        <v>5209</v>
      </c>
      <c r="D307" s="832" t="s">
        <v>7651</v>
      </c>
      <c r="E307" s="832" t="s">
        <v>7652</v>
      </c>
      <c r="F307" s="849">
        <v>2</v>
      </c>
      <c r="G307" s="849">
        <v>170</v>
      </c>
      <c r="H307" s="849"/>
      <c r="I307" s="849">
        <v>85</v>
      </c>
      <c r="J307" s="849"/>
      <c r="K307" s="849"/>
      <c r="L307" s="849"/>
      <c r="M307" s="849"/>
      <c r="N307" s="849">
        <v>2</v>
      </c>
      <c r="O307" s="849">
        <v>172</v>
      </c>
      <c r="P307" s="837"/>
      <c r="Q307" s="850">
        <v>86</v>
      </c>
    </row>
    <row r="308" spans="1:17" ht="14.4" customHeight="1" x14ac:dyDescent="0.3">
      <c r="A308" s="831" t="s">
        <v>7616</v>
      </c>
      <c r="B308" s="832" t="s">
        <v>7617</v>
      </c>
      <c r="C308" s="832" t="s">
        <v>5209</v>
      </c>
      <c r="D308" s="832" t="s">
        <v>7653</v>
      </c>
      <c r="E308" s="832" t="s">
        <v>7654</v>
      </c>
      <c r="F308" s="849">
        <v>7</v>
      </c>
      <c r="G308" s="849">
        <v>1183</v>
      </c>
      <c r="H308" s="849">
        <v>2.3196078431372551</v>
      </c>
      <c r="I308" s="849">
        <v>169</v>
      </c>
      <c r="J308" s="849">
        <v>3</v>
      </c>
      <c r="K308" s="849">
        <v>510</v>
      </c>
      <c r="L308" s="849">
        <v>1</v>
      </c>
      <c r="M308" s="849">
        <v>170</v>
      </c>
      <c r="N308" s="849">
        <v>1</v>
      </c>
      <c r="O308" s="849">
        <v>170</v>
      </c>
      <c r="P308" s="837">
        <v>0.33333333333333331</v>
      </c>
      <c r="Q308" s="850">
        <v>170</v>
      </c>
    </row>
    <row r="309" spans="1:17" ht="14.4" customHeight="1" x14ac:dyDescent="0.3">
      <c r="A309" s="831" t="s">
        <v>7616</v>
      </c>
      <c r="B309" s="832" t="s">
        <v>7617</v>
      </c>
      <c r="C309" s="832" t="s">
        <v>5209</v>
      </c>
      <c r="D309" s="832" t="s">
        <v>7655</v>
      </c>
      <c r="E309" s="832" t="s">
        <v>7656</v>
      </c>
      <c r="F309" s="849">
        <v>1</v>
      </c>
      <c r="G309" s="849">
        <v>263</v>
      </c>
      <c r="H309" s="849"/>
      <c r="I309" s="849">
        <v>263</v>
      </c>
      <c r="J309" s="849"/>
      <c r="K309" s="849"/>
      <c r="L309" s="849"/>
      <c r="M309" s="849"/>
      <c r="N309" s="849">
        <v>1</v>
      </c>
      <c r="O309" s="849">
        <v>264</v>
      </c>
      <c r="P309" s="837"/>
      <c r="Q309" s="850">
        <v>264</v>
      </c>
    </row>
    <row r="310" spans="1:17" ht="14.4" customHeight="1" x14ac:dyDescent="0.3">
      <c r="A310" s="831" t="s">
        <v>7657</v>
      </c>
      <c r="B310" s="832" t="s">
        <v>7658</v>
      </c>
      <c r="C310" s="832" t="s">
        <v>5209</v>
      </c>
      <c r="D310" s="832" t="s">
        <v>7659</v>
      </c>
      <c r="E310" s="832" t="s">
        <v>7660</v>
      </c>
      <c r="F310" s="849">
        <v>691</v>
      </c>
      <c r="G310" s="849">
        <v>119543</v>
      </c>
      <c r="H310" s="849">
        <v>1.0058224163027656</v>
      </c>
      <c r="I310" s="849">
        <v>173</v>
      </c>
      <c r="J310" s="849">
        <v>687</v>
      </c>
      <c r="K310" s="849">
        <v>118851</v>
      </c>
      <c r="L310" s="849">
        <v>1</v>
      </c>
      <c r="M310" s="849">
        <v>173</v>
      </c>
      <c r="N310" s="849">
        <v>665</v>
      </c>
      <c r="O310" s="849">
        <v>115710</v>
      </c>
      <c r="P310" s="837">
        <v>0.97357195143498998</v>
      </c>
      <c r="Q310" s="850">
        <v>174</v>
      </c>
    </row>
    <row r="311" spans="1:17" ht="14.4" customHeight="1" x14ac:dyDescent="0.3">
      <c r="A311" s="831" t="s">
        <v>7657</v>
      </c>
      <c r="B311" s="832" t="s">
        <v>7658</v>
      </c>
      <c r="C311" s="832" t="s">
        <v>5209</v>
      </c>
      <c r="D311" s="832" t="s">
        <v>7661</v>
      </c>
      <c r="E311" s="832" t="s">
        <v>7662</v>
      </c>
      <c r="F311" s="849">
        <v>1</v>
      </c>
      <c r="G311" s="849">
        <v>1173</v>
      </c>
      <c r="H311" s="849"/>
      <c r="I311" s="849">
        <v>1173</v>
      </c>
      <c r="J311" s="849"/>
      <c r="K311" s="849"/>
      <c r="L311" s="849"/>
      <c r="M311" s="849"/>
      <c r="N311" s="849">
        <v>1</v>
      </c>
      <c r="O311" s="849">
        <v>1070</v>
      </c>
      <c r="P311" s="837"/>
      <c r="Q311" s="850">
        <v>1070</v>
      </c>
    </row>
    <row r="312" spans="1:17" ht="14.4" customHeight="1" x14ac:dyDescent="0.3">
      <c r="A312" s="831" t="s">
        <v>7657</v>
      </c>
      <c r="B312" s="832" t="s">
        <v>7658</v>
      </c>
      <c r="C312" s="832" t="s">
        <v>5209</v>
      </c>
      <c r="D312" s="832" t="s">
        <v>7663</v>
      </c>
      <c r="E312" s="832" t="s">
        <v>7664</v>
      </c>
      <c r="F312" s="849">
        <v>19</v>
      </c>
      <c r="G312" s="849">
        <v>779</v>
      </c>
      <c r="H312" s="849">
        <v>1.5395256916996047</v>
      </c>
      <c r="I312" s="849">
        <v>41</v>
      </c>
      <c r="J312" s="849">
        <v>11</v>
      </c>
      <c r="K312" s="849">
        <v>506</v>
      </c>
      <c r="L312" s="849">
        <v>1</v>
      </c>
      <c r="M312" s="849">
        <v>46</v>
      </c>
      <c r="N312" s="849">
        <v>4</v>
      </c>
      <c r="O312" s="849">
        <v>184</v>
      </c>
      <c r="P312" s="837">
        <v>0.36363636363636365</v>
      </c>
      <c r="Q312" s="850">
        <v>46</v>
      </c>
    </row>
    <row r="313" spans="1:17" ht="14.4" customHeight="1" x14ac:dyDescent="0.3">
      <c r="A313" s="831" t="s">
        <v>7657</v>
      </c>
      <c r="B313" s="832" t="s">
        <v>7658</v>
      </c>
      <c r="C313" s="832" t="s">
        <v>5209</v>
      </c>
      <c r="D313" s="832" t="s">
        <v>7663</v>
      </c>
      <c r="E313" s="832" t="s">
        <v>7665</v>
      </c>
      <c r="F313" s="849">
        <v>1</v>
      </c>
      <c r="G313" s="849">
        <v>41</v>
      </c>
      <c r="H313" s="849">
        <v>0.12732919254658384</v>
      </c>
      <c r="I313" s="849">
        <v>41</v>
      </c>
      <c r="J313" s="849">
        <v>7</v>
      </c>
      <c r="K313" s="849">
        <v>322</v>
      </c>
      <c r="L313" s="849">
        <v>1</v>
      </c>
      <c r="M313" s="849">
        <v>46</v>
      </c>
      <c r="N313" s="849">
        <v>8</v>
      </c>
      <c r="O313" s="849">
        <v>368</v>
      </c>
      <c r="P313" s="837">
        <v>1.1428571428571428</v>
      </c>
      <c r="Q313" s="850">
        <v>46</v>
      </c>
    </row>
    <row r="314" spans="1:17" ht="14.4" customHeight="1" x14ac:dyDescent="0.3">
      <c r="A314" s="831" t="s">
        <v>7657</v>
      </c>
      <c r="B314" s="832" t="s">
        <v>7658</v>
      </c>
      <c r="C314" s="832" t="s">
        <v>5209</v>
      </c>
      <c r="D314" s="832" t="s">
        <v>7666</v>
      </c>
      <c r="E314" s="832" t="s">
        <v>7667</v>
      </c>
      <c r="F314" s="849">
        <v>2</v>
      </c>
      <c r="G314" s="849">
        <v>768</v>
      </c>
      <c r="H314" s="849"/>
      <c r="I314" s="849">
        <v>384</v>
      </c>
      <c r="J314" s="849"/>
      <c r="K314" s="849"/>
      <c r="L314" s="849"/>
      <c r="M314" s="849"/>
      <c r="N314" s="849">
        <v>2</v>
      </c>
      <c r="O314" s="849">
        <v>694</v>
      </c>
      <c r="P314" s="837"/>
      <c r="Q314" s="850">
        <v>347</v>
      </c>
    </row>
    <row r="315" spans="1:17" ht="14.4" customHeight="1" x14ac:dyDescent="0.3">
      <c r="A315" s="831" t="s">
        <v>7657</v>
      </c>
      <c r="B315" s="832" t="s">
        <v>7658</v>
      </c>
      <c r="C315" s="832" t="s">
        <v>5209</v>
      </c>
      <c r="D315" s="832" t="s">
        <v>7668</v>
      </c>
      <c r="E315" s="832" t="s">
        <v>7669</v>
      </c>
      <c r="F315" s="849">
        <v>11</v>
      </c>
      <c r="G315" s="849">
        <v>407</v>
      </c>
      <c r="H315" s="849"/>
      <c r="I315" s="849">
        <v>37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7657</v>
      </c>
      <c r="B316" s="832" t="s">
        <v>7658</v>
      </c>
      <c r="C316" s="832" t="s">
        <v>5209</v>
      </c>
      <c r="D316" s="832" t="s">
        <v>7670</v>
      </c>
      <c r="E316" s="832" t="s">
        <v>7671</v>
      </c>
      <c r="F316" s="849">
        <v>6</v>
      </c>
      <c r="G316" s="849">
        <v>2676</v>
      </c>
      <c r="H316" s="849">
        <v>1.7745358090185677</v>
      </c>
      <c r="I316" s="849">
        <v>446</v>
      </c>
      <c r="J316" s="849">
        <v>4</v>
      </c>
      <c r="K316" s="849">
        <v>1508</v>
      </c>
      <c r="L316" s="849">
        <v>1</v>
      </c>
      <c r="M316" s="849">
        <v>377</v>
      </c>
      <c r="N316" s="849"/>
      <c r="O316" s="849"/>
      <c r="P316" s="837"/>
      <c r="Q316" s="850"/>
    </row>
    <row r="317" spans="1:17" ht="14.4" customHeight="1" x14ac:dyDescent="0.3">
      <c r="A317" s="831" t="s">
        <v>7657</v>
      </c>
      <c r="B317" s="832" t="s">
        <v>7658</v>
      </c>
      <c r="C317" s="832" t="s">
        <v>5209</v>
      </c>
      <c r="D317" s="832" t="s">
        <v>7672</v>
      </c>
      <c r="E317" s="832" t="s">
        <v>7673</v>
      </c>
      <c r="F317" s="849">
        <v>1</v>
      </c>
      <c r="G317" s="849">
        <v>42</v>
      </c>
      <c r="H317" s="849"/>
      <c r="I317" s="849">
        <v>42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7657</v>
      </c>
      <c r="B318" s="832" t="s">
        <v>7658</v>
      </c>
      <c r="C318" s="832" t="s">
        <v>5209</v>
      </c>
      <c r="D318" s="832" t="s">
        <v>7674</v>
      </c>
      <c r="E318" s="832" t="s">
        <v>7675</v>
      </c>
      <c r="F318" s="849">
        <v>3</v>
      </c>
      <c r="G318" s="849">
        <v>1476</v>
      </c>
      <c r="H318" s="849">
        <v>1.4083969465648856</v>
      </c>
      <c r="I318" s="849">
        <v>492</v>
      </c>
      <c r="J318" s="849">
        <v>2</v>
      </c>
      <c r="K318" s="849">
        <v>1048</v>
      </c>
      <c r="L318" s="849">
        <v>1</v>
      </c>
      <c r="M318" s="849">
        <v>524</v>
      </c>
      <c r="N318" s="849">
        <v>1</v>
      </c>
      <c r="O318" s="849">
        <v>524</v>
      </c>
      <c r="P318" s="837">
        <v>0.5</v>
      </c>
      <c r="Q318" s="850">
        <v>524</v>
      </c>
    </row>
    <row r="319" spans="1:17" ht="14.4" customHeight="1" x14ac:dyDescent="0.3">
      <c r="A319" s="831" t="s">
        <v>7657</v>
      </c>
      <c r="B319" s="832" t="s">
        <v>7658</v>
      </c>
      <c r="C319" s="832" t="s">
        <v>5209</v>
      </c>
      <c r="D319" s="832" t="s">
        <v>7676</v>
      </c>
      <c r="E319" s="832" t="s">
        <v>7677</v>
      </c>
      <c r="F319" s="849">
        <v>5</v>
      </c>
      <c r="G319" s="849">
        <v>155</v>
      </c>
      <c r="H319" s="849">
        <v>0.13596491228070176</v>
      </c>
      <c r="I319" s="849">
        <v>31</v>
      </c>
      <c r="J319" s="849">
        <v>20</v>
      </c>
      <c r="K319" s="849">
        <v>1140</v>
      </c>
      <c r="L319" s="849">
        <v>1</v>
      </c>
      <c r="M319" s="849">
        <v>57</v>
      </c>
      <c r="N319" s="849">
        <v>2</v>
      </c>
      <c r="O319" s="849">
        <v>114</v>
      </c>
      <c r="P319" s="837">
        <v>0.1</v>
      </c>
      <c r="Q319" s="850">
        <v>57</v>
      </c>
    </row>
    <row r="320" spans="1:17" ht="14.4" customHeight="1" x14ac:dyDescent="0.3">
      <c r="A320" s="831" t="s">
        <v>7657</v>
      </c>
      <c r="B320" s="832" t="s">
        <v>7658</v>
      </c>
      <c r="C320" s="832" t="s">
        <v>5209</v>
      </c>
      <c r="D320" s="832" t="s">
        <v>7678</v>
      </c>
      <c r="E320" s="832" t="s">
        <v>7679</v>
      </c>
      <c r="F320" s="849">
        <v>6</v>
      </c>
      <c r="G320" s="849">
        <v>834</v>
      </c>
      <c r="H320" s="849"/>
      <c r="I320" s="849">
        <v>139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7657</v>
      </c>
      <c r="B321" s="832" t="s">
        <v>7658</v>
      </c>
      <c r="C321" s="832" t="s">
        <v>5209</v>
      </c>
      <c r="D321" s="832" t="s">
        <v>7680</v>
      </c>
      <c r="E321" s="832" t="s">
        <v>7681</v>
      </c>
      <c r="F321" s="849"/>
      <c r="G321" s="849"/>
      <c r="H321" s="849"/>
      <c r="I321" s="849"/>
      <c r="J321" s="849">
        <v>1</v>
      </c>
      <c r="K321" s="849">
        <v>65</v>
      </c>
      <c r="L321" s="849">
        <v>1</v>
      </c>
      <c r="M321" s="849">
        <v>65</v>
      </c>
      <c r="N321" s="849"/>
      <c r="O321" s="849"/>
      <c r="P321" s="837"/>
      <c r="Q321" s="850"/>
    </row>
    <row r="322" spans="1:17" ht="14.4" customHeight="1" x14ac:dyDescent="0.3">
      <c r="A322" s="831" t="s">
        <v>7657</v>
      </c>
      <c r="B322" s="832" t="s">
        <v>7658</v>
      </c>
      <c r="C322" s="832" t="s">
        <v>5209</v>
      </c>
      <c r="D322" s="832" t="s">
        <v>7680</v>
      </c>
      <c r="E322" s="832" t="s">
        <v>7682</v>
      </c>
      <c r="F322" s="849"/>
      <c r="G322" s="849"/>
      <c r="H322" s="849"/>
      <c r="I322" s="849"/>
      <c r="J322" s="849">
        <v>1</v>
      </c>
      <c r="K322" s="849">
        <v>65</v>
      </c>
      <c r="L322" s="849">
        <v>1</v>
      </c>
      <c r="M322" s="849">
        <v>65</v>
      </c>
      <c r="N322" s="849"/>
      <c r="O322" s="849"/>
      <c r="P322" s="837"/>
      <c r="Q322" s="850"/>
    </row>
    <row r="323" spans="1:17" ht="14.4" customHeight="1" x14ac:dyDescent="0.3">
      <c r="A323" s="831" t="s">
        <v>7657</v>
      </c>
      <c r="B323" s="832" t="s">
        <v>7658</v>
      </c>
      <c r="C323" s="832" t="s">
        <v>5209</v>
      </c>
      <c r="D323" s="832" t="s">
        <v>7683</v>
      </c>
      <c r="E323" s="832" t="s">
        <v>7684</v>
      </c>
      <c r="F323" s="849">
        <v>197</v>
      </c>
      <c r="G323" s="849">
        <v>23049</v>
      </c>
      <c r="H323" s="849">
        <v>0.6974400871459695</v>
      </c>
      <c r="I323" s="849">
        <v>117</v>
      </c>
      <c r="J323" s="849">
        <v>243</v>
      </c>
      <c r="K323" s="849">
        <v>33048</v>
      </c>
      <c r="L323" s="849">
        <v>1</v>
      </c>
      <c r="M323" s="849">
        <v>136</v>
      </c>
      <c r="N323" s="849">
        <v>210</v>
      </c>
      <c r="O323" s="849">
        <v>28770</v>
      </c>
      <c r="P323" s="837">
        <v>0.87055192447349306</v>
      </c>
      <c r="Q323" s="850">
        <v>137</v>
      </c>
    </row>
    <row r="324" spans="1:17" ht="14.4" customHeight="1" x14ac:dyDescent="0.3">
      <c r="A324" s="831" t="s">
        <v>7657</v>
      </c>
      <c r="B324" s="832" t="s">
        <v>7658</v>
      </c>
      <c r="C324" s="832" t="s">
        <v>5209</v>
      </c>
      <c r="D324" s="832" t="s">
        <v>7683</v>
      </c>
      <c r="E324" s="832" t="s">
        <v>7685</v>
      </c>
      <c r="F324" s="849">
        <v>5</v>
      </c>
      <c r="G324" s="849">
        <v>585</v>
      </c>
      <c r="H324" s="849">
        <v>2.1507352941176472</v>
      </c>
      <c r="I324" s="849">
        <v>117</v>
      </c>
      <c r="J324" s="849">
        <v>2</v>
      </c>
      <c r="K324" s="849">
        <v>272</v>
      </c>
      <c r="L324" s="849">
        <v>1</v>
      </c>
      <c r="M324" s="849">
        <v>136</v>
      </c>
      <c r="N324" s="849"/>
      <c r="O324" s="849"/>
      <c r="P324" s="837"/>
      <c r="Q324" s="850"/>
    </row>
    <row r="325" spans="1:17" ht="14.4" customHeight="1" x14ac:dyDescent="0.3">
      <c r="A325" s="831" t="s">
        <v>7657</v>
      </c>
      <c r="B325" s="832" t="s">
        <v>7658</v>
      </c>
      <c r="C325" s="832" t="s">
        <v>5209</v>
      </c>
      <c r="D325" s="832" t="s">
        <v>7686</v>
      </c>
      <c r="E325" s="832" t="s">
        <v>7687</v>
      </c>
      <c r="F325" s="849">
        <v>56</v>
      </c>
      <c r="G325" s="849">
        <v>5096</v>
      </c>
      <c r="H325" s="849">
        <v>0.73684210526315785</v>
      </c>
      <c r="I325" s="849">
        <v>91</v>
      </c>
      <c r="J325" s="849">
        <v>76</v>
      </c>
      <c r="K325" s="849">
        <v>6916</v>
      </c>
      <c r="L325" s="849">
        <v>1</v>
      </c>
      <c r="M325" s="849">
        <v>91</v>
      </c>
      <c r="N325" s="849">
        <v>60</v>
      </c>
      <c r="O325" s="849">
        <v>5460</v>
      </c>
      <c r="P325" s="837">
        <v>0.78947368421052633</v>
      </c>
      <c r="Q325" s="850">
        <v>91</v>
      </c>
    </row>
    <row r="326" spans="1:17" ht="14.4" customHeight="1" x14ac:dyDescent="0.3">
      <c r="A326" s="831" t="s">
        <v>7657</v>
      </c>
      <c r="B326" s="832" t="s">
        <v>7658</v>
      </c>
      <c r="C326" s="832" t="s">
        <v>5209</v>
      </c>
      <c r="D326" s="832" t="s">
        <v>7688</v>
      </c>
      <c r="E326" s="832" t="s">
        <v>7689</v>
      </c>
      <c r="F326" s="849"/>
      <c r="G326" s="849"/>
      <c r="H326" s="849"/>
      <c r="I326" s="849"/>
      <c r="J326" s="849"/>
      <c r="K326" s="849"/>
      <c r="L326" s="849"/>
      <c r="M326" s="849"/>
      <c r="N326" s="849">
        <v>2</v>
      </c>
      <c r="O326" s="849">
        <v>276</v>
      </c>
      <c r="P326" s="837"/>
      <c r="Q326" s="850">
        <v>138</v>
      </c>
    </row>
    <row r="327" spans="1:17" ht="14.4" customHeight="1" x14ac:dyDescent="0.3">
      <c r="A327" s="831" t="s">
        <v>7657</v>
      </c>
      <c r="B327" s="832" t="s">
        <v>7658</v>
      </c>
      <c r="C327" s="832" t="s">
        <v>5209</v>
      </c>
      <c r="D327" s="832" t="s">
        <v>7690</v>
      </c>
      <c r="E327" s="832" t="s">
        <v>7691</v>
      </c>
      <c r="F327" s="849">
        <v>7</v>
      </c>
      <c r="G327" s="849">
        <v>147</v>
      </c>
      <c r="H327" s="849"/>
      <c r="I327" s="849">
        <v>21</v>
      </c>
      <c r="J327" s="849"/>
      <c r="K327" s="849"/>
      <c r="L327" s="849"/>
      <c r="M327" s="849"/>
      <c r="N327" s="849">
        <v>3</v>
      </c>
      <c r="O327" s="849">
        <v>198</v>
      </c>
      <c r="P327" s="837"/>
      <c r="Q327" s="850">
        <v>66</v>
      </c>
    </row>
    <row r="328" spans="1:17" ht="14.4" customHeight="1" x14ac:dyDescent="0.3">
      <c r="A328" s="831" t="s">
        <v>7657</v>
      </c>
      <c r="B328" s="832" t="s">
        <v>7658</v>
      </c>
      <c r="C328" s="832" t="s">
        <v>5209</v>
      </c>
      <c r="D328" s="832" t="s">
        <v>7690</v>
      </c>
      <c r="E328" s="832" t="s">
        <v>7692</v>
      </c>
      <c r="F328" s="849"/>
      <c r="G328" s="849"/>
      <c r="H328" s="849"/>
      <c r="I328" s="849"/>
      <c r="J328" s="849"/>
      <c r="K328" s="849"/>
      <c r="L328" s="849"/>
      <c r="M328" s="849"/>
      <c r="N328" s="849">
        <v>12</v>
      </c>
      <c r="O328" s="849">
        <v>792</v>
      </c>
      <c r="P328" s="837"/>
      <c r="Q328" s="850">
        <v>66</v>
      </c>
    </row>
    <row r="329" spans="1:17" ht="14.4" customHeight="1" x14ac:dyDescent="0.3">
      <c r="A329" s="831" t="s">
        <v>7657</v>
      </c>
      <c r="B329" s="832" t="s">
        <v>7658</v>
      </c>
      <c r="C329" s="832" t="s">
        <v>5209</v>
      </c>
      <c r="D329" s="832" t="s">
        <v>7693</v>
      </c>
      <c r="E329" s="832" t="s">
        <v>7694</v>
      </c>
      <c r="F329" s="849">
        <v>27</v>
      </c>
      <c r="G329" s="849">
        <v>13176</v>
      </c>
      <c r="H329" s="849">
        <v>13.390243902439025</v>
      </c>
      <c r="I329" s="849">
        <v>488</v>
      </c>
      <c r="J329" s="849">
        <v>3</v>
      </c>
      <c r="K329" s="849">
        <v>984</v>
      </c>
      <c r="L329" s="849">
        <v>1</v>
      </c>
      <c r="M329" s="849">
        <v>328</v>
      </c>
      <c r="N329" s="849"/>
      <c r="O329" s="849"/>
      <c r="P329" s="837"/>
      <c r="Q329" s="850"/>
    </row>
    <row r="330" spans="1:17" ht="14.4" customHeight="1" x14ac:dyDescent="0.3">
      <c r="A330" s="831" t="s">
        <v>7657</v>
      </c>
      <c r="B330" s="832" t="s">
        <v>7658</v>
      </c>
      <c r="C330" s="832" t="s">
        <v>5209</v>
      </c>
      <c r="D330" s="832" t="s">
        <v>7695</v>
      </c>
      <c r="E330" s="832" t="s">
        <v>7696</v>
      </c>
      <c r="F330" s="849">
        <v>39</v>
      </c>
      <c r="G330" s="849">
        <v>1599</v>
      </c>
      <c r="H330" s="849">
        <v>1.3063725490196079</v>
      </c>
      <c r="I330" s="849">
        <v>41</v>
      </c>
      <c r="J330" s="849">
        <v>24</v>
      </c>
      <c r="K330" s="849">
        <v>1224</v>
      </c>
      <c r="L330" s="849">
        <v>1</v>
      </c>
      <c r="M330" s="849">
        <v>51</v>
      </c>
      <c r="N330" s="849">
        <v>28</v>
      </c>
      <c r="O330" s="849">
        <v>1428</v>
      </c>
      <c r="P330" s="837">
        <v>1.1666666666666667</v>
      </c>
      <c r="Q330" s="850">
        <v>51</v>
      </c>
    </row>
    <row r="331" spans="1:17" ht="14.4" customHeight="1" x14ac:dyDescent="0.3">
      <c r="A331" s="831" t="s">
        <v>7657</v>
      </c>
      <c r="B331" s="832" t="s">
        <v>7658</v>
      </c>
      <c r="C331" s="832" t="s">
        <v>5209</v>
      </c>
      <c r="D331" s="832" t="s">
        <v>7695</v>
      </c>
      <c r="E331" s="832" t="s">
        <v>7697</v>
      </c>
      <c r="F331" s="849">
        <v>1</v>
      </c>
      <c r="G331" s="849">
        <v>41</v>
      </c>
      <c r="H331" s="849">
        <v>0.26797385620915032</v>
      </c>
      <c r="I331" s="849">
        <v>41</v>
      </c>
      <c r="J331" s="849">
        <v>3</v>
      </c>
      <c r="K331" s="849">
        <v>153</v>
      </c>
      <c r="L331" s="849">
        <v>1</v>
      </c>
      <c r="M331" s="849">
        <v>51</v>
      </c>
      <c r="N331" s="849"/>
      <c r="O331" s="849"/>
      <c r="P331" s="837"/>
      <c r="Q331" s="850"/>
    </row>
    <row r="332" spans="1:17" ht="14.4" customHeight="1" x14ac:dyDescent="0.3">
      <c r="A332" s="831" t="s">
        <v>7657</v>
      </c>
      <c r="B332" s="832" t="s">
        <v>7658</v>
      </c>
      <c r="C332" s="832" t="s">
        <v>5209</v>
      </c>
      <c r="D332" s="832" t="s">
        <v>7698</v>
      </c>
      <c r="E332" s="832" t="s">
        <v>7699</v>
      </c>
      <c r="F332" s="849">
        <v>1</v>
      </c>
      <c r="G332" s="849">
        <v>614</v>
      </c>
      <c r="H332" s="849">
        <v>0.25081699346405228</v>
      </c>
      <c r="I332" s="849">
        <v>614</v>
      </c>
      <c r="J332" s="849">
        <v>4</v>
      </c>
      <c r="K332" s="849">
        <v>2448</v>
      </c>
      <c r="L332" s="849">
        <v>1</v>
      </c>
      <c r="M332" s="849">
        <v>612</v>
      </c>
      <c r="N332" s="849"/>
      <c r="O332" s="849"/>
      <c r="P332" s="837"/>
      <c r="Q332" s="850"/>
    </row>
    <row r="333" spans="1:17" ht="14.4" customHeight="1" x14ac:dyDescent="0.3">
      <c r="A333" s="831" t="s">
        <v>7657</v>
      </c>
      <c r="B333" s="832" t="s">
        <v>7658</v>
      </c>
      <c r="C333" s="832" t="s">
        <v>5209</v>
      </c>
      <c r="D333" s="832" t="s">
        <v>7698</v>
      </c>
      <c r="E333" s="832" t="s">
        <v>7700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612</v>
      </c>
      <c r="P333" s="837"/>
      <c r="Q333" s="850">
        <v>612</v>
      </c>
    </row>
    <row r="334" spans="1:17" ht="14.4" customHeight="1" x14ac:dyDescent="0.3">
      <c r="A334" s="831" t="s">
        <v>7657</v>
      </c>
      <c r="B334" s="832" t="s">
        <v>7658</v>
      </c>
      <c r="C334" s="832" t="s">
        <v>5209</v>
      </c>
      <c r="D334" s="832" t="s">
        <v>7701</v>
      </c>
      <c r="E334" s="832" t="s">
        <v>7702</v>
      </c>
      <c r="F334" s="849">
        <v>1</v>
      </c>
      <c r="G334" s="849">
        <v>30</v>
      </c>
      <c r="H334" s="849"/>
      <c r="I334" s="849">
        <v>30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7657</v>
      </c>
      <c r="B335" s="832" t="s">
        <v>7658</v>
      </c>
      <c r="C335" s="832" t="s">
        <v>5209</v>
      </c>
      <c r="D335" s="832" t="s">
        <v>7703</v>
      </c>
      <c r="E335" s="832" t="s">
        <v>7704</v>
      </c>
      <c r="F335" s="849"/>
      <c r="G335" s="849"/>
      <c r="H335" s="849"/>
      <c r="I335" s="849"/>
      <c r="J335" s="849">
        <v>2</v>
      </c>
      <c r="K335" s="849">
        <v>2986</v>
      </c>
      <c r="L335" s="849">
        <v>1</v>
      </c>
      <c r="M335" s="849">
        <v>1493</v>
      </c>
      <c r="N335" s="849"/>
      <c r="O335" s="849"/>
      <c r="P335" s="837"/>
      <c r="Q335" s="850"/>
    </row>
    <row r="336" spans="1:17" ht="14.4" customHeight="1" x14ac:dyDescent="0.3">
      <c r="A336" s="831" t="s">
        <v>7657</v>
      </c>
      <c r="B336" s="832" t="s">
        <v>7658</v>
      </c>
      <c r="C336" s="832" t="s">
        <v>5209</v>
      </c>
      <c r="D336" s="832" t="s">
        <v>7705</v>
      </c>
      <c r="E336" s="832" t="s">
        <v>7706</v>
      </c>
      <c r="F336" s="849"/>
      <c r="G336" s="849"/>
      <c r="H336" s="849"/>
      <c r="I336" s="849"/>
      <c r="J336" s="849">
        <v>1</v>
      </c>
      <c r="K336" s="849">
        <v>327</v>
      </c>
      <c r="L336" s="849">
        <v>1</v>
      </c>
      <c r="M336" s="849">
        <v>327</v>
      </c>
      <c r="N336" s="849"/>
      <c r="O336" s="849"/>
      <c r="P336" s="837"/>
      <c r="Q336" s="850"/>
    </row>
    <row r="337" spans="1:17" ht="14.4" customHeight="1" x14ac:dyDescent="0.3">
      <c r="A337" s="831" t="s">
        <v>7657</v>
      </c>
      <c r="B337" s="832" t="s">
        <v>7658</v>
      </c>
      <c r="C337" s="832" t="s">
        <v>5209</v>
      </c>
      <c r="D337" s="832" t="s">
        <v>7707</v>
      </c>
      <c r="E337" s="832" t="s">
        <v>7708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888</v>
      </c>
      <c r="P337" s="837"/>
      <c r="Q337" s="850">
        <v>888</v>
      </c>
    </row>
    <row r="338" spans="1:17" ht="14.4" customHeight="1" x14ac:dyDescent="0.3">
      <c r="A338" s="831" t="s">
        <v>7657</v>
      </c>
      <c r="B338" s="832" t="s">
        <v>7658</v>
      </c>
      <c r="C338" s="832" t="s">
        <v>5209</v>
      </c>
      <c r="D338" s="832" t="s">
        <v>7709</v>
      </c>
      <c r="E338" s="832" t="s">
        <v>7710</v>
      </c>
      <c r="F338" s="849"/>
      <c r="G338" s="849"/>
      <c r="H338" s="849"/>
      <c r="I338" s="849"/>
      <c r="J338" s="849">
        <v>21</v>
      </c>
      <c r="K338" s="849">
        <v>5460</v>
      </c>
      <c r="L338" s="849">
        <v>1</v>
      </c>
      <c r="M338" s="849">
        <v>260</v>
      </c>
      <c r="N338" s="849"/>
      <c r="O338" s="849"/>
      <c r="P338" s="837"/>
      <c r="Q338" s="850"/>
    </row>
    <row r="339" spans="1:17" ht="14.4" customHeight="1" x14ac:dyDescent="0.3">
      <c r="A339" s="831" t="s">
        <v>7657</v>
      </c>
      <c r="B339" s="832" t="s">
        <v>7658</v>
      </c>
      <c r="C339" s="832" t="s">
        <v>5209</v>
      </c>
      <c r="D339" s="832" t="s">
        <v>7709</v>
      </c>
      <c r="E339" s="832" t="s">
        <v>7711</v>
      </c>
      <c r="F339" s="849"/>
      <c r="G339" s="849"/>
      <c r="H339" s="849"/>
      <c r="I339" s="849"/>
      <c r="J339" s="849"/>
      <c r="K339" s="849"/>
      <c r="L339" s="849"/>
      <c r="M339" s="849"/>
      <c r="N339" s="849">
        <v>129</v>
      </c>
      <c r="O339" s="849">
        <v>33669</v>
      </c>
      <c r="P339" s="837"/>
      <c r="Q339" s="850">
        <v>261</v>
      </c>
    </row>
    <row r="340" spans="1:17" ht="14.4" customHeight="1" x14ac:dyDescent="0.3">
      <c r="A340" s="831" t="s">
        <v>7657</v>
      </c>
      <c r="B340" s="832" t="s">
        <v>7658</v>
      </c>
      <c r="C340" s="832" t="s">
        <v>5209</v>
      </c>
      <c r="D340" s="832" t="s">
        <v>7712</v>
      </c>
      <c r="E340" s="832" t="s">
        <v>7713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165</v>
      </c>
      <c r="P340" s="837"/>
      <c r="Q340" s="850">
        <v>165</v>
      </c>
    </row>
    <row r="341" spans="1:17" ht="14.4" customHeight="1" x14ac:dyDescent="0.3">
      <c r="A341" s="831" t="s">
        <v>7657</v>
      </c>
      <c r="B341" s="832" t="s">
        <v>7658</v>
      </c>
      <c r="C341" s="832" t="s">
        <v>5209</v>
      </c>
      <c r="D341" s="832" t="s">
        <v>7712</v>
      </c>
      <c r="E341" s="832" t="s">
        <v>7714</v>
      </c>
      <c r="F341" s="849"/>
      <c r="G341" s="849"/>
      <c r="H341" s="849"/>
      <c r="I341" s="849"/>
      <c r="J341" s="849"/>
      <c r="K341" s="849"/>
      <c r="L341" s="849"/>
      <c r="M341" s="849"/>
      <c r="N341" s="849">
        <v>6</v>
      </c>
      <c r="O341" s="849">
        <v>990</v>
      </c>
      <c r="P341" s="837"/>
      <c r="Q341" s="850">
        <v>165</v>
      </c>
    </row>
    <row r="342" spans="1:17" ht="14.4" customHeight="1" x14ac:dyDescent="0.3">
      <c r="A342" s="831" t="s">
        <v>7715</v>
      </c>
      <c r="B342" s="832" t="s">
        <v>7716</v>
      </c>
      <c r="C342" s="832" t="s">
        <v>5209</v>
      </c>
      <c r="D342" s="832" t="s">
        <v>7717</v>
      </c>
      <c r="E342" s="832" t="s">
        <v>7718</v>
      </c>
      <c r="F342" s="849">
        <v>1</v>
      </c>
      <c r="G342" s="849">
        <v>1187</v>
      </c>
      <c r="H342" s="849"/>
      <c r="I342" s="849">
        <v>1187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7715</v>
      </c>
      <c r="B343" s="832" t="s">
        <v>7716</v>
      </c>
      <c r="C343" s="832" t="s">
        <v>5209</v>
      </c>
      <c r="D343" s="832" t="s">
        <v>7719</v>
      </c>
      <c r="E343" s="832" t="s">
        <v>7720</v>
      </c>
      <c r="F343" s="849">
        <v>1</v>
      </c>
      <c r="G343" s="849">
        <v>168</v>
      </c>
      <c r="H343" s="849"/>
      <c r="I343" s="849">
        <v>168</v>
      </c>
      <c r="J343" s="849"/>
      <c r="K343" s="849"/>
      <c r="L343" s="849"/>
      <c r="M343" s="849"/>
      <c r="N343" s="849">
        <v>2</v>
      </c>
      <c r="O343" s="849">
        <v>336</v>
      </c>
      <c r="P343" s="837"/>
      <c r="Q343" s="850">
        <v>168</v>
      </c>
    </row>
    <row r="344" spans="1:17" ht="14.4" customHeight="1" x14ac:dyDescent="0.3">
      <c r="A344" s="831" t="s">
        <v>7715</v>
      </c>
      <c r="B344" s="832" t="s">
        <v>7716</v>
      </c>
      <c r="C344" s="832" t="s">
        <v>5209</v>
      </c>
      <c r="D344" s="832" t="s">
        <v>7719</v>
      </c>
      <c r="E344" s="832" t="s">
        <v>7721</v>
      </c>
      <c r="F344" s="849">
        <v>2</v>
      </c>
      <c r="G344" s="849">
        <v>336</v>
      </c>
      <c r="H344" s="849"/>
      <c r="I344" s="849">
        <v>168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7715</v>
      </c>
      <c r="B345" s="832" t="s">
        <v>7716</v>
      </c>
      <c r="C345" s="832" t="s">
        <v>5209</v>
      </c>
      <c r="D345" s="832" t="s">
        <v>7722</v>
      </c>
      <c r="E345" s="832" t="s">
        <v>7723</v>
      </c>
      <c r="F345" s="849">
        <v>1</v>
      </c>
      <c r="G345" s="849">
        <v>174</v>
      </c>
      <c r="H345" s="849"/>
      <c r="I345" s="849">
        <v>174</v>
      </c>
      <c r="J345" s="849"/>
      <c r="K345" s="849"/>
      <c r="L345" s="849"/>
      <c r="M345" s="849"/>
      <c r="N345" s="849">
        <v>2</v>
      </c>
      <c r="O345" s="849">
        <v>348</v>
      </c>
      <c r="P345" s="837"/>
      <c r="Q345" s="850">
        <v>174</v>
      </c>
    </row>
    <row r="346" spans="1:17" ht="14.4" customHeight="1" x14ac:dyDescent="0.3">
      <c r="A346" s="831" t="s">
        <v>7715</v>
      </c>
      <c r="B346" s="832" t="s">
        <v>7716</v>
      </c>
      <c r="C346" s="832" t="s">
        <v>5209</v>
      </c>
      <c r="D346" s="832" t="s">
        <v>7722</v>
      </c>
      <c r="E346" s="832" t="s">
        <v>7724</v>
      </c>
      <c r="F346" s="849">
        <v>2</v>
      </c>
      <c r="G346" s="849">
        <v>348</v>
      </c>
      <c r="H346" s="849"/>
      <c r="I346" s="849">
        <v>174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7715</v>
      </c>
      <c r="B347" s="832" t="s">
        <v>7716</v>
      </c>
      <c r="C347" s="832" t="s">
        <v>5209</v>
      </c>
      <c r="D347" s="832" t="s">
        <v>7725</v>
      </c>
      <c r="E347" s="832" t="s">
        <v>7726</v>
      </c>
      <c r="F347" s="849">
        <v>1</v>
      </c>
      <c r="G347" s="849">
        <v>349</v>
      </c>
      <c r="H347" s="849"/>
      <c r="I347" s="849">
        <v>349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7715</v>
      </c>
      <c r="B348" s="832" t="s">
        <v>7716</v>
      </c>
      <c r="C348" s="832" t="s">
        <v>5209</v>
      </c>
      <c r="D348" s="832" t="s">
        <v>7727</v>
      </c>
      <c r="E348" s="832" t="s">
        <v>7728</v>
      </c>
      <c r="F348" s="849">
        <v>13</v>
      </c>
      <c r="G348" s="849">
        <v>4550</v>
      </c>
      <c r="H348" s="849"/>
      <c r="I348" s="849">
        <v>350</v>
      </c>
      <c r="J348" s="849"/>
      <c r="K348" s="849"/>
      <c r="L348" s="849"/>
      <c r="M348" s="849"/>
      <c r="N348" s="849">
        <v>10</v>
      </c>
      <c r="O348" s="849">
        <v>3500</v>
      </c>
      <c r="P348" s="837"/>
      <c r="Q348" s="850">
        <v>350</v>
      </c>
    </row>
    <row r="349" spans="1:17" ht="14.4" customHeight="1" x14ac:dyDescent="0.3">
      <c r="A349" s="831" t="s">
        <v>7715</v>
      </c>
      <c r="B349" s="832" t="s">
        <v>7716</v>
      </c>
      <c r="C349" s="832" t="s">
        <v>5209</v>
      </c>
      <c r="D349" s="832" t="s">
        <v>7729</v>
      </c>
      <c r="E349" s="832" t="s">
        <v>7730</v>
      </c>
      <c r="F349" s="849">
        <v>1</v>
      </c>
      <c r="G349" s="849">
        <v>40</v>
      </c>
      <c r="H349" s="849"/>
      <c r="I349" s="849">
        <v>40</v>
      </c>
      <c r="J349" s="849"/>
      <c r="K349" s="849"/>
      <c r="L349" s="849"/>
      <c r="M349" s="849"/>
      <c r="N349" s="849">
        <v>2</v>
      </c>
      <c r="O349" s="849">
        <v>80</v>
      </c>
      <c r="P349" s="837"/>
      <c r="Q349" s="850">
        <v>40</v>
      </c>
    </row>
    <row r="350" spans="1:17" ht="14.4" customHeight="1" x14ac:dyDescent="0.3">
      <c r="A350" s="831" t="s">
        <v>7715</v>
      </c>
      <c r="B350" s="832" t="s">
        <v>7716</v>
      </c>
      <c r="C350" s="832" t="s">
        <v>5209</v>
      </c>
      <c r="D350" s="832" t="s">
        <v>7731</v>
      </c>
      <c r="E350" s="832" t="s">
        <v>7732</v>
      </c>
      <c r="F350" s="849">
        <v>1</v>
      </c>
      <c r="G350" s="849">
        <v>171</v>
      </c>
      <c r="H350" s="849"/>
      <c r="I350" s="849">
        <v>171</v>
      </c>
      <c r="J350" s="849"/>
      <c r="K350" s="849"/>
      <c r="L350" s="849"/>
      <c r="M350" s="849"/>
      <c r="N350" s="849">
        <v>2</v>
      </c>
      <c r="O350" s="849">
        <v>342</v>
      </c>
      <c r="P350" s="837"/>
      <c r="Q350" s="850">
        <v>171</v>
      </c>
    </row>
    <row r="351" spans="1:17" ht="14.4" customHeight="1" x14ac:dyDescent="0.3">
      <c r="A351" s="831" t="s">
        <v>7715</v>
      </c>
      <c r="B351" s="832" t="s">
        <v>7716</v>
      </c>
      <c r="C351" s="832" t="s">
        <v>5209</v>
      </c>
      <c r="D351" s="832" t="s">
        <v>7731</v>
      </c>
      <c r="E351" s="832" t="s">
        <v>7733</v>
      </c>
      <c r="F351" s="849">
        <v>2</v>
      </c>
      <c r="G351" s="849">
        <v>342</v>
      </c>
      <c r="H351" s="849"/>
      <c r="I351" s="849">
        <v>171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7715</v>
      </c>
      <c r="B352" s="832" t="s">
        <v>7716</v>
      </c>
      <c r="C352" s="832" t="s">
        <v>5209</v>
      </c>
      <c r="D352" s="832" t="s">
        <v>7734</v>
      </c>
      <c r="E352" s="832" t="s">
        <v>7735</v>
      </c>
      <c r="F352" s="849"/>
      <c r="G352" s="849"/>
      <c r="H352" s="849"/>
      <c r="I352" s="849"/>
      <c r="J352" s="849"/>
      <c r="K352" s="849"/>
      <c r="L352" s="849"/>
      <c r="M352" s="849"/>
      <c r="N352" s="849">
        <v>2</v>
      </c>
      <c r="O352" s="849">
        <v>700</v>
      </c>
      <c r="P352" s="837"/>
      <c r="Q352" s="850">
        <v>350</v>
      </c>
    </row>
    <row r="353" spans="1:17" ht="14.4" customHeight="1" x14ac:dyDescent="0.3">
      <c r="A353" s="831" t="s">
        <v>7715</v>
      </c>
      <c r="B353" s="832" t="s">
        <v>7716</v>
      </c>
      <c r="C353" s="832" t="s">
        <v>5209</v>
      </c>
      <c r="D353" s="832" t="s">
        <v>7736</v>
      </c>
      <c r="E353" s="832" t="s">
        <v>7737</v>
      </c>
      <c r="F353" s="849">
        <v>1</v>
      </c>
      <c r="G353" s="849">
        <v>174</v>
      </c>
      <c r="H353" s="849"/>
      <c r="I353" s="849">
        <v>174</v>
      </c>
      <c r="J353" s="849"/>
      <c r="K353" s="849"/>
      <c r="L353" s="849"/>
      <c r="M353" s="849"/>
      <c r="N353" s="849">
        <v>2</v>
      </c>
      <c r="O353" s="849">
        <v>348</v>
      </c>
      <c r="P353" s="837"/>
      <c r="Q353" s="850">
        <v>174</v>
      </c>
    </row>
    <row r="354" spans="1:17" ht="14.4" customHeight="1" x14ac:dyDescent="0.3">
      <c r="A354" s="831" t="s">
        <v>7715</v>
      </c>
      <c r="B354" s="832" t="s">
        <v>7716</v>
      </c>
      <c r="C354" s="832" t="s">
        <v>5209</v>
      </c>
      <c r="D354" s="832" t="s">
        <v>7736</v>
      </c>
      <c r="E354" s="832" t="s">
        <v>7738</v>
      </c>
      <c r="F354" s="849">
        <v>2</v>
      </c>
      <c r="G354" s="849">
        <v>348</v>
      </c>
      <c r="H354" s="849"/>
      <c r="I354" s="849">
        <v>174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7715</v>
      </c>
      <c r="B355" s="832" t="s">
        <v>7716</v>
      </c>
      <c r="C355" s="832" t="s">
        <v>5209</v>
      </c>
      <c r="D355" s="832" t="s">
        <v>7739</v>
      </c>
      <c r="E355" s="832" t="s">
        <v>7740</v>
      </c>
      <c r="F355" s="849">
        <v>1</v>
      </c>
      <c r="G355" s="849">
        <v>168</v>
      </c>
      <c r="H355" s="849"/>
      <c r="I355" s="849">
        <v>168</v>
      </c>
      <c r="J355" s="849"/>
      <c r="K355" s="849"/>
      <c r="L355" s="849"/>
      <c r="M355" s="849"/>
      <c r="N355" s="849">
        <v>2</v>
      </c>
      <c r="O355" s="849">
        <v>336</v>
      </c>
      <c r="P355" s="837"/>
      <c r="Q355" s="850">
        <v>168</v>
      </c>
    </row>
    <row r="356" spans="1:17" ht="14.4" customHeight="1" thickBot="1" x14ac:dyDescent="0.35">
      <c r="A356" s="839" t="s">
        <v>7715</v>
      </c>
      <c r="B356" s="840" t="s">
        <v>7716</v>
      </c>
      <c r="C356" s="840" t="s">
        <v>5209</v>
      </c>
      <c r="D356" s="840" t="s">
        <v>7739</v>
      </c>
      <c r="E356" s="840" t="s">
        <v>7741</v>
      </c>
      <c r="F356" s="851">
        <v>2</v>
      </c>
      <c r="G356" s="851">
        <v>336</v>
      </c>
      <c r="H356" s="851"/>
      <c r="I356" s="851">
        <v>168</v>
      </c>
      <c r="J356" s="851"/>
      <c r="K356" s="851"/>
      <c r="L356" s="851"/>
      <c r="M356" s="851"/>
      <c r="N356" s="851"/>
      <c r="O356" s="851"/>
      <c r="P356" s="845"/>
      <c r="Q35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3513</v>
      </c>
      <c r="D3" s="193">
        <f>SUBTOTAL(9,D6:D1048576)</f>
        <v>3339</v>
      </c>
      <c r="E3" s="193">
        <f>SUBTOTAL(9,E6:E1048576)</f>
        <v>3409</v>
      </c>
      <c r="F3" s="194">
        <f>IF(OR(E3=0,D3=0),"",E3/D3)</f>
        <v>1.020964360587002</v>
      </c>
      <c r="G3" s="388">
        <f>SUBTOTAL(9,G6:G1048576)</f>
        <v>8207.259</v>
      </c>
      <c r="H3" s="389">
        <f>SUBTOTAL(9,H6:H1048576)</f>
        <v>7912.1221399999995</v>
      </c>
      <c r="I3" s="389">
        <f>SUBTOTAL(9,I6:I1048576)</f>
        <v>7341.8266200000007</v>
      </c>
      <c r="J3" s="194">
        <f>IF(OR(I3=0,H3=0),"",I3/H3)</f>
        <v>0.92792129470337037</v>
      </c>
      <c r="K3" s="388">
        <f>SUBTOTAL(9,K6:K1048576)</f>
        <v>1289.1399999999999</v>
      </c>
      <c r="L3" s="389">
        <f>SUBTOTAL(9,L6:L1048576)</f>
        <v>1236.9000000000001</v>
      </c>
      <c r="M3" s="389">
        <f>SUBTOTAL(9,M6:M1048576)</f>
        <v>1100.28</v>
      </c>
      <c r="N3" s="195">
        <f>IF(OR(M3=0,E3=0),"",M3*1000/E3)</f>
        <v>322.75740686418305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6488</v>
      </c>
      <c r="B6" s="1001" t="s">
        <v>7743</v>
      </c>
      <c r="C6" s="1006">
        <v>2897</v>
      </c>
      <c r="D6" s="1007">
        <v>2745</v>
      </c>
      <c r="E6" s="1007">
        <v>2794</v>
      </c>
      <c r="F6" s="1012">
        <v>0.96444597859855019</v>
      </c>
      <c r="G6" s="1006">
        <v>2921.3527000000004</v>
      </c>
      <c r="H6" s="1007">
        <v>2753.154199999999</v>
      </c>
      <c r="I6" s="1007">
        <v>2803.2208400000004</v>
      </c>
      <c r="J6" s="1012">
        <v>0.95956261631811868</v>
      </c>
      <c r="K6" s="1006">
        <v>347.64</v>
      </c>
      <c r="L6" s="1007">
        <v>329.4</v>
      </c>
      <c r="M6" s="1007">
        <v>335.28</v>
      </c>
      <c r="N6" s="1017">
        <v>120</v>
      </c>
    </row>
    <row r="7" spans="1:14" ht="14.4" customHeight="1" x14ac:dyDescent="0.3">
      <c r="A7" s="999" t="s">
        <v>6773</v>
      </c>
      <c r="B7" s="1002" t="s">
        <v>7744</v>
      </c>
      <c r="C7" s="1008">
        <v>346</v>
      </c>
      <c r="D7" s="1009">
        <v>346</v>
      </c>
      <c r="E7" s="1009">
        <v>194</v>
      </c>
      <c r="F7" s="1013">
        <v>0.56069364161849711</v>
      </c>
      <c r="G7" s="1008">
        <v>3705.9154999999992</v>
      </c>
      <c r="H7" s="1009">
        <v>3717.8124999999995</v>
      </c>
      <c r="I7" s="1009">
        <v>2096.9652200000005</v>
      </c>
      <c r="J7" s="1013">
        <v>0.56584269662921372</v>
      </c>
      <c r="K7" s="1008">
        <v>692</v>
      </c>
      <c r="L7" s="1009">
        <v>692</v>
      </c>
      <c r="M7" s="1009">
        <v>388</v>
      </c>
      <c r="N7" s="1018">
        <v>2000</v>
      </c>
    </row>
    <row r="8" spans="1:14" ht="14.4" customHeight="1" x14ac:dyDescent="0.3">
      <c r="A8" s="999" t="s">
        <v>6777</v>
      </c>
      <c r="B8" s="1002" t="s">
        <v>7744</v>
      </c>
      <c r="C8" s="1008">
        <v>229</v>
      </c>
      <c r="D8" s="1009">
        <v>183</v>
      </c>
      <c r="E8" s="1009">
        <v>333</v>
      </c>
      <c r="F8" s="1013">
        <v>1.4541484716157205</v>
      </c>
      <c r="G8" s="1008">
        <v>1377.9264000000001</v>
      </c>
      <c r="H8" s="1009">
        <v>1103.9433600000004</v>
      </c>
      <c r="I8" s="1009">
        <v>2005.2033599999993</v>
      </c>
      <c r="J8" s="1013">
        <v>1.4552325581395342</v>
      </c>
      <c r="K8" s="1008">
        <v>229</v>
      </c>
      <c r="L8" s="1009">
        <v>183</v>
      </c>
      <c r="M8" s="1009">
        <v>333</v>
      </c>
      <c r="N8" s="1018">
        <v>1000</v>
      </c>
    </row>
    <row r="9" spans="1:14" ht="14.4" customHeight="1" thickBot="1" x14ac:dyDescent="0.35">
      <c r="A9" s="1000" t="s">
        <v>6775</v>
      </c>
      <c r="B9" s="1003" t="s">
        <v>7744</v>
      </c>
      <c r="C9" s="1010">
        <v>41</v>
      </c>
      <c r="D9" s="1011">
        <v>65</v>
      </c>
      <c r="E9" s="1011">
        <v>88</v>
      </c>
      <c r="F9" s="1014">
        <v>2.1463414634146343</v>
      </c>
      <c r="G9" s="1010">
        <v>202.06440000000001</v>
      </c>
      <c r="H9" s="1011">
        <v>337.21208000000007</v>
      </c>
      <c r="I9" s="1011">
        <v>436.43720000000008</v>
      </c>
      <c r="J9" s="1014">
        <v>2.1598915989159893</v>
      </c>
      <c r="K9" s="1010">
        <v>20.5</v>
      </c>
      <c r="L9" s="1011">
        <v>32.5</v>
      </c>
      <c r="M9" s="1011">
        <v>44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2018-08-30T08:56:53Z</dcterms:modified>
</cp:coreProperties>
</file>