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8" i="371" l="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8" i="431"/>
  <c r="D11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5" i="431"/>
  <c r="D16" i="431"/>
  <c r="E17" i="431"/>
  <c r="F14" i="431"/>
  <c r="G11" i="431"/>
  <c r="H12" i="431"/>
  <c r="I9" i="431"/>
  <c r="J10" i="431"/>
  <c r="K11" i="431"/>
  <c r="L12" i="431"/>
  <c r="M13" i="431"/>
  <c r="N10" i="431"/>
  <c r="O11" i="431"/>
  <c r="P12" i="431"/>
  <c r="Q13" i="431"/>
  <c r="E9" i="431"/>
  <c r="G19" i="431"/>
  <c r="I17" i="431"/>
  <c r="J18" i="431"/>
  <c r="K19" i="431"/>
  <c r="M9" i="431"/>
  <c r="N14" i="431"/>
  <c r="O15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4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1" i="431"/>
  <c r="C19" i="431"/>
  <c r="D12" i="431"/>
  <c r="E13" i="431"/>
  <c r="F10" i="431"/>
  <c r="F18" i="431"/>
  <c r="G15" i="431"/>
  <c r="H16" i="431"/>
  <c r="I13" i="431"/>
  <c r="J14" i="431"/>
  <c r="K15" i="431"/>
  <c r="L16" i="431"/>
  <c r="M17" i="431"/>
  <c r="N18" i="431"/>
  <c r="O19" i="431"/>
  <c r="Q9" i="431"/>
  <c r="J8" i="431"/>
  <c r="E8" i="431"/>
  <c r="K8" i="431"/>
  <c r="L8" i="431"/>
  <c r="H8" i="431"/>
  <c r="C8" i="431"/>
  <c r="G8" i="431"/>
  <c r="D8" i="431"/>
  <c r="P8" i="431"/>
  <c r="F8" i="431"/>
  <c r="N8" i="431"/>
  <c r="O8" i="431"/>
  <c r="I8" i="431"/>
  <c r="M8" i="431"/>
  <c r="Q8" i="431"/>
  <c r="S9" i="431" l="1"/>
  <c r="R9" i="431"/>
  <c r="R12" i="431"/>
  <c r="S12" i="431"/>
  <c r="S18" i="431"/>
  <c r="R18" i="431"/>
  <c r="R14" i="431"/>
  <c r="S14" i="431"/>
  <c r="S10" i="431"/>
  <c r="R10" i="431"/>
  <c r="S17" i="431"/>
  <c r="R17" i="431"/>
  <c r="S13" i="431"/>
  <c r="R13" i="431"/>
  <c r="R16" i="431"/>
  <c r="S16" i="431"/>
  <c r="S19" i="431"/>
  <c r="R19" i="431"/>
  <c r="S15" i="431"/>
  <c r="R15" i="431"/>
  <c r="R11" i="431"/>
  <c r="S1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<sst xmlns="http://schemas.openxmlformats.org/spreadsheetml/2006/main" count="21251" uniqueCount="4418">
  <si>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</si>
  <si>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</si>
  <si>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</si>
  <si>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</si>
  <si>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</si>
  <si>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</si>
  <si>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</si>
  <si>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</si>
  <si>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</si>
  <si>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</si>
  <si>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</si>
  <si>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</si>
  <si>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</si>
  <si>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</si>
  <si>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</si>
  <si>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</si>
  <si>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</si>
  <si>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</si>
  <si>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</si>
  <si>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</si>
  <si>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</si>
  <si>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</si>
  <si>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</si>
  <si>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</si>
  <si>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</si>
  <si>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</si>
  <si>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</si>
  <si>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</si>
  <si>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</si>
  <si>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</si>
  <si>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</si>
  <si>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</si>
  <si>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</si>
  <si>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</si>
  <si>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</si>
  <si>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</si>
  <si>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</si>
  <si>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</si>
  <si>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</si>
  <si>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</si>
  <si>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</si>
  <si>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</si>
  <si>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</si>
  <si>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</si>
  <si>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</si>
  <si>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</si>
  <si>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</si>
  <si>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</si>
  <si>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</si>
  <si>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</si>
  <si>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</si>
  <si>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</si>
  <si>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</si>
  <si>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</si>
  <si>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</si>
  <si>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</si>
  <si>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</si>
  <si>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</si>
  <si>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</si>
  <si>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</si>
  <si>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</si>
  <si>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</si>
  <si>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</si>
  <si>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</si>
  <si>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</si>
  <si>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</si>
  <si>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</si>
  <si>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</si>
  <si>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</si>
  <si>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</si>
  <si>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</si>
  <si>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</si>
  <si>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</si>
  <si>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</si>
  <si>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</si>
  <si>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</si>
  <si>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</si>
  <si>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</si>
  <si>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</si>
  <si>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</si>
  <si>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</si>
  <si>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</si>
  <si>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</si>
  <si>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</si>
  <si>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</si>
  <si>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</si>
  <si>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</si>
  <si>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</si>
  <si>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</si>
  <si>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</si>
  <si>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</si>
  <si>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</si>
  <si>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</si>
  <si>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</si>
  <si>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</si>
  <si>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</si>
  <si>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</si>
  <si>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</si>
  <si>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</si>
  <si>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</si>
  <si>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</si>
  <si>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</si>
  <si>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</si>
  <si>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</si>
  <si>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</si>
  <si>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</si>
  <si>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</si>
  <si>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</si>
  <si>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</si>
  <si>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</si>
  <si>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</si>
  <si>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</si>
  <si>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</si>
  <si>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</si>
  <si>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</si>
  <si>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</si>
  <si>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</si>
  <si>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</si>
  <si>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</si>
  <si>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</si>
  <si>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</si>
  <si>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</si>
  <si>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</si>
  <si>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</si>
  <si>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</si>
  <si>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</si>
  <si>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</si>
  <si>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</si>
  <si>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</si>
  <si>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</si>
  <si>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</si>
  <si>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</si>
  <si>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</si>
  <si>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</si>
  <si>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</si>
  <si>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</si>
  <si>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</si>
  <si>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</si>
  <si>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</si>
  <si>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</si>
  <si>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</si>
  <si>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</si>
  <si>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</si>
  <si>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</si>
  <si>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</si>
  <si>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</si>
  <si>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</si>
  <si>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</si>
  <si>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</si>
  <si>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</si>
  <si>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</si>
  <si>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</si>
  <si>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</si>
  <si>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</si>
  <si>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</si>
  <si>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</si>
  <si>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</si>
  <si>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</si>
  <si>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</si>
  <si>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</si>
  <si>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</si>
  <si>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</si>
  <si>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</si>
  <si>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</si>
  <si>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</si>
  <si>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</si>
  <si>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</si>
  <si>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</si>
  <si>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</si>
  <si>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</si>
  <si>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</si>
  <si>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</si>
  <si>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</si>
  <si>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</si>
  <si>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</si>
  <si>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</si>
  <si>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</si>
  <si>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</si>
  <si>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</si>
  <si>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</si>
  <si>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</si>
  <si>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</si>
  <si>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</si>
  <si>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</si>
  <si>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</si>
  <si>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</si>
  <si>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</si>
  <si>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</si>
  <si>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</si>
  <si>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</si>
  <si>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</si>
  <si>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</si>
  <si>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</si>
  <si>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</si>
  <si>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</si>
  <si>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</si>
  <si>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</si>
  <si>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</si>
  <si>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</si>
  <si>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</si>
  <si>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</si>
  <si>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</si>
  <si>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</si>
  <si>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</si>
  <si>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</si>
  <si>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</si>
  <si>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</si>
  <si>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</si>
  <si>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</si>
  <si>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</si>
  <si>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</si>
  <si>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</si>
  <si>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</si>
  <si>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</si>
  <si>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</si>
  <si>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</si>
  <si>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</si>
  <si>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</si>
  <si>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</si>
  <si>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</si>
  <si>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</si>
  <si>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</si>
  <si>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</si>
  <si>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</si>
  <si>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</si>
  <si>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</si>
  <si>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</si>
  <si>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</si>
  <si>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</si>
  <si>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</si>
  <si>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</si>
  <si>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</si>
  <si>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</si>
  <si>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</si>
  <si>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</si>
  <si>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</si>
  <si>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</si>
  <si>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</si>
  <si>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</si>
  <si>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</si>
  <si>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</si>
  <si>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</si>
  <si>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</si>
  <si>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</si>
  <si>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</si>
  <si>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</si>
  <si>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</si>
  <si>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</si>
  <si>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</si>
  <si>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</si>
  <si>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</si>
  <si>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</si>
  <si>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</si>
  <si>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</si>
  <si>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</si>
  <si>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</si>
  <si>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</si>
  <si>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</si>
  <si>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</si>
  <si>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</si>
  <si>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</si>
  <si>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</si>
  <si>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</si>
  <si>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</si>
  <si>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</si>
  <si>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</si>
  <si>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</si>
  <si>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</si>
  <si>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</si>
  <si>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</si>
  <si>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</si>
  <si>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</si>
  <si>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</si>
  <si>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</si>
  <si>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</si>
  <si>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</si>
  <si>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</si>
  <si>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</si>
  <si>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</si>
  <si>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</si>
  <si>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</si>
  <si>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</si>
  <si>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</si>
  <si>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</si>
  <si>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</si>
  <si>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</si>
  <si>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</si>
  <si>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</si>
  <si>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</si>
  <si>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</si>
  <si>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</si>
  <si>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</si>
  <si>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</si>
  <si>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</si>
  <si>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</si>
  <si>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</si>
  <si>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</si>
  <si>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</si>
  <si>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</si>
  <si>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</si>
  <si>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</si>
  <si>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</si>
  <si>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</si>
  <si>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</si>
  <si>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</si>
  <si>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</si>
  <si>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</si>
  <si>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</si>
  <si>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</si>
  <si>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</si>
  <si>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</si>
  <si>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</si>
  <si>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</si>
  <si>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</si>
  <si>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</si>
  <si>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</si>
  <si>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</si>
  <si>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</si>
  <si>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</si>
  <si>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</si>
  <si>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</si>
  <si>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</si>
  <si>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</si>
  <si>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</si>
  <si>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</si>
  <si>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</si>
  <si>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</si>
  <si>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</si>
  <si>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</si>
  <si>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</si>
  <si>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</si>
  <si>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</si>
  <si>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</si>
  <si>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</si>
  <si>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</si>
  <si>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</si>
  <si>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</si>
  <si>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</si>
  <si>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</si>
  <si>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</si>
  <si>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</si>
  <si>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</si>
  <si>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</si>
  <si>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</si>
  <si>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</si>
  <si>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</si>
  <si>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</si>
  <si>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</si>
  <si>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</si>
  <si>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</si>
  <si>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</si>
  <si>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</si>
  <si>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</si>
  <si>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</si>
  <si>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</si>
  <si>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</si>
  <si>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</si>
  <si>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</si>
  <si>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</si>
  <si>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</si>
  <si>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</si>
  <si>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</si>
  <si>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</si>
  <si>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</si>
  <si>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</si>
  <si>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</si>
  <si>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</si>
  <si>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</si>
  <si>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</si>
  <si>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</si>
  <si>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</si>
  <si>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</si>
  <si>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</si>
  <si>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</si>
  <si>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</si>
  <si>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</si>
  <si>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</si>
  <si>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</si>
  <si>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</si>
  <si>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</si>
  <si>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</si>
  <si>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</si>
  <si>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</si>
  <si>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</si>
  <si>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</si>
  <si>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</si>
  <si>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</si>
  <si>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</si>
  <si>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</si>
  <si>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</si>
  <si>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</si>
  <si>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</si>
  <si>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</si>
  <si>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</si>
  <si>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</si>
  <si>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</si>
  <si>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</si>
  <si>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</si>
  <si>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</si>
  <si>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</si>
  <si>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</si>
  <si>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</si>
  <si>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</si>
  <si>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</si>
  <si>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</si>
  <si>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</si>
  <si>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</si>
  <si>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</si>
  <si>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</si>
  <si>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</si>
  <si>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</si>
  <si>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</si>
  <si>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</si>
  <si>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</si>
  <si>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</si>
  <si>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</si>
  <si>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</si>
  <si>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</si>
  <si>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</si>
  <si>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</si>
  <si>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</si>
  <si>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</si>
  <si>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</si>
  <si>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</si>
  <si>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</si>
  <si>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</si>
  <si>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</si>
  <si>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</si>
  <si>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</si>
  <si>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</si>
  <si>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</si>
  <si>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</si>
  <si>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</si>
  <si>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</si>
  <si>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</si>
  <si>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</si>
  <si>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</si>
  <si>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</si>
  <si>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</si>
  <si>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</si>
  <si>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</si>
  <si>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</si>
  <si>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</si>
  <si>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</si>
  <si>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</si>
  <si>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</si>
  <si>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</si>
  <si>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</si>
  <si>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</si>
  <si>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</si>
  <si>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</si>
  <si>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</si>
  <si>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</si>
  <si>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</si>
  <si>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</si>
  <si>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</si>
  <si>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</si>
  <si>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</si>
  <si>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</si>
  <si>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</si>
  <si>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</si>
  <si>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</si>
  <si>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</si>
  <si>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</si>
  <si>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</si>
  <si>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</si>
  <si>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</si>
  <si>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</si>
  <si>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</si>
  <si>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</si>
  <si>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</si>
  <si>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</si>
  <si>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</si>
  <si>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</si>
  <si>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</si>
  <si>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</si>
  <si>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</si>
  <si>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</si>
  <si>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</si>
  <si>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</si>
  <si>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</si>
  <si>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</si>
  <si>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</si>
  <si>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</si>
  <si>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</si>
  <si>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</si>
  <si>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</si>
  <si>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</si>
  <si>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</si>
  <si>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</si>
  <si>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</si>
  <si>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</si>
  <si>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</si>
  <si>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</si>
  <si>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</si>
  <si>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</si>
  <si>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</si>
  <si>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</si>
  <si>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</si>
  <si>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</si>
  <si>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</si>
  <si>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</si>
  <si>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</si>
  <si>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</si>
  <si>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</si>
  <si>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</si>
  <si>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</si>
  <si>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</si>
  <si>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</si>
  <si>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</si>
  <si>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</si>
  <si>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</si>
  <si>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</si>
  <si>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</si>
  <si>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</si>
  <si>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</si>
  <si>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</si>
  <si>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</si>
  <si>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</si>
  <si>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</si>
  <si>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</si>
  <si>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</si>
  <si>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</si>
  <si>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</si>
  <si>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</si>
  <si>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</si>
  <si>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</si>
  <si>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</si>
  <si>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</si>
  <si>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</si>
  <si>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</si>
  <si>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</si>
  <si>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</si>
  <si>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</si>
  <si>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</si>
  <si>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</si>
  <si>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</si>
  <si>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</si>
  <si>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</si>
  <si>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</si>
  <si>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</si>
  <si>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</si>
  <si>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</si>
  <si>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</si>
  <si>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</si>
  <si>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</si>
  <si>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</si>
  <si>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</si>
  <si>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</si>
  <si>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</si>
  <si>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</si>
  <si>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</si>
  <si>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</si>
  <si>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</si>
  <si>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</si>
  <si>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</si>
  <si>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</si>
  <si>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</si>
  <si>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</si>
  <si>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</si>
  <si>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</si>
  <si>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</si>
  <si>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</si>
  <si>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</si>
  <si>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</si>
  <si>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</si>
  <si>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</si>
  <si>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</si>
  <si>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</si>
  <si>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</si>
  <si>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</si>
  <si>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</si>
  <si>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</si>
  <si>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</si>
  <si>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</si>
  <si>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</si>
  <si>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</si>
  <si>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</si>
  <si>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</si>
  <si>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</si>
  <si>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</si>
  <si>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</si>
  <si>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</si>
  <si>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</si>
  <si>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</si>
  <si>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</si>
  <si>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</si>
  <si>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</si>
  <si>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</si>
  <si>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</si>
  <si>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</si>
  <si>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INJEKT-výpadek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</si>
  <si>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</si>
  <si>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</si>
  <si>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</si>
  <si>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</si>
  <si>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</si>
  <si>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</si>
  <si>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</si>
  <si>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</si>
  <si>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</si>
  <si>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AMBROBENE 7.5MG/ML</t>
  </si>
  <si>
    <t>SOL 1X100ML</t>
  </si>
  <si>
    <t>P</t>
  </si>
  <si>
    <t>AMBROSAN</t>
  </si>
  <si>
    <t>30MG TBL NOB 20 II</t>
  </si>
  <si>
    <t>ANOPYRIN 100MG</t>
  </si>
  <si>
    <t>TBL 20X100MG</t>
  </si>
  <si>
    <t>APO-DICLO SR 100</t>
  </si>
  <si>
    <t>POR TBL RET 100X100MG</t>
  </si>
  <si>
    <t>APO-IBUPROFEN 400 MG</t>
  </si>
  <si>
    <t>POR TBL FLM 30X400MG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</si>
  <si>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</si>
  <si>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</si>
  <si>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</si>
  <si>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</si>
  <si>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</si>
  <si>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</si>
  <si>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 - zelená</t>
  </si>
  <si>
    <t>LIQ 1X120ML</t>
  </si>
  <si>
    <t>BETALOC SR</t>
  </si>
  <si>
    <t>200MG TBL PRO 100</t>
  </si>
  <si>
    <t>BETALOC ZOK</t>
  </si>
  <si>
    <t>50MG TBL PRO 30</t>
  </si>
  <si>
    <t>Biopron9 tob.60+20</t>
  </si>
  <si>
    <t>BISOPROLOL MYLAN 2,5 MG</t>
  </si>
  <si>
    <t>POR TBL FLM 30X2.5MG</t>
  </si>
  <si>
    <t>BISOPROLOL MYLAN 5 MG</t>
  </si>
  <si>
    <t>POR TBL FLM 30X5MG</t>
  </si>
  <si>
    <t>B-komplex Zentiva 30drg</t>
  </si>
  <si>
    <t>CANOCORD 16 MG</t>
  </si>
  <si>
    <t>POR TBL NOB 28X16MG</t>
  </si>
  <si>
    <t>Carbosorb tbl.20-blistr</t>
  </si>
  <si>
    <t>CARTEOL LP 2%</t>
  </si>
  <si>
    <t>OPH GTT PRO 1X3ML</t>
  </si>
  <si>
    <t>CELASKON</t>
  </si>
  <si>
    <t>250MG TBL NOB 30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</si>
  <si>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</si>
  <si>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</si>
  <si>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</si>
  <si>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</si>
  <si>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</si>
  <si>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</si>
  <si>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</si>
  <si>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</si>
  <si>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</si>
  <si>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</si>
  <si>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</si>
  <si>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</si>
  <si>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DITHIADEN</t>
  </si>
  <si>
    <t>TBL 20X2MG</t>
  </si>
  <si>
    <t>DOLMINA 50</t>
  </si>
  <si>
    <t>TBL OBD 30X50MG</t>
  </si>
  <si>
    <t>DORETA 75 MG/650 MG</t>
  </si>
  <si>
    <t>POR TBL FLM 30</t>
  </si>
  <si>
    <t>POR TBL FLM 90</t>
  </si>
  <si>
    <t>DUPHALAC</t>
  </si>
  <si>
    <t>667MG/ML POR SOL 1X200ML IV</t>
  </si>
  <si>
    <t>DUSPATALIN RETARD</t>
  </si>
  <si>
    <t>POR CPS RDR 30X200MG</t>
  </si>
  <si>
    <t>DZ OCTENISEPT drm. sol. 250 ml</t>
  </si>
  <si>
    <t>DRM SOL 1X250ML</t>
  </si>
  <si>
    <t>ELOCOM</t>
  </si>
  <si>
    <t>DRM UNG 1X30GM 0,1%</t>
  </si>
  <si>
    <t>ENDIARON</t>
  </si>
  <si>
    <t>250MG TBL FLM 20</t>
  </si>
  <si>
    <t>EPIPEN 300 MIKROGRAMŮ</t>
  </si>
  <si>
    <t>INJ SOL PEP 1X0.3ML/0.3MG/D</t>
  </si>
  <si>
    <t>FAMOSAN 20MG</t>
  </si>
  <si>
    <t>TBL OBD 20X20MG</t>
  </si>
  <si>
    <t>FASTUM GEL</t>
  </si>
  <si>
    <t>DRM GEL 1X100GM</t>
  </si>
  <si>
    <t>GEL 50GM</t>
  </si>
  <si>
    <t>FENISTIL</t>
  </si>
  <si>
    <t>1MG/ML POR GTT SOL 1X20ML</t>
  </si>
  <si>
    <t>1MG/G GEL 1X30G</t>
  </si>
  <si>
    <t>FLUCINAR</t>
  </si>
  <si>
    <t>DRM UNG 1X15GM 0.025%</t>
  </si>
  <si>
    <t>FRAXIPARIN MULTI</t>
  </si>
  <si>
    <t>INJ 10X5ML/47.5KU</t>
  </si>
  <si>
    <t>FRAXIPARINE</t>
  </si>
  <si>
    <t>INJ SOL 10X0.6ML</t>
  </si>
  <si>
    <t>INJ SOL 10X0.4ML</t>
  </si>
  <si>
    <t>FUROSEMID ACCORD</t>
  </si>
  <si>
    <t>10MG/ML INJ/INF SOL 10X2ML</t>
  </si>
  <si>
    <t>GERATAM 800MG</t>
  </si>
  <si>
    <t>TBL OBD 60X800MG</t>
  </si>
  <si>
    <t>GLUKÓZA 10 BRAUN</t>
  </si>
  <si>
    <t>INF SOL 10X500ML-PE</t>
  </si>
  <si>
    <t>GLUKÓZA 5 BRAUN</t>
  </si>
  <si>
    <t>GUAJACURAN</t>
  </si>
  <si>
    <t>DRG 30X200MG-BLISTR</t>
  </si>
  <si>
    <t>HELICID 20 ZENTIVA</t>
  </si>
  <si>
    <t>POR CPS ETD 28X20MG</t>
  </si>
  <si>
    <t>HEMINEVRIN 192 MG</t>
  </si>
  <si>
    <t>POR CPS MOL 100X192MG (dříve název 300mg!)</t>
  </si>
  <si>
    <t>HUMULIN R 100 M.J./ML</t>
  </si>
  <si>
    <t>INJ 1X10ML/1KU</t>
  </si>
  <si>
    <t>HYDROCORTISON VALEANT 100 MG-výpadek</t>
  </si>
  <si>
    <t>INJ PLV SOL 10X100MG</t>
  </si>
  <si>
    <t>CHLORID SODNÝ 0,9% BRAUN</t>
  </si>
  <si>
    <t>INF SOL 10X250MLPELAH</t>
  </si>
  <si>
    <t>INF SOL 20X100MLPELAH</t>
  </si>
  <si>
    <t>INF SOL 10X500MLPELAH</t>
  </si>
  <si>
    <t>IMACORT</t>
  </si>
  <si>
    <t>10MG/G+2,5MG/G+5MG/G CRM 20G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</si>
  <si>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</si>
  <si>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</si>
  <si>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</si>
  <si>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</si>
  <si>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</si>
  <si>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</si>
  <si>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</si>
  <si>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</si>
  <si>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</si>
  <si>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KL BALS.VISNEVSKI 100G</t>
  </si>
  <si>
    <t>KL ETHANOLUM BENZ.DENAT. 500ml /400g/</t>
  </si>
  <si>
    <t>KL PRIPRAVEK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</si>
  <si>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</si>
  <si>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</si>
  <si>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</si>
  <si>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</si>
  <si>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</si>
  <si>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Klysma salinické 135ml</t>
  </si>
  <si>
    <t>LETROX 50</t>
  </si>
  <si>
    <t>POR TBL NOB 100X50RG II</t>
  </si>
  <si>
    <t>LEXAURIN 1,5</t>
  </si>
  <si>
    <t>POR TBL NOB 30X1.5MG</t>
  </si>
  <si>
    <t>LOPERON CPS</t>
  </si>
  <si>
    <t>POR CPS DUR 20X2MG</t>
  </si>
  <si>
    <t>LOZAP H</t>
  </si>
  <si>
    <t>MAGNESII LACTICI 0,5 TBL. MEDICAMENTA</t>
  </si>
  <si>
    <t>TBL NOB 100X0,5GM</t>
  </si>
  <si>
    <t>MAGNESIUM SULFURICUM BIOTIKA</t>
  </si>
  <si>
    <t>INJ 5X10ML 10%</t>
  </si>
  <si>
    <t>MAXITROL</t>
  </si>
  <si>
    <t>OPH GTT SUS 1X5ML</t>
  </si>
  <si>
    <t>MILGAMMA</t>
  </si>
  <si>
    <t>POR TBL OBD 20</t>
  </si>
  <si>
    <t>MONOTAB 20</t>
  </si>
  <si>
    <t>POR TBL NOB 20X20MG</t>
  </si>
  <si>
    <t>NASIVIN 0,05%</t>
  </si>
  <si>
    <t>NAS GTT SOL 10ML</t>
  </si>
  <si>
    <t>NAS SPR SOL 10ML-SK</t>
  </si>
  <si>
    <t>NATRIUM CHLORATUM BIOTIKA 10%</t>
  </si>
  <si>
    <t>NEUROL 0.25</t>
  </si>
  <si>
    <t>TBL 30X0.25MG</t>
  </si>
  <si>
    <t>NOVALGIN</t>
  </si>
  <si>
    <t>INJ 5X5ML/2500MG</t>
  </si>
  <si>
    <t>500MG TBL FLM 20</t>
  </si>
  <si>
    <t>INJ 10X2ML/1000MG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</si>
  <si>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</si>
  <si>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</si>
  <si>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</si>
  <si>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</si>
  <si>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</si>
  <si>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</si>
  <si>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</si>
  <si>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</si>
  <si>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PIOGLITAZONE TEVA</t>
  </si>
  <si>
    <t>30MG TBL NOB 28</t>
  </si>
  <si>
    <t>PREDNISON 5 LECIVA</t>
  </si>
  <si>
    <t>TBL 20X5MG</t>
  </si>
  <si>
    <t>PRESTARIUM NEO</t>
  </si>
  <si>
    <t>RINGERUV ROZTOK BRAUN</t>
  </si>
  <si>
    <t>INF 10X1000ML(LDPE)</t>
  </si>
  <si>
    <t>SINUPRET</t>
  </si>
  <si>
    <t>SIOFOR 1000</t>
  </si>
  <si>
    <t>POR TBL FLM 60X1000MG</t>
  </si>
  <si>
    <t>SORBIFER DURULES</t>
  </si>
  <si>
    <t>POR TBL FLM 100X100MG</t>
  </si>
  <si>
    <t>SYNTOPHYLLIN</t>
  </si>
  <si>
    <t>INJ 5X10ML/240MG</t>
  </si>
  <si>
    <t>TENORETIC</t>
  </si>
  <si>
    <t>TBL OBD 28</t>
  </si>
  <si>
    <t>Thiamin Generica tbl.30</t>
  </si>
  <si>
    <t>TIAPRIDAL</t>
  </si>
  <si>
    <t>POR TBLNOB 50X100MG</t>
  </si>
  <si>
    <t>TORECAN</t>
  </si>
  <si>
    <t>INJ 5X1ML/6.5MG</t>
  </si>
  <si>
    <t>TRALGIT 50 INJ</t>
  </si>
  <si>
    <t>INJ SOL 5X1ML/50MG</t>
  </si>
  <si>
    <t>TRALGIT SR 100</t>
  </si>
  <si>
    <t>POR TBL RET30X100MG</t>
  </si>
  <si>
    <t>TRITACE 2,5 MG</t>
  </si>
  <si>
    <t>POR TBL NOB 20X2.5MG</t>
  </si>
  <si>
    <t>TRITACE 5</t>
  </si>
  <si>
    <t>TBL 30X5MG</t>
  </si>
  <si>
    <t>TULIP 10 MG POTAHOVANÉ TABLETY</t>
  </si>
  <si>
    <t>POR TBL FLM 30X10MG</t>
  </si>
  <si>
    <t>TULIP 20 MG POTAHOVANÉ TABLETY</t>
  </si>
  <si>
    <t>POR TBL FLM 90X20MG</t>
  </si>
  <si>
    <t>VEROSPIRON</t>
  </si>
  <si>
    <t>TBL 20X25MG</t>
  </si>
  <si>
    <t>VitA-POS oční mast 5g</t>
  </si>
  <si>
    <t>WARFARIN PMCS 5 MG</t>
  </si>
  <si>
    <t>POR TBL NOB 100X5MG</t>
  </si>
  <si>
    <t>ZALDIAR</t>
  </si>
  <si>
    <t>POR TBL FLM 20</t>
  </si>
  <si>
    <t>37,5MG/325MG TBL FLM 30X1</t>
  </si>
  <si>
    <t>ZODAC</t>
  </si>
  <si>
    <t>TBL OBD 30X10MG</t>
  </si>
  <si>
    <t>POR TBL FLM 90X10MG</t>
  </si>
  <si>
    <t>ZOLPIDEM MYLAN</t>
  </si>
  <si>
    <t>POR TBL FLM 50X10MG</t>
  </si>
  <si>
    <t>léky - enterální výživa (LEK)</t>
  </si>
  <si>
    <t>CUBITAN S PŘÍCHUTÍ VANILKOVOU</t>
  </si>
  <si>
    <t>POR SOL 4X200ML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</si>
  <si>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</si>
  <si>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</si>
  <si>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</si>
  <si>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</si>
  <si>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</si>
  <si>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</si>
  <si>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</si>
  <si>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</si>
  <si>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</si>
  <si>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</si>
  <si>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</si>
  <si>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</si>
  <si>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</si>
  <si>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</si>
  <si>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</si>
  <si>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</si>
  <si>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</si>
  <si>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</si>
  <si>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</si>
  <si>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</si>
  <si>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</si>
  <si>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</si>
  <si>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</si>
  <si>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FRAMYKOIN</t>
  </si>
  <si>
    <t>UNG 1X10GM</t>
  </si>
  <si>
    <t>KLACID 250</t>
  </si>
  <si>
    <t>250MG TBL FLM 10</t>
  </si>
  <si>
    <t>METRONIDAZOL 500MG BRAUN</t>
  </si>
  <si>
    <t>INJ 10X100ML(LDPE)</t>
  </si>
  <si>
    <t>PAMYCON NA PŘÍPRAVU KAPEK</t>
  </si>
  <si>
    <t>DRM PLV SOL 1X1LAH</t>
  </si>
  <si>
    <t>PIPERACILLIN/TAZOBACTAM KABI 4 G/0,5 G</t>
  </si>
  <si>
    <t>INF PLV SOL 10X4.5GM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</si>
  <si>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</si>
  <si>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</si>
  <si>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</si>
  <si>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</si>
  <si>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</si>
  <si>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</si>
  <si>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</si>
  <si>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</si>
  <si>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</si>
  <si>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BETADINE</t>
  </si>
  <si>
    <t>UNG 1X20GM</t>
  </si>
  <si>
    <t>DEPO-MEDROL</t>
  </si>
  <si>
    <t>INJ 1X1ML/40MG</t>
  </si>
  <si>
    <t>KL MS HYDROG.PEROX. 3% 500g</t>
  </si>
  <si>
    <t>MESOCAIN</t>
  </si>
  <si>
    <t>INJ 10X10ML 1%</t>
  </si>
  <si>
    <t>ADDAVEN</t>
  </si>
  <si>
    <t>IVN INF CNC SOL 20X10ML</t>
  </si>
  <si>
    <t>AKINETON</t>
  </si>
  <si>
    <t>POR TBL NOB 50X2MG</t>
  </si>
  <si>
    <t>AMBROBENE</t>
  </si>
  <si>
    <t>INJ 5X2ML/15MG</t>
  </si>
  <si>
    <t>TBL 15X100MG</t>
  </si>
  <si>
    <t>BELOSALIC</t>
  </si>
  <si>
    <t>DRM SPR SOL 1X100ML</t>
  </si>
  <si>
    <t>BISEPTOL 480</t>
  </si>
  <si>
    <t>POR TBL NOB 28X480MG</t>
  </si>
  <si>
    <t>CAVINTON FORTE</t>
  </si>
  <si>
    <t>POR TBL NOB 30X10MG</t>
  </si>
  <si>
    <t>CELASKON LONG EFFECT 500MG 30 CPS PRO</t>
  </si>
  <si>
    <t>CISORDINOL 25MG</t>
  </si>
  <si>
    <t>TBL OBD 50X25MG</t>
  </si>
  <si>
    <t>CORDARONE</t>
  </si>
  <si>
    <t>INJ SOL 6X3ML/150MG</t>
  </si>
  <si>
    <t>DEPAKINE CHRONO 500MG(PULENE)</t>
  </si>
  <si>
    <t>TBL RET 30X500MG</t>
  </si>
  <si>
    <t>5MG TBL NOB 20(2X10)</t>
  </si>
  <si>
    <t>POR TBL FLM 10</t>
  </si>
  <si>
    <t>ESPUMISAN</t>
  </si>
  <si>
    <t>PORCPSMOL50X40MG-BL</t>
  </si>
  <si>
    <t>FURORESE 40</t>
  </si>
  <si>
    <t>TBL 50X40MG</t>
  </si>
  <si>
    <t>GLUKÓZA 40 BRAUN</t>
  </si>
  <si>
    <t>INF 20X10ML-PLA.AMP</t>
  </si>
  <si>
    <t>HALOPERIDOL</t>
  </si>
  <si>
    <t>INJ 5X1ML/5MG</t>
  </si>
  <si>
    <t>INF SOL 10X1000MLPLAH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</si>
  <si>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</si>
  <si>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</si>
  <si>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</si>
  <si>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</si>
  <si>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LECIVA 7.5%</t>
  </si>
  <si>
    <t>INJ 5X10ML 7.5%</t>
  </si>
  <si>
    <t>KL KAL.PERMANGANAS 5 G</t>
  </si>
  <si>
    <t>KL SOL.HYD.PEROX.3% 100G</t>
  </si>
  <si>
    <t>KL ZASYP NA RANY 100G</t>
  </si>
  <si>
    <t>KREON 25 000</t>
  </si>
  <si>
    <t>25000U CPS ETD 50</t>
  </si>
  <si>
    <t>LEPONEX 100MG</t>
  </si>
  <si>
    <t>TBL 50X100MG</t>
  </si>
  <si>
    <t>LEVOBUPIVACAINE KABI 5 MG/ML</t>
  </si>
  <si>
    <t>INJ+INF SOL 5X10ML</t>
  </si>
  <si>
    <t>MONOSAN 20MG</t>
  </si>
  <si>
    <t>TBL 30X20MG</t>
  </si>
  <si>
    <t>MUCOSOLVAN</t>
  </si>
  <si>
    <t>POR GTT SOL+INH SOL 60ML</t>
  </si>
  <si>
    <t>NEBIVOLOL SANDOZ 5 MG</t>
  </si>
  <si>
    <t>POR TBL NOB 28X5MG</t>
  </si>
  <si>
    <t>NORADRENALIN LECIVA</t>
  </si>
  <si>
    <t>POR TBL FLM 90X5MG</t>
  </si>
  <si>
    <t>RINGERFUNDIN B.BRAUN</t>
  </si>
  <si>
    <t>INF SOL10X1000ML PE</t>
  </si>
  <si>
    <t>SIOFOR 500</t>
  </si>
  <si>
    <t>TBL OBD 60X500MG</t>
  </si>
  <si>
    <t>SOLIAN 200 MG</t>
  </si>
  <si>
    <t>TBL 30X200MG</t>
  </si>
  <si>
    <t>STACYL 100 MG ENTEROSOLVENTNÍ TABLETY</t>
  </si>
  <si>
    <t>POR TBL ENT 60X100MG I</t>
  </si>
  <si>
    <t>STOPTUSSIN TABLETY</t>
  </si>
  <si>
    <t>POR TBL NOB 20</t>
  </si>
  <si>
    <t xml:space="preserve">SUFENTANIL TORREX 5 MCG/ML </t>
  </si>
  <si>
    <t>INJ SOL 5X2ML/10RG</t>
  </si>
  <si>
    <t>SUPPOSITORIA GLYCERINI LÉČIVA</t>
  </si>
  <si>
    <t>SUP 10X2,06G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</si>
  <si>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</si>
  <si>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</si>
  <si>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</si>
  <si>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</si>
  <si>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</si>
  <si>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</si>
  <si>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THIAMIN LECIVA</t>
  </si>
  <si>
    <t>TBL 20X50MG(BLISTR)</t>
  </si>
  <si>
    <t>INJ SOL 12X2ML/100MG</t>
  </si>
  <si>
    <t>TISERCIN</t>
  </si>
  <si>
    <t xml:space="preserve">TRAMAL RETARD </t>
  </si>
  <si>
    <t>TBL 10x100 MG</t>
  </si>
  <si>
    <t>léky - parenterální výživa (LEK)</t>
  </si>
  <si>
    <t>AMINOPLASMAL B.BRAUN 10%</t>
  </si>
  <si>
    <t>INF SOL 10X500ML</t>
  </si>
  <si>
    <t>NUTRIFLEX PLUS</t>
  </si>
  <si>
    <t>INF SOL 5X2000ML</t>
  </si>
  <si>
    <t>NUTRISON</t>
  </si>
  <si>
    <t>POR SOL 1X500ML</t>
  </si>
  <si>
    <t>NUTRISON ENERGY MULTI FIBRE</t>
  </si>
  <si>
    <t>POR SOL 1X1500ML</t>
  </si>
  <si>
    <t>ABAKTAL</t>
  </si>
  <si>
    <t>INJ 10X5ML/400MG</t>
  </si>
  <si>
    <t>AMOKSIKLAV 1 G</t>
  </si>
  <si>
    <t>POR TBL FLM 21X1GM</t>
  </si>
  <si>
    <t>KLACID 500</t>
  </si>
  <si>
    <t>POR TBL FLM 14X500MG</t>
  </si>
  <si>
    <t>OPHTHALMO-FRAMYKOIN-výpadek do 3/2019</t>
  </si>
  <si>
    <t>UNG OPH 1X5GM</t>
  </si>
  <si>
    <t>léky - antimykotika (LEK)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</si>
  <si>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</si>
  <si>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</si>
  <si>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</si>
  <si>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</si>
  <si>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</si>
  <si>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</si>
  <si>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A10BA02 - METFORMIN</t>
  </si>
  <si>
    <t>B01AA03 - WARFARIN</t>
  </si>
  <si>
    <t>B01AB06 - NADROPARIN</t>
  </si>
  <si>
    <t>C01BD01 - AMIODARON</t>
  </si>
  <si>
    <t>C03CA01 - FUROSEMID</t>
  </si>
  <si>
    <t>C07AB02 - METOPROLOL</t>
  </si>
  <si>
    <t>C07AB07 - BISOPROLOL</t>
  </si>
  <si>
    <t>C07AB12 - NEBIVOLOL</t>
  </si>
  <si>
    <t>C09AA04 - PERINDOPRIL</t>
  </si>
  <si>
    <t>C09AA05 - RAMIPRIL</t>
  </si>
  <si>
    <t>C09CA07 - TELMISARTAN</t>
  </si>
  <si>
    <t>C09DA01 - LOSARTAN A DIURETIKA</t>
  </si>
  <si>
    <t>C10AA05 - ATORVASTATIN</t>
  </si>
  <si>
    <t>H02AB04 - METHYLPREDNISOLON</t>
  </si>
  <si>
    <t>H02AB09 - HYDROKORTISON</t>
  </si>
  <si>
    <t>J01DC02 - CEFUROXIM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</si>
  <si>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</si>
  <si>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</si>
  <si>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</si>
  <si>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</si>
  <si>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</si>
  <si>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</si>
  <si>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</si>
  <si>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N01BB10 - LEVOBUPIVAKAIN</t>
  </si>
  <si>
    <t>N02BB02 - SODNÁ SŮL METAMIZOLU</t>
  </si>
  <si>
    <t>N02BE01 - PARACETAMOL</t>
  </si>
  <si>
    <t>N03AG01 - KYSELINA VALPROOVÁ</t>
  </si>
  <si>
    <t>N05AL05 - AMISULPRID</t>
  </si>
  <si>
    <t>N05BA12 - ALPRAZOLAM</t>
  </si>
  <si>
    <t>N05CF02 - ZOLPIDEM</t>
  </si>
  <si>
    <t>N06BX18 - VINPOCETIN</t>
  </si>
  <si>
    <t>R05CB06 - AMBROXOL</t>
  </si>
  <si>
    <t>R06AE07 - CETIRIZIN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</si>
  <si>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</si>
  <si>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</si>
  <si>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</si>
  <si>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</si>
  <si>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</si>
  <si>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</si>
  <si>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</si>
  <si>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</si>
  <si>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</si>
  <si>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</si>
  <si>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</si>
  <si>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</si>
  <si>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</si>
  <si>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</si>
  <si>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</si>
  <si>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</si>
  <si>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</si>
  <si>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</si>
  <si>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</si>
  <si>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</si>
  <si>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</si>
  <si>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</si>
  <si>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</si>
  <si>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C03CA01</t>
  </si>
  <si>
    <t>214036</t>
  </si>
  <si>
    <t>C07AB02</t>
  </si>
  <si>
    <t>46980</t>
  </si>
  <si>
    <t>C07AB07</t>
  </si>
  <si>
    <t>158673</t>
  </si>
  <si>
    <t>BISOPROLOL MYLAN</t>
  </si>
  <si>
    <t>2,5MG TBL FLM 30</t>
  </si>
  <si>
    <t>158692</t>
  </si>
  <si>
    <t>5MG TBL FLM 30</t>
  </si>
  <si>
    <t>C09AA04</t>
  </si>
  <si>
    <t>101205</t>
  </si>
  <si>
    <t>C09AA05</t>
  </si>
  <si>
    <t>56976</t>
  </si>
  <si>
    <t>TRITACE</t>
  </si>
  <si>
    <t>2,5MG TBL NOB 20</t>
  </si>
  <si>
    <t>56981</t>
  </si>
  <si>
    <t>5MG TBL NOB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</si>
  <si>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</si>
  <si>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</si>
  <si>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</si>
  <si>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</si>
  <si>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</si>
  <si>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</si>
  <si>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</si>
  <si>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50318</t>
  </si>
  <si>
    <t>20MG TBL FLM 90X1</t>
  </si>
  <si>
    <t>H02AB09</t>
  </si>
  <si>
    <t>216670</t>
  </si>
  <si>
    <t>HYDROCORTISON VALEANT</t>
  </si>
  <si>
    <t>100MG INJ PLV SOL 1X10</t>
  </si>
  <si>
    <t>H03AA01</t>
  </si>
  <si>
    <t>187425</t>
  </si>
  <si>
    <t>LETROX</t>
  </si>
  <si>
    <t>50MCG TBL NOB 100</t>
  </si>
  <si>
    <t>J01CR02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</si>
  <si>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</si>
  <si>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</si>
  <si>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</si>
  <si>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</si>
  <si>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</si>
  <si>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</si>
  <si>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</si>
  <si>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</si>
  <si>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</si>
  <si>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</si>
  <si>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</si>
  <si>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</si>
  <si>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</si>
  <si>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</si>
  <si>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</si>
  <si>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</si>
  <si>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</si>
  <si>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</si>
  <si>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</si>
  <si>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</si>
  <si>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</si>
  <si>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</si>
  <si>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</si>
  <si>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</si>
  <si>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</si>
  <si>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</si>
  <si>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</si>
  <si>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</si>
  <si>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</si>
  <si>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</si>
  <si>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</si>
  <si>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</si>
  <si>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</si>
  <si>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</si>
  <si>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</si>
  <si>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</si>
  <si>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</si>
  <si>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</si>
  <si>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</si>
  <si>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</si>
  <si>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</si>
  <si>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</si>
  <si>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</si>
  <si>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</si>
  <si>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</si>
  <si>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</si>
  <si>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</si>
  <si>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</si>
  <si>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</si>
  <si>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</si>
  <si>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R05CB06</t>
  </si>
  <si>
    <t>202900</t>
  </si>
  <si>
    <t>30MG TBL NOB 20</t>
  </si>
  <si>
    <t>R06AE07</t>
  </si>
  <si>
    <t>66030</t>
  </si>
  <si>
    <t>10MG TBL FLM 30</t>
  </si>
  <si>
    <t>99600</t>
  </si>
  <si>
    <t>10MG TBL FLM 90</t>
  </si>
  <si>
    <t>V06XX</t>
  </si>
  <si>
    <t>217110</t>
  </si>
  <si>
    <t>H02AB04</t>
  </si>
  <si>
    <t>90044</t>
  </si>
  <si>
    <t>40MG/ML INJ SUS 1X1ML</t>
  </si>
  <si>
    <t>C01BD01</t>
  </si>
  <si>
    <t>107938</t>
  </si>
  <si>
    <t>150MG/3ML INJ SOL 6X3ML</t>
  </si>
  <si>
    <t>56804</t>
  </si>
  <si>
    <t>40MG TBL NOB 50</t>
  </si>
  <si>
    <t>C07AB12</t>
  </si>
  <si>
    <t>112572</t>
  </si>
  <si>
    <t>NEBIVOLOL SANDOZ</t>
  </si>
  <si>
    <t>5MG TBL NOB 28</t>
  </si>
  <si>
    <t>101211</t>
  </si>
  <si>
    <t>5MG TBL FLM 90(3X30)</t>
  </si>
  <si>
    <t>C09CA07</t>
  </si>
  <si>
    <t>158191</t>
  </si>
  <si>
    <t>TELMISARTAN SANDOZ</t>
  </si>
  <si>
    <t>80MG TBL NOB 30</t>
  </si>
  <si>
    <t>203097</t>
  </si>
  <si>
    <t>875MG/125MG TBL FLM 21</t>
  </si>
  <si>
    <t>J01MA03</t>
  </si>
  <si>
    <t>94155</t>
  </si>
  <si>
    <t>400MG/5ML INF SOL 10X5ML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</si>
  <si>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</si>
  <si>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</si>
  <si>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</si>
  <si>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</si>
  <si>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</si>
  <si>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</si>
  <si>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</si>
  <si>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</si>
  <si>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</si>
  <si>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</si>
  <si>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</si>
  <si>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</si>
  <si>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N03AG01</t>
  </si>
  <si>
    <t>92587</t>
  </si>
  <si>
    <t>DEPAKINE CHRONO 500 MG SÉCABLE</t>
  </si>
  <si>
    <t>500MG TBL RET 30</t>
  </si>
  <si>
    <t>N05AL05</t>
  </si>
  <si>
    <t>58172</t>
  </si>
  <si>
    <t>SOLIAN</t>
  </si>
  <si>
    <t>200MG TBL NOB 30</t>
  </si>
  <si>
    <t>N06BX18</t>
  </si>
  <si>
    <t>10252</t>
  </si>
  <si>
    <t>10MG TBL NOB 30</t>
  </si>
  <si>
    <t>33527</t>
  </si>
  <si>
    <t>33677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</si>
  <si>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</si>
  <si>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</si>
  <si>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</si>
  <si>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</si>
  <si>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</si>
  <si>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</si>
  <si>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</si>
  <si>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</si>
  <si>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</si>
  <si>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</si>
  <si>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</si>
  <si>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</si>
  <si>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</si>
  <si>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</si>
  <si>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</si>
  <si>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</si>
  <si>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</si>
  <si>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</si>
  <si>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</si>
  <si>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</si>
  <si>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</si>
  <si>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</si>
  <si>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</si>
  <si>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</si>
  <si>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</si>
  <si>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</si>
  <si>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</si>
  <si>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</si>
  <si>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</si>
  <si>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</si>
  <si>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</si>
  <si>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</si>
  <si>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Ortopedicko protetické pomůcky sériově vyráběné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</si>
  <si>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</si>
  <si>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</si>
  <si>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</si>
  <si>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</si>
  <si>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</si>
  <si>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</si>
  <si>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SODNÁ SŮL METAMIZOLU</t>
  </si>
  <si>
    <t>ESCITALOPRAM</t>
  </si>
  <si>
    <t>134502</t>
  </si>
  <si>
    <t>ELICEA</t>
  </si>
  <si>
    <t>10MG TBL FLM 28</t>
  </si>
  <si>
    <t>KOLCHICIN</t>
  </si>
  <si>
    <t>119698</t>
  </si>
  <si>
    <t>COLCHICUM-DISPERT</t>
  </si>
  <si>
    <t>0,5MG TBL OBD 50</t>
  </si>
  <si>
    <t>NADROPARIN</t>
  </si>
  <si>
    <t>PANTOPRAZOL</t>
  </si>
  <si>
    <t>214433</t>
  </si>
  <si>
    <t>CONTROLOC</t>
  </si>
  <si>
    <t>20MG TBL ENT 28 I</t>
  </si>
  <si>
    <t>PSEUDOEFEDRIN, KOMBINACE</t>
  </si>
  <si>
    <t>216104</t>
  </si>
  <si>
    <t>CLARINASE REPETABS</t>
  </si>
  <si>
    <t>5MG/120MG TBL PRO 14</t>
  </si>
  <si>
    <t>TELMISARTAN</t>
  </si>
  <si>
    <t>158198</t>
  </si>
  <si>
    <t>80MG TBL NOB 100</t>
  </si>
  <si>
    <t>AMOXICILIN A  INHIBITOR BETA-LAKTAMASY</t>
  </si>
  <si>
    <t>5951</t>
  </si>
  <si>
    <t>875MG/125MG TBL FLM 14</t>
  </si>
  <si>
    <t>Jiná</t>
  </si>
  <si>
    <t>4000019</t>
  </si>
  <si>
    <t>PROTÉZA HORNÍ KONČETINY INDIV. ZHOTOVENÁ</t>
  </si>
  <si>
    <t>DĚTSKÁ DO 18 LET VČETNĚ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</si>
  <si>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</si>
  <si>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</si>
  <si>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</si>
  <si>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</si>
  <si>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</si>
  <si>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</si>
  <si>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</si>
  <si>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CIPROFLOXACIN</t>
  </si>
  <si>
    <t>15658</t>
  </si>
  <si>
    <t>CIPLOX</t>
  </si>
  <si>
    <t>DIKLOFENAK</t>
  </si>
  <si>
    <t>75631</t>
  </si>
  <si>
    <t>DICLOFENAC AL RETARD</t>
  </si>
  <si>
    <t>100MG TBL PRO 20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</si>
  <si>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</si>
  <si>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</si>
  <si>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</si>
  <si>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</si>
  <si>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</si>
  <si>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</si>
  <si>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</si>
  <si>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213482</t>
  </si>
  <si>
    <t>FRAXIPARINE FORTE</t>
  </si>
  <si>
    <t>19000IU/ML INJ SOL ISP 10X0,8ML</t>
  </si>
  <si>
    <t>213485</t>
  </si>
  <si>
    <t>9500IU/ML INJ SOL ISP 10X0,8ML</t>
  </si>
  <si>
    <t>SULFAMETHOXAZOL A TRIMETHOPRIM</t>
  </si>
  <si>
    <t>203954</t>
  </si>
  <si>
    <t>BISEPTOL</t>
  </si>
  <si>
    <t>400MG/80MG TBL NOB 28</t>
  </si>
  <si>
    <t>TOBRAMYCIN</t>
  </si>
  <si>
    <t>93207</t>
  </si>
  <si>
    <t>TOBREX</t>
  </si>
  <si>
    <t>3MG/G OPH UNG 3,5G</t>
  </si>
  <si>
    <t>TRAMADOL A PARACETAMOL</t>
  </si>
  <si>
    <t>179326</t>
  </si>
  <si>
    <t>DORETA</t>
  </si>
  <si>
    <t>75MG/650MG TBL FLM 20 I</t>
  </si>
  <si>
    <t>JINÉ KAPILÁRY STABILIZUJÍCÍ LÁTKY</t>
  </si>
  <si>
    <t>202701</t>
  </si>
  <si>
    <t>20MG TBL ENT 90</t>
  </si>
  <si>
    <t>Obvazový materiál, náplasti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</si>
  <si>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</si>
  <si>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</si>
  <si>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</si>
  <si>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</si>
  <si>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</si>
  <si>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</si>
  <si>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</si>
  <si>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</si>
  <si>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</si>
  <si>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</si>
  <si>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</si>
  <si>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</si>
  <si>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</si>
  <si>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</si>
  <si>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</si>
  <si>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11674</t>
  </si>
  <si>
    <t>ORTÉZA HLEZENNÍHO KLOUBU OR 6D</t>
  </si>
  <si>
    <t>LÉČEBNÁ DYNAMICKÁ</t>
  </si>
  <si>
    <t>22325</t>
  </si>
  <si>
    <t>ORTÉZA KOLENNíHO KLOUBU</t>
  </si>
  <si>
    <t>S LIMITOVANÝM ROZSAHEM POHYBU,ORTIKA OR 1,VELIKOSTI S,M,L,XL.</t>
  </si>
  <si>
    <t>119672</t>
  </si>
  <si>
    <t>DICLOFENAC DUO PHARMASWISS</t>
  </si>
  <si>
    <t>75MG CPS RDR 30 I</t>
  </si>
  <si>
    <t>DIOSMIN, KOMBINACE</t>
  </si>
  <si>
    <t>14075</t>
  </si>
  <si>
    <t>500MG TBL FLM 60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</si>
  <si>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</si>
  <si>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</si>
  <si>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</si>
  <si>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</si>
  <si>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</si>
  <si>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</si>
  <si>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</si>
  <si>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</si>
  <si>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</si>
  <si>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213480</t>
  </si>
  <si>
    <t>19000IU/ML INJ SOL ISP 10X0,6ML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</si>
  <si>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</si>
  <si>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</si>
  <si>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</si>
  <si>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</si>
  <si>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</si>
  <si>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</si>
  <si>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</si>
  <si>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VÁPNÍK, KOMBINACE S VITAMINEM D A/NEBO JINÝMI LÉČIVY</t>
  </si>
  <si>
    <t>206529</t>
  </si>
  <si>
    <t>CALCICHEW D3 JAHODA</t>
  </si>
  <si>
    <t>500MG/400IU TBL MND 60</t>
  </si>
  <si>
    <t>179327</t>
  </si>
  <si>
    <t>75MG/650MG TBL FLM 30 I</t>
  </si>
  <si>
    <t>201609</t>
  </si>
  <si>
    <t>132872</t>
  </si>
  <si>
    <t>37,5MG/325MG TBL FLM 30</t>
  </si>
  <si>
    <t>4711</t>
  </si>
  <si>
    <t>14CMX5M,V NAPNUTÉM STAVU,DLOUHÝ TAH,1KS</t>
  </si>
  <si>
    <t>882</t>
  </si>
  <si>
    <t>OBINADLO ELASTICKÉ IDEAL</t>
  </si>
  <si>
    <t>12CMX5M,PÁSKOVANÁ DO SUPERIORU,1KS</t>
  </si>
  <si>
    <t>171796</t>
  </si>
  <si>
    <t>KRYTÍ BIOKERAMICKÉ NA RÁNY CERDAK BASIC</t>
  </si>
  <si>
    <t>5X5CM,BIOKERAMICKÝ POLŠTÁŘEK BEZ NÁPLASTI,10KS</t>
  </si>
  <si>
    <t>11487</t>
  </si>
  <si>
    <t>ORTÉZA KOLENNÍHO KLOUBU OR32</t>
  </si>
  <si>
    <t>LIMITOVANÝ ROZSAH POHYBU, PEVNÝ RÁM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</si>
  <si>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</si>
  <si>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</si>
  <si>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</si>
  <si>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</si>
  <si>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</si>
  <si>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</si>
  <si>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</si>
  <si>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</si>
  <si>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</si>
  <si>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93834</t>
  </si>
  <si>
    <t>ORTÉZA ZÁPĚSTÍ EXOFORM</t>
  </si>
  <si>
    <t>S TVAROVATELNOU PALMÁRNÍ DLAHOU</t>
  </si>
  <si>
    <t>39709</t>
  </si>
  <si>
    <t>VELIKOST A2</t>
  </si>
  <si>
    <t>93816</t>
  </si>
  <si>
    <t>ORTÉZA KOLENNÍ</t>
  </si>
  <si>
    <t>PROTECT.CO</t>
  </si>
  <si>
    <t>11974</t>
  </si>
  <si>
    <t>BERLE PŘEDLOKETNí SPECIÁLNÍ 222 KL-SC</t>
  </si>
  <si>
    <t>VYMĚKČENÉ DRŽADLO,BAREVNÁ,NASTAVITELNÁ 76-96CM,DO 130KG</t>
  </si>
  <si>
    <t>Dále nespecifikované pomůcky</t>
  </si>
  <si>
    <t>93433</t>
  </si>
  <si>
    <t>ROZTOK VISKOELASTICKÝ ERECTUS</t>
  </si>
  <si>
    <t>INJ 1X2ML,HRAZENY 3 APLIKACE DO 1 KLOUBU/6 MĚS.</t>
  </si>
  <si>
    <t>DOSULEPIN</t>
  </si>
  <si>
    <t>4207</t>
  </si>
  <si>
    <t>PROTHIADEN</t>
  </si>
  <si>
    <t>25MG TBL OBD 30</t>
  </si>
  <si>
    <t>HYDROGENOVANÉ NÁMELOVÉ ALKALOIDY</t>
  </si>
  <si>
    <t>91032</t>
  </si>
  <si>
    <t>SECATOXIN FORTE</t>
  </si>
  <si>
    <t>2,5MG/ML POR GTT SOL 25ML</t>
  </si>
  <si>
    <t>KODEIN</t>
  </si>
  <si>
    <t>207940</t>
  </si>
  <si>
    <t>CODEIN SLOVAKOFARMA</t>
  </si>
  <si>
    <t>30MG TBL NOB 10</t>
  </si>
  <si>
    <t>164888</t>
  </si>
  <si>
    <t>CALTRATE 600 MG/400 IU D3 POTAHOVANÁ TABLETA</t>
  </si>
  <si>
    <t>600MG/400IU TBL FLM 90</t>
  </si>
  <si>
    <t>201290</t>
  </si>
  <si>
    <t>MEDRACET</t>
  </si>
  <si>
    <t>37,5MG/325MG TBL NOB 30</t>
  </si>
  <si>
    <t>885</t>
  </si>
  <si>
    <t>10CMX5M,V NAPNUTÉM STAVU,DLOUHÝ TAH,1KS</t>
  </si>
  <si>
    <t>888</t>
  </si>
  <si>
    <t>8CMX5M,V NAPNUTÉM STAVU,DLOUHÝ TAH,1KS</t>
  </si>
  <si>
    <t>78081</t>
  </si>
  <si>
    <t>ORTÉZA PALCE RUKY OR 10A</t>
  </si>
  <si>
    <t>S DLAHOU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</si>
  <si>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</si>
  <si>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</si>
  <si>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</si>
  <si>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</si>
  <si>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</si>
  <si>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</si>
  <si>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136063</t>
  </si>
  <si>
    <t>ORTÉZA LOKETNÍ</t>
  </si>
  <si>
    <t>LIMITACE POHYBU 15.,30.,60.,90.,120.</t>
  </si>
  <si>
    <t>BROMAZEPAM</t>
  </si>
  <si>
    <t>88219</t>
  </si>
  <si>
    <t>LEXAURIN</t>
  </si>
  <si>
    <t>3MG TBL NOB 30</t>
  </si>
  <si>
    <t>DEXAMETHASON</t>
  </si>
  <si>
    <t>84700</t>
  </si>
  <si>
    <t>OTOBACID N</t>
  </si>
  <si>
    <t>0,2MG/G+5MG/G+479,8MG/G AUR GTT SOL 1X5ML</t>
  </si>
  <si>
    <t>DOXYCYKLIN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</si>
  <si>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</si>
  <si>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</si>
  <si>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</si>
  <si>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</si>
  <si>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</si>
  <si>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</si>
  <si>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</si>
  <si>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</si>
  <si>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</si>
  <si>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216199</t>
  </si>
  <si>
    <t>KLOTRIMAZOL</t>
  </si>
  <si>
    <t>16895</t>
  </si>
  <si>
    <t>IMAZOL KRÉMPASTA</t>
  </si>
  <si>
    <t>10MG/G DRM PST 1X30G</t>
  </si>
  <si>
    <t>METFORMIN A SITAGLIPTIN</t>
  </si>
  <si>
    <t>500143</t>
  </si>
  <si>
    <t>JANUMET</t>
  </si>
  <si>
    <t>50MG/1000MG TBL FLM 196</t>
  </si>
  <si>
    <t>12891</t>
  </si>
  <si>
    <t>100MG TBL NOB 15</t>
  </si>
  <si>
    <t>12895</t>
  </si>
  <si>
    <t>100MG POR GRA SUS 30 I</t>
  </si>
  <si>
    <t>17187</t>
  </si>
  <si>
    <t>NIMESIL</t>
  </si>
  <si>
    <t>100MG POR GRA SUS 30</t>
  </si>
  <si>
    <t>OMEPRAZOL</t>
  </si>
  <si>
    <t>25365</t>
  </si>
  <si>
    <t>20MG CPS ETD 28 I</t>
  </si>
  <si>
    <t>216102</t>
  </si>
  <si>
    <t>5MG/120MG TBL PRO 7</t>
  </si>
  <si>
    <t>TRAMADOL</t>
  </si>
  <si>
    <t>132873</t>
  </si>
  <si>
    <t>TRAMAL RETARD TABLETY 100 MG</t>
  </si>
  <si>
    <t>100MG TBL PRO 30</t>
  </si>
  <si>
    <t>ZOLPIDEM</t>
  </si>
  <si>
    <t>16286</t>
  </si>
  <si>
    <t>STILNOX</t>
  </si>
  <si>
    <t>10MG TBL FLM 20</t>
  </si>
  <si>
    <t>132901</t>
  </si>
  <si>
    <t>179325</t>
  </si>
  <si>
    <t>75MG/650MG TBL FLM 10 I</t>
  </si>
  <si>
    <t>225850</t>
  </si>
  <si>
    <t>107806</t>
  </si>
  <si>
    <t>20MG TBL ENT 30</t>
  </si>
  <si>
    <t>HOŘČÍK (KOMBINACE RŮZNÝCH SOLÍ)</t>
  </si>
  <si>
    <t>215978</t>
  </si>
  <si>
    <t>MAGNOSOLV</t>
  </si>
  <si>
    <t>365MG POR GRA SOL SCC 30</t>
  </si>
  <si>
    <t>18516</t>
  </si>
  <si>
    <t>KRYTÍ INADINE</t>
  </si>
  <si>
    <t>5X5CM 5KS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</si>
  <si>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</si>
  <si>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</si>
  <si>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</si>
  <si>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</si>
  <si>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</si>
  <si>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</si>
  <si>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93841</t>
  </si>
  <si>
    <t>ORTÉZA HLEZNA EQUALIZER WALKER LOW TOP</t>
  </si>
  <si>
    <t>RIGIDNÍ S FIXAČNÍ VLOŽKOU, SNÍŽENÁ VÝŠKA</t>
  </si>
  <si>
    <t>93842</t>
  </si>
  <si>
    <t>ORTÉZA HLEZNA AIRFORM</t>
  </si>
  <si>
    <t>S BOČNÍMI NAFUKOVACÍMI PELOTAMI, PROVEDENÍ PRAVÉ/LEVÉ</t>
  </si>
  <si>
    <t>CEFUROXIM</t>
  </si>
  <si>
    <t>219580</t>
  </si>
  <si>
    <t>ZNOBACT</t>
  </si>
  <si>
    <t>FELODIPIN</t>
  </si>
  <si>
    <t>94167</t>
  </si>
  <si>
    <t>PLENDIL ER</t>
  </si>
  <si>
    <t>10MG TBL PRO 30 I</t>
  </si>
  <si>
    <t>HEPARIN, KOMBINACE</t>
  </si>
  <si>
    <t>44980</t>
  </si>
  <si>
    <t>CONTRACTUBEX</t>
  </si>
  <si>
    <t>GEL 20G</t>
  </si>
  <si>
    <t>48261</t>
  </si>
  <si>
    <t>3300IU/G+250IU/G DRM PLV ADS 1X20G</t>
  </si>
  <si>
    <t>KLÍŠŤOVÁ ENCEFALITIDA, INAKTIVOVANÝ CELÝ VIRUS</t>
  </si>
  <si>
    <t>215956</t>
  </si>
  <si>
    <t>FSME-IMMUN</t>
  </si>
  <si>
    <t>0,5ML INJ SUS ISP 1X0,5ML+J</t>
  </si>
  <si>
    <t>PERINDOPRIL A AMLODIPIN</t>
  </si>
  <si>
    <t>124087</t>
  </si>
  <si>
    <t>PRESTANCE</t>
  </si>
  <si>
    <t>5MG/5MG TBL NOB 30</t>
  </si>
  <si>
    <t>3377</t>
  </si>
  <si>
    <t>400MG/80MG TBL NOB 20</t>
  </si>
  <si>
    <t>201125</t>
  </si>
  <si>
    <t>TRAMAL TOBOLKY 50 MG</t>
  </si>
  <si>
    <t>50MG CPS DUR 20 I</t>
  </si>
  <si>
    <t>186538</t>
  </si>
  <si>
    <t>CALTRATE PLUS</t>
  </si>
  <si>
    <t>TBL FLM 90</t>
  </si>
  <si>
    <t>138839</t>
  </si>
  <si>
    <t>37,5MG/325MG TBL FLM 10 I</t>
  </si>
  <si>
    <t>132992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</si>
  <si>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</si>
  <si>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</si>
  <si>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</si>
  <si>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</si>
  <si>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</si>
  <si>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</si>
  <si>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93851</t>
  </si>
  <si>
    <t>ORTÉZA KOLENNÍHO KLOUBU INNOVATOR COOL</t>
  </si>
  <si>
    <t>S NASTAVITELNÝM ROZSAHEM POHYBU, OBLOUČKOVÁ BANDÁŽ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</si>
  <si>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</si>
  <si>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</si>
  <si>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</si>
  <si>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</si>
  <si>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</si>
  <si>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</si>
  <si>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</si>
  <si>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MEFENOXALON</t>
  </si>
  <si>
    <t>3645</t>
  </si>
  <si>
    <t>DIMEXOL</t>
  </si>
  <si>
    <t>213490</t>
  </si>
  <si>
    <t>9500IU/ML INJ SOL ISP 10X1ML</t>
  </si>
  <si>
    <t>PROMETHAZIN</t>
  </si>
  <si>
    <t>122197</t>
  </si>
  <si>
    <t>PROTHAZIN</t>
  </si>
  <si>
    <t>25MG TBL FLM 20X1</t>
  </si>
  <si>
    <t>207692</t>
  </si>
  <si>
    <t>25MG TBL FLM 20</t>
  </si>
  <si>
    <t>138840</t>
  </si>
  <si>
    <t>37,5MG/325MG TBL FLM 20 I</t>
  </si>
  <si>
    <t>138841</t>
  </si>
  <si>
    <t>37,5MG/325MG TBL FLM 30 I</t>
  </si>
  <si>
    <t>11647</t>
  </si>
  <si>
    <t>LÍMEC KRČNÍ PAN 1.01</t>
  </si>
  <si>
    <t>ANATOMICKY TVAROVANÝ,VELIKOSTI S,M,L,XL,XXL,NÍZKÝ 8CM,VYSOKÝ 10CM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</si>
  <si>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</si>
  <si>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</si>
  <si>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</si>
  <si>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</si>
  <si>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</si>
  <si>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</si>
  <si>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BEMIPARIN</t>
  </si>
  <si>
    <t>107611</t>
  </si>
  <si>
    <t>ZIBOR</t>
  </si>
  <si>
    <t>25000IU INJ SOL ISP 2X0,4ML</t>
  </si>
  <si>
    <t>RŮZNÉ JINÉ KOMBINACE ŽELEZA</t>
  </si>
  <si>
    <t>119653</t>
  </si>
  <si>
    <t>320MG/60MG TBL RET 60</t>
  </si>
  <si>
    <t>132654</t>
  </si>
  <si>
    <t>78952</t>
  </si>
  <si>
    <t>ORTÉZA PRSTOVÁ - TYP 309</t>
  </si>
  <si>
    <t>78603</t>
  </si>
  <si>
    <t>PÁSKA EPIONDYLÁRNÍ OR 16B</t>
  </si>
  <si>
    <t>S PLASTOVOU PELOTOU</t>
  </si>
  <si>
    <t>23883</t>
  </si>
  <si>
    <t>NÁSTAVEC NA WC PLASTOVÝ 508 A</t>
  </si>
  <si>
    <t>VÝŠKA 15CM</t>
  </si>
  <si>
    <t>93896</t>
  </si>
  <si>
    <t>BERLE PŘEDLOKETNÍ SPECIÁLNÍ THUASNE W2017</t>
  </si>
  <si>
    <t>VYMĚKČENÁ,VÝŠKOVĚ NASTAVITELNÁ,NOSNOST 150KG,ODRAZKY</t>
  </si>
  <si>
    <t>ALPRAZOLAM</t>
  </si>
  <si>
    <t>88217</t>
  </si>
  <si>
    <t>1,5MG TBL NOB 30</t>
  </si>
  <si>
    <t>GUAJAZULEN</t>
  </si>
  <si>
    <t>874</t>
  </si>
  <si>
    <t>OPHTHALMO-AZULEN</t>
  </si>
  <si>
    <t>1,5MG/G OPH UNG 5G</t>
  </si>
  <si>
    <t>KOMBINACE RŮZNÝCH ANTIBIOTIK</t>
  </si>
  <si>
    <t>1076</t>
  </si>
  <si>
    <t>OPHTHALMO-FRAMYKOIN</t>
  </si>
  <si>
    <t>OPH UNG 5G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</si>
  <si>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</si>
  <si>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</si>
  <si>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</si>
  <si>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</si>
  <si>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</si>
  <si>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</si>
  <si>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</si>
  <si>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</si>
  <si>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</si>
  <si>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</si>
  <si>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</si>
  <si>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</si>
  <si>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</si>
  <si>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</si>
  <si>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11799</t>
  </si>
  <si>
    <t>NÁSTAVEC NA WC VT 1840</t>
  </si>
  <si>
    <t>125121</t>
  </si>
  <si>
    <t>100MG TBL RET 30</t>
  </si>
  <si>
    <t>PREDNISON</t>
  </si>
  <si>
    <t>42591</t>
  </si>
  <si>
    <t>RECTODELT</t>
  </si>
  <si>
    <t>100MG SUP 4</t>
  </si>
  <si>
    <t>132871</t>
  </si>
  <si>
    <t>37,5MG/325MG TBL FLM 10</t>
  </si>
  <si>
    <t>11651</t>
  </si>
  <si>
    <t>ZÁVĚS RAMENNÍHO KLOUBU PAN 2.04</t>
  </si>
  <si>
    <t>VELIKOST S,M, UNIVERZÁLNÍ PRO PRAVÉ A LEVÉ RAMENO</t>
  </si>
  <si>
    <t>DESLORATADIN</t>
  </si>
  <si>
    <t>28839</t>
  </si>
  <si>
    <t>AERIUS</t>
  </si>
  <si>
    <t>0,5MG/ML POR SOL 120ML+LŽ</t>
  </si>
  <si>
    <t>77047</t>
  </si>
  <si>
    <t>75MG TBL FLM 30</t>
  </si>
  <si>
    <t>GABAPENTIN</t>
  </si>
  <si>
    <t>84399</t>
  </si>
  <si>
    <t>NEURONTIN</t>
  </si>
  <si>
    <t>300MG CPS DUR 50</t>
  </si>
  <si>
    <t>NAFTIDROFURYL</t>
  </si>
  <si>
    <t>97026</t>
  </si>
  <si>
    <t>ENELBIN 100 RETARD</t>
  </si>
  <si>
    <t>100MG TBL PRO 50</t>
  </si>
  <si>
    <t>DIAZEPAM</t>
  </si>
  <si>
    <t>208695</t>
  </si>
  <si>
    <t>10MG TBL NOB 20(1X20)</t>
  </si>
  <si>
    <t>189079</t>
  </si>
  <si>
    <t>CALCICHEW D3 LEMON</t>
  </si>
  <si>
    <t>11811</t>
  </si>
  <si>
    <t>ORTÉZA LOKETNÍ SILISTAB EPI 2305</t>
  </si>
  <si>
    <t>PRUŽNÝ MATERIÁL, SILIK.PELOTY, PŘEDLOKETNÍ EPI PÁSKA</t>
  </si>
  <si>
    <t>136061</t>
  </si>
  <si>
    <t>PLETENÁ FIT - 2 SPIRÁLOVÉ VÝZTUHY</t>
  </si>
  <si>
    <t>62920</t>
  </si>
  <si>
    <t>ORTÉZA KOLENNÍ KRÁTKÁ S LIMITACÍ PAN 7.08</t>
  </si>
  <si>
    <t>S JEDNOOSÝM NASTAVITELNÝM KLOUBEM,UNIV.P-L</t>
  </si>
  <si>
    <t>136082</t>
  </si>
  <si>
    <t>ROZTOK ELASTOVISKÓZNÍ BIOVISC ORTHO SINGLE</t>
  </si>
  <si>
    <t>INJ 1X3 ML/90 MG, 3% NATRIUM HYALURONÁT,HRAZENA 1 APLIKACE DO 1 KLOUBU/6 MĚS.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</si>
  <si>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</si>
  <si>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</si>
  <si>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</si>
  <si>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</si>
  <si>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</si>
  <si>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</si>
  <si>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</si>
  <si>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</si>
  <si>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LEVOCETIRIZIN</t>
  </si>
  <si>
    <t>124346</t>
  </si>
  <si>
    <t>CEZERA</t>
  </si>
  <si>
    <t>5MG TBL FLM 90 I</t>
  </si>
  <si>
    <t>MELOXIKAM</t>
  </si>
  <si>
    <t>112562</t>
  </si>
  <si>
    <t>RECOXA</t>
  </si>
  <si>
    <t>15MG TBL NOB 60</t>
  </si>
  <si>
    <t>124121</t>
  </si>
  <si>
    <t>10MG/5MG TBL NOB 120(4X30)</t>
  </si>
  <si>
    <t>SPIRONOLAKTON</t>
  </si>
  <si>
    <t>30434</t>
  </si>
  <si>
    <t>25MG TBL NOB 100</t>
  </si>
  <si>
    <t>SULODEXID</t>
  </si>
  <si>
    <t>225452</t>
  </si>
  <si>
    <t>VESSEL DUE F</t>
  </si>
  <si>
    <t>250SU CPS MOL 50</t>
  </si>
  <si>
    <t>32086</t>
  </si>
  <si>
    <t>TRALGIT</t>
  </si>
  <si>
    <t>50MG CPS DUR 20(2X10)</t>
  </si>
  <si>
    <t>4000022</t>
  </si>
  <si>
    <t>ORTÉZA DOLNÍ KONČETINY INDIV. UPRAVENÁ</t>
  </si>
  <si>
    <t>Z PREFABRIKÁTU NEBO STAVEBNICE S NUTNOSTÍ INDIVIDUÁLNÍ ÚPRAVY</t>
  </si>
  <si>
    <t>3952</t>
  </si>
  <si>
    <t>DLAHA FIXAČNÍ LOKETNÍHO KLOUBU</t>
  </si>
  <si>
    <t>S VYMEZENÝM ROZSAHEM POHYBU</t>
  </si>
  <si>
    <t>140716</t>
  </si>
  <si>
    <t>LÍMEC KRČNÍ ANATOMICKÝ VYZTUŽENÝ</t>
  </si>
  <si>
    <t>ORTEX 015D</t>
  </si>
  <si>
    <t>IBUPROFEN</t>
  </si>
  <si>
    <t>32018</t>
  </si>
  <si>
    <t>IBUPROFEN AL 400</t>
  </si>
  <si>
    <t>400MG TBL FLM 30</t>
  </si>
  <si>
    <t>KYSELINA TIAPROFENOVÁ</t>
  </si>
  <si>
    <t>226695</t>
  </si>
  <si>
    <t>SURGAM LÉČIVA</t>
  </si>
  <si>
    <t>300MG TBL NOB 20</t>
  </si>
  <si>
    <t>85656</t>
  </si>
  <si>
    <t>DORSIFLEX</t>
  </si>
  <si>
    <t>213479</t>
  </si>
  <si>
    <t>19000IU/ML INJ SOL ISP 2X0,6ML</t>
  </si>
  <si>
    <t>39708</t>
  </si>
  <si>
    <t>VELIKOST A1</t>
  </si>
  <si>
    <t>93655</t>
  </si>
  <si>
    <t>PROTECT.ST PRO</t>
  </si>
  <si>
    <t>93987</t>
  </si>
  <si>
    <t>ORTÉZA KOLENNÍ GENUMEDI PLUS</t>
  </si>
  <si>
    <t>BANDÁŽ KOLENE SE ZPEVNĚNÍM POD KOLENEM A NA STEHNĚ</t>
  </si>
  <si>
    <t>KYSELINA ACETYLSALICYLOVÁ</t>
  </si>
  <si>
    <t>125114</t>
  </si>
  <si>
    <t>ANOPYRIN</t>
  </si>
  <si>
    <t>100MG TBL NOB 60(3X20)</t>
  </si>
  <si>
    <t>201138</t>
  </si>
  <si>
    <t>100MG TBL PRO 30 II</t>
  </si>
  <si>
    <t>VITAMIN B1 V KOMBINACI S VITAMINEM B6 A/NEBO B12</t>
  </si>
  <si>
    <t>42476</t>
  </si>
  <si>
    <t>50MG/250MCG TBL OBD 50</t>
  </si>
  <si>
    <t>136064</t>
  </si>
  <si>
    <t>PEVNÁ 90.</t>
  </si>
  <si>
    <t>140696</t>
  </si>
  <si>
    <t>DLAHA ABDUKČNÍ RAMENNÍ POLOHOVATELNÁ PAN 2.07,ABDU</t>
  </si>
  <si>
    <t>POLOHOVATELNÝ KLÍN SE SOUSTAVOU POPRUHŮ A ANATOMICKOU PODRUČKOU,VEL.S,M</t>
  </si>
  <si>
    <t>62806</t>
  </si>
  <si>
    <t>XYZAL</t>
  </si>
  <si>
    <t>0,5MG/ML POR SOL 1X200ML</t>
  </si>
  <si>
    <t>63776</t>
  </si>
  <si>
    <t>ORTÉZA HLEZENNÍ VACOPED; SOUPRAVA PRO PACIENTA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</si>
  <si>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</si>
  <si>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</si>
  <si>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</si>
  <si>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</si>
  <si>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</si>
  <si>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C09BB04 - PERINDOPRIL A AMLODIPIN</t>
  </si>
  <si>
    <t>N06AB10 - ESCITALOPRAM</t>
  </si>
  <si>
    <t>M01AC06 - MELOXIKAM</t>
  </si>
  <si>
    <t>N06AB10</t>
  </si>
  <si>
    <t>N02AJ13</t>
  </si>
  <si>
    <t>C09BB04</t>
  </si>
  <si>
    <t>M01AC06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</si>
  <si>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</si>
  <si>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</si>
  <si>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</si>
  <si>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</si>
  <si>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</si>
  <si>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</si>
  <si>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</si>
  <si>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</si>
  <si>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</si>
  <si>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</si>
  <si>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</si>
  <si>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</si>
  <si>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</si>
  <si>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</si>
  <si>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</si>
  <si>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</si>
  <si>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</si>
  <si>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</si>
  <si>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</si>
  <si>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</si>
  <si>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</si>
  <si>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</si>
  <si>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</si>
  <si>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</si>
  <si>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</si>
  <si>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</si>
  <si>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</si>
  <si>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</si>
  <si>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</si>
  <si>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</si>
  <si>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</si>
  <si>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</si>
  <si>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</si>
  <si>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</si>
  <si>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</si>
  <si>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</si>
  <si>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ZF042</t>
  </si>
  <si>
    <t>Krytí mastný tyl jelonet 10 x 10 cm á 10 ks 7404</t>
  </si>
  <si>
    <t>ZA537</t>
  </si>
  <si>
    <t>Krytí mepilex heel 13 x 20 cm bal. á 5 ks 288100-01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</si>
  <si>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</si>
  <si>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</si>
  <si>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</si>
  <si>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</si>
  <si>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</si>
  <si>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</si>
  <si>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</si>
  <si>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</si>
  <si>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</si>
  <si>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</si>
  <si>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</si>
  <si>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</si>
  <si>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</si>
  <si>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</si>
  <si>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ZA331</t>
  </si>
  <si>
    <t>Obinadlo fixa crep 10 cm x 4 m 1323100104</t>
  </si>
  <si>
    <t>ZA601</t>
  </si>
  <si>
    <t>Obinadlo fixa crep 12 cm x 4 m 1323100105</t>
  </si>
  <si>
    <t>ZL975</t>
  </si>
  <si>
    <t>Pěna renasys-F malý set (S) pro podtlakovou terapii 66800794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</si>
  <si>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</si>
  <si>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</si>
  <si>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</si>
  <si>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</si>
  <si>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</si>
  <si>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</si>
  <si>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</si>
  <si>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</si>
  <si>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</si>
  <si>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</si>
  <si>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</si>
  <si>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</si>
  <si>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ZA738</t>
  </si>
  <si>
    <t>Filtr mini spike zelený 4550242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</si>
  <si>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</si>
  <si>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</si>
  <si>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</si>
  <si>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</si>
  <si>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</si>
  <si>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</si>
  <si>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</si>
  <si>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</si>
  <si>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</si>
  <si>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</si>
  <si>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</si>
  <si>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</si>
  <si>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</si>
  <si>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</si>
  <si>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</si>
  <si>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</si>
  <si>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</si>
  <si>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</si>
  <si>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</si>
  <si>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</si>
  <si>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</si>
  <si>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</si>
  <si>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ZA883</t>
  </si>
  <si>
    <t>Rourka rektální CH18 délka 40 cm 19-18.100</t>
  </si>
  <si>
    <t>ZB249</t>
  </si>
  <si>
    <t>Sáček močový s křížovou výpustí 2000 ml s hadičkou 90 cm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</si>
  <si>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</si>
  <si>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</si>
  <si>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</si>
  <si>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</si>
  <si>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</si>
  <si>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</si>
  <si>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</si>
  <si>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</si>
  <si>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</si>
  <si>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</si>
  <si>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</si>
  <si>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</si>
  <si>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</si>
  <si>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</si>
  <si>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</si>
  <si>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</si>
  <si>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</si>
  <si>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</si>
  <si>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</si>
  <si>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</si>
  <si>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</si>
  <si>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</si>
  <si>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</si>
  <si>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</si>
  <si>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</si>
  <si>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</si>
  <si>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</si>
  <si>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</si>
  <si>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</si>
  <si>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</si>
  <si>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</si>
  <si>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</si>
  <si>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</si>
  <si>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</si>
  <si>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</si>
  <si>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</si>
  <si>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</si>
  <si>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</si>
  <si>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</si>
  <si>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</si>
  <si>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</si>
  <si>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</si>
  <si>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</si>
  <si>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</si>
  <si>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</si>
  <si>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</si>
  <si>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</si>
  <si>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</si>
  <si>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</si>
  <si>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</si>
  <si>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</si>
  <si>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</si>
  <si>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</si>
  <si>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</si>
  <si>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</si>
  <si>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</si>
  <si>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</si>
  <si>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</si>
  <si>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ZQ732</t>
  </si>
  <si>
    <t>Bandáž trakční Tensoplast STK Adhesive dětská 6 x 2,7 cm bal. á 12 ks 66000457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</si>
  <si>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</si>
  <si>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</si>
  <si>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</si>
  <si>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</si>
  <si>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</si>
  <si>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ks, 100% bavlna, sterilní 1325019265(1230119225)</t>
  </si>
  <si>
    <t>ZA544</t>
  </si>
  <si>
    <t>Krytí inadine nepřilnavé 5,0 x 5,0 cm 1/10 SYS01481EE</t>
  </si>
  <si>
    <t>ZA547</t>
  </si>
  <si>
    <t>Krytí inadine nepřilnavé 9,5 x 9,5 cm 1/10 SYS01512EE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</si>
  <si>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</si>
  <si>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</si>
  <si>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</si>
  <si>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</si>
  <si>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</si>
  <si>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</si>
  <si>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</si>
  <si>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</si>
  <si>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ZA430</t>
  </si>
  <si>
    <t>Obinadlo sádrové gipsan 10 cm x 3 m bal. á 60 ks 1321701103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</si>
  <si>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</si>
  <si>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</si>
  <si>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</si>
  <si>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</si>
  <si>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</si>
  <si>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</si>
  <si>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</si>
  <si>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</si>
  <si>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</si>
  <si>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</si>
  <si>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</si>
  <si>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</si>
  <si>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</si>
  <si>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</si>
  <si>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</si>
  <si>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</si>
  <si>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</si>
  <si>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</si>
  <si>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ZA527</t>
  </si>
  <si>
    <t>Set sterilní pro malé chir.výkony Mediset bal. á 27 ks 4709673</t>
  </si>
  <si>
    <t>ZL105</t>
  </si>
  <si>
    <t>Nástavec pro odběr moče ke zkumavce vacuete 450251</t>
  </si>
  <si>
    <t>ZI879</t>
  </si>
  <si>
    <t>Odstraňovač kožních svorek Leukosan bal. á 20 ks 72615</t>
  </si>
  <si>
    <t>ZB763</t>
  </si>
  <si>
    <t>Zkumavka červená 9 ml 455092</t>
  </si>
  <si>
    <t>ZG515</t>
  </si>
  <si>
    <t>Zkumavka močová vacuette 10,5 ml bal. á 50 ks 455007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</si>
  <si>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</si>
  <si>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</si>
  <si>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</si>
  <si>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</si>
  <si>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</si>
  <si>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</si>
  <si>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</si>
  <si>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</si>
  <si>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ZP946</t>
  </si>
  <si>
    <t>Rukavice vyšetřovací nitril basic bez pudru modré S bal. á 200 ks 44750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</si>
  <si>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</si>
  <si>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</si>
  <si>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</si>
  <si>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</si>
  <si>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</si>
  <si>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</si>
  <si>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ZA664</t>
  </si>
  <si>
    <t>Krytí gelové hydrokoloidní Flamigel 250 ml FLAM250</t>
  </si>
  <si>
    <t>ZN478</t>
  </si>
  <si>
    <t>Obinadlo elastické universal 10 cm x 5 m 1323100313</t>
  </si>
  <si>
    <t>ZP212</t>
  </si>
  <si>
    <t>Obvaz elastický síťový pruban Tg-fix vel. C paže, noha, loket 25 m 24252</t>
  </si>
  <si>
    <t>ZL973</t>
  </si>
  <si>
    <t>Pěna renasys-F střední set (M) pro podtlakovou terapii 66800795</t>
  </si>
  <si>
    <t>ZL974</t>
  </si>
  <si>
    <t>Pěna renasys-F velký set (L) pro podtlakovou terapii 66800796</t>
  </si>
  <si>
    <t>ZF308</t>
  </si>
  <si>
    <t>Čidlo saturační ušní pro dospělé - 300 cm ALSD-PHP-U</t>
  </si>
  <si>
    <t>ZQ490</t>
  </si>
  <si>
    <t>Elektroda EKG pěnová pr. 48 mm pro dospělé (ES GS48) H-108003</t>
  </si>
  <si>
    <t>ZK884</t>
  </si>
  <si>
    <t>Kohout trojcestný discofix modrý 4095111</t>
  </si>
  <si>
    <t>ZA713</t>
  </si>
  <si>
    <t>Měřič žilního tlaku 01 646992</t>
  </si>
  <si>
    <t>ZL688</t>
  </si>
  <si>
    <t>Proužky Accu-Check Inform IIStrip 50 EU1 á 50 ks 05942861041</t>
  </si>
  <si>
    <t>ZD616</t>
  </si>
  <si>
    <t>Set sterilní pro močovou katetrizaci+ aqua permanent 4 Mediset 753882</t>
  </si>
  <si>
    <t>ZM600</t>
  </si>
  <si>
    <t>Spojka flovac žlutá, bal.á 20 ks, 000-036-102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</si>
  <si>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</si>
  <si>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</si>
  <si>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</si>
  <si>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</si>
  <si>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ZB041</t>
  </si>
  <si>
    <t>Systém hrudní drenáže atrium 1 cestný 3600-100</t>
  </si>
  <si>
    <t>ZB757</t>
  </si>
  <si>
    <t>Zkumavka 6 ml K3 edta fialová 456036</t>
  </si>
  <si>
    <t>ZB777</t>
  </si>
  <si>
    <t>Zkumavka červená 3,5 ml gel 454071</t>
  </si>
  <si>
    <t>ZG139</t>
  </si>
  <si>
    <t>Set infuzní VL ST 00 PVC, silikon 285 cm mod standard bal. á 70 ks k Agilii  M46441000S</t>
  </si>
  <si>
    <t>ZA833</t>
  </si>
  <si>
    <t>Jehla injekční 0,8 x 40 mm zelená 4657527</t>
  </si>
  <si>
    <t>50115003</t>
  </si>
  <si>
    <t>TEP (Z518)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</si>
  <si>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</si>
  <si>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</si>
  <si>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</si>
  <si>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</si>
  <si>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</si>
  <si>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</si>
  <si>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</si>
  <si>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</si>
  <si>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50115004</t>
  </si>
  <si>
    <t>IUTN - kovové (Z506)</t>
  </si>
  <si>
    <t>ZG251</t>
  </si>
  <si>
    <t>Čep zajišťovací 3.9 mm L34 258.340</t>
  </si>
  <si>
    <t>ZD921</t>
  </si>
  <si>
    <t>Dlaha anatomická DVR ext DVRAXL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</si>
  <si>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</si>
  <si>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</si>
  <si>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</si>
  <si>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</si>
  <si>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</si>
  <si>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</si>
  <si>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KG485</t>
  </si>
  <si>
    <t>dlaha DHP 2,7/3,5 dorso-lat levá 5 otv. 441.265</t>
  </si>
  <si>
    <t>KG482</t>
  </si>
  <si>
    <t>dlaha DHP 2,7/3,5 dorso-lat pravá 3 otv. 441.262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</si>
  <si>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</si>
  <si>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</si>
  <si>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</si>
  <si>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</si>
  <si>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</si>
  <si>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</si>
  <si>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KG501</t>
  </si>
  <si>
    <t>dlaha DHP 2,7/3,5 mediální levá 5 otv T 441.285</t>
  </si>
  <si>
    <t>KG500</t>
  </si>
  <si>
    <t>dlaha DHP 2,7/3,5 mediální pravá 5 otv T 441.284</t>
  </si>
  <si>
    <t>KG529</t>
  </si>
  <si>
    <t>dlaha LCP 2,4 tvaru L dorz-n/dist 442.506</t>
  </si>
  <si>
    <t>ZG836</t>
  </si>
  <si>
    <t>Dlaha LCP 2,7 / 3,5 mm na přední horní část klavikuly s bočním prodloužením 04.112.011</t>
  </si>
  <si>
    <t>ZD319</t>
  </si>
  <si>
    <t>Dlaha LCP 4.5 / 5.0 mm 226.601</t>
  </si>
  <si>
    <t>ZF867</t>
  </si>
  <si>
    <t>Dlaha LCP distální tibie 241.445</t>
  </si>
  <si>
    <t>ZI417</t>
  </si>
  <si>
    <t>Dlaha LCP distální tibie 3.5 mm mediální bez výběžku 02.112.518</t>
  </si>
  <si>
    <t>ZL792</t>
  </si>
  <si>
    <t>Dlaha LCP metafyzální distální bérec 3,5 / 4,0 / 5,0 mm 224.811</t>
  </si>
  <si>
    <t>ZK689</t>
  </si>
  <si>
    <t>Dlaha LCP metafyzální distální bérec 3,5 / 4,5 / 5,0 mm 224.776</t>
  </si>
  <si>
    <t>ZO035</t>
  </si>
  <si>
    <t>Dlaha LCP tibie proximální dorzální mediální 3,5 mm 02.120.702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</si>
  <si>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</si>
  <si>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</si>
  <si>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</si>
  <si>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</si>
  <si>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</si>
  <si>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</si>
  <si>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</si>
  <si>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</si>
  <si>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ZD376</t>
  </si>
  <si>
    <t>Dlaha LCP-DF 4.5/5.0 mm 222.254</t>
  </si>
  <si>
    <t>ZF503</t>
  </si>
  <si>
    <t>Dlaha LCP-DF 4.5/5.0 mm 222.255</t>
  </si>
  <si>
    <t>ZE756</t>
  </si>
  <si>
    <t>Dlaha LCP-DF 4.5/5.0 mm 222.258</t>
  </si>
  <si>
    <t>ZH632</t>
  </si>
  <si>
    <t>Dlaha LCP-PLT 4.5/5.0 mm 222.224</t>
  </si>
  <si>
    <t>ZO577</t>
  </si>
  <si>
    <t>Dlaha metakarpální a falangeální linos ti, anatomická, variabilní úhel, 2/5 otv., T-tvar, tl. 1,2 mm, d. 38,5 mm 26-112-08-09</t>
  </si>
  <si>
    <t>ZO555</t>
  </si>
  <si>
    <t>Dlaha metakarpální a falangeální linos ti, anatomická, variabilní úhel, 3/3 otv. T-tvar, tl. 0,8 mm, d. 19,5 mm 26-108-09-09</t>
  </si>
  <si>
    <t>ZL391</t>
  </si>
  <si>
    <t>Dlaha na distální ulnu 2.5 mm Y 2/5 otvorů A-4750.91</t>
  </si>
  <si>
    <t>ZI217</t>
  </si>
  <si>
    <t>Dlaha na distální ulnu Y 2/8 otvorů A-4750.92</t>
  </si>
  <si>
    <t>ZP392</t>
  </si>
  <si>
    <t>Dlaha na KO Recos úhlově stabilní pravá 26-166-40-09</t>
  </si>
  <si>
    <t>ZG943</t>
  </si>
  <si>
    <t>Dlaha na olekranon   8 otv. 730-155-004-008</t>
  </si>
  <si>
    <t>ZA063</t>
  </si>
  <si>
    <t>Dlaha philos proximální humerus 3,5 3 otv. 241.901</t>
  </si>
  <si>
    <t>ZG700</t>
  </si>
  <si>
    <t>Dlaha pro fibulu   9 otv. s háčkem LA09 798-110-101-009</t>
  </si>
  <si>
    <t>ZI499</t>
  </si>
  <si>
    <t>Dlaha přímá LCP 3,5 mm 10 otvorů 223.601 již se nedodává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</si>
  <si>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</si>
  <si>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</si>
  <si>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</si>
  <si>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</si>
  <si>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</si>
  <si>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</si>
  <si>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ZK984</t>
  </si>
  <si>
    <t>Dlaha radiální IXOS P2 úhlově stabilní 26-912-13-09</t>
  </si>
  <si>
    <t>ZM846</t>
  </si>
  <si>
    <t>Dlaha radiální korekční Recos TI uhl.stabilní 26-166-42-09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</si>
  <si>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</si>
  <si>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</si>
  <si>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</si>
  <si>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</si>
  <si>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ZJ226</t>
  </si>
  <si>
    <t>Dlaha targon FN dlaha 130° KO802T</t>
  </si>
  <si>
    <t>ZI329</t>
  </si>
  <si>
    <t>Dlaha tibiální proximální LCP 4.5/5.0 mm 240.037</t>
  </si>
  <si>
    <t>ZH784</t>
  </si>
  <si>
    <t>Dlaha volární 2.5 mm adaptivní A-4750.61</t>
  </si>
  <si>
    <t>ZP351</t>
  </si>
  <si>
    <t>Dlaha volární korekční dlouhá XL pravá A-4750.76</t>
  </si>
  <si>
    <t>ZK573</t>
  </si>
  <si>
    <t>Dlaha volární na distální radius 2.5 korekční  A-4750.17</t>
  </si>
  <si>
    <t>ZI301</t>
  </si>
  <si>
    <t>Dlaha volární na distální radius 2.5 korekční  A-4750.18</t>
  </si>
  <si>
    <t>ZN460</t>
  </si>
  <si>
    <t>Drát K 1,5 mm L230 mm originální ke KIT ULTIMA EVO 4,5 BR150</t>
  </si>
  <si>
    <t>ZM852</t>
  </si>
  <si>
    <t>Drát K Medin 1,2 x 160 mm bal. á 10 ks 397129092470</t>
  </si>
  <si>
    <t>ZM853</t>
  </si>
  <si>
    <t>Drát K Medin 1,5 x 160 mm bal. á 10 ks 397129092480</t>
  </si>
  <si>
    <t>ZM855</t>
  </si>
  <si>
    <t>Drát K Medin 2,0 x 160 mm bal. á 10 ks 397129092500</t>
  </si>
  <si>
    <t>ZA491</t>
  </si>
  <si>
    <t>Drát Kirschnerův 1.00 mm á 10 ks 292.100.10</t>
  </si>
  <si>
    <t>ZG307</t>
  </si>
  <si>
    <t>Drát Kirschnerův 1.60 mm á 10 ks 292.160.10</t>
  </si>
  <si>
    <t>ZA288</t>
  </si>
  <si>
    <t>Drát repoziční 2,0 mm se špičkou 292.410</t>
  </si>
  <si>
    <t>ZQ983</t>
  </si>
  <si>
    <t>Drát vodící pro FN targon KT234S</t>
  </si>
  <si>
    <t>ZI857</t>
  </si>
  <si>
    <t>Hlava expert zaslepovací 12.0 mm 04.003.000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</si>
  <si>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</si>
  <si>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</si>
  <si>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</si>
  <si>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</si>
  <si>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</si>
  <si>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</si>
  <si>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</si>
  <si>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</si>
  <si>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ZM580</t>
  </si>
  <si>
    <t>Hřeb expert femorální laterální 11.0 mm 04.003.457</t>
  </si>
  <si>
    <t>ZM866</t>
  </si>
  <si>
    <t>Hřeb expert femorální laterální 9.0 mm 04.003.252</t>
  </si>
  <si>
    <t>ZH310</t>
  </si>
  <si>
    <t>Hřeb expert tibiální 8.0 mm 04.024.252</t>
  </si>
  <si>
    <t>ZA772</t>
  </si>
  <si>
    <t>Hřeb expert tibiální 9.0 mm 04.024.352</t>
  </si>
  <si>
    <t>ZC711</t>
  </si>
  <si>
    <t>Hřeb expert tibiální 9.0 mm 04.024.355</t>
  </si>
  <si>
    <t>KG236</t>
  </si>
  <si>
    <t>hřeb expert TN pr. 10 kanylovaný D330 TAN 04.004.446</t>
  </si>
  <si>
    <t>ZQ771</t>
  </si>
  <si>
    <t>Hřeb femorální laterální 11 mm x 400 mm 04.003.461</t>
  </si>
  <si>
    <t>ZQ740</t>
  </si>
  <si>
    <t>Hřeb humerální H 7 mm délka 320 mm KE212T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</si>
  <si>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</si>
  <si>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</si>
  <si>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</si>
  <si>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</si>
  <si>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</si>
  <si>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</si>
  <si>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</si>
  <si>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</si>
  <si>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</si>
  <si>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</si>
  <si>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</si>
  <si>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</si>
  <si>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</si>
  <si>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</si>
  <si>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</si>
  <si>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</si>
  <si>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</si>
  <si>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</si>
  <si>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</si>
  <si>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</si>
  <si>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</si>
  <si>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</si>
  <si>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</si>
  <si>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</si>
  <si>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</si>
  <si>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</si>
  <si>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</si>
  <si>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</si>
  <si>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</si>
  <si>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</si>
  <si>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</si>
  <si>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</si>
  <si>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</si>
  <si>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</si>
  <si>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ZQ801</t>
  </si>
  <si>
    <t>Hřeb tibiální TX Targon pr. 9 délka 330 mm KE661T</t>
  </si>
  <si>
    <t>ZQ711</t>
  </si>
  <si>
    <t>Hřeb tibiální TX Targon pr. 9 délka 405 mm KD083T</t>
  </si>
  <si>
    <t>KG260</t>
  </si>
  <si>
    <t>hřeb TN pr. 9 masivní D315 TAN 04.024.343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</si>
  <si>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</si>
  <si>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</si>
  <si>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</si>
  <si>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</si>
  <si>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</si>
  <si>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</si>
  <si>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</si>
  <si>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Kotvička mitek easy s návlekem GII 212450</t>
  </si>
  <si>
    <t>ZD555</t>
  </si>
  <si>
    <t>Kotvička mitek mini 2/0 TMplus 212033</t>
  </si>
  <si>
    <t>ZD649</t>
  </si>
  <si>
    <t>Pásek cerklážní + plomba 1,8 x 24 173928000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</si>
  <si>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</si>
  <si>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</si>
  <si>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</si>
  <si>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</si>
  <si>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</si>
  <si>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</si>
  <si>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</si>
  <si>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</si>
  <si>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</si>
  <si>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</si>
  <si>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</si>
  <si>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</si>
  <si>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</si>
  <si>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</si>
  <si>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</si>
  <si>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</si>
  <si>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</si>
  <si>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</si>
  <si>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</si>
  <si>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</si>
  <si>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</si>
  <si>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</si>
  <si>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</si>
  <si>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</si>
  <si>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</si>
  <si>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</si>
  <si>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</si>
  <si>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</si>
  <si>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</si>
  <si>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</si>
  <si>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</si>
  <si>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</si>
  <si>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</si>
  <si>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</si>
  <si>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</si>
  <si>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</si>
  <si>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</si>
  <si>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</si>
  <si>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</si>
  <si>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</si>
  <si>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ZC211</t>
  </si>
  <si>
    <t>Šroub fixační PH 4,5 mm Targon KB070T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</si>
  <si>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</si>
  <si>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</si>
  <si>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</si>
  <si>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</si>
  <si>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</si>
  <si>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</si>
  <si>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</si>
  <si>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</si>
  <si>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ZC226</t>
  </si>
  <si>
    <t>Šroub fixační PH 4,5 mm Targon KB084T</t>
  </si>
  <si>
    <t>ZC268</t>
  </si>
  <si>
    <t>Šroub fixační PH 4,5 mm Targon KB086T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</si>
  <si>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</si>
  <si>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</si>
  <si>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</si>
  <si>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</si>
  <si>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</si>
  <si>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</si>
  <si>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ZH724</t>
  </si>
  <si>
    <t>Šroub kanylovaný 3.5 x 46 mm 26-433-46-09</t>
  </si>
  <si>
    <t>ZO861</t>
  </si>
  <si>
    <t>Šroub kanylovaný 6.5 mm L100 408.476</t>
  </si>
  <si>
    <t>ZO862</t>
  </si>
  <si>
    <t>Šroub kanylovaný 6.5 mm L105 408.477</t>
  </si>
  <si>
    <t>ZH861</t>
  </si>
  <si>
    <t>Šroub kanylovaný 6.5 mm L70/32 408.436</t>
  </si>
  <si>
    <t>ZG910</t>
  </si>
  <si>
    <t>Šroub kanylovaný 6.5 mm L75/32 408.437</t>
  </si>
  <si>
    <t>ZO803</t>
  </si>
  <si>
    <t>Šroub kanylovaný 6.5 mm L80 408.472</t>
  </si>
  <si>
    <t>ZH177</t>
  </si>
  <si>
    <t>Šroub kanylovaný 6.5 mm L80/32 408.438</t>
  </si>
  <si>
    <t>ZO804</t>
  </si>
  <si>
    <t>Šroub kanylovaný 6.5 mm L85 408.4723</t>
  </si>
  <si>
    <t>ZO805</t>
  </si>
  <si>
    <t>Šroub kanylovaný 6.5 mm L90 408.474</t>
  </si>
  <si>
    <t>ZO860</t>
  </si>
  <si>
    <t>Šroub kanylovaný 6.5 mm L95 408.475</t>
  </si>
  <si>
    <t>ZN307</t>
  </si>
  <si>
    <t>Šroub kanylovaný canos 2.7 x 24 mm 26-427-24-09</t>
  </si>
  <si>
    <t>ZF094</t>
  </si>
  <si>
    <t>Šroub kanylovaný canos 3,5 x 20 mm 26-433-20-09</t>
  </si>
  <si>
    <t>ZE094</t>
  </si>
  <si>
    <t>Šroub kanylovaný canos 3,5 x 22 mm 26-433-22-09</t>
  </si>
  <si>
    <t>ZE095</t>
  </si>
  <si>
    <t>Šroub kanylovaný canos 3,5 x 26 mm 26-433-26-09</t>
  </si>
  <si>
    <t>ZA383</t>
  </si>
  <si>
    <t>Šroub kanylovaný canos 3,5 x 30 mm 26-433-30-09</t>
  </si>
  <si>
    <t>ZA384</t>
  </si>
  <si>
    <t>Šroub kanylovaný canos 3,5 x 32 mm 26-433-32-09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</si>
  <si>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</si>
  <si>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</si>
  <si>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</si>
  <si>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</si>
  <si>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</si>
  <si>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</si>
  <si>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</si>
  <si>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</si>
  <si>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ZK934</t>
  </si>
  <si>
    <t>Šroub kompresní HBS2 midi 30 mm 26-800-30-09</t>
  </si>
  <si>
    <t>ZK989</t>
  </si>
  <si>
    <t>Šroub kompresní HBS2 midi 30 mm 26-810-30-09</t>
  </si>
  <si>
    <t>ZH494</t>
  </si>
  <si>
    <t>Šroub kompresní HBS2 mini 20 mm 26-830-20-09</t>
  </si>
  <si>
    <t>ZF887</t>
  </si>
  <si>
    <t>Šroub kompresní HBS2 mini 22 mm 26-820-22-09</t>
  </si>
  <si>
    <t>ZL054</t>
  </si>
  <si>
    <t>Šroub kompresní HBS2 mini 28 mm 26-820-28-09</t>
  </si>
  <si>
    <t>ZQ789</t>
  </si>
  <si>
    <t>Šroub kompresní Unima Evo Kit 4,5 mm x 34 mm AA45AG034</t>
  </si>
  <si>
    <t>ZC099</t>
  </si>
  <si>
    <t>Šroub kortikální 1.3 mm 200.691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</si>
  <si>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</si>
  <si>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</si>
  <si>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</si>
  <si>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</si>
  <si>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</si>
  <si>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</si>
  <si>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</si>
  <si>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</si>
  <si>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ZA017</t>
  </si>
  <si>
    <t>Šroub kortikální 1.5 mm 200.816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</si>
  <si>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</si>
  <si>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</si>
  <si>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</si>
  <si>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</si>
  <si>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</si>
  <si>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</si>
  <si>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</si>
  <si>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</si>
  <si>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</si>
  <si>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</si>
  <si>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ZE300</t>
  </si>
  <si>
    <t>Šroub kortikální 3 mm/18 mm nestabilní 716-115-030-018</t>
  </si>
  <si>
    <t>ZE701</t>
  </si>
  <si>
    <t>Šroub kortikální 3 mm/24 mm stabilní 716-110-030-024</t>
  </si>
  <si>
    <t>ZE807</t>
  </si>
  <si>
    <t>Šroub kortikální 3 mm/26 mm nestabilní 716-115-030-026</t>
  </si>
  <si>
    <t>ZG252</t>
  </si>
  <si>
    <t>Šroub kortikální 3 mm/30 mm nestabilní 716-115-030-030</t>
  </si>
  <si>
    <t>ZH247</t>
  </si>
  <si>
    <t>Šroub kortikální 3 mm/36 mm nestabilní 716-115-030-036</t>
  </si>
  <si>
    <t>KG838</t>
  </si>
  <si>
    <t>šroub kortikální 3,5 mm 404.836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</si>
  <si>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</si>
  <si>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</si>
  <si>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</si>
  <si>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</si>
  <si>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</si>
  <si>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</si>
  <si>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</si>
  <si>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</si>
  <si>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</si>
  <si>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</si>
  <si>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</si>
  <si>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</si>
  <si>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</si>
  <si>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</si>
  <si>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</si>
  <si>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</si>
  <si>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</si>
  <si>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</si>
  <si>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</si>
  <si>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</si>
  <si>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</si>
  <si>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</si>
  <si>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</si>
  <si>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</si>
  <si>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</si>
  <si>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</si>
  <si>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</si>
  <si>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</si>
  <si>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</si>
  <si>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</si>
  <si>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</si>
  <si>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</si>
  <si>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</si>
  <si>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</si>
  <si>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</si>
  <si>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</si>
  <si>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</si>
  <si>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</si>
  <si>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</si>
  <si>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</si>
  <si>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</si>
  <si>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</si>
  <si>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</si>
  <si>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</si>
  <si>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</si>
  <si>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</si>
  <si>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</si>
  <si>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</si>
  <si>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ZA266</t>
  </si>
  <si>
    <t>Šroub kortikální 3.5 mm 404.816</t>
  </si>
  <si>
    <t>ZA267</t>
  </si>
  <si>
    <t>Šroub kortikální 3.5 mm 404.818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</si>
  <si>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</si>
  <si>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</si>
  <si>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</si>
  <si>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</si>
  <si>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</si>
  <si>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</si>
  <si>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</si>
  <si>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</si>
  <si>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</si>
  <si>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</si>
  <si>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ZH848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</si>
  <si>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</si>
  <si>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</si>
  <si>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</si>
  <si>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</si>
  <si>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</si>
  <si>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</si>
  <si>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</si>
  <si>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ZJ089</t>
  </si>
  <si>
    <t>Šroub kortikální PENNIG 70 x 20 mm pr.4 mm 35100</t>
  </si>
  <si>
    <t>KG366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</si>
  <si>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</si>
  <si>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</si>
  <si>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</si>
  <si>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</si>
  <si>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</si>
  <si>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</si>
  <si>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</si>
  <si>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</si>
  <si>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</si>
  <si>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</si>
  <si>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</si>
  <si>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</si>
  <si>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</si>
  <si>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</si>
  <si>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</si>
  <si>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</si>
  <si>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</si>
  <si>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KG435</t>
  </si>
  <si>
    <t>šroub kortikální pr 3,5 samořezný D30 TI 404.830</t>
  </si>
  <si>
    <t>KG439</t>
  </si>
  <si>
    <t>šroub kortikální pr 3,5 samořezný D50 TI 404.850</t>
  </si>
  <si>
    <t>ZQ730</t>
  </si>
  <si>
    <t>Šroub kortikální samořezný HA 3,5 x 20 mm 397129795261</t>
  </si>
  <si>
    <t>ZP041</t>
  </si>
  <si>
    <t>Šroub kortikální samořezný HA 3,5 x 46 mm 397129795451</t>
  </si>
  <si>
    <t>ZP101</t>
  </si>
  <si>
    <t>Šroub kortikální samořezný HA 3,5 x 50 mm 397129795391</t>
  </si>
  <si>
    <t>ZQ729</t>
  </si>
  <si>
    <t>Šroub kortikální samořezný HA 3,5 x 8 mm 397129795201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</si>
  <si>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</si>
  <si>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</si>
  <si>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</si>
  <si>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</si>
  <si>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</si>
  <si>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</si>
  <si>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</si>
  <si>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</si>
  <si>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</si>
  <si>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</si>
  <si>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ZM114</t>
  </si>
  <si>
    <t>Šroub kortikální stardrive 2.7 mm 202.876</t>
  </si>
  <si>
    <t>ZQ334</t>
  </si>
  <si>
    <t>Šroub kortikální stardrive 2.7 mm 202.878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</si>
  <si>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</si>
  <si>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</si>
  <si>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</si>
  <si>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</si>
  <si>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ZO612</t>
  </si>
  <si>
    <t>Šroub kortikální ti smart - drive dvouzávitový 1,5 x 13 mm standard, samořezný 26-015-13-91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</si>
  <si>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</si>
  <si>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</si>
  <si>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</si>
  <si>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</si>
  <si>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</si>
  <si>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</si>
  <si>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</si>
  <si>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</si>
  <si>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ZH178</t>
  </si>
  <si>
    <t>Šroub kotrikální 4.5 mm 214.826</t>
  </si>
  <si>
    <t>ZQ832</t>
  </si>
  <si>
    <t>Šroub MAGNEZIX CS kompresní kanylovaný pro osteosyntézu vstřebatelný 2,7 x 18 mm 1027.018</t>
  </si>
  <si>
    <t>ZQ833</t>
  </si>
  <si>
    <t>Šroub MAGNEZIX CS kompresní kanylovaný pro osteosyntézu vstřebatelný 2,7 x 20 mm 1027.020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</si>
  <si>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</si>
  <si>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</si>
  <si>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</si>
  <si>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</si>
  <si>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KK899</t>
  </si>
  <si>
    <t>šroub PFNA spirální perforovaný délka 105 mm proximální femur slitina titanu 04.027.036s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</si>
  <si>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</si>
  <si>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</si>
  <si>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</si>
  <si>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</si>
  <si>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</si>
  <si>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</si>
  <si>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</si>
  <si>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</si>
  <si>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</si>
  <si>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</si>
  <si>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</si>
  <si>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</si>
  <si>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</si>
  <si>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</si>
  <si>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</si>
  <si>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</si>
  <si>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</si>
  <si>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</si>
  <si>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</si>
  <si>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</si>
  <si>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ZF828</t>
  </si>
  <si>
    <t>Šroub spongiózní 3 mm/16 mm stabilní 716-100-030-016</t>
  </si>
  <si>
    <t>ZG603</t>
  </si>
  <si>
    <t>Šroub spongiózní 3 mm/18 mm stabilní 716-100-030-018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</si>
  <si>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</si>
  <si>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</si>
  <si>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</si>
  <si>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</si>
  <si>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</si>
  <si>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</si>
  <si>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ZD160</t>
  </si>
  <si>
    <t>Šroub spongiózní 4.0 mm 207.026</t>
  </si>
  <si>
    <t>ZL127</t>
  </si>
  <si>
    <t>Šroub teleskopický targon FN 100 mm KO826T</t>
  </si>
  <si>
    <t>ZJ228</t>
  </si>
  <si>
    <t>Šroub teleskopický targon FN 90 mm KO824T</t>
  </si>
  <si>
    <t>ZO321</t>
  </si>
  <si>
    <t>Šroub Unima Evo 4,5 mm L40 mm krátký závit AA45AG040</t>
  </si>
  <si>
    <t>ZP595</t>
  </si>
  <si>
    <t>Šroub Unima Evo 4,5 mm L55 mm krátký závit AA45AG055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</si>
  <si>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</si>
  <si>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</si>
  <si>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</si>
  <si>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</si>
  <si>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ZQ000</t>
  </si>
  <si>
    <t>Šroub Vortex kortikální 3,5 x 22 mm 267535022</t>
  </si>
  <si>
    <t>ZP646</t>
  </si>
  <si>
    <t>Šroub Vortex nekanylovaný 2,7 x 16 mm hlava 4 mm 260827116</t>
  </si>
  <si>
    <t>ZQ741</t>
  </si>
  <si>
    <t>Šroub Vortex zámkový 2,7 x 44 mm zamykatelný 260827144</t>
  </si>
  <si>
    <t>ZQ974</t>
  </si>
  <si>
    <t>Šroub Vortex zamykatelný 3,5 x 14 mm 260835514</t>
  </si>
  <si>
    <t>ZP651</t>
  </si>
  <si>
    <t>Šroub Vortex zamykatelný 3,5 x 20 mm 260835520</t>
  </si>
  <si>
    <t>ZO419</t>
  </si>
  <si>
    <t>Šroub zajišťovací 3,5 mm 39 mm KB539T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</si>
  <si>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</si>
  <si>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</si>
  <si>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</si>
  <si>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</si>
  <si>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</si>
  <si>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</si>
  <si>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</si>
  <si>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</si>
  <si>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</si>
  <si>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</si>
  <si>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</si>
  <si>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</si>
  <si>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</si>
  <si>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</si>
  <si>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</si>
  <si>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</si>
  <si>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</si>
  <si>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</si>
  <si>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</si>
  <si>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</si>
  <si>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</si>
  <si>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</si>
  <si>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KG465</t>
  </si>
  <si>
    <t>šroub zajišťovací pr 2,4 samořezný D12 412.812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</si>
  <si>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</si>
  <si>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</si>
  <si>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</si>
  <si>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</si>
  <si>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</si>
  <si>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</si>
  <si>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</si>
  <si>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</si>
  <si>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</si>
  <si>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</si>
  <si>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</si>
  <si>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</si>
  <si>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</si>
  <si>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</si>
  <si>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KG451</t>
  </si>
  <si>
    <t>šroub zajišťovací pr 3,5 samořezný D28 412.110</t>
  </si>
  <si>
    <t>KG452</t>
  </si>
  <si>
    <t>šroub zajišťovací pr 3,5 samořezný D30 412.111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</si>
  <si>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</si>
  <si>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</si>
  <si>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</si>
  <si>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</si>
  <si>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</si>
  <si>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</si>
  <si>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</si>
  <si>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</si>
  <si>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</si>
  <si>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</si>
  <si>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</si>
  <si>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</si>
  <si>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</si>
  <si>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</si>
  <si>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</si>
  <si>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</si>
  <si>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</si>
  <si>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</si>
  <si>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</si>
  <si>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</si>
  <si>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</si>
  <si>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</si>
  <si>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KG408</t>
  </si>
  <si>
    <t>šroub zajišťovací stardrive 2,7 mm ( hlava LCP 2.4), délka 38 402.238</t>
  </si>
  <si>
    <t>KG412</t>
  </si>
  <si>
    <t>šroub zajišťovací stardrive 2,7 mm ( hlava LCP 2.4), délka 46 402.246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</si>
  <si>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</si>
  <si>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</si>
  <si>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</si>
  <si>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</si>
  <si>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</si>
  <si>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</si>
  <si>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</si>
  <si>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</si>
  <si>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</si>
  <si>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</si>
  <si>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</si>
  <si>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</si>
  <si>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</si>
  <si>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</si>
  <si>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</si>
  <si>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</si>
  <si>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</si>
  <si>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</si>
  <si>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</si>
  <si>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</si>
  <si>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</si>
  <si>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</si>
  <si>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</si>
  <si>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</si>
  <si>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</si>
  <si>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</si>
  <si>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</si>
  <si>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</si>
  <si>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ZC142</t>
  </si>
  <si>
    <t>Šroub zajišťovací stardrive 4.0 mm 04.005.438</t>
  </si>
  <si>
    <t>ZQ122</t>
  </si>
  <si>
    <t>Šroub zajišťovací stardrive 4.0 mm 04.005.444</t>
  </si>
  <si>
    <t>ZE704</t>
  </si>
  <si>
    <t>Šroub zajišťovací stardrive 5.0 mm 04.005.520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</si>
  <si>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</si>
  <si>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</si>
  <si>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</si>
  <si>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</si>
  <si>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</si>
  <si>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</si>
  <si>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</si>
  <si>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</si>
  <si>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ZI460</t>
  </si>
  <si>
    <t>Šroub zajišťovací stardrive 5.0 mm 04.005.536</t>
  </si>
  <si>
    <t>ZH042</t>
  </si>
  <si>
    <t>Šroub zajišťovací stardrive 5.0 mm 04.005.540</t>
  </si>
  <si>
    <t>ZF623</t>
  </si>
  <si>
    <t>Šroub zajišťovací stardrive 5.0 mm 04.005.544</t>
  </si>
  <si>
    <t>ZH043</t>
  </si>
  <si>
    <t>Šroub zajišťovací stardrive 5.0 mm 04.005.550</t>
  </si>
  <si>
    <t>ZF553</t>
  </si>
  <si>
    <t>Šroub zajišťovací stardrive 5.0 mm 04.005.560</t>
  </si>
  <si>
    <t>ZI937</t>
  </si>
  <si>
    <t>Šroub zajišťovací stardrive 5.0 mm 04.005.564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</si>
  <si>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</si>
  <si>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</si>
  <si>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</si>
  <si>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</si>
  <si>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</si>
  <si>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</si>
  <si>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</si>
  <si>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</si>
  <si>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</si>
  <si>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</si>
  <si>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</si>
  <si>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</si>
  <si>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</si>
  <si>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</si>
  <si>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</si>
  <si>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</si>
  <si>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</si>
  <si>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</si>
  <si>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</si>
  <si>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</si>
  <si>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</si>
  <si>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</si>
  <si>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</si>
  <si>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</si>
  <si>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ZF252</t>
  </si>
  <si>
    <t>Šroub zajišťovací stardrive 5.0 mm 212.217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</si>
  <si>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</si>
  <si>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</si>
  <si>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</si>
  <si>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</si>
  <si>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</si>
  <si>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</si>
  <si>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</si>
  <si>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</si>
  <si>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</si>
  <si>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</si>
  <si>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</si>
  <si>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</si>
  <si>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</si>
  <si>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</si>
  <si>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</si>
  <si>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</si>
  <si>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</si>
  <si>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</si>
  <si>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</si>
  <si>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</si>
  <si>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</si>
  <si>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</si>
  <si>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</si>
  <si>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</si>
  <si>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</si>
  <si>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</si>
  <si>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</si>
  <si>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</si>
  <si>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</si>
  <si>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</si>
  <si>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</si>
  <si>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</si>
  <si>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</si>
  <si>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</si>
  <si>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</si>
  <si>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</si>
  <si>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</si>
  <si>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</si>
  <si>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</si>
  <si>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</si>
  <si>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</si>
  <si>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</si>
  <si>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</si>
  <si>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</si>
  <si>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</si>
  <si>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</si>
  <si>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</si>
  <si>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</si>
  <si>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</si>
  <si>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</si>
  <si>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</si>
  <si>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</si>
  <si>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</si>
  <si>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</si>
  <si>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</si>
  <si>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</si>
  <si>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</si>
  <si>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</si>
  <si>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</si>
  <si>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</si>
  <si>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</si>
  <si>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</si>
  <si>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</si>
  <si>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</si>
  <si>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</si>
  <si>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</si>
  <si>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</si>
  <si>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</si>
  <si>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</si>
  <si>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</si>
  <si>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</si>
  <si>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</si>
  <si>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ZD276</t>
  </si>
  <si>
    <t>Šroub zamykatelný 2,5 x 20 mm FP20</t>
  </si>
  <si>
    <t>ZD328</t>
  </si>
  <si>
    <t>Šroub zamykatelný 2,5 x 22 mm FP22</t>
  </si>
  <si>
    <t>ZL094</t>
  </si>
  <si>
    <t>Šroub zaslepovací PH 0 mm Targon KB610T</t>
  </si>
  <si>
    <t>ZQ241</t>
  </si>
  <si>
    <t>Záslepka pro TX hřeb 0 mm KB206T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</si>
  <si>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</si>
  <si>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</si>
  <si>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</si>
  <si>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</si>
  <si>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</si>
  <si>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</si>
  <si>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</si>
  <si>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Implantát kostní umělá náhrada štěpu ChronOS strip 100 x 25 x 6 mm resorbovatelný 07.801.111S</t>
  </si>
  <si>
    <t>ZK789</t>
  </si>
  <si>
    <t>Implantát kostní umělá náhrada tkáně PerOssal 1 x 50 mm baleno po 50 ks granule infikovaná kost 03-0102</t>
  </si>
  <si>
    <t>ZL171</t>
  </si>
  <si>
    <t>Kotva Omnispan na meniscus 0° 228140</t>
  </si>
  <si>
    <t>ZL298</t>
  </si>
  <si>
    <t>Kotva Omnispan na meniscus 12° 228141</t>
  </si>
  <si>
    <t>ZO217</t>
  </si>
  <si>
    <t>Kotvička nevstřebatelná  healix advance 5,5 mm pro suturu RC na manžetu uzlící 222307</t>
  </si>
  <si>
    <t>ZI446</t>
  </si>
  <si>
    <t>Náhrada prstního kloubu silikonová PIP vel. 20 SPIP-520-20-WW</t>
  </si>
  <si>
    <t>ZQ107</t>
  </si>
  <si>
    <t>Systém kotvící pro koleno ACL TIGHTROPE ABS Button Round Concave pr. 11 mm AR-1588TB</t>
  </si>
  <si>
    <t>ZA095</t>
  </si>
  <si>
    <t>Cement kostní palacos R s ATB Gentamicin 2 x 40 g á 2 ks 66017569</t>
  </si>
  <si>
    <t>ZJ528</t>
  </si>
  <si>
    <t>Cement kostní vancogenx  s ATB Vankomicin a Gentamicin 40 g 12A2520</t>
  </si>
  <si>
    <t>ZG095</t>
  </si>
  <si>
    <t>Dlátko černé na sklovinu 9 x 2,0 mm 150 mm 397147510310 - již firma nevyrábí</t>
  </si>
  <si>
    <t>ZE278</t>
  </si>
  <si>
    <t>Drát vodící 0,90 mm vrtací, bez závitu bal. á 10 ks 26-875-00-05</t>
  </si>
  <si>
    <t>ZM448</t>
  </si>
  <si>
    <t>Elektroda vapr 2,3 mm 227213</t>
  </si>
  <si>
    <t>ZI283</t>
  </si>
  <si>
    <t>Elektroda vapr Premiere 90 DEPuy 227204</t>
  </si>
  <si>
    <t>ZF260</t>
  </si>
  <si>
    <t>Fixatér na ruku mini LTX</t>
  </si>
  <si>
    <t>ZO394</t>
  </si>
  <si>
    <t>Fixátor zevní cylindr sférický pro Pennig R37005</t>
  </si>
  <si>
    <t>ZO395</t>
  </si>
  <si>
    <t>Fixátor zevní válec excentrický pro Pennig R37004</t>
  </si>
  <si>
    <t>ZO526</t>
  </si>
  <si>
    <t>Implantát ramenní náhrada rotátorové manžety kanyla artroskopická Arthrex PassPort Button Cannula 10 mm x 30 mm AR-6592-10-30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</si>
  <si>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</si>
  <si>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</si>
  <si>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</si>
  <si>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</si>
  <si>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</si>
  <si>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</si>
  <si>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</si>
  <si>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</si>
  <si>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</si>
  <si>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</si>
  <si>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</si>
  <si>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</si>
  <si>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</si>
  <si>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</si>
  <si>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ZG052</t>
  </si>
  <si>
    <t>Pouzdro na K- dráty pr. 1.6 mm resterilizovatelné 308.206</t>
  </si>
  <si>
    <t>ZK207</t>
  </si>
  <si>
    <t>Raspatorium williger 6 mm 160 mm FK300R</t>
  </si>
  <si>
    <t>ZL670</t>
  </si>
  <si>
    <t>Set na míchání cementu - sterilní + plastová miska a špachte bal. á 10 ks 07.082.11.000</t>
  </si>
  <si>
    <t>ZP183</t>
  </si>
  <si>
    <t>Svorka úchopová pro podložky obdélník 1 x 2 cm 319.440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</si>
  <si>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</si>
  <si>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</si>
  <si>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</si>
  <si>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</si>
  <si>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</si>
  <si>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</si>
  <si>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</si>
  <si>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</si>
  <si>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ZJ598</t>
  </si>
  <si>
    <t>Vrták kanylovaný canos mini na  kortikalis 2,6 mm 26-451-26-09</t>
  </si>
  <si>
    <t>ZD484</t>
  </si>
  <si>
    <t>Vrták pr. 2,0 FDB20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</si>
  <si>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</si>
  <si>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</si>
  <si>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</si>
  <si>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</si>
  <si>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</si>
  <si>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</si>
  <si>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</si>
  <si>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</si>
  <si>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50115079</t>
  </si>
  <si>
    <t>ZPr - internzivní péče (Z542)</t>
  </si>
  <si>
    <t>ZG699</t>
  </si>
  <si>
    <t>Hadice pacientského setu k artropumpě část 2720091</t>
  </si>
  <si>
    <t>50115080</t>
  </si>
  <si>
    <t>ZPr - staplery, extraktory, endoskop.mat. (Z523)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</si>
  <si>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</si>
  <si>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</si>
  <si>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</si>
  <si>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</si>
  <si>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</si>
  <si>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</si>
  <si>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</si>
  <si>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</si>
  <si>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</si>
  <si>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</si>
  <si>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</si>
  <si>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</si>
  <si>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</si>
  <si>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</si>
  <si>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</si>
  <si>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</si>
  <si>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</si>
  <si>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</si>
  <si>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</si>
  <si>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</si>
  <si>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</si>
  <si>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</si>
  <si>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</si>
  <si>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</si>
  <si>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Gregořík Michal</t>
  </si>
  <si>
    <t>Homola Pavel</t>
  </si>
  <si>
    <t>Kriváčková Dominika</t>
  </si>
  <si>
    <t>Skoumal Pavel</t>
  </si>
  <si>
    <t>Zdravotní výkony vykázané na pracovišti v rámci ambulantní péče dle lékařů *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</si>
  <si>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</si>
  <si>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</si>
  <si>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</si>
  <si>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</si>
  <si>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</si>
  <si>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</si>
  <si>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</si>
  <si>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</si>
  <si>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SOLU-MEDROL</t>
  </si>
  <si>
    <t>0040536</t>
  </si>
  <si>
    <t>0090044</t>
  </si>
  <si>
    <t>0192143</t>
  </si>
  <si>
    <t>DIPROPHOS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</si>
  <si>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</si>
  <si>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</si>
  <si>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</si>
  <si>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</si>
  <si>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</si>
  <si>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</si>
  <si>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</si>
  <si>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</si>
  <si>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</si>
  <si>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</si>
  <si>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</si>
  <si>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</si>
  <si>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</si>
  <si>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</si>
  <si>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</si>
  <si>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</si>
  <si>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</si>
  <si>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</si>
  <si>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</si>
  <si>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</si>
  <si>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</si>
  <si>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</si>
  <si>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</si>
  <si>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</si>
  <si>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</si>
  <si>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</si>
  <si>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</si>
  <si>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</si>
  <si>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</si>
  <si>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</si>
  <si>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</si>
  <si>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</si>
  <si>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</si>
  <si>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</si>
  <si>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</si>
  <si>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</si>
  <si>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</si>
  <si>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</si>
  <si>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</si>
  <si>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</si>
  <si>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</si>
  <si>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</si>
  <si>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</si>
  <si>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</si>
  <si>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</si>
  <si>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</si>
  <si>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</si>
  <si>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</si>
  <si>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</si>
  <si>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</si>
  <si>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</si>
  <si>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</si>
  <si>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</si>
  <si>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</si>
  <si>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</si>
  <si>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</si>
  <si>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</si>
  <si>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</si>
  <si>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</si>
  <si>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</si>
  <si>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</si>
  <si>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</si>
  <si>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</si>
  <si>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</si>
  <si>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</si>
  <si>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</si>
  <si>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</si>
  <si>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</si>
  <si>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</si>
  <si>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</si>
  <si>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</si>
  <si>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</si>
  <si>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</si>
  <si>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</si>
  <si>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</si>
  <si>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</si>
  <si>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</si>
  <si>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</si>
  <si>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</si>
  <si>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</si>
  <si>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</si>
  <si>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</si>
  <si>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</si>
  <si>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</si>
  <si>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</si>
  <si>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</si>
  <si>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</si>
  <si>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</si>
  <si>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</si>
  <si>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</si>
  <si>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66927</t>
  </si>
  <si>
    <t>REVIZE ŠLACHOVÝCH POCHEV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</si>
  <si>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</si>
  <si>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</si>
  <si>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</si>
  <si>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</si>
  <si>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</si>
  <si>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</si>
  <si>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</si>
  <si>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</si>
  <si>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</si>
  <si>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</si>
  <si>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</si>
  <si>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</si>
  <si>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</si>
  <si>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</si>
  <si>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10 - Dětská klinika</t>
  </si>
  <si>
    <t>12 - Urologická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</si>
  <si>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</si>
  <si>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</si>
  <si>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</si>
  <si>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</si>
  <si>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</si>
  <si>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</si>
  <si>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</si>
  <si>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</si>
  <si>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</si>
  <si>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</si>
  <si>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</si>
  <si>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</si>
  <si>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</si>
  <si>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</si>
  <si>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</si>
  <si>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07</t>
  </si>
  <si>
    <t>10</t>
  </si>
  <si>
    <t>5F3</t>
  </si>
  <si>
    <t>53457</t>
  </si>
  <si>
    <t>ZLOMENINY DOLNÍHO KONCE BÉRCE A HLEZNA S NITROKLOU</t>
  </si>
  <si>
    <t>66127</t>
  </si>
  <si>
    <t>MANIPULACE V CELKOVÉ NEBO LOKÁLNÍ ANESTÉZII</t>
  </si>
  <si>
    <t>12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</si>
  <si>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</si>
  <si>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</si>
  <si>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</si>
  <si>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</si>
  <si>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</si>
  <si>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</si>
  <si>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</si>
  <si>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</si>
  <si>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</si>
  <si>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</si>
  <si>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61225</t>
  </si>
  <si>
    <t>NEUROLÝZA</t>
  </si>
  <si>
    <t>52091</t>
  </si>
  <si>
    <t>CIRKULÁRNÍ POLYMEROVÝ OBVAZ - PRSTŮ, RUKY, ZÁPĚSTÍ</t>
  </si>
  <si>
    <t>5F1</t>
  </si>
  <si>
    <t>51353</t>
  </si>
  <si>
    <t>PUNKCE, ODSÁTÍ TENKÉHO STŘEVA, MANIPULACE SE STŘEV</t>
  </si>
  <si>
    <t>54990</t>
  </si>
  <si>
    <t>ODBĚR ŽILNÍHO ŠTĚPU</t>
  </si>
  <si>
    <t>51371</t>
  </si>
  <si>
    <t>CHOLECYSTEKTOMIE</t>
  </si>
  <si>
    <t>57251</t>
  </si>
  <si>
    <t>KLÍNOVITÁ RESEKCE PLIC NEBO ENUKLEACE TUMORU</t>
  </si>
  <si>
    <t>54190</t>
  </si>
  <si>
    <t>OSTATNÍ REKONSTRUKCE TEPEN A BY-PASSY</t>
  </si>
  <si>
    <t>51357</t>
  </si>
  <si>
    <t>JEJUNOSTOMIE, ILEOSTOMIE NEBO KOLOSTOMIE, ANTEPOZI</t>
  </si>
  <si>
    <t>57235</t>
  </si>
  <si>
    <t>TORAKOTOMIE PROSTÁ NEBO S BIOPSIÍ, EVAKUACÍ HEMATO</t>
  </si>
  <si>
    <t>57221</t>
  </si>
  <si>
    <t>OPERAČNÍ STABILIZACE HRUDNÍKU PO ÚRAZE - JEDNA STR</t>
  </si>
  <si>
    <t>57237</t>
  </si>
  <si>
    <t>SUTURA RUPTUTY BRÁNICE TORAKOTOMICKÝM PŘÍSTUPEM</t>
  </si>
  <si>
    <t>0003708</t>
  </si>
  <si>
    <t>ZYVOXID</t>
  </si>
  <si>
    <t>0003952</t>
  </si>
  <si>
    <t>AMIKIN 500 MG</t>
  </si>
  <si>
    <t>0006480</t>
  </si>
  <si>
    <t>0008807</t>
  </si>
  <si>
    <t>0016600</t>
  </si>
  <si>
    <t>0058092</t>
  </si>
  <si>
    <t>CEFAZOLIN SANDOZ</t>
  </si>
  <si>
    <t>0062464</t>
  </si>
  <si>
    <t>HAEMOCOMPLETTAN P</t>
  </si>
  <si>
    <t>0064831</t>
  </si>
  <si>
    <t>AXETINE</t>
  </si>
  <si>
    <t>0072972</t>
  </si>
  <si>
    <t>AMOKSIKLAV 1,2 G</t>
  </si>
  <si>
    <t>0076360</t>
  </si>
  <si>
    <t>ZINACEF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</si>
  <si>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</si>
  <si>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</si>
  <si>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</si>
  <si>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</si>
  <si>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</si>
  <si>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</si>
  <si>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</si>
  <si>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0112782</t>
  </si>
  <si>
    <t>GENTAMICIN B.BRAUN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</si>
  <si>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</si>
  <si>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</si>
  <si>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</si>
  <si>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</si>
  <si>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</si>
  <si>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</si>
  <si>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</si>
  <si>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</si>
  <si>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</si>
  <si>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</si>
  <si>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</si>
  <si>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</si>
  <si>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</si>
  <si>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0162496</t>
  </si>
  <si>
    <t>TAZIP</t>
  </si>
  <si>
    <t>0113453</t>
  </si>
  <si>
    <t>0129834</t>
  </si>
  <si>
    <t>0129836</t>
  </si>
  <si>
    <t>0183926</t>
  </si>
  <si>
    <t>AZEPO</t>
  </si>
  <si>
    <t>0183817</t>
  </si>
  <si>
    <t>0201967</t>
  </si>
  <si>
    <t>VULMIZOLIN</t>
  </si>
  <si>
    <t>0212531</t>
  </si>
  <si>
    <t>0210993</t>
  </si>
  <si>
    <t>ZERBAXA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</si>
  <si>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</si>
  <si>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</si>
  <si>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</si>
  <si>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</si>
  <si>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</si>
  <si>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</si>
  <si>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</si>
  <si>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</si>
  <si>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</si>
  <si>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</si>
  <si>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</si>
  <si>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</si>
  <si>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</si>
  <si>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</si>
  <si>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</si>
  <si>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</si>
  <si>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</si>
  <si>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</si>
  <si>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</si>
  <si>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</si>
  <si>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</si>
  <si>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</si>
  <si>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</si>
  <si>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</si>
  <si>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</si>
  <si>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</si>
  <si>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</si>
  <si>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</si>
  <si>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</si>
  <si>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</si>
  <si>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</si>
  <si>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</si>
  <si>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</si>
  <si>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</si>
  <si>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</si>
  <si>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</si>
  <si>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</si>
  <si>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</si>
  <si>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</si>
  <si>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</si>
  <si>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</si>
  <si>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</si>
  <si>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</si>
  <si>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</si>
  <si>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</si>
  <si>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</si>
  <si>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</si>
  <si>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</si>
  <si>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</si>
  <si>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</si>
  <si>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</si>
  <si>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</si>
  <si>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</si>
  <si>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</si>
  <si>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</si>
  <si>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</si>
  <si>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</si>
  <si>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</si>
  <si>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</si>
  <si>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</si>
  <si>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</si>
  <si>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</si>
  <si>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</si>
  <si>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</si>
  <si>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</si>
  <si>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</si>
  <si>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</si>
  <si>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</si>
  <si>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</si>
  <si>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</si>
  <si>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</si>
  <si>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</si>
  <si>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</si>
  <si>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</si>
  <si>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</si>
  <si>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</si>
  <si>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</si>
  <si>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</si>
  <si>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</si>
  <si>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</si>
  <si>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</si>
  <si>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</si>
  <si>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</si>
  <si>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</si>
  <si>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</si>
  <si>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</si>
  <si>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</si>
  <si>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</si>
  <si>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</si>
  <si>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</si>
  <si>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</si>
  <si>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</si>
  <si>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</si>
  <si>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</si>
  <si>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</si>
  <si>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</si>
  <si>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</si>
  <si>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</si>
  <si>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</si>
  <si>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</si>
  <si>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</si>
  <si>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</si>
  <si>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</si>
  <si>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</si>
  <si>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</si>
  <si>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</si>
  <si>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</si>
  <si>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</si>
  <si>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</si>
  <si>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</si>
  <si>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</si>
  <si>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</si>
  <si>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</si>
  <si>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</si>
  <si>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</si>
  <si>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</si>
  <si>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</si>
  <si>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</si>
  <si>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</si>
  <si>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</si>
  <si>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</si>
  <si>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</si>
  <si>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</si>
  <si>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</si>
  <si>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</si>
  <si>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</si>
  <si>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</si>
  <si>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</si>
  <si>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</si>
  <si>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</si>
  <si>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</si>
  <si>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</si>
  <si>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</si>
  <si>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</si>
  <si>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</si>
  <si>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</si>
  <si>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</si>
  <si>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</si>
  <si>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0042393</t>
  </si>
  <si>
    <t>ŠROUB KORTIKÁLNÍ HEXA DRIVE 7, APTUS RADIUS 2,5</t>
  </si>
  <si>
    <t>0042394</t>
  </si>
  <si>
    <t>0043151</t>
  </si>
  <si>
    <t>ŠTĚP ALLOGENNÍ KOSTNÍ SPONGIOZNÍ ZMRAZENÝ  HLAVICE</t>
  </si>
  <si>
    <t>0048989</t>
  </si>
  <si>
    <t>ELEKTRODA KOAGULAČNÍ JEDNORÁZOVÁ GN211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</si>
  <si>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</si>
  <si>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</si>
  <si>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</si>
  <si>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</si>
  <si>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</si>
  <si>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0070576</t>
  </si>
  <si>
    <t xml:space="preserve">KOTVIČKA VSTŘEBATELNÁ LUPINE LOOP PRO STABILIZACI 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</si>
  <si>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</si>
  <si>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</si>
  <si>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</si>
  <si>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</si>
  <si>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</si>
  <si>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</si>
  <si>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</si>
  <si>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</si>
  <si>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</si>
  <si>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</si>
  <si>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</si>
  <si>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</si>
  <si>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</si>
  <si>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</si>
  <si>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</si>
  <si>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</si>
  <si>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</si>
  <si>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</si>
  <si>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</si>
  <si>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</si>
  <si>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</si>
  <si>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</si>
  <si>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</si>
  <si>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</si>
  <si>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</si>
  <si>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</si>
  <si>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</si>
  <si>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</si>
  <si>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</si>
  <si>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</si>
  <si>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</si>
  <si>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</si>
  <si>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0083205</t>
  </si>
  <si>
    <t>DLAHA LCP PÁNEV SYMFÝZA OCEL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</si>
  <si>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</si>
  <si>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</si>
  <si>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</si>
  <si>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</si>
  <si>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</si>
  <si>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</si>
  <si>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</si>
  <si>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</si>
  <si>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</si>
  <si>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</si>
  <si>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</si>
  <si>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0083991</t>
  </si>
  <si>
    <t>ŠROUB ZAMYKACÍ HEXA DRIVE 7, APTUS RADIUS 2,5</t>
  </si>
  <si>
    <t>0083992</t>
  </si>
  <si>
    <t>0083993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</si>
  <si>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</si>
  <si>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</si>
  <si>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</si>
  <si>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</si>
  <si>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</si>
  <si>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</si>
  <si>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</si>
  <si>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</si>
  <si>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</si>
  <si>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</si>
  <si>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</si>
  <si>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</si>
  <si>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</si>
  <si>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</si>
  <si>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</si>
  <si>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</si>
  <si>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</si>
  <si>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</si>
  <si>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</si>
  <si>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</si>
  <si>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</si>
  <si>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</si>
  <si>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</si>
  <si>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</si>
  <si>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</si>
  <si>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</si>
  <si>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</si>
  <si>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</si>
  <si>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</si>
  <si>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</si>
  <si>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</si>
  <si>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</si>
  <si>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</si>
  <si>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</si>
  <si>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</si>
  <si>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</si>
  <si>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</si>
  <si>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</si>
  <si>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</si>
  <si>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</si>
  <si>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</si>
  <si>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</si>
  <si>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</si>
  <si>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</si>
  <si>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</si>
  <si>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</si>
  <si>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</si>
  <si>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</si>
  <si>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</si>
  <si>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</si>
  <si>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</si>
  <si>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</si>
  <si>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</si>
  <si>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</si>
  <si>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</si>
  <si>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</si>
  <si>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</si>
  <si>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</si>
  <si>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</si>
  <si>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</si>
  <si>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</si>
  <si>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0108027</t>
  </si>
  <si>
    <t>KOTVIČKA VSTŘEBATELNÁ HEALIX BR PRO SUTURU RC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</si>
  <si>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</si>
  <si>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</si>
  <si>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</si>
  <si>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</si>
  <si>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</si>
  <si>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</si>
  <si>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</si>
  <si>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</si>
  <si>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</si>
  <si>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</si>
  <si>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</si>
  <si>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</si>
  <si>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</si>
  <si>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</si>
  <si>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</si>
  <si>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</si>
  <si>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</si>
  <si>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</si>
  <si>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</si>
  <si>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</si>
  <si>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</si>
  <si>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</si>
  <si>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0111984</t>
  </si>
  <si>
    <t>0108144</t>
  </si>
  <si>
    <t>DLAHA VOLÁRNÍ KOREKČNÍ ÚZKÁ XL, APTUS RADIUS 2,5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</si>
  <si>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</si>
  <si>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</si>
  <si>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</si>
  <si>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</si>
  <si>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</si>
  <si>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</si>
  <si>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</si>
  <si>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</si>
  <si>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</si>
  <si>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</si>
  <si>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</si>
  <si>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</si>
  <si>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</si>
  <si>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</si>
  <si>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ŠROUB SAMOŘEZNÝ KORTIKÁLNÍ PÁNEV OCEL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</si>
  <si>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</si>
  <si>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</si>
  <si>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</si>
  <si>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</si>
  <si>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</si>
  <si>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</si>
  <si>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0105748</t>
  </si>
  <si>
    <t>0006849</t>
  </si>
  <si>
    <t>ŠROUB KORTIKÁLNÍ PRO PENNIG                3510X</t>
  </si>
  <si>
    <t>0082142</t>
  </si>
  <si>
    <t>NPWT-RENASYS F PŘEVAZOVÝ SET STŘEDNÍ M</t>
  </si>
  <si>
    <t>0098638</t>
  </si>
  <si>
    <t>0042395</t>
  </si>
  <si>
    <t>0105746</t>
  </si>
  <si>
    <t>0083256</t>
  </si>
  <si>
    <t>DLAHA LCP TIBIE PROXIMÁLNÍ MALÝ FRAGMENT OCEL TITA</t>
  </si>
  <si>
    <t>0082141</t>
  </si>
  <si>
    <t>NPWT-RENASYS F PŘEVAZOVÝ SET MALÝ S</t>
  </si>
  <si>
    <t>0082143</t>
  </si>
  <si>
    <t>NPWT-RENASYS F PŘEVAZOVÝ SET VELKÝ L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</si>
  <si>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</si>
  <si>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</si>
  <si>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</si>
  <si>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</si>
  <si>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</si>
  <si>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</si>
  <si>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</si>
  <si>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</si>
  <si>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</si>
  <si>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</si>
  <si>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</si>
  <si>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</si>
  <si>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0193913</t>
  </si>
  <si>
    <t>IMPLANTÁT KOSTNÍ UMĚLÁ NÁHRADA TKÁNĚ BONALIVE GRAN</t>
  </si>
  <si>
    <t>0113638</t>
  </si>
  <si>
    <t>DLAHA RADIÁLNÍ KOREKČNÍ RECOS TI, UHL.STABIL.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</si>
  <si>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</si>
  <si>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</si>
  <si>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</si>
  <si>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</si>
  <si>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</si>
  <si>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</si>
  <si>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</si>
  <si>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</si>
  <si>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</si>
  <si>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</si>
  <si>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</si>
  <si>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</si>
  <si>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</si>
  <si>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</si>
  <si>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</si>
  <si>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</si>
  <si>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</si>
  <si>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</si>
  <si>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</si>
  <si>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ŠROUB KORTIKÁLNÍ SAMOŘEZNÝ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</si>
  <si>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</si>
  <si>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</si>
  <si>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</si>
  <si>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</si>
  <si>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</si>
  <si>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</si>
  <si>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0049225</t>
  </si>
  <si>
    <t>PROSTŘEDEK HEMOSTATICKÝ - SEPTOCOLL E 40</t>
  </si>
  <si>
    <t>0112313</t>
  </si>
  <si>
    <t>KOTVA TOGGLELOC ZIPLOOP ZIPTIGHT, TITAN, AC</t>
  </si>
  <si>
    <t>0083292</t>
  </si>
  <si>
    <t>ŠROUB LCP PERIPROTETICKÝ OCEL</t>
  </si>
  <si>
    <t>0107896</t>
  </si>
  <si>
    <t>FIXACE ZKŘÍŽENÉHO KOLENNÍHO VAZU FEMORÁLNÍ SE ZAVÁ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</si>
  <si>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</si>
  <si>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</si>
  <si>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</si>
  <si>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</si>
  <si>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</si>
  <si>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</si>
  <si>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</si>
  <si>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</si>
  <si>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</si>
  <si>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</si>
  <si>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</si>
  <si>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</si>
  <si>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</si>
  <si>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</si>
  <si>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</si>
  <si>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</si>
  <si>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</si>
  <si>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</si>
  <si>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</si>
  <si>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</si>
  <si>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</si>
  <si>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</si>
  <si>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</si>
  <si>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</si>
  <si>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</si>
  <si>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</si>
  <si>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</si>
  <si>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</si>
  <si>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</si>
  <si>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</si>
  <si>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</si>
  <si>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</si>
  <si>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</si>
  <si>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0114288</t>
  </si>
  <si>
    <t>0114289</t>
  </si>
  <si>
    <t>0114699</t>
  </si>
  <si>
    <t>0001344</t>
  </si>
  <si>
    <t>DRÁT VODÍCÍ ZÁVITOVÝ OCEL</t>
  </si>
  <si>
    <t>0112833</t>
  </si>
  <si>
    <t>FIXÁTOR ZEVNÍ JEDNOROVINNÝ LRS DLOUHÉ KOSTI DK A H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</si>
  <si>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</si>
  <si>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</si>
  <si>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</si>
  <si>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</si>
  <si>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</si>
  <si>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</si>
  <si>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</si>
  <si>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</si>
  <si>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</si>
  <si>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</si>
  <si>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</si>
  <si>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</si>
  <si>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</si>
  <si>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</si>
  <si>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</si>
  <si>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</si>
  <si>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</si>
  <si>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</si>
  <si>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0111989</t>
  </si>
  <si>
    <t>DLAHA PRO ZKRÁCENÍ ULNY A RADIUSU TI</t>
  </si>
  <si>
    <t>0107485</t>
  </si>
  <si>
    <t>DLAHA LCP HUMERUS DISTÁLNÍ MALÝ FRAGMNET OCEL TITA</t>
  </si>
  <si>
    <t>0111960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</si>
  <si>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</si>
  <si>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</si>
  <si>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</si>
  <si>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</si>
  <si>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</si>
  <si>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</si>
  <si>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</si>
  <si>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</si>
  <si>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</si>
  <si>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</si>
  <si>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</si>
  <si>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ŠROUB LCP SAMOŘEZNÝ MINI FRAGMENT TITAN</t>
  </si>
  <si>
    <t>0108531</t>
  </si>
  <si>
    <t>NÁHRADA PRSTNÍHO KLOUBU - SILIKONOVÁ</t>
  </si>
  <si>
    <t>0070845</t>
  </si>
  <si>
    <t>DLAHA HÁČKOVÁ LCP KLÍČNÍ KOST TITAN</t>
  </si>
  <si>
    <t>0112844</t>
  </si>
  <si>
    <t>FIXÁTOR ZEVNÍ JEDNOROVINNÝ ZÁPĚSTÍ PENNIG II RADIU</t>
  </si>
  <si>
    <t>0031497</t>
  </si>
  <si>
    <t>DLAHA LCP FEMUR DISTÁLNÍ VELKÝ FRAGMENT OCEL TITAN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</si>
  <si>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</si>
  <si>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</si>
  <si>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</si>
  <si>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</si>
  <si>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</si>
  <si>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0096084</t>
  </si>
  <si>
    <t>IMPLANTÁT KOSTNÍ UMĚLÁ NÁHRADA TKÁNĚ  OSTEOSET</t>
  </si>
  <si>
    <t>0105253</t>
  </si>
  <si>
    <t>DLAHA NA OLEKRANON, ÚHL.STAB.,TI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</si>
  <si>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</si>
  <si>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</si>
  <si>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</si>
  <si>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</si>
  <si>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</si>
  <si>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</si>
  <si>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</si>
  <si>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</si>
  <si>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</si>
  <si>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</si>
  <si>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</si>
  <si>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</si>
  <si>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</si>
  <si>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</si>
  <si>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</si>
  <si>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</si>
  <si>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</si>
  <si>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</si>
  <si>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</si>
  <si>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</si>
  <si>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</si>
  <si>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</si>
  <si>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</si>
  <si>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</si>
  <si>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</si>
  <si>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</si>
  <si>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</si>
  <si>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</si>
  <si>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</si>
  <si>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</si>
  <si>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</si>
  <si>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</si>
  <si>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</si>
  <si>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</si>
  <si>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</si>
  <si>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</si>
  <si>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61139</t>
  </si>
  <si>
    <t>ODBĚR ŠLACHOVÉHO ŠTĚPU</t>
  </si>
  <si>
    <t>61209</t>
  </si>
  <si>
    <t>TENOLÝZA FLEXORU</t>
  </si>
  <si>
    <t>61217</t>
  </si>
  <si>
    <t>TRANSPOZICE ŠLACHY FLEXORU</t>
  </si>
  <si>
    <t>61233</t>
  </si>
  <si>
    <t>KAPSULOTOMIE MP NEBO IP KLOUBU</t>
  </si>
  <si>
    <t>61253</t>
  </si>
  <si>
    <t xml:space="preserve">PALM. APONEUREKTOMIE U DLAŇOVÉ FORMY DUPUYTRENOVY </t>
  </si>
  <si>
    <t>66039</t>
  </si>
  <si>
    <t>SLOŽITÁ ARTROSKOPIE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</si>
  <si>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</si>
  <si>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</si>
  <si>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</si>
  <si>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</si>
  <si>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</si>
  <si>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</si>
  <si>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</si>
  <si>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</si>
  <si>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</si>
  <si>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</si>
  <si>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</si>
  <si>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</si>
  <si>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</si>
  <si>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</si>
  <si>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</si>
  <si>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</si>
  <si>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66643</t>
  </si>
  <si>
    <t>ARTRODÉZA NA DK S VÝJIMKOU KYČELNÍHO A SI KLOUBU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</si>
  <si>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</si>
  <si>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</si>
  <si>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</si>
  <si>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</si>
  <si>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</si>
  <si>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</si>
  <si>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</si>
  <si>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</si>
  <si>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</si>
  <si>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</si>
  <si>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</si>
  <si>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</si>
  <si>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</si>
  <si>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</si>
  <si>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66929</t>
  </si>
  <si>
    <t>TENOLÝZA - ROZSÁHLÉ UVOLNĚNÍ JEDNÉ ŠLACHY - MIMO R</t>
  </si>
  <si>
    <t>66933</t>
  </si>
  <si>
    <t>TENODÉZA - MIMO RUKY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</si>
  <si>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</si>
  <si>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</si>
  <si>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</si>
  <si>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</si>
  <si>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</si>
  <si>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</si>
  <si>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</si>
  <si>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</si>
  <si>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</si>
  <si>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</si>
  <si>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61115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</si>
  <si>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</si>
  <si>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</si>
  <si>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</si>
  <si>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</si>
  <si>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</si>
  <si>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</si>
  <si>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</si>
  <si>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</si>
  <si>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</si>
  <si>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</si>
  <si>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</si>
  <si>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</si>
  <si>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</si>
  <si>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</si>
  <si>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</si>
  <si>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</si>
  <si>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</si>
  <si>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</si>
  <si>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</si>
  <si>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</si>
  <si>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</si>
  <si>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</si>
  <si>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</si>
  <si>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</si>
  <si>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53155</t>
  </si>
  <si>
    <t>OTEVŘENÁ REPOZICE - SYNTÉZA LUXACE KARPU - INTRAAR</t>
  </si>
  <si>
    <t>66675</t>
  </si>
  <si>
    <t>REKONSTRUKCE PSEUDOARTRÓZY NA DK - NE PROX. FEMUR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</si>
  <si>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</si>
  <si>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</si>
  <si>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</si>
  <si>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</si>
  <si>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</si>
  <si>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</si>
  <si>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</si>
  <si>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</si>
  <si>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</si>
  <si>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</si>
  <si>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</si>
  <si>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</si>
  <si>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</si>
  <si>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</si>
  <si>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</si>
  <si>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</si>
  <si>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</si>
  <si>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</si>
  <si>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</si>
  <si>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</si>
  <si>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</si>
  <si>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</si>
  <si>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</si>
  <si>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</si>
  <si>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</si>
  <si>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</si>
  <si>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</si>
  <si>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</si>
  <si>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</si>
  <si>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</si>
  <si>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</si>
  <si>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66871</t>
  </si>
  <si>
    <t>EXSTIRPACE BURZY - HLUBOKÁ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</si>
  <si>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</si>
  <si>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</si>
  <si>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</si>
  <si>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</si>
  <si>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</si>
  <si>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</si>
  <si>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</si>
  <si>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</si>
  <si>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</si>
  <si>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</si>
  <si>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</si>
  <si>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</si>
  <si>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</si>
  <si>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</si>
  <si>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</si>
  <si>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</si>
  <si>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</si>
  <si>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</si>
  <si>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</si>
  <si>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</si>
  <si>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66827</t>
  </si>
  <si>
    <t>ZAVEDENÍ EXTENZE - SKELETÁLNÍ TRAKCE</t>
  </si>
  <si>
    <t>66887</t>
  </si>
  <si>
    <t>FASCIÁLNÍ REKONSTRUKCE ROZSÁHLÁ NA KONČETINÁCH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</si>
  <si>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</si>
  <si>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</si>
  <si>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</si>
  <si>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</si>
  <si>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</si>
  <si>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</si>
  <si>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</si>
  <si>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</si>
  <si>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</si>
  <si>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</si>
  <si>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</si>
  <si>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</si>
  <si>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</si>
  <si>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</si>
  <si>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</si>
  <si>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</si>
  <si>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</si>
  <si>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</si>
  <si>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66037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</si>
  <si>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</si>
  <si>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</si>
  <si>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</si>
  <si>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</si>
  <si>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</si>
  <si>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</si>
  <si>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</si>
  <si>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</si>
  <si>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</si>
  <si>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</si>
  <si>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</si>
  <si>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</si>
  <si>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</si>
  <si>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</si>
  <si>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</si>
  <si>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</si>
  <si>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</si>
  <si>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</si>
  <si>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</si>
  <si>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</si>
  <si>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</si>
  <si>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</si>
  <si>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</si>
  <si>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66415</t>
  </si>
  <si>
    <t>AMPUTACE - RUKA</t>
  </si>
  <si>
    <t>66459</t>
  </si>
  <si>
    <t>RESEKCE HLAVICE HUMERU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</si>
  <si>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</si>
  <si>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</si>
  <si>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</si>
  <si>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</si>
  <si>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</si>
  <si>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</si>
  <si>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</si>
  <si>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</si>
  <si>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</si>
  <si>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</si>
  <si>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</si>
  <si>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</si>
  <si>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</si>
  <si>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66341</t>
  </si>
  <si>
    <t>OPERAČNÍ PŘÍSTUP K PÁTEŘI - STANDARDNÍ - ZADNÍ TZV</t>
  </si>
  <si>
    <t>5T3</t>
  </si>
  <si>
    <t>0026127</t>
  </si>
  <si>
    <t>TYGACIL</t>
  </si>
  <si>
    <t>0066137</t>
  </si>
  <si>
    <t>OFLOXIN INF</t>
  </si>
  <si>
    <t>0092290</t>
  </si>
  <si>
    <t>EDICIN</t>
  </si>
  <si>
    <t>0131656</t>
  </si>
  <si>
    <t>CEFTAZIDIM KABI</t>
  </si>
  <si>
    <t>0156835</t>
  </si>
  <si>
    <t>MEROPENEM KABI</t>
  </si>
  <si>
    <t>0407942</t>
  </si>
  <si>
    <t>Poíplatek za ozáoení</t>
  </si>
  <si>
    <t>0010484</t>
  </si>
  <si>
    <t>0030418</t>
  </si>
  <si>
    <t>0031488</t>
  </si>
  <si>
    <t>0031495</t>
  </si>
  <si>
    <t>0068052</t>
  </si>
  <si>
    <t>IMPLANTÁT SPINÁLNÍ SYSTÉM FIXAČNÍ CONTROL CABLE  1</t>
  </si>
  <si>
    <t>0070875</t>
  </si>
  <si>
    <t>ČEP SAMOŘEZNÝ JISTÍCÍ TITAN</t>
  </si>
  <si>
    <t>0070900</t>
  </si>
  <si>
    <t>HŘEB HUMERUS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</si>
  <si>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</si>
  <si>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</si>
  <si>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</si>
  <si>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</si>
  <si>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</si>
  <si>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</si>
  <si>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0074721</t>
  </si>
  <si>
    <t>HŘEB FEMORÁLNÍ PROXIMÁLNÍ TITANOVÝ DLOUHÝ TARGON P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</si>
  <si>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</si>
  <si>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</si>
  <si>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</si>
  <si>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</si>
  <si>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</si>
  <si>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</si>
  <si>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</si>
  <si>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</si>
  <si>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0083212</t>
  </si>
  <si>
    <t>DLAHA LCP NIZKOPROFILOVÁ  REKONSTRUKČNÍ PÁNEV OCEL</t>
  </si>
  <si>
    <t>0099080</t>
  </si>
  <si>
    <t>ZÁSLEPKA, TI</t>
  </si>
  <si>
    <t>0163249</t>
  </si>
  <si>
    <t xml:space="preserve">IMPLANTÁT MAXILLOFACIÁLNÍ STŘEDNÍ OBLIČEJOVÁ ETÁŽ </t>
  </si>
  <si>
    <t>0083230</t>
  </si>
  <si>
    <t>0099077</t>
  </si>
  <si>
    <t>HŘEB FEMORÁLNÍ PROXIMÁLNÍ DLOUHÝ L/R, TI</t>
  </si>
  <si>
    <t>0031450</t>
  </si>
  <si>
    <t>ŠROUB LCP SAMOŘEZNÝ MALÝ FRAGMENT OCEL</t>
  </si>
  <si>
    <t>0019159</t>
  </si>
  <si>
    <t>DLAHA PRO ŽEBRA</t>
  </si>
  <si>
    <t>0031344</t>
  </si>
  <si>
    <t>0031470</t>
  </si>
  <si>
    <t>0097834</t>
  </si>
  <si>
    <t>DRÁT VODÍCÍ KALIBROVANÝ OCEL</t>
  </si>
  <si>
    <t>0142062</t>
  </si>
  <si>
    <t>0142096</t>
  </si>
  <si>
    <t>0142099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</si>
  <si>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</si>
  <si>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</si>
  <si>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</si>
  <si>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</si>
  <si>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</si>
  <si>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</si>
  <si>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</si>
  <si>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61167</t>
  </si>
  <si>
    <t>TRANSPOZICE FASCIOKUTÁNNÍHO LALOKU</t>
  </si>
  <si>
    <t>6F5</t>
  </si>
  <si>
    <t>04825</t>
  </si>
  <si>
    <t>REPOZICE SUBLUX. ZUBU ČI FRAKTURY ALVEOLU, SEXT.</t>
  </si>
  <si>
    <t>65219</t>
  </si>
  <si>
    <t>KOMPLEXNÍ OŠETŘENÍ VĚTŠÍCH OBLIČEJOVÝCH DEFEKTŮ</t>
  </si>
  <si>
    <t>65211</t>
  </si>
  <si>
    <t>OŠETŘENÍ ZLOMENINY ČELISTI DESTIČKOVOU ŠROUBOVANOU</t>
  </si>
  <si>
    <t>7F1</t>
  </si>
  <si>
    <t>71519</t>
  </si>
  <si>
    <t>RESEKCE BOLTCE S PRIMÁRNÍ SUTUROU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</si>
  <si>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</si>
  <si>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</si>
  <si>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</si>
  <si>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</si>
  <si>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</si>
  <si>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</si>
  <si>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</si>
  <si>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</si>
  <si>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</si>
  <si>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</si>
  <si>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</si>
  <si>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</si>
  <si>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</si>
  <si>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</si>
  <si>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</si>
  <si>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</si>
  <si>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</si>
  <si>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</si>
  <si>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</si>
  <si>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</si>
  <si>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</si>
  <si>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</si>
  <si>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</si>
  <si>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</si>
  <si>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</si>
  <si>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</si>
  <si>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</si>
  <si>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</si>
  <si>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</si>
  <si>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</si>
  <si>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</si>
  <si>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</si>
  <si>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</si>
  <si>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</si>
  <si>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</si>
  <si>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</si>
  <si>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</si>
  <si>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</si>
  <si>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</si>
  <si>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</si>
  <si>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</si>
  <si>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</si>
  <si>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05153</t>
  </si>
  <si>
    <t xml:space="preserve">AMPUTACE KVŮLI PORUŠE OBĚHOVÉHO SYSTÉMU, KROMĚ HORNÍCH KONČET                                       </t>
  </si>
  <si>
    <t>07311</t>
  </si>
  <si>
    <t xml:space="preserve">MALIGNÍ ONEMOCNĚNÍ HEPATOBILIÁRNÍHO SYSTÉMU A PANKREATU BEZ C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</si>
  <si>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</si>
  <si>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</si>
  <si>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</si>
  <si>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</si>
  <si>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</si>
  <si>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</si>
  <si>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</si>
  <si>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</si>
  <si>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</si>
  <si>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</si>
  <si>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</si>
  <si>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</si>
  <si>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</si>
  <si>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</si>
  <si>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</si>
  <si>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</si>
  <si>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</si>
  <si>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</si>
  <si>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</si>
  <si>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</si>
  <si>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</si>
  <si>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</si>
  <si>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</si>
  <si>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</si>
  <si>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</si>
  <si>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</si>
  <si>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</si>
  <si>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</si>
  <si>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</si>
  <si>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</si>
  <si>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</si>
  <si>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</si>
  <si>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</si>
  <si>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</si>
  <si>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</si>
  <si>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</si>
  <si>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</si>
  <si>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</si>
  <si>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</si>
  <si>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</si>
  <si>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</si>
  <si>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</si>
  <si>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</si>
  <si>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</si>
  <si>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</si>
  <si>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</si>
  <si>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</si>
  <si>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</si>
  <si>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</si>
  <si>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</si>
  <si>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</si>
  <si>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</si>
  <si>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</si>
  <si>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</si>
  <si>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</si>
  <si>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</si>
  <si>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</si>
  <si>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</si>
  <si>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</si>
  <si>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</si>
  <si>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</si>
  <si>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</si>
  <si>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</si>
  <si>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</si>
  <si>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</si>
  <si>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</si>
  <si>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</si>
  <si>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</si>
  <si>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</si>
  <si>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</si>
  <si>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</si>
  <si>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</si>
  <si>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</si>
  <si>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</si>
  <si>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</si>
  <si>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</si>
  <si>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</si>
  <si>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</si>
  <si>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</si>
  <si>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</si>
  <si>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</si>
  <si>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</si>
  <si>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</si>
  <si>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16341</t>
  </si>
  <si>
    <t xml:space="preserve">JINÉ PORUCHY KRVE A KRVETVORNÝCH ORGÁNŮ BEZ 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</si>
  <si>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</si>
  <si>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</si>
  <si>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</si>
  <si>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</si>
  <si>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</si>
  <si>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</si>
  <si>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</si>
  <si>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</si>
  <si>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</si>
  <si>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</si>
  <si>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</si>
  <si>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</si>
  <si>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</si>
  <si>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</si>
  <si>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</si>
  <si>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</si>
  <si>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25013</t>
  </si>
  <si>
    <t xml:space="preserve">KRANIOTOMIE, VELKÝ VÝKON NA PÁTEŘI, KYČLI A KONČ. PŘI MNOHOČE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</si>
  <si>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</si>
  <si>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</si>
  <si>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</si>
  <si>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</si>
  <si>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</si>
  <si>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</si>
  <si>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</si>
  <si>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</si>
  <si>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</si>
  <si>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</si>
  <si>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</si>
  <si>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</si>
  <si>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</si>
  <si>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</si>
  <si>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</si>
  <si>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</si>
  <si>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</si>
  <si>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</si>
  <si>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</si>
  <si>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</si>
  <si>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</si>
  <si>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</si>
  <si>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</si>
  <si>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</si>
  <si>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</si>
  <si>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</si>
  <si>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</si>
  <si>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</si>
  <si>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</si>
  <si>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</si>
  <si>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0002027</t>
  </si>
  <si>
    <t>99mTc-MIBI inj.</t>
  </si>
  <si>
    <t>0002061</t>
  </si>
  <si>
    <t>99mTc-leukocyty značené HM PAO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</si>
  <si>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</si>
  <si>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</si>
  <si>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</si>
  <si>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</si>
  <si>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</si>
  <si>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</si>
  <si>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</si>
  <si>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</si>
  <si>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</si>
  <si>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</si>
  <si>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</si>
  <si>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</si>
  <si>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</si>
  <si>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</si>
  <si>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</si>
  <si>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</si>
  <si>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</si>
  <si>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</si>
  <si>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</si>
  <si>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</si>
  <si>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</si>
  <si>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</si>
  <si>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</si>
  <si>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</si>
  <si>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</si>
  <si>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</si>
  <si>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</si>
  <si>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</si>
  <si>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</si>
  <si>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</si>
  <si>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</si>
  <si>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</si>
  <si>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</si>
  <si>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</si>
  <si>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</si>
  <si>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</si>
  <si>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</si>
  <si>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</si>
  <si>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</si>
  <si>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</si>
  <si>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</si>
  <si>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</si>
  <si>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</si>
  <si>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</si>
  <si>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</si>
  <si>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</si>
  <si>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</si>
  <si>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</si>
  <si>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</si>
  <si>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</si>
  <si>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</si>
  <si>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</si>
  <si>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</si>
  <si>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</si>
  <si>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</si>
  <si>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</si>
  <si>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</si>
  <si>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</si>
  <si>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</si>
  <si>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</si>
  <si>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</si>
  <si>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</si>
  <si>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</si>
  <si>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</si>
  <si>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</si>
  <si>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</si>
  <si>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</si>
  <si>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</si>
  <si>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</si>
  <si>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</si>
  <si>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</si>
  <si>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</si>
  <si>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</si>
  <si>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</si>
  <si>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</si>
  <si>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</si>
  <si>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</si>
  <si>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</si>
  <si>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</si>
  <si>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</si>
  <si>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</si>
  <si>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</si>
  <si>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</si>
  <si>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</si>
  <si>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</si>
  <si>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</si>
  <si>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</si>
  <si>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</si>
  <si>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</si>
  <si>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</si>
  <si>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</si>
  <si>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</si>
  <si>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</si>
  <si>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</si>
  <si>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</si>
  <si>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</si>
  <si>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</si>
  <si>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</si>
  <si>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</si>
  <si>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</si>
  <si>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</si>
  <si>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</si>
  <si>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</si>
  <si>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</si>
  <si>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</si>
  <si>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</si>
  <si>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</si>
  <si>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</si>
  <si>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</si>
  <si>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</si>
  <si>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</si>
  <si>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</si>
  <si>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</si>
  <si>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</si>
  <si>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</si>
  <si>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</si>
  <si>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</si>
  <si>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</si>
  <si>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</si>
  <si>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</si>
  <si>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</si>
  <si>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</si>
  <si>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</si>
  <si>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</si>
  <si>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</si>
  <si>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</si>
  <si>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</si>
  <si>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</si>
  <si>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</si>
  <si>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</si>
  <si>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</si>
  <si>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</si>
  <si>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</si>
  <si>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</si>
  <si>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</si>
  <si>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</si>
  <si>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</si>
  <si>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</si>
  <si>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</si>
  <si>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</si>
  <si>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</si>
  <si>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</si>
  <si>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</si>
  <si>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</si>
  <si>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</si>
  <si>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</si>
  <si>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</si>
  <si>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</si>
  <si>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</si>
  <si>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</si>
  <si>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809</t>
  </si>
  <si>
    <t>0022075</t>
  </si>
  <si>
    <t>IOMERON 400</t>
  </si>
  <si>
    <t>0042433</t>
  </si>
  <si>
    <t>VISIPAQUE</t>
  </si>
  <si>
    <t>0077019</t>
  </si>
  <si>
    <t>0151208</t>
  </si>
  <si>
    <t>0224707</t>
  </si>
  <si>
    <t>0224716</t>
  </si>
  <si>
    <t>0038462</t>
  </si>
  <si>
    <t>DRÁT VODÍCÍ GUIDE WIRE M</t>
  </si>
  <si>
    <t>0038471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</si>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</sst>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0.44969533974236953</c:v>
                </c:pt>
                <c:pt idx="1">
                  <c:v>0.83581176916927968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12464"/>
        <c:axId val="158510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0.67321039960189244</c:v>
                </c:pt>
                <c:pt idx="1">
                  <c:v>0.67321039960189244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1584"/>
        <c:axId val="1585113008"/>
      </c:scatterChart>
      <c:catAx>
        <c:axId val="158511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12464"/>
        <c:crosses val="autoZero"/>
        <c:crossBetween val="between"/>
      </c:valAx>
      <c:valAx>
        <c:axId val="1585101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13008"/>
        <c:crosses val="max"/>
        <c:crossBetween val="midCat"/>
      </c:valAx>
      <c:valAx>
        <c:axId val="1585113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1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0.8847736625514403</c:v>
                </c:pt>
                <c:pt idx="1">
                  <c:v>0.70750551876379686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2672"/>
        <c:axId val="1585103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0288"/>
        <c:axId val="1585104304"/>
      </c:scatterChart>
      <c:catAx>
        <c:axId val="158510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3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2672"/>
        <c:crosses val="autoZero"/>
        <c:crossBetween val="between"/>
      </c:valAx>
      <c:valAx>
        <c:axId val="158511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4304"/>
        <c:crosses val="max"/>
        <c:crossBetween val="midCat"/>
      </c:valAx>
      <c:valAx>
        <c:axId val="1585104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10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1161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1701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1702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1711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2841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2858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2867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2979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2980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3888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4049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4415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14300.848227676332</v>
      </c>
      <c r="D4" s="280">
        <f ca="1">IF(ISERROR(VLOOKUP("Náklady celkem",INDIRECT("HI!$A:$G"),5,0)),0,VLOOKUP("Náklady celkem",INDIRECT("HI!$A:$G"),5,0))</f>
        <v>13311.197269999999</v>
      </c>
      <c r="E4" s="281">
        <f ca="1">IF(C4=0,0,D4/C4)</f>
        <v>0.93079774416729577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347.55682034301753</v>
      </c>
      <c r="D7" s="288">
        <f>IF(ISERROR(HI!E5),"",HI!E5)</f>
        <v>223.79183000000003</v>
      </c>
      <c r="E7" s="285">
        <f t="shared" ref="E7:E15" si="0">IF(C7=0,0,D7/C7)</f>
        <v>0.64389998095600898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0.26151761517615174</v>
      </c>
      <c r="E9" s="285">
        <f>IF(C9=0,0,D9/C9)</f>
        <v>0.8717253839205058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0.81899804918927233</v>
      </c>
      <c r="E11" s="285">
        <f t="shared" si="0"/>
        <v>1.3649967486487873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0.99910593494585842</v>
      </c>
      <c r="E12" s="285">
        <f t="shared" si="0"/>
        <v>1.2488824186823229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2628.0417125244139</v>
      </c>
      <c r="D15" s="288">
        <f>IF(ISERROR(HI!E6),"",HI!E6)</f>
        <v>2246.0290799999989</v>
      </c>
      <c r="E15" s="285">
        <f t="shared" si="0"/>
        <v>0.8546398138568867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10151.29177758789</v>
      </c>
      <c r="D16" s="284">
        <f ca="1">IF(ISERROR(VLOOKUP("Osobní náklady (Kč) *",INDIRECT("HI!$A:$G"),5,0)),0,VLOOKUP("Osobní náklady (Kč) *",INDIRECT("HI!$A:$G"),5,0))</f>
        <v>9813.1798399999989</v>
      </c>
      <c r="E16" s="285">
        <f ca="1">IF(C16=0,0,D16/C16)</f>
        <v>0.96669271803078516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9627.4797499999986</v>
      </c>
      <c r="D18" s="303">
        <f ca="1">IF(ISERROR(VLOOKUP("Výnosy celkem",INDIRECT("HI!$A:$G"),5,0)),0,VLOOKUP("Výnosy celkem",INDIRECT("HI!$A:$G"),5,0))</f>
        <v>11125.65546</v>
      </c>
      <c r="E18" s="304">
        <f t="shared" ref="E18:E31" ca="1" si="1">IF(C18=0,0,D18/C18)</f>
        <v>1.1556145272598473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617.15974999999958</v>
      </c>
      <c r="D19" s="284">
        <f ca="1">IF(ISERROR(VLOOKUP("Ambulance *",INDIRECT("HI!$A:$G"),5,0)),0,VLOOKUP("Ambulance *",INDIRECT("HI!$A:$G"),5,0))</f>
        <v>678.54546000000005</v>
      </c>
      <c r="E19" s="285">
        <f t="shared" ca="1" si="1"/>
        <v>1.0994648630277664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1.0994648630277664</v>
      </c>
      <c r="E20" s="285">
        <f t="shared" si="1"/>
        <v>1.0994648630277664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0.96169175772280691</v>
      </c>
      <c r="E21" s="285">
        <f t="shared" si="1"/>
        <v>0.96169175772280691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1.383170252995475</v>
      </c>
      <c r="E23" s="285">
        <f t="shared" si="1"/>
        <v>1.6272591211711471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9010.32</v>
      </c>
      <c r="D24" s="284">
        <f ca="1">IF(ISERROR(VLOOKUP("Hospitalizace *",INDIRECT("HI!$A:$G"),5,0)),0,VLOOKUP("Hospitalizace *",INDIRECT("HI!$A:$G"),5,0))</f>
        <v>10447.11</v>
      </c>
      <c r="E24" s="285">
        <f ca="1">IF(C24=0,0,D24/C24)</f>
        <v>1.1594604853101778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1.1594604853101778</v>
      </c>
      <c r="E25" s="285">
        <f t="shared" si="1"/>
        <v>1.1594604853101778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1.1594604853101778</v>
      </c>
      <c r="E26" s="285">
        <f t="shared" si="1"/>
        <v>1.1594604853101778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1.1486486486486487</v>
      </c>
      <c r="E29" s="285">
        <f t="shared" si="1"/>
        <v>1.2091038406827881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0.70750551876379686</v>
      </c>
      <c r="E30" s="285">
        <f t="shared" si="1"/>
        <v>0.70750551876379686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1.0160500983027385</v>
      </c>
      <c r="E31" s="285">
        <f t="shared" si="1"/>
        <v>1.0695264192660405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383.16381000000001</v>
      </c>
      <c r="C5" s="33">
        <v>277.28769999999997</v>
      </c>
      <c r="D5" s="12"/>
      <c r="E5" s="226">
        <v>223.79183000000003</v>
      </c>
      <c r="F5" s="32">
        <v>347.55682034301753</v>
      </c>
      <c r="G5" s="225">
        <f>E5-F5</f>
        <v>-123.7649903430175</v>
      </c>
      <c r="H5" s="231">
        <f>IF(F5&lt;0.00000001,"",E5/F5)</f>
        <v>0.64389998095600898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2538.11805</v>
      </c>
      <c r="C6" s="35">
        <v>2240.2532999999994</v>
      </c>
      <c r="D6" s="12"/>
      <c r="E6" s="227">
        <v>2246.0290799999989</v>
      </c>
      <c r="F6" s="34">
        <v>2628.0417125244139</v>
      </c>
      <c r="G6" s="228">
        <f>E6-F6</f>
        <v>-382.01263252441504</v>
      </c>
      <c r="H6" s="232">
        <f>IF(F6&lt;0.00000001,"",E6/F6)</f>
        <v>0.8546398138568867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8072.2866399999994</v>
      </c>
      <c r="C7" s="35">
        <v>9071.4799399999993</v>
      </c>
      <c r="D7" s="12"/>
      <c r="E7" s="227">
        <v>9813.1798399999989</v>
      </c>
      <c r="F7" s="34">
        <v>10151.29177758789</v>
      </c>
      <c r="G7" s="228">
        <f>E7-F7</f>
        <v>-338.11193758789159</v>
      </c>
      <c r="H7" s="232">
        <f>IF(F7&lt;0.00000001,"",E7/F7)</f>
        <v>0.96669271803078516</v>
      </c>
    </row>
    <row r="8" spans="1:10" ht="14.4" customHeight="1" thickBot="1" x14ac:dyDescent="0.35">
      <c r="A8" s="1" t="s">
        <v>96</v>
      </c>
      <c r="B8" s="15">
        <v>1085.7930300000025</v>
      </c>
      <c r="C8" s="37">
        <v>998.10917000000154</v>
      </c>
      <c r="D8" s="12"/>
      <c r="E8" s="229">
        <v>1028.1965200000009</v>
      </c>
      <c r="F8" s="36">
        <v>1173.9579172210115</v>
      </c>
      <c r="G8" s="230">
        <f>E8-F8</f>
        <v>-145.76139722101061</v>
      </c>
      <c r="H8" s="233">
        <f>IF(F8&lt;0.00000001,"",E8/F8)</f>
        <v>0.87583763005231363</v>
      </c>
    </row>
    <row r="9" spans="1:10" ht="14.4" customHeight="1" thickBot="1" x14ac:dyDescent="0.35">
      <c r="A9" s="2" t="s">
        <v>97</v>
      </c>
      <c r="B9" s="3">
        <v>12079.361530000002</v>
      </c>
      <c r="C9" s="39">
        <v>12587.13011</v>
      </c>
      <c r="D9" s="12"/>
      <c r="E9" s="3">
        <v>13311.197269999999</v>
      </c>
      <c r="F9" s="38">
        <v>14300.848227676332</v>
      </c>
      <c r="G9" s="38">
        <f>E9-F9</f>
        <v>-989.65095767633284</v>
      </c>
      <c r="H9" s="234">
        <f>IF(F9&lt;0.00000001,"",E9/F9)</f>
        <v>0.93079774416729577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705.57478999999967</v>
      </c>
      <c r="C11" s="33">
        <f>IF(ISERROR(VLOOKUP("Celkem:",'ZV Vykáz.-A'!A:H,5,0)),0,VLOOKUP("Celkem:",'ZV Vykáz.-A'!A:H,5,0)/1000)</f>
        <v>617.15974999999958</v>
      </c>
      <c r="D11" s="12"/>
      <c r="E11" s="226">
        <f>IF(ISERROR(VLOOKUP("Celkem:",'ZV Vykáz.-A'!A:H,8,0)),0,VLOOKUP("Celkem:",'ZV Vykáz.-A'!A:H,8,0)/1000)</f>
        <v>678.54546000000005</v>
      </c>
      <c r="F11" s="32">
        <f>C11</f>
        <v>617.15974999999958</v>
      </c>
      <c r="G11" s="225">
        <f>E11-F11</f>
        <v>61.385710000000472</v>
      </c>
      <c r="H11" s="231">
        <f>IF(F11&lt;0.00000001,"",E11/F11)</f>
        <v>1.0994648630277664</v>
      </c>
      <c r="I11" s="225">
        <f>E11-B11</f>
        <v>-27.029329999999618</v>
      </c>
      <c r="J11" s="231">
        <f>IF(B11&lt;0.00000001,"",E11/B11)</f>
        <v>0.96169175772280691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9805.0499999999993</v>
      </c>
      <c r="C12" s="37">
        <f>IF(ISERROR(VLOOKUP("Celkem",CaseMix!A:D,3,0)),0,VLOOKUP("Celkem",CaseMix!A:D,3,0)*30)</f>
        <v>9010.32</v>
      </c>
      <c r="D12" s="12"/>
      <c r="E12" s="229">
        <f>IF(ISERROR(VLOOKUP("Celkem",CaseMix!A:D,4,0)),0,VLOOKUP("Celkem",CaseMix!A:D,4,0)*30)</f>
        <v>10447.11</v>
      </c>
      <c r="F12" s="36">
        <f>C12</f>
        <v>9010.32</v>
      </c>
      <c r="G12" s="230">
        <f>E12-F12</f>
        <v>1436.7900000000009</v>
      </c>
      <c r="H12" s="233">
        <f>IF(F12&lt;0.00000001,"",E12/F12)</f>
        <v>1.1594604853101778</v>
      </c>
      <c r="I12" s="230">
        <f>E12-B12</f>
        <v>642.06000000000131</v>
      </c>
      <c r="J12" s="233">
        <f>IF(B12&lt;0.00000001,"",E12/B12)</f>
        <v>1.0654825829547021</v>
      </c>
    </row>
    <row r="13" spans="1:10" ht="14.4" customHeight="1" thickBot="1" x14ac:dyDescent="0.35">
      <c r="A13" s="4" t="s">
        <v>100</v>
      </c>
      <c r="B13" s="9">
        <f>SUM(B11:B12)</f>
        <v>10510.624789999998</v>
      </c>
      <c r="C13" s="41">
        <f>SUM(C11:C12)</f>
        <v>9627.4797499999986</v>
      </c>
      <c r="D13" s="12"/>
      <c r="E13" s="9">
        <f>SUM(E11:E12)</f>
        <v>11125.65546</v>
      </c>
      <c r="F13" s="40">
        <f>SUM(F11:F12)</f>
        <v>9627.4797499999986</v>
      </c>
      <c r="G13" s="40">
        <f>E13-F13</f>
        <v>1498.1757100000013</v>
      </c>
      <c r="H13" s="235">
        <f>IF(F13&lt;0.00000001,"",E13/F13)</f>
        <v>1.1556145272598473</v>
      </c>
      <c r="I13" s="40">
        <f>SUM(I11:I12)</f>
        <v>615.03067000000169</v>
      </c>
      <c r="J13" s="235">
        <f>IF(B13&lt;0.00000001,"",E13/B13)</f>
        <v>1.0585151389463692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0.8701308230485586</v>
      </c>
      <c r="C15" s="43">
        <f>IF(C9=0,"",C13/C9)</f>
        <v>0.76486694471771044</v>
      </c>
      <c r="D15" s="12"/>
      <c r="E15" s="10">
        <f>IF(E9=0,"",E13/E9)</f>
        <v>0.83581177818424746</v>
      </c>
      <c r="F15" s="42">
        <f>IF(F9=0,"",F13/F9)</f>
        <v>0.67321039960189244</v>
      </c>
      <c r="G15" s="42">
        <f>IF(ISERROR(F15-E15),"",E15-F15)</f>
        <v>0.16260137858235502</v>
      </c>
      <c r="H15" s="236">
        <f>IF(ISERROR(F15-E15),"",IF(F15&lt;0.00000001,"",E15/F15))</f>
        <v>1.241531293453741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0.44969533974236953</v>
      </c>
      <c r="C4" s="323">
        <f t="shared" ref="C4:M4" si="0">(C10+C8)/C6</f>
        <v>0.83581176916927968</v>
      </c>
      <c r="D4" s="323">
        <f t="shared" si="0"/>
        <v>5.0975530317566929E-2</v>
      </c>
      <c r="E4" s="323">
        <f t="shared" si="0"/>
        <v>5.0975530317566929E-2</v>
      </c>
      <c r="F4" s="323">
        <f t="shared" si="0"/>
        <v>5.0975530317566929E-2</v>
      </c>
      <c r="G4" s="323">
        <f t="shared" si="0"/>
        <v>5.0975530317566929E-2</v>
      </c>
      <c r="H4" s="323">
        <f t="shared" si="0"/>
        <v>5.0975530317566929E-2</v>
      </c>
      <c r="I4" s="323">
        <f t="shared" si="0"/>
        <v>5.0975530317566929E-2</v>
      </c>
      <c r="J4" s="323">
        <f t="shared" si="0"/>
        <v>5.0975530317566929E-2</v>
      </c>
      <c r="K4" s="323">
        <f t="shared" si="0"/>
        <v>5.0975530317566929E-2</v>
      </c>
      <c r="L4" s="323">
        <f t="shared" si="0"/>
        <v>5.0975530317566929E-2</v>
      </c>
      <c r="M4" s="323">
        <f t="shared" si="0"/>
        <v>5.0975530317566929E-2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13311.197270000019</v>
      </c>
      <c r="E6" s="325">
        <f t="shared" si="1"/>
        <v>13311.197270000019</v>
      </c>
      <c r="F6" s="325">
        <f t="shared" si="1"/>
        <v>13311.197270000019</v>
      </c>
      <c r="G6" s="325">
        <f t="shared" si="1"/>
        <v>13311.197270000019</v>
      </c>
      <c r="H6" s="325">
        <f t="shared" si="1"/>
        <v>13311.197270000019</v>
      </c>
      <c r="I6" s="325">
        <f t="shared" si="1"/>
        <v>13311.197270000019</v>
      </c>
      <c r="J6" s="325">
        <f t="shared" si="1"/>
        <v>13311.197270000019</v>
      </c>
      <c r="K6" s="325">
        <f t="shared" si="1"/>
        <v>13311.197270000019</v>
      </c>
      <c r="L6" s="325">
        <f t="shared" si="1"/>
        <v>13311.197270000019</v>
      </c>
      <c r="M6" s="325">
        <f t="shared" si="1"/>
        <v>13311.197270000019</v>
      </c>
    </row>
    <row r="7" spans="1:13" ht="14.4" customHeight="1" x14ac:dyDescent="0.3">
      <c r="A7" s="324" t="s">
        <v>125</v>
      </c>
      <c r="B7" s="324">
        <v>89.016000000000005</v>
      </c>
      <c r="C7" s="324">
        <v>348.23700000000002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358954.17000000004</v>
      </c>
      <c r="C9" s="324">
        <v>319591.17000000004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358.95417000000003</v>
      </c>
      <c r="C10" s="325">
        <f t="shared" ref="C10:M10" si="3">C9/1000+B10</f>
        <v>678.54534000000012</v>
      </c>
      <c r="D10" s="325">
        <f t="shared" si="3"/>
        <v>678.54534000000012</v>
      </c>
      <c r="E10" s="325">
        <f t="shared" si="3"/>
        <v>678.54534000000012</v>
      </c>
      <c r="F10" s="325">
        <f t="shared" si="3"/>
        <v>678.54534000000012</v>
      </c>
      <c r="G10" s="325">
        <f t="shared" si="3"/>
        <v>678.54534000000012</v>
      </c>
      <c r="H10" s="325">
        <f t="shared" si="3"/>
        <v>678.54534000000012</v>
      </c>
      <c r="I10" s="325">
        <f t="shared" si="3"/>
        <v>678.54534000000012</v>
      </c>
      <c r="J10" s="325">
        <f t="shared" si="3"/>
        <v>678.54534000000012</v>
      </c>
      <c r="K10" s="325">
        <f t="shared" si="3"/>
        <v>678.54534000000012</v>
      </c>
      <c r="L10" s="325">
        <f t="shared" si="3"/>
        <v>678.54534000000012</v>
      </c>
      <c r="M10" s="325">
        <f t="shared" si="3"/>
        <v>678.54534000000012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0.67321039960189244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0.67321039960189244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223.79183</v>
      </c>
      <c r="Q7" s="185">
        <v>0.64389998385900005</v>
      </c>
    </row>
    <row r="8" spans="1:17" ht="14.4" customHeight="1" x14ac:dyDescent="0.3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171.18</v>
      </c>
      <c r="Q8" s="185">
        <v>0.65471597511500002</v>
      </c>
    </row>
    <row r="9" spans="1:17" ht="14.4" customHeight="1" x14ac:dyDescent="0.3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2246.0290799999998</v>
      </c>
      <c r="Q9" s="185">
        <v>0.85463984843700003</v>
      </c>
    </row>
    <row r="10" spans="1:17" ht="14.4" customHeight="1" x14ac:dyDescent="0.3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83.321939999999998</v>
      </c>
      <c r="Q10" s="185">
        <v>0.98303105875200003</v>
      </c>
    </row>
    <row r="11" spans="1:17" ht="14.4" customHeight="1" x14ac:dyDescent="0.3">
      <c r="A11" s="19" t="s">
        <v>39</v>
      </c>
      <c r="B11" s="55">
        <v>403.64883517872403</v>
      </c>
      <c r="C11" s="56">
        <v>33.637402931559997</v>
      </c>
      <c r="D11" s="56">
        <v>29.315760000000001</v>
      </c>
      <c r="E11" s="56">
        <v>33.378259999999997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62.694020000000002</v>
      </c>
      <c r="Q11" s="185">
        <v>0.93190934103199996</v>
      </c>
    </row>
    <row r="12" spans="1:17" ht="14.4" customHeight="1" x14ac:dyDescent="0.3">
      <c r="A12" s="19" t="s">
        <v>40</v>
      </c>
      <c r="B12" s="55">
        <v>12.751026234745</v>
      </c>
      <c r="C12" s="56">
        <v>1.062585519562</v>
      </c>
      <c r="D12" s="56">
        <v>1.4423600000000001</v>
      </c>
      <c r="E12" s="56">
        <v>2.36572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3.8080799999999999</v>
      </c>
      <c r="Q12" s="185">
        <v>1.7918934193489999</v>
      </c>
    </row>
    <row r="13" spans="1:17" ht="14.4" customHeight="1" x14ac:dyDescent="0.3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14.257379999999999</v>
      </c>
      <c r="Q13" s="185">
        <v>0.950492</v>
      </c>
    </row>
    <row r="14" spans="1:17" ht="14.4" customHeight="1" x14ac:dyDescent="0.3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285.02300000000099</v>
      </c>
      <c r="Q14" s="185">
        <v>1.2517464638589999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711.86044449186102</v>
      </c>
      <c r="C17" s="56">
        <v>59.321703707654997</v>
      </c>
      <c r="D17" s="56">
        <v>5.1642000000000001</v>
      </c>
      <c r="E17" s="56">
        <v>8.3760499999999993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13.54025</v>
      </c>
      <c r="Q17" s="185">
        <v>0.114125599516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2.5990000000000002</v>
      </c>
      <c r="Q18" s="185" t="s">
        <v>329</v>
      </c>
    </row>
    <row r="19" spans="1:17" ht="14.4" customHeight="1" x14ac:dyDescent="0.3">
      <c r="A19" s="19" t="s">
        <v>47</v>
      </c>
      <c r="B19" s="55">
        <v>1160.2633516425001</v>
      </c>
      <c r="C19" s="56">
        <v>96.688612636873998</v>
      </c>
      <c r="D19" s="56">
        <v>93.840620000000001</v>
      </c>
      <c r="E19" s="56">
        <v>70.444000000000003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164.28461999999999</v>
      </c>
      <c r="Q19" s="185">
        <v>0.84955516228600003</v>
      </c>
    </row>
    <row r="20" spans="1:17" ht="14.4" customHeight="1" x14ac:dyDescent="0.3">
      <c r="A20" s="19" t="s">
        <v>48</v>
      </c>
      <c r="B20" s="55">
        <v>61329.075166280498</v>
      </c>
      <c r="C20" s="56">
        <v>5110.7562638567097</v>
      </c>
      <c r="D20" s="56">
        <v>4883.1314000000102</v>
      </c>
      <c r="E20" s="56">
        <v>4930.0484400000096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9813.1798400000207</v>
      </c>
      <c r="Q20" s="185">
        <v>0.96005163750400002</v>
      </c>
    </row>
    <row r="21" spans="1:17" ht="14.4" customHeight="1" x14ac:dyDescent="0.3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163.648</v>
      </c>
      <c r="Q21" s="185">
        <v>0.99582961460399999</v>
      </c>
    </row>
    <row r="22" spans="1:17" ht="14.4" customHeight="1" x14ac:dyDescent="0.3">
      <c r="A22" s="19" t="s">
        <v>50</v>
      </c>
      <c r="B22" s="55">
        <v>162.62853944966301</v>
      </c>
      <c r="C22" s="56">
        <v>13.552378287471001</v>
      </c>
      <c r="D22" s="56">
        <v>12.4025</v>
      </c>
      <c r="E22" s="56">
        <v>51.305210000000002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63.707709999999999</v>
      </c>
      <c r="Q22" s="185">
        <v>2.3504254621820002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73.091067034809001</v>
      </c>
      <c r="C24" s="56">
        <v>6.0909222529009996</v>
      </c>
      <c r="D24" s="56">
        <v>0.13202</v>
      </c>
      <c r="E24" s="56">
        <v>4.9999999900000001E-4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0.13251999999899999</v>
      </c>
      <c r="Q24" s="185"/>
    </row>
    <row r="25" spans="1:17" ht="14.4" customHeight="1" x14ac:dyDescent="0.3">
      <c r="A25" s="21" t="s">
        <v>53</v>
      </c>
      <c r="B25" s="58">
        <v>86226.413266449701</v>
      </c>
      <c r="C25" s="59">
        <v>7185.5344388708099</v>
      </c>
      <c r="D25" s="59">
        <v>6736.6367900000096</v>
      </c>
      <c r="E25" s="59">
        <v>6574.5604800000101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13311.197270000001</v>
      </c>
      <c r="Q25" s="186">
        <v>0.92624963273299998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711.91902000000096</v>
      </c>
      <c r="E26" s="56">
        <v>812.66882999999996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1524.5878499999999</v>
      </c>
      <c r="Q26" s="185" t="s">
        <v>329</v>
      </c>
    </row>
    <row r="27" spans="1:17" ht="14.4" customHeight="1" x14ac:dyDescent="0.3">
      <c r="A27" s="22" t="s">
        <v>55</v>
      </c>
      <c r="B27" s="58">
        <v>86226.413266449701</v>
      </c>
      <c r="C27" s="59">
        <v>7185.5344388708099</v>
      </c>
      <c r="D27" s="59">
        <v>7448.5558100000198</v>
      </c>
      <c r="E27" s="59">
        <v>7387.2293100000097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14835.78512</v>
      </c>
      <c r="Q27" s="186">
        <v>1.032336929577</v>
      </c>
    </row>
    <row r="28" spans="1:17" ht="14.4" customHeight="1" x14ac:dyDescent="0.3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-48.198560000000001</v>
      </c>
      <c r="Q28" s="185">
        <v>-0.57903002044100005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86226.413266449701</v>
      </c>
      <c r="G6" s="702">
        <v>14371.0688777416</v>
      </c>
      <c r="H6" s="704">
        <v>6574.5604800000101</v>
      </c>
      <c r="I6" s="701">
        <v>13311.197270000001</v>
      </c>
      <c r="J6" s="702">
        <v>-1059.8716077416</v>
      </c>
      <c r="K6" s="705">
        <v>0.15437493878799999</v>
      </c>
    </row>
    <row r="7" spans="1:11" ht="14.4" customHeight="1" thickBot="1" x14ac:dyDescent="0.3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21803.494697550399</v>
      </c>
      <c r="G7" s="702">
        <v>3633.9157829250698</v>
      </c>
      <c r="H7" s="704">
        <v>1429.95191</v>
      </c>
      <c r="I7" s="701">
        <v>3090.23785000001</v>
      </c>
      <c r="J7" s="702">
        <v>-543.67793292506701</v>
      </c>
      <c r="K7" s="705">
        <v>0.14173130926300001</v>
      </c>
    </row>
    <row r="8" spans="1:11" ht="14.4" customHeight="1" thickBot="1" x14ac:dyDescent="0.3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20437.293114902001</v>
      </c>
      <c r="G8" s="702">
        <v>3406.2155191503398</v>
      </c>
      <c r="H8" s="704">
        <v>1301.79591</v>
      </c>
      <c r="I8" s="701">
        <v>2805.2148500000098</v>
      </c>
      <c r="J8" s="702">
        <v>-601.00066915033597</v>
      </c>
      <c r="K8" s="705">
        <v>0.13725960841400001</v>
      </c>
    </row>
    <row r="9" spans="1:11" ht="14.4" customHeight="1" thickBot="1" x14ac:dyDescent="0.3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5.0000000000000001E-4</v>
      </c>
      <c r="I9" s="706">
        <v>5.1999999999999995E-4</v>
      </c>
      <c r="J9" s="707">
        <v>5.1999999999999995E-4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5.0000000000000001E-4</v>
      </c>
      <c r="I10" s="701">
        <v>5.1999999999999995E-4</v>
      </c>
      <c r="J10" s="702">
        <v>5.1999999999999995E-4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2</v>
      </c>
    </row>
    <row r="12" spans="1:11" ht="14.4" customHeight="1" thickBot="1" x14ac:dyDescent="0.3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2</v>
      </c>
    </row>
    <row r="13" spans="1:11" ht="14.4" customHeight="1" thickBot="1" x14ac:dyDescent="0.3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347.55681877604297</v>
      </c>
      <c r="H13" s="709">
        <v>109.00599</v>
      </c>
      <c r="I13" s="706">
        <v>223.79183</v>
      </c>
      <c r="J13" s="707">
        <v>-123.764988776043</v>
      </c>
      <c r="K13" s="714">
        <v>0.107316663976</v>
      </c>
    </row>
    <row r="14" spans="1:11" ht="14.4" customHeight="1" thickBot="1" x14ac:dyDescent="0.3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191.72348544271</v>
      </c>
      <c r="H14" s="704">
        <v>71.770719999999997</v>
      </c>
      <c r="I14" s="701">
        <v>141.69499999999999</v>
      </c>
      <c r="J14" s="702">
        <v>-50.02848544271</v>
      </c>
      <c r="K14" s="705">
        <v>0.12317652831500001</v>
      </c>
    </row>
    <row r="15" spans="1:11" ht="14.4" customHeight="1" thickBot="1" x14ac:dyDescent="0.3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3.333333333333</v>
      </c>
      <c r="H15" s="704">
        <v>0</v>
      </c>
      <c r="I15" s="701">
        <v>4.0805800000000003</v>
      </c>
      <c r="J15" s="702">
        <v>0.74724666666600004</v>
      </c>
      <c r="K15" s="705">
        <v>0.20402899999999999</v>
      </c>
    </row>
    <row r="16" spans="1:11" ht="14.4" customHeight="1" thickBot="1" x14ac:dyDescent="0.3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1.6666666666659999</v>
      </c>
      <c r="H16" s="704">
        <v>0.6583</v>
      </c>
      <c r="I16" s="701">
        <v>0.6583</v>
      </c>
      <c r="J16" s="702">
        <v>-1.0083666666660001</v>
      </c>
      <c r="K16" s="705">
        <v>6.583E-2</v>
      </c>
    </row>
    <row r="17" spans="1:11" ht="14.4" customHeight="1" thickBot="1" x14ac:dyDescent="0.3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33.333333333333002</v>
      </c>
      <c r="H17" s="704">
        <v>8.6107999999999993</v>
      </c>
      <c r="I17" s="701">
        <v>30.137799999999999</v>
      </c>
      <c r="J17" s="702">
        <v>-3.195533333333</v>
      </c>
      <c r="K17" s="705">
        <v>0.15068899999999999</v>
      </c>
    </row>
    <row r="18" spans="1:11" ht="14.4" customHeight="1" thickBot="1" x14ac:dyDescent="0.3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2</v>
      </c>
    </row>
    <row r="19" spans="1:11" ht="14.4" customHeight="1" thickBot="1" x14ac:dyDescent="0.35">
      <c r="A19" s="723" t="s">
        <v>344</v>
      </c>
      <c r="B19" s="701">
        <v>685</v>
      </c>
      <c r="C19" s="701">
        <v>659.382530000001</v>
      </c>
      <c r="D19" s="702">
        <v>-25.617469999998001</v>
      </c>
      <c r="E19" s="703">
        <v>0.96260223357600005</v>
      </c>
      <c r="F19" s="701">
        <v>680</v>
      </c>
      <c r="G19" s="702">
        <v>113.333333333333</v>
      </c>
      <c r="H19" s="704">
        <v>26.71367</v>
      </c>
      <c r="I19" s="701">
        <v>45.415649999999999</v>
      </c>
      <c r="J19" s="702">
        <v>-67.917683333333002</v>
      </c>
      <c r="K19" s="705">
        <v>6.6787720588000005E-2</v>
      </c>
    </row>
    <row r="20" spans="1:11" ht="14.4" customHeight="1" thickBot="1" x14ac:dyDescent="0.35">
      <c r="A20" s="723" t="s">
        <v>345</v>
      </c>
      <c r="B20" s="701">
        <v>10</v>
      </c>
      <c r="C20" s="701">
        <v>2.6483699999999999</v>
      </c>
      <c r="D20" s="702">
        <v>-7.3516300000000001</v>
      </c>
      <c r="E20" s="703">
        <v>0.26483699999999999</v>
      </c>
      <c r="F20" s="701">
        <v>5</v>
      </c>
      <c r="G20" s="702">
        <v>0.83333333333299997</v>
      </c>
      <c r="H20" s="704">
        <v>0.14849999999999999</v>
      </c>
      <c r="I20" s="701">
        <v>0.14849999999999999</v>
      </c>
      <c r="J20" s="702">
        <v>-0.68483333333300001</v>
      </c>
      <c r="K20" s="705">
        <v>2.9700000000000001E-2</v>
      </c>
    </row>
    <row r="21" spans="1:11" ht="14.4" customHeight="1" thickBot="1" x14ac:dyDescent="0.35">
      <c r="A21" s="723" t="s">
        <v>346</v>
      </c>
      <c r="B21" s="701">
        <v>20</v>
      </c>
      <c r="C21" s="701">
        <v>12.696</v>
      </c>
      <c r="D21" s="702">
        <v>-7.3039999999990002</v>
      </c>
      <c r="E21" s="703">
        <v>0.63480000000000003</v>
      </c>
      <c r="F21" s="701">
        <v>20</v>
      </c>
      <c r="G21" s="702">
        <v>3.333333333333</v>
      </c>
      <c r="H21" s="704">
        <v>1.1040000000000001</v>
      </c>
      <c r="I21" s="701">
        <v>1.6559999999999999</v>
      </c>
      <c r="J21" s="702">
        <v>-1.6773333333330001</v>
      </c>
      <c r="K21" s="705">
        <v>8.2799999999999999E-2</v>
      </c>
    </row>
    <row r="22" spans="1:11" ht="14.4" customHeight="1" thickBot="1" x14ac:dyDescent="0.35">
      <c r="A22" s="722" t="s">
        <v>347</v>
      </c>
      <c r="B22" s="706">
        <v>1817.2987690592599</v>
      </c>
      <c r="C22" s="706">
        <v>1586.1</v>
      </c>
      <c r="D22" s="707">
        <v>-231.19876905926</v>
      </c>
      <c r="E22" s="713">
        <v>0.87277888864700004</v>
      </c>
      <c r="F22" s="706">
        <v>1568.74131537631</v>
      </c>
      <c r="G22" s="707">
        <v>261.45688589605101</v>
      </c>
      <c r="H22" s="709">
        <v>68.89</v>
      </c>
      <c r="I22" s="706">
        <v>171.18</v>
      </c>
      <c r="J22" s="707">
        <v>-90.276885896050004</v>
      </c>
      <c r="K22" s="714">
        <v>0.109119329185</v>
      </c>
    </row>
    <row r="23" spans="1:11" ht="14.4" customHeight="1" thickBot="1" x14ac:dyDescent="0.35">
      <c r="A23" s="723" t="s">
        <v>348</v>
      </c>
      <c r="B23" s="701">
        <v>1704.88288105995</v>
      </c>
      <c r="C23" s="701">
        <v>1550.34</v>
      </c>
      <c r="D23" s="702">
        <v>-154.542881059948</v>
      </c>
      <c r="E23" s="703">
        <v>0.909352787351</v>
      </c>
      <c r="F23" s="701">
        <v>1536.44863380379</v>
      </c>
      <c r="G23" s="702">
        <v>256.07477230063199</v>
      </c>
      <c r="H23" s="704">
        <v>68.89</v>
      </c>
      <c r="I23" s="701">
        <v>169.34</v>
      </c>
      <c r="J23" s="702">
        <v>-86.734772300630993</v>
      </c>
      <c r="K23" s="705">
        <v>0.11021520425299999</v>
      </c>
    </row>
    <row r="24" spans="1:11" ht="14.4" customHeight="1" thickBot="1" x14ac:dyDescent="0.35">
      <c r="A24" s="723" t="s">
        <v>349</v>
      </c>
      <c r="B24" s="701">
        <v>112.41588799931201</v>
      </c>
      <c r="C24" s="701">
        <v>35.76</v>
      </c>
      <c r="D24" s="702">
        <v>-76.655887999312</v>
      </c>
      <c r="E24" s="703">
        <v>0.31810450138700003</v>
      </c>
      <c r="F24" s="701">
        <v>32.292681572512997</v>
      </c>
      <c r="G24" s="702">
        <v>5.3821135954179997</v>
      </c>
      <c r="H24" s="704">
        <v>0</v>
      </c>
      <c r="I24" s="701">
        <v>1.84</v>
      </c>
      <c r="J24" s="702">
        <v>-3.5421135954179999</v>
      </c>
      <c r="K24" s="705">
        <v>5.6978854353E-2</v>
      </c>
    </row>
    <row r="25" spans="1:11" ht="14.4" customHeight="1" thickBot="1" x14ac:dyDescent="0.35">
      <c r="A25" s="722" t="s">
        <v>350</v>
      </c>
      <c r="B25" s="706">
        <v>15819.2</v>
      </c>
      <c r="C25" s="706">
        <v>15697.87687</v>
      </c>
      <c r="D25" s="707">
        <v>-121.323129999975</v>
      </c>
      <c r="E25" s="713">
        <v>0.99233064061300003</v>
      </c>
      <c r="F25" s="706">
        <v>15768.249637137</v>
      </c>
      <c r="G25" s="707">
        <v>2628.0416061894998</v>
      </c>
      <c r="H25" s="709">
        <v>1042.8284100000001</v>
      </c>
      <c r="I25" s="706">
        <v>2246.0290799999998</v>
      </c>
      <c r="J25" s="707">
        <v>-382.01252618949599</v>
      </c>
      <c r="K25" s="714">
        <v>0.142439974739</v>
      </c>
    </row>
    <row r="26" spans="1:11" ht="14.4" customHeight="1" thickBot="1" x14ac:dyDescent="0.35">
      <c r="A26" s="723" t="s">
        <v>351</v>
      </c>
      <c r="B26" s="701">
        <v>200.2</v>
      </c>
      <c r="C26" s="701">
        <v>492.80153000000098</v>
      </c>
      <c r="D26" s="702">
        <v>292.60153000000099</v>
      </c>
      <c r="E26" s="703">
        <v>2.461546103896</v>
      </c>
      <c r="F26" s="701">
        <v>500</v>
      </c>
      <c r="G26" s="702">
        <v>83.333333333333002</v>
      </c>
      <c r="H26" s="704">
        <v>0</v>
      </c>
      <c r="I26" s="701">
        <v>0</v>
      </c>
      <c r="J26" s="702">
        <v>-83.333333333333002</v>
      </c>
      <c r="K26" s="705">
        <v>0</v>
      </c>
    </row>
    <row r="27" spans="1:11" ht="14.4" customHeight="1" thickBot="1" x14ac:dyDescent="0.35">
      <c r="A27" s="723" t="s">
        <v>352</v>
      </c>
      <c r="B27" s="701">
        <v>12500</v>
      </c>
      <c r="C27" s="701">
        <v>12226.959800000001</v>
      </c>
      <c r="D27" s="702">
        <v>-273.04019999997797</v>
      </c>
      <c r="E27" s="703">
        <v>0.97815678399999995</v>
      </c>
      <c r="F27" s="701">
        <v>12250.249637137</v>
      </c>
      <c r="G27" s="702">
        <v>2041.70827285617</v>
      </c>
      <c r="H27" s="704">
        <v>807.35103000000095</v>
      </c>
      <c r="I27" s="701">
        <v>1754.26298</v>
      </c>
      <c r="J27" s="702">
        <v>-287.44529285616397</v>
      </c>
      <c r="K27" s="705">
        <v>0.143202222972</v>
      </c>
    </row>
    <row r="28" spans="1:11" ht="14.4" customHeight="1" thickBot="1" x14ac:dyDescent="0.35">
      <c r="A28" s="723" t="s">
        <v>353</v>
      </c>
      <c r="B28" s="701">
        <v>390</v>
      </c>
      <c r="C28" s="701">
        <v>325.426160000001</v>
      </c>
      <c r="D28" s="702">
        <v>-64.573839999998995</v>
      </c>
      <c r="E28" s="703">
        <v>0.83442605128199998</v>
      </c>
      <c r="F28" s="701">
        <v>300</v>
      </c>
      <c r="G28" s="702">
        <v>50</v>
      </c>
      <c r="H28" s="704">
        <v>44.436349999999997</v>
      </c>
      <c r="I28" s="701">
        <v>106.42256999999999</v>
      </c>
      <c r="J28" s="702">
        <v>56.42257</v>
      </c>
      <c r="K28" s="705">
        <v>0.3547419</v>
      </c>
    </row>
    <row r="29" spans="1:11" ht="14.4" customHeight="1" thickBot="1" x14ac:dyDescent="0.35">
      <c r="A29" s="723" t="s">
        <v>354</v>
      </c>
      <c r="B29" s="701">
        <v>15</v>
      </c>
      <c r="C29" s="701">
        <v>8.3428199999999997</v>
      </c>
      <c r="D29" s="702">
        <v>-6.6571799999990002</v>
      </c>
      <c r="E29" s="703">
        <v>0.55618800000000002</v>
      </c>
      <c r="F29" s="701">
        <v>15</v>
      </c>
      <c r="G29" s="702">
        <v>2.5</v>
      </c>
      <c r="H29" s="704">
        <v>0</v>
      </c>
      <c r="I29" s="701">
        <v>0.14158000000000001</v>
      </c>
      <c r="J29" s="702">
        <v>-2.3584200000000002</v>
      </c>
      <c r="K29" s="705">
        <v>9.438666666E-3</v>
      </c>
    </row>
    <row r="30" spans="1:11" ht="14.4" customHeight="1" thickBot="1" x14ac:dyDescent="0.35">
      <c r="A30" s="723" t="s">
        <v>355</v>
      </c>
      <c r="B30" s="701">
        <v>4</v>
      </c>
      <c r="C30" s="701">
        <v>0.95699999999999996</v>
      </c>
      <c r="D30" s="702">
        <v>-3.0430000000000001</v>
      </c>
      <c r="E30" s="703">
        <v>0.23924999999999999</v>
      </c>
      <c r="F30" s="701">
        <v>3</v>
      </c>
      <c r="G30" s="702">
        <v>0.5</v>
      </c>
      <c r="H30" s="704">
        <v>0</v>
      </c>
      <c r="I30" s="701">
        <v>0</v>
      </c>
      <c r="J30" s="702">
        <v>-0.5</v>
      </c>
      <c r="K30" s="705">
        <v>0</v>
      </c>
    </row>
    <row r="31" spans="1:11" ht="14.4" customHeight="1" thickBot="1" x14ac:dyDescent="0.35">
      <c r="A31" s="723" t="s">
        <v>356</v>
      </c>
      <c r="B31" s="701">
        <v>760</v>
      </c>
      <c r="C31" s="701">
        <v>672.91516000000104</v>
      </c>
      <c r="D31" s="702">
        <v>-87.084839999999005</v>
      </c>
      <c r="E31" s="703">
        <v>0.88541468421000002</v>
      </c>
      <c r="F31" s="701">
        <v>700</v>
      </c>
      <c r="G31" s="702">
        <v>116.666666666667</v>
      </c>
      <c r="H31" s="704">
        <v>32.353000000000002</v>
      </c>
      <c r="I31" s="701">
        <v>79.781580000000005</v>
      </c>
      <c r="J31" s="702">
        <v>-36.885086666665998</v>
      </c>
      <c r="K31" s="705">
        <v>0.113973685714</v>
      </c>
    </row>
    <row r="32" spans="1:11" ht="14.4" customHeight="1" thickBot="1" x14ac:dyDescent="0.35">
      <c r="A32" s="723" t="s">
        <v>357</v>
      </c>
      <c r="B32" s="701">
        <v>1380</v>
      </c>
      <c r="C32" s="701">
        <v>1458.5605700000001</v>
      </c>
      <c r="D32" s="702">
        <v>78.560570000002002</v>
      </c>
      <c r="E32" s="703">
        <v>1.0569279492749999</v>
      </c>
      <c r="F32" s="701">
        <v>1490</v>
      </c>
      <c r="G32" s="702">
        <v>248.333333333333</v>
      </c>
      <c r="H32" s="704">
        <v>124.22620999999999</v>
      </c>
      <c r="I32" s="701">
        <v>205.32139000000001</v>
      </c>
      <c r="J32" s="702">
        <v>-43.011943333331999</v>
      </c>
      <c r="K32" s="705">
        <v>0.13779959060399999</v>
      </c>
    </row>
    <row r="33" spans="1:11" ht="14.4" customHeight="1" thickBot="1" x14ac:dyDescent="0.35">
      <c r="A33" s="723" t="s">
        <v>358</v>
      </c>
      <c r="B33" s="701">
        <v>100</v>
      </c>
      <c r="C33" s="701">
        <v>99.648399999999995</v>
      </c>
      <c r="D33" s="702">
        <v>-0.35159999999899999</v>
      </c>
      <c r="E33" s="703">
        <v>0.99648400000000004</v>
      </c>
      <c r="F33" s="701">
        <v>100</v>
      </c>
      <c r="G33" s="702">
        <v>16.666666666666</v>
      </c>
      <c r="H33" s="704">
        <v>6.6523000000000003</v>
      </c>
      <c r="I33" s="701">
        <v>11.942600000000001</v>
      </c>
      <c r="J33" s="702">
        <v>-4.7240666666660003</v>
      </c>
      <c r="K33" s="705">
        <v>0.119426</v>
      </c>
    </row>
    <row r="34" spans="1:11" ht="14.4" customHeight="1" thickBot="1" x14ac:dyDescent="0.35">
      <c r="A34" s="723" t="s">
        <v>359</v>
      </c>
      <c r="B34" s="701">
        <v>90</v>
      </c>
      <c r="C34" s="701">
        <v>87.93526</v>
      </c>
      <c r="D34" s="702">
        <v>-2.0647399999989999</v>
      </c>
      <c r="E34" s="703">
        <v>0.97705844444400003</v>
      </c>
      <c r="F34" s="701">
        <v>65</v>
      </c>
      <c r="G34" s="702">
        <v>10.833333333333</v>
      </c>
      <c r="H34" s="704">
        <v>0</v>
      </c>
      <c r="I34" s="701">
        <v>36.097349999999999</v>
      </c>
      <c r="J34" s="702">
        <v>25.264016666665999</v>
      </c>
      <c r="K34" s="705">
        <v>0.55534384615300003</v>
      </c>
    </row>
    <row r="35" spans="1:11" ht="14.4" customHeight="1" thickBot="1" x14ac:dyDescent="0.35">
      <c r="A35" s="723" t="s">
        <v>360</v>
      </c>
      <c r="B35" s="701">
        <v>15</v>
      </c>
      <c r="C35" s="701">
        <v>22.507760000000001</v>
      </c>
      <c r="D35" s="702">
        <v>7.5077600000000002</v>
      </c>
      <c r="E35" s="703">
        <v>1.500517333333</v>
      </c>
      <c r="F35" s="701">
        <v>30</v>
      </c>
      <c r="G35" s="702">
        <v>5</v>
      </c>
      <c r="H35" s="704">
        <v>18.928519999999999</v>
      </c>
      <c r="I35" s="701">
        <v>24.675899999999999</v>
      </c>
      <c r="J35" s="702">
        <v>19.675899999999999</v>
      </c>
      <c r="K35" s="705">
        <v>0.82252999999999998</v>
      </c>
    </row>
    <row r="36" spans="1:11" ht="14.4" customHeight="1" thickBot="1" x14ac:dyDescent="0.35">
      <c r="A36" s="723" t="s">
        <v>361</v>
      </c>
      <c r="B36" s="701">
        <v>95</v>
      </c>
      <c r="C36" s="701">
        <v>91.343100000000007</v>
      </c>
      <c r="D36" s="702">
        <v>-3.6568999999990002</v>
      </c>
      <c r="E36" s="703">
        <v>0.96150631578900003</v>
      </c>
      <c r="F36" s="701">
        <v>90</v>
      </c>
      <c r="G36" s="702">
        <v>15</v>
      </c>
      <c r="H36" s="704">
        <v>8.8810000000000002</v>
      </c>
      <c r="I36" s="701">
        <v>16.2195</v>
      </c>
      <c r="J36" s="702">
        <v>1.2195</v>
      </c>
      <c r="K36" s="705">
        <v>0.180216666666</v>
      </c>
    </row>
    <row r="37" spans="1:11" ht="14.4" customHeight="1" thickBot="1" x14ac:dyDescent="0.35">
      <c r="A37" s="723" t="s">
        <v>362</v>
      </c>
      <c r="B37" s="701">
        <v>35</v>
      </c>
      <c r="C37" s="701">
        <v>47.249960000000002</v>
      </c>
      <c r="D37" s="702">
        <v>12.24996</v>
      </c>
      <c r="E37" s="703">
        <v>1.3499988571420001</v>
      </c>
      <c r="F37" s="701">
        <v>40</v>
      </c>
      <c r="G37" s="702">
        <v>6.6666666666659999</v>
      </c>
      <c r="H37" s="704">
        <v>0</v>
      </c>
      <c r="I37" s="701">
        <v>2.6779000000000002</v>
      </c>
      <c r="J37" s="702">
        <v>-3.9887666666660002</v>
      </c>
      <c r="K37" s="705">
        <v>6.6947499999999993E-2</v>
      </c>
    </row>
    <row r="38" spans="1:11" ht="14.4" customHeight="1" thickBot="1" x14ac:dyDescent="0.35">
      <c r="A38" s="723" t="s">
        <v>363</v>
      </c>
      <c r="B38" s="701">
        <v>15</v>
      </c>
      <c r="C38" s="701">
        <v>9.1402999999999999</v>
      </c>
      <c r="D38" s="702">
        <v>-5.859699999999</v>
      </c>
      <c r="E38" s="703">
        <v>0.60935333333300001</v>
      </c>
      <c r="F38" s="701">
        <v>15</v>
      </c>
      <c r="G38" s="702">
        <v>2.5</v>
      </c>
      <c r="H38" s="704">
        <v>0</v>
      </c>
      <c r="I38" s="701">
        <v>6.1552699999999998</v>
      </c>
      <c r="J38" s="702">
        <v>3.6552699999999998</v>
      </c>
      <c r="K38" s="705">
        <v>0.410351333333</v>
      </c>
    </row>
    <row r="39" spans="1:11" ht="14.4" customHeight="1" thickBot="1" x14ac:dyDescent="0.35">
      <c r="A39" s="723" t="s">
        <v>364</v>
      </c>
      <c r="B39" s="701">
        <v>220</v>
      </c>
      <c r="C39" s="701">
        <v>153.15754999999999</v>
      </c>
      <c r="D39" s="702">
        <v>-66.842449999999005</v>
      </c>
      <c r="E39" s="703">
        <v>0.69617068181800001</v>
      </c>
      <c r="F39" s="701">
        <v>170</v>
      </c>
      <c r="G39" s="702">
        <v>28.333333333333002</v>
      </c>
      <c r="H39" s="704">
        <v>0</v>
      </c>
      <c r="I39" s="701">
        <v>2.33046</v>
      </c>
      <c r="J39" s="702">
        <v>-26.002873333333</v>
      </c>
      <c r="K39" s="705">
        <v>1.3708588234999999E-2</v>
      </c>
    </row>
    <row r="40" spans="1:11" ht="14.4" customHeight="1" thickBot="1" x14ac:dyDescent="0.35">
      <c r="A40" s="723" t="s">
        <v>365</v>
      </c>
      <c r="B40" s="701">
        <v>0</v>
      </c>
      <c r="C40" s="701">
        <v>0.93149999999999999</v>
      </c>
      <c r="D40" s="702">
        <v>0.93149999999999999</v>
      </c>
      <c r="E40" s="711" t="s">
        <v>366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329</v>
      </c>
    </row>
    <row r="41" spans="1:11" ht="14.4" customHeight="1" thickBot="1" x14ac:dyDescent="0.35">
      <c r="A41" s="722" t="s">
        <v>367</v>
      </c>
      <c r="B41" s="706">
        <v>553.00011924758701</v>
      </c>
      <c r="C41" s="706">
        <v>519.87908000000095</v>
      </c>
      <c r="D41" s="707">
        <v>-33.121039247585998</v>
      </c>
      <c r="E41" s="713">
        <v>0.94010663271999995</v>
      </c>
      <c r="F41" s="706">
        <v>508.56138831900802</v>
      </c>
      <c r="G41" s="707">
        <v>84.760231386501005</v>
      </c>
      <c r="H41" s="709">
        <v>40.122790000000002</v>
      </c>
      <c r="I41" s="706">
        <v>83.321939999999998</v>
      </c>
      <c r="J41" s="707">
        <v>-1.4382913865010001</v>
      </c>
      <c r="K41" s="714">
        <v>0.16383850979199999</v>
      </c>
    </row>
    <row r="42" spans="1:11" ht="14.4" customHeight="1" thickBot="1" x14ac:dyDescent="0.35">
      <c r="A42" s="723" t="s">
        <v>368</v>
      </c>
      <c r="B42" s="701">
        <v>464.81325970504798</v>
      </c>
      <c r="C42" s="701">
        <v>450.61451000000102</v>
      </c>
      <c r="D42" s="702">
        <v>-14.198749705047</v>
      </c>
      <c r="E42" s="703">
        <v>0.96945278688000003</v>
      </c>
      <c r="F42" s="701">
        <v>437.87331244294597</v>
      </c>
      <c r="G42" s="702">
        <v>72.978885407156994</v>
      </c>
      <c r="H42" s="704">
        <v>34.879620000000003</v>
      </c>
      <c r="I42" s="701">
        <v>72.709850000000003</v>
      </c>
      <c r="J42" s="702">
        <v>-0.26903540715699997</v>
      </c>
      <c r="K42" s="705">
        <v>0.16605225286299999</v>
      </c>
    </row>
    <row r="43" spans="1:11" ht="14.4" customHeight="1" thickBot="1" x14ac:dyDescent="0.35">
      <c r="A43" s="723" t="s">
        <v>369</v>
      </c>
      <c r="B43" s="701">
        <v>88.186859542538997</v>
      </c>
      <c r="C43" s="701">
        <v>69.264570000000006</v>
      </c>
      <c r="D43" s="702">
        <v>-18.922289542539001</v>
      </c>
      <c r="E43" s="703">
        <v>0.78542960208900003</v>
      </c>
      <c r="F43" s="701">
        <v>70.688075876062001</v>
      </c>
      <c r="G43" s="702">
        <v>11.781345979343</v>
      </c>
      <c r="H43" s="704">
        <v>5.2431700000000001</v>
      </c>
      <c r="I43" s="701">
        <v>10.61209</v>
      </c>
      <c r="J43" s="702">
        <v>-1.169255979343</v>
      </c>
      <c r="K43" s="705">
        <v>0.15012560277600001</v>
      </c>
    </row>
    <row r="44" spans="1:11" ht="14.4" customHeight="1" thickBot="1" x14ac:dyDescent="0.35">
      <c r="A44" s="722" t="s">
        <v>370</v>
      </c>
      <c r="B44" s="706">
        <v>411.422022785411</v>
      </c>
      <c r="C44" s="706">
        <v>411.11438000000101</v>
      </c>
      <c r="D44" s="707">
        <v>-0.30764278540899997</v>
      </c>
      <c r="E44" s="713">
        <v>0.99925224521599998</v>
      </c>
      <c r="F44" s="706">
        <v>403.64883517872403</v>
      </c>
      <c r="G44" s="707">
        <v>67.274805863119994</v>
      </c>
      <c r="H44" s="709">
        <v>33.378259999999997</v>
      </c>
      <c r="I44" s="706">
        <v>62.694020000000002</v>
      </c>
      <c r="J44" s="707">
        <v>-4.58078586312</v>
      </c>
      <c r="K44" s="714">
        <v>0.15531822350499999</v>
      </c>
    </row>
    <row r="45" spans="1:11" ht="14.4" customHeight="1" thickBot="1" x14ac:dyDescent="0.35">
      <c r="A45" s="723" t="s">
        <v>371</v>
      </c>
      <c r="B45" s="701">
        <v>0</v>
      </c>
      <c r="C45" s="701">
        <v>15.315</v>
      </c>
      <c r="D45" s="702">
        <v>15.315</v>
      </c>
      <c r="E45" s="711" t="s">
        <v>329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40</v>
      </c>
      <c r="C46" s="701">
        <v>34.952089999999998</v>
      </c>
      <c r="D46" s="702">
        <v>-5.0479099999989998</v>
      </c>
      <c r="E46" s="703">
        <v>0.87380225</v>
      </c>
      <c r="F46" s="701">
        <v>40</v>
      </c>
      <c r="G46" s="702">
        <v>6.6666666666659999</v>
      </c>
      <c r="H46" s="704">
        <v>2.8853399999999998</v>
      </c>
      <c r="I46" s="701">
        <v>4.7370599999999996</v>
      </c>
      <c r="J46" s="702">
        <v>-1.9296066666659999</v>
      </c>
      <c r="K46" s="705">
        <v>0.1184265</v>
      </c>
    </row>
    <row r="47" spans="1:11" ht="14.4" customHeight="1" thickBot="1" x14ac:dyDescent="0.35">
      <c r="A47" s="723" t="s">
        <v>373</v>
      </c>
      <c r="B47" s="701">
        <v>187.42599535079</v>
      </c>
      <c r="C47" s="701">
        <v>183.79080999999999</v>
      </c>
      <c r="D47" s="702">
        <v>-3.63518535079</v>
      </c>
      <c r="E47" s="703">
        <v>0.98060468963199998</v>
      </c>
      <c r="F47" s="701">
        <v>190</v>
      </c>
      <c r="G47" s="702">
        <v>31.666666666666</v>
      </c>
      <c r="H47" s="704">
        <v>13.21433</v>
      </c>
      <c r="I47" s="701">
        <v>24.81148</v>
      </c>
      <c r="J47" s="702">
        <v>-6.8551866666660004</v>
      </c>
      <c r="K47" s="705">
        <v>0.13058673684200001</v>
      </c>
    </row>
    <row r="48" spans="1:11" ht="14.4" customHeight="1" thickBot="1" x14ac:dyDescent="0.35">
      <c r="A48" s="723" t="s">
        <v>374</v>
      </c>
      <c r="B48" s="701">
        <v>75.038785074112994</v>
      </c>
      <c r="C48" s="701">
        <v>66.967089999999999</v>
      </c>
      <c r="D48" s="702">
        <v>-8.0716950741130002</v>
      </c>
      <c r="E48" s="703">
        <v>0.89243302558600002</v>
      </c>
      <c r="F48" s="701">
        <v>75</v>
      </c>
      <c r="G48" s="702">
        <v>12.5</v>
      </c>
      <c r="H48" s="704">
        <v>3.7049799999999999</v>
      </c>
      <c r="I48" s="701">
        <v>8.7505600000000001</v>
      </c>
      <c r="J48" s="702">
        <v>-3.7494399999989998</v>
      </c>
      <c r="K48" s="705">
        <v>0.116674133333</v>
      </c>
    </row>
    <row r="49" spans="1:11" ht="14.4" customHeight="1" thickBot="1" x14ac:dyDescent="0.35">
      <c r="A49" s="723" t="s">
        <v>375</v>
      </c>
      <c r="B49" s="701">
        <v>3.66735043622</v>
      </c>
      <c r="C49" s="701">
        <v>6.1577099999999998</v>
      </c>
      <c r="D49" s="702">
        <v>2.4903595637790001</v>
      </c>
      <c r="E49" s="703">
        <v>1.6790623386250001</v>
      </c>
      <c r="F49" s="701">
        <v>5.069126353893</v>
      </c>
      <c r="G49" s="702">
        <v>0.84485439231500004</v>
      </c>
      <c r="H49" s="704">
        <v>1.2857000000000001</v>
      </c>
      <c r="I49" s="701">
        <v>5.11076</v>
      </c>
      <c r="J49" s="702">
        <v>4.2659056076840001</v>
      </c>
      <c r="K49" s="705">
        <v>1.0082131797859999</v>
      </c>
    </row>
    <row r="50" spans="1:11" ht="14.4" customHeight="1" thickBot="1" x14ac:dyDescent="0.35">
      <c r="A50" s="723" t="s">
        <v>376</v>
      </c>
      <c r="B50" s="701">
        <v>3.6293737662000003E-2</v>
      </c>
      <c r="C50" s="701">
        <v>0</v>
      </c>
      <c r="D50" s="702">
        <v>-3.6293737662000003E-2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2</v>
      </c>
    </row>
    <row r="51" spans="1:11" ht="14.4" customHeight="1" thickBot="1" x14ac:dyDescent="0.35">
      <c r="A51" s="723" t="s">
        <v>377</v>
      </c>
      <c r="B51" s="701">
        <v>0</v>
      </c>
      <c r="C51" s="701">
        <v>7.6964199999999998</v>
      </c>
      <c r="D51" s="702">
        <v>7.6964199999999998</v>
      </c>
      <c r="E51" s="711" t="s">
        <v>329</v>
      </c>
      <c r="F51" s="701">
        <v>0</v>
      </c>
      <c r="G51" s="702">
        <v>0</v>
      </c>
      <c r="H51" s="704">
        <v>0.70421999999999996</v>
      </c>
      <c r="I51" s="701">
        <v>1.4084399999999999</v>
      </c>
      <c r="J51" s="702">
        <v>1.4084399999999999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1.4397879145000001</v>
      </c>
      <c r="C52" s="701">
        <v>0.51981999999999995</v>
      </c>
      <c r="D52" s="702">
        <v>-0.91996791450000004</v>
      </c>
      <c r="E52" s="703">
        <v>0.36103928555300002</v>
      </c>
      <c r="F52" s="701">
        <v>0</v>
      </c>
      <c r="G52" s="702">
        <v>0</v>
      </c>
      <c r="H52" s="704">
        <v>0</v>
      </c>
      <c r="I52" s="701">
        <v>1.1350000000000001E-2</v>
      </c>
      <c r="J52" s="702">
        <v>1.1350000000000001E-2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32.073602928207997</v>
      </c>
      <c r="C53" s="701">
        <v>27.023689999999998</v>
      </c>
      <c r="D53" s="702">
        <v>-5.0499129282080002</v>
      </c>
      <c r="E53" s="703">
        <v>0.84255236496100006</v>
      </c>
      <c r="F53" s="701">
        <v>23.579708824829002</v>
      </c>
      <c r="G53" s="702">
        <v>3.9299514708040002</v>
      </c>
      <c r="H53" s="704">
        <v>6.4175300000000002</v>
      </c>
      <c r="I53" s="701">
        <v>7.2181699999999998</v>
      </c>
      <c r="J53" s="702">
        <v>3.2882185291949999</v>
      </c>
      <c r="K53" s="705">
        <v>0.30611785979299999</v>
      </c>
    </row>
    <row r="54" spans="1:11" ht="14.4" customHeight="1" thickBot="1" x14ac:dyDescent="0.35">
      <c r="A54" s="723" t="s">
        <v>380</v>
      </c>
      <c r="B54" s="701">
        <v>0</v>
      </c>
      <c r="C54" s="701">
        <v>0.67276000000000002</v>
      </c>
      <c r="D54" s="702">
        <v>0.67276000000000002</v>
      </c>
      <c r="E54" s="711" t="s">
        <v>366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05">
        <v>2</v>
      </c>
    </row>
    <row r="55" spans="1:11" ht="14.4" customHeight="1" thickBot="1" x14ac:dyDescent="0.35">
      <c r="A55" s="723" t="s">
        <v>381</v>
      </c>
      <c r="B55" s="701">
        <v>0</v>
      </c>
      <c r="C55" s="701">
        <v>1.452</v>
      </c>
      <c r="D55" s="702">
        <v>1.452</v>
      </c>
      <c r="E55" s="711" t="s">
        <v>366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71.740207343913994</v>
      </c>
      <c r="C57" s="701">
        <v>65.356989999999996</v>
      </c>
      <c r="D57" s="702">
        <v>-6.3832173439139996</v>
      </c>
      <c r="E57" s="703">
        <v>0.91102315451399996</v>
      </c>
      <c r="F57" s="701">
        <v>70</v>
      </c>
      <c r="G57" s="702">
        <v>11.666666666666</v>
      </c>
      <c r="H57" s="704">
        <v>5.1661599999999996</v>
      </c>
      <c r="I57" s="701">
        <v>10.6462</v>
      </c>
      <c r="J57" s="702">
        <v>-1.0204666666660001</v>
      </c>
      <c r="K57" s="705">
        <v>0.152088571428</v>
      </c>
    </row>
    <row r="58" spans="1:11" ht="14.4" customHeight="1" thickBot="1" x14ac:dyDescent="0.35">
      <c r="A58" s="722" t="s">
        <v>384</v>
      </c>
      <c r="B58" s="706">
        <v>25.821387771308</v>
      </c>
      <c r="C58" s="706">
        <v>15.335570000000001</v>
      </c>
      <c r="D58" s="707">
        <v>-10.485817771308</v>
      </c>
      <c r="E58" s="713">
        <v>0.59390959679699995</v>
      </c>
      <c r="F58" s="706">
        <v>12.751026234745</v>
      </c>
      <c r="G58" s="707">
        <v>2.125171039124</v>
      </c>
      <c r="H58" s="709">
        <v>2.36572</v>
      </c>
      <c r="I58" s="706">
        <v>3.8080799999999999</v>
      </c>
      <c r="J58" s="707">
        <v>1.6829089608750001</v>
      </c>
      <c r="K58" s="714">
        <v>0.29864890322400001</v>
      </c>
    </row>
    <row r="59" spans="1:11" ht="14.4" customHeight="1" thickBot="1" x14ac:dyDescent="0.35">
      <c r="A59" s="723" t="s">
        <v>385</v>
      </c>
      <c r="B59" s="701">
        <v>0</v>
      </c>
      <c r="C59" s="701">
        <v>0.27300000000000002</v>
      </c>
      <c r="D59" s="702">
        <v>0.27300000000000002</v>
      </c>
      <c r="E59" s="711" t="s">
        <v>366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05">
        <v>2</v>
      </c>
    </row>
    <row r="60" spans="1:11" ht="14.4" customHeight="1" thickBot="1" x14ac:dyDescent="0.35">
      <c r="A60" s="723" t="s">
        <v>386</v>
      </c>
      <c r="B60" s="701">
        <v>1.0194874101260001</v>
      </c>
      <c r="C60" s="701">
        <v>0</v>
      </c>
      <c r="D60" s="702">
        <v>-1.0194874101260001</v>
      </c>
      <c r="E60" s="703">
        <v>0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2</v>
      </c>
    </row>
    <row r="61" spans="1:11" ht="14.4" customHeight="1" thickBot="1" x14ac:dyDescent="0.35">
      <c r="A61" s="723" t="s">
        <v>387</v>
      </c>
      <c r="B61" s="701">
        <v>20.944874448678</v>
      </c>
      <c r="C61" s="701">
        <v>3.5815999999999999</v>
      </c>
      <c r="D61" s="702">
        <v>-17.363274448677998</v>
      </c>
      <c r="E61" s="703">
        <v>0.17100126375899999</v>
      </c>
      <c r="F61" s="701">
        <v>3.1232841079820002</v>
      </c>
      <c r="G61" s="702">
        <v>0.52054735132999996</v>
      </c>
      <c r="H61" s="704">
        <v>2.1897199999999999</v>
      </c>
      <c r="I61" s="701">
        <v>2.1897199999999999</v>
      </c>
      <c r="J61" s="702">
        <v>1.6691726486689999</v>
      </c>
      <c r="K61" s="705">
        <v>0.70109536125799998</v>
      </c>
    </row>
    <row r="62" spans="1:11" ht="14.4" customHeight="1" thickBot="1" x14ac:dyDescent="0.35">
      <c r="A62" s="723" t="s">
        <v>388</v>
      </c>
      <c r="B62" s="701">
        <v>0</v>
      </c>
      <c r="C62" s="701">
        <v>4.8643000000000001</v>
      </c>
      <c r="D62" s="702">
        <v>4.8643000000000001</v>
      </c>
      <c r="E62" s="711" t="s">
        <v>329</v>
      </c>
      <c r="F62" s="701">
        <v>3.8927417352170002</v>
      </c>
      <c r="G62" s="702">
        <v>0.64879028920199999</v>
      </c>
      <c r="H62" s="704">
        <v>0</v>
      </c>
      <c r="I62" s="701">
        <v>0</v>
      </c>
      <c r="J62" s="702">
        <v>-0.64879028920199999</v>
      </c>
      <c r="K62" s="705">
        <v>0</v>
      </c>
    </row>
    <row r="63" spans="1:11" ht="14.4" customHeight="1" thickBot="1" x14ac:dyDescent="0.35">
      <c r="A63" s="723" t="s">
        <v>389</v>
      </c>
      <c r="B63" s="701">
        <v>3.857025912503</v>
      </c>
      <c r="C63" s="701">
        <v>6.6166700000000001</v>
      </c>
      <c r="D63" s="702">
        <v>2.759644087496</v>
      </c>
      <c r="E63" s="703">
        <v>1.7154849747180001</v>
      </c>
      <c r="F63" s="701">
        <v>5.7350003915460004</v>
      </c>
      <c r="G63" s="702">
        <v>0.95583339859100003</v>
      </c>
      <c r="H63" s="704">
        <v>0.17599999999999999</v>
      </c>
      <c r="I63" s="701">
        <v>1.61836</v>
      </c>
      <c r="J63" s="702">
        <v>0.66252660140800002</v>
      </c>
      <c r="K63" s="705">
        <v>0.28219004176200002</v>
      </c>
    </row>
    <row r="64" spans="1:11" ht="14.4" customHeight="1" thickBot="1" x14ac:dyDescent="0.35">
      <c r="A64" s="722" t="s">
        <v>390</v>
      </c>
      <c r="B64" s="706">
        <v>118.856786155187</v>
      </c>
      <c r="C64" s="706">
        <v>152.08582000000001</v>
      </c>
      <c r="D64" s="707">
        <v>33.229033844813003</v>
      </c>
      <c r="E64" s="713">
        <v>1.279572037236</v>
      </c>
      <c r="F64" s="706">
        <v>90</v>
      </c>
      <c r="G64" s="707">
        <v>15</v>
      </c>
      <c r="H64" s="709">
        <v>5.2042400000000004</v>
      </c>
      <c r="I64" s="706">
        <v>14.257379999999999</v>
      </c>
      <c r="J64" s="707">
        <v>-0.74261999999899997</v>
      </c>
      <c r="K64" s="714">
        <v>0.15841533333300001</v>
      </c>
    </row>
    <row r="65" spans="1:11" ht="14.4" customHeight="1" thickBot="1" x14ac:dyDescent="0.35">
      <c r="A65" s="723" t="s">
        <v>391</v>
      </c>
      <c r="B65" s="701">
        <v>0</v>
      </c>
      <c r="C65" s="701">
        <v>2.6911200000000002</v>
      </c>
      <c r="D65" s="702">
        <v>2.6911200000000002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0.11495</v>
      </c>
      <c r="J65" s="702">
        <v>0.11495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28.334875014445</v>
      </c>
      <c r="C66" s="701">
        <v>19.422229999999999</v>
      </c>
      <c r="D66" s="702">
        <v>-8.9126450144449993</v>
      </c>
      <c r="E66" s="703">
        <v>0.68545317352099999</v>
      </c>
      <c r="F66" s="701">
        <v>0</v>
      </c>
      <c r="G66" s="702">
        <v>0</v>
      </c>
      <c r="H66" s="704">
        <v>1.59962</v>
      </c>
      <c r="I66" s="701">
        <v>2.9548899999999998</v>
      </c>
      <c r="J66" s="702">
        <v>2.9548899999999998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43.783700000000003</v>
      </c>
      <c r="D67" s="702">
        <v>43.783700000000003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7.4109578924040003</v>
      </c>
      <c r="C68" s="701">
        <v>4.5880299999999998</v>
      </c>
      <c r="D68" s="702">
        <v>-2.822927892404</v>
      </c>
      <c r="E68" s="703">
        <v>0.61908731187099997</v>
      </c>
      <c r="F68" s="701">
        <v>7</v>
      </c>
      <c r="G68" s="702">
        <v>1.1666666666659999</v>
      </c>
      <c r="H68" s="704">
        <v>0.44977</v>
      </c>
      <c r="I68" s="701">
        <v>0.97177000000000002</v>
      </c>
      <c r="J68" s="702">
        <v>-0.194896666666</v>
      </c>
      <c r="K68" s="705">
        <v>0.13882428571399999</v>
      </c>
    </row>
    <row r="69" spans="1:11" ht="14.4" customHeight="1" thickBot="1" x14ac:dyDescent="0.35">
      <c r="A69" s="723" t="s">
        <v>395</v>
      </c>
      <c r="B69" s="701">
        <v>3</v>
      </c>
      <c r="C69" s="701">
        <v>1.3772800000000001</v>
      </c>
      <c r="D69" s="702">
        <v>-1.6227199999999999</v>
      </c>
      <c r="E69" s="703">
        <v>0.45909333333300001</v>
      </c>
      <c r="F69" s="701">
        <v>3</v>
      </c>
      <c r="G69" s="702">
        <v>0.5</v>
      </c>
      <c r="H69" s="704">
        <v>0</v>
      </c>
      <c r="I69" s="701">
        <v>0</v>
      </c>
      <c r="J69" s="702">
        <v>-0.5</v>
      </c>
      <c r="K69" s="705">
        <v>0</v>
      </c>
    </row>
    <row r="70" spans="1:11" ht="14.4" customHeight="1" thickBot="1" x14ac:dyDescent="0.35">
      <c r="A70" s="723" t="s">
        <v>396</v>
      </c>
      <c r="B70" s="701">
        <v>80.110953248336997</v>
      </c>
      <c r="C70" s="701">
        <v>80.223460000000003</v>
      </c>
      <c r="D70" s="702">
        <v>0.112506751662</v>
      </c>
      <c r="E70" s="703">
        <v>1.00140438663</v>
      </c>
      <c r="F70" s="701">
        <v>80</v>
      </c>
      <c r="G70" s="702">
        <v>13.333333333333</v>
      </c>
      <c r="H70" s="704">
        <v>3.1548500000000002</v>
      </c>
      <c r="I70" s="701">
        <v>10.215769999999999</v>
      </c>
      <c r="J70" s="702">
        <v>-3.117563333333</v>
      </c>
      <c r="K70" s="705">
        <v>0.12769712499999999</v>
      </c>
    </row>
    <row r="71" spans="1:11" ht="14.4" customHeight="1" thickBot="1" x14ac:dyDescent="0.3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0.13200000000000001</v>
      </c>
      <c r="J71" s="707">
        <v>0.13200000000000001</v>
      </c>
      <c r="K71" s="710" t="s">
        <v>366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0.13200000000000001</v>
      </c>
      <c r="J72" s="702">
        <v>0.13200000000000001</v>
      </c>
      <c r="K72" s="712" t="s">
        <v>366</v>
      </c>
    </row>
    <row r="73" spans="1:11" ht="14.4" customHeight="1" thickBot="1" x14ac:dyDescent="0.35">
      <c r="A73" s="721" t="s">
        <v>42</v>
      </c>
      <c r="B73" s="701">
        <v>1155.4461626443999</v>
      </c>
      <c r="C73" s="701">
        <v>1157.1320000000001</v>
      </c>
      <c r="D73" s="702">
        <v>1.6858373555999999</v>
      </c>
      <c r="E73" s="703">
        <v>1.0014590358340001</v>
      </c>
      <c r="F73" s="701">
        <v>1366.2015826483901</v>
      </c>
      <c r="G73" s="702">
        <v>227.70026377473101</v>
      </c>
      <c r="H73" s="704">
        <v>128.15600000000001</v>
      </c>
      <c r="I73" s="701">
        <v>285.02300000000099</v>
      </c>
      <c r="J73" s="702">
        <v>57.322736225268997</v>
      </c>
      <c r="K73" s="705">
        <v>0.208624410643</v>
      </c>
    </row>
    <row r="74" spans="1:11" ht="14.4" customHeight="1" thickBot="1" x14ac:dyDescent="0.35">
      <c r="A74" s="722" t="s">
        <v>399</v>
      </c>
      <c r="B74" s="706">
        <v>1155.4461626443999</v>
      </c>
      <c r="C74" s="706">
        <v>1157.1320000000001</v>
      </c>
      <c r="D74" s="707">
        <v>1.6858373555999999</v>
      </c>
      <c r="E74" s="713">
        <v>1.0014590358340001</v>
      </c>
      <c r="F74" s="706">
        <v>1366.2015826483901</v>
      </c>
      <c r="G74" s="707">
        <v>227.70026377473101</v>
      </c>
      <c r="H74" s="709">
        <v>128.15600000000001</v>
      </c>
      <c r="I74" s="706">
        <v>285.02300000000099</v>
      </c>
      <c r="J74" s="707">
        <v>57.322736225268997</v>
      </c>
      <c r="K74" s="714">
        <v>0.208624410643</v>
      </c>
    </row>
    <row r="75" spans="1:11" ht="14.4" customHeight="1" thickBot="1" x14ac:dyDescent="0.35">
      <c r="A75" s="723" t="s">
        <v>400</v>
      </c>
      <c r="B75" s="701">
        <v>518.91865403659097</v>
      </c>
      <c r="C75" s="701">
        <v>540.70400000000097</v>
      </c>
      <c r="D75" s="702">
        <v>21.785345963409998</v>
      </c>
      <c r="E75" s="703">
        <v>1.041982198546</v>
      </c>
      <c r="F75" s="701">
        <v>707.95062540774097</v>
      </c>
      <c r="G75" s="702">
        <v>117.99177090129</v>
      </c>
      <c r="H75" s="704">
        <v>57.137</v>
      </c>
      <c r="I75" s="701">
        <v>122.801</v>
      </c>
      <c r="J75" s="702">
        <v>4.8092290987100004</v>
      </c>
      <c r="K75" s="705">
        <v>0.173459836876</v>
      </c>
    </row>
    <row r="76" spans="1:11" ht="14.4" customHeight="1" thickBot="1" x14ac:dyDescent="0.35">
      <c r="A76" s="723" t="s">
        <v>401</v>
      </c>
      <c r="B76" s="701">
        <v>147.91331361393799</v>
      </c>
      <c r="C76" s="701">
        <v>156.268</v>
      </c>
      <c r="D76" s="702">
        <v>8.3546863860619993</v>
      </c>
      <c r="E76" s="703">
        <v>1.0564836672360001</v>
      </c>
      <c r="F76" s="701">
        <v>154.16610627783399</v>
      </c>
      <c r="G76" s="702">
        <v>25.694351046305002</v>
      </c>
      <c r="H76" s="704">
        <v>11.627000000000001</v>
      </c>
      <c r="I76" s="701">
        <v>28.062999999999999</v>
      </c>
      <c r="J76" s="702">
        <v>2.3686489536940001</v>
      </c>
      <c r="K76" s="705">
        <v>0.182030931944</v>
      </c>
    </row>
    <row r="77" spans="1:11" ht="14.4" customHeight="1" thickBot="1" x14ac:dyDescent="0.35">
      <c r="A77" s="723" t="s">
        <v>402</v>
      </c>
      <c r="B77" s="701">
        <v>488.61419499387301</v>
      </c>
      <c r="C77" s="701">
        <v>460.16000000000099</v>
      </c>
      <c r="D77" s="702">
        <v>-28.454194993872001</v>
      </c>
      <c r="E77" s="703">
        <v>0.94176551707699996</v>
      </c>
      <c r="F77" s="701">
        <v>504.08485096281203</v>
      </c>
      <c r="G77" s="702">
        <v>84.014141827135006</v>
      </c>
      <c r="H77" s="704">
        <v>59.392000000000003</v>
      </c>
      <c r="I77" s="701">
        <v>134.15899999999999</v>
      </c>
      <c r="J77" s="702">
        <v>50.144858172863998</v>
      </c>
      <c r="K77" s="705">
        <v>0.26614368542</v>
      </c>
    </row>
    <row r="78" spans="1:11" ht="14.4" customHeight="1" thickBot="1" x14ac:dyDescent="0.35">
      <c r="A78" s="724" t="s">
        <v>403</v>
      </c>
      <c r="B78" s="706">
        <v>1422.6429296844101</v>
      </c>
      <c r="C78" s="706">
        <v>1638.13319</v>
      </c>
      <c r="D78" s="707">
        <v>215.49026031559299</v>
      </c>
      <c r="E78" s="713">
        <v>1.1514717824259999</v>
      </c>
      <c r="F78" s="706">
        <v>1872.12379613436</v>
      </c>
      <c r="G78" s="707">
        <v>312.02063268905999</v>
      </c>
      <c r="H78" s="709">
        <v>81.419049999999999</v>
      </c>
      <c r="I78" s="706">
        <v>180.42386999999999</v>
      </c>
      <c r="J78" s="707">
        <v>-131.59676268905901</v>
      </c>
      <c r="K78" s="714">
        <v>9.6373899190000001E-2</v>
      </c>
    </row>
    <row r="79" spans="1:11" ht="14.4" customHeight="1" thickBot="1" x14ac:dyDescent="0.35">
      <c r="A79" s="721" t="s">
        <v>45</v>
      </c>
      <c r="B79" s="701">
        <v>217.230600297162</v>
      </c>
      <c r="C79" s="701">
        <v>373.12063000000097</v>
      </c>
      <c r="D79" s="702">
        <v>155.890029702839</v>
      </c>
      <c r="E79" s="703">
        <v>1.717624632485</v>
      </c>
      <c r="F79" s="701">
        <v>711.86044449186102</v>
      </c>
      <c r="G79" s="702">
        <v>118.64340741530999</v>
      </c>
      <c r="H79" s="704">
        <v>8.3760499999999993</v>
      </c>
      <c r="I79" s="701">
        <v>13.54025</v>
      </c>
      <c r="J79" s="702">
        <v>-105.10315741530999</v>
      </c>
      <c r="K79" s="705">
        <v>1.9020933252000001E-2</v>
      </c>
    </row>
    <row r="80" spans="1:11" ht="14.4" customHeight="1" thickBot="1" x14ac:dyDescent="0.35">
      <c r="A80" s="725" t="s">
        <v>404</v>
      </c>
      <c r="B80" s="701">
        <v>217.230600297162</v>
      </c>
      <c r="C80" s="701">
        <v>373.12063000000097</v>
      </c>
      <c r="D80" s="702">
        <v>155.890029702839</v>
      </c>
      <c r="E80" s="703">
        <v>1.717624632485</v>
      </c>
      <c r="F80" s="701">
        <v>711.86044449186102</v>
      </c>
      <c r="G80" s="702">
        <v>118.64340741530999</v>
      </c>
      <c r="H80" s="704">
        <v>8.3760499999999993</v>
      </c>
      <c r="I80" s="701">
        <v>13.54025</v>
      </c>
      <c r="J80" s="702">
        <v>-105.10315741530999</v>
      </c>
      <c r="K80" s="705">
        <v>1.9020933252000001E-2</v>
      </c>
    </row>
    <row r="81" spans="1:11" ht="14.4" customHeight="1" thickBot="1" x14ac:dyDescent="0.35">
      <c r="A81" s="723" t="s">
        <v>405</v>
      </c>
      <c r="B81" s="701">
        <v>103.28463283756</v>
      </c>
      <c r="C81" s="701">
        <v>60.778619999999997</v>
      </c>
      <c r="D81" s="702">
        <v>-42.50601283756</v>
      </c>
      <c r="E81" s="703">
        <v>0.58845753071100004</v>
      </c>
      <c r="F81" s="701">
        <v>46.487839428858997</v>
      </c>
      <c r="G81" s="702">
        <v>7.7479732381430004</v>
      </c>
      <c r="H81" s="704">
        <v>0.51800000000000002</v>
      </c>
      <c r="I81" s="701">
        <v>0.98385</v>
      </c>
      <c r="J81" s="702">
        <v>-6.7641232381430001</v>
      </c>
      <c r="K81" s="705">
        <v>2.1163599171000001E-2</v>
      </c>
    </row>
    <row r="82" spans="1:11" ht="14.4" customHeight="1" thickBot="1" x14ac:dyDescent="0.35">
      <c r="A82" s="723" t="s">
        <v>406</v>
      </c>
      <c r="B82" s="701">
        <v>4.2994909140460003</v>
      </c>
      <c r="C82" s="701">
        <v>0</v>
      </c>
      <c r="D82" s="702">
        <v>-4.2994909140460003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2</v>
      </c>
    </row>
    <row r="83" spans="1:11" ht="14.4" customHeight="1" thickBot="1" x14ac:dyDescent="0.35">
      <c r="A83" s="723" t="s">
        <v>407</v>
      </c>
      <c r="B83" s="701">
        <v>37.834221783179999</v>
      </c>
      <c r="C83" s="701">
        <v>72.890770000000003</v>
      </c>
      <c r="D83" s="702">
        <v>35.056548216819003</v>
      </c>
      <c r="E83" s="703">
        <v>1.9265830394950001</v>
      </c>
      <c r="F83" s="701">
        <v>3.6669416620169999</v>
      </c>
      <c r="G83" s="702">
        <v>0.61115694366899997</v>
      </c>
      <c r="H83" s="704">
        <v>3.5009999999999999</v>
      </c>
      <c r="I83" s="701">
        <v>5.7358200000000004</v>
      </c>
      <c r="J83" s="702">
        <v>5.1246630563300002</v>
      </c>
      <c r="K83" s="705">
        <v>1.564197232645</v>
      </c>
    </row>
    <row r="84" spans="1:11" ht="14.4" customHeight="1" thickBot="1" x14ac:dyDescent="0.35">
      <c r="A84" s="723" t="s">
        <v>408</v>
      </c>
      <c r="B84" s="701">
        <v>21.404499333164001</v>
      </c>
      <c r="C84" s="701">
        <v>176.66808</v>
      </c>
      <c r="D84" s="702">
        <v>155.26358066683599</v>
      </c>
      <c r="E84" s="703">
        <v>8.2537824057510001</v>
      </c>
      <c r="F84" s="701">
        <v>548.86796284201102</v>
      </c>
      <c r="G84" s="702">
        <v>91.477993807000999</v>
      </c>
      <c r="H84" s="704">
        <v>0</v>
      </c>
      <c r="I84" s="701">
        <v>0</v>
      </c>
      <c r="J84" s="702">
        <v>-91.477993807000999</v>
      </c>
      <c r="K84" s="705">
        <v>0</v>
      </c>
    </row>
    <row r="85" spans="1:11" ht="14.4" customHeight="1" thickBot="1" x14ac:dyDescent="0.35">
      <c r="A85" s="723" t="s">
        <v>409</v>
      </c>
      <c r="B85" s="701">
        <v>31.414593611796001</v>
      </c>
      <c r="C85" s="701">
        <v>62.783160000000002</v>
      </c>
      <c r="D85" s="702">
        <v>31.368566388203</v>
      </c>
      <c r="E85" s="703">
        <v>1.9985348458050001</v>
      </c>
      <c r="F85" s="701">
        <v>40.422164699438</v>
      </c>
      <c r="G85" s="702">
        <v>6.7370274499059999</v>
      </c>
      <c r="H85" s="704">
        <v>4.3570500000000001</v>
      </c>
      <c r="I85" s="701">
        <v>6.8205799999999996</v>
      </c>
      <c r="J85" s="702">
        <v>8.3552550093E-2</v>
      </c>
      <c r="K85" s="705">
        <v>0.16873366507400001</v>
      </c>
    </row>
    <row r="86" spans="1:11" ht="14.4" customHeight="1" thickBot="1" x14ac:dyDescent="0.35">
      <c r="A86" s="723" t="s">
        <v>410</v>
      </c>
      <c r="B86" s="701">
        <v>18.993161817413</v>
      </c>
      <c r="C86" s="701">
        <v>0</v>
      </c>
      <c r="D86" s="702">
        <v>-18.993161817413</v>
      </c>
      <c r="E86" s="703">
        <v>0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05">
        <v>2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0.485935603785</v>
      </c>
      <c r="G87" s="702">
        <v>8.0989267296999998E-2</v>
      </c>
      <c r="H87" s="704">
        <v>0</v>
      </c>
      <c r="I87" s="701">
        <v>0</v>
      </c>
      <c r="J87" s="702">
        <v>-8.0989267296999998E-2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54.314187948219001</v>
      </c>
      <c r="G88" s="702">
        <v>9.0523646580359998</v>
      </c>
      <c r="H88" s="704">
        <v>0</v>
      </c>
      <c r="I88" s="701">
        <v>0</v>
      </c>
      <c r="J88" s="702">
        <v>-9.0523646580359998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17.615412307530001</v>
      </c>
      <c r="G89" s="702">
        <v>2.9359020512549998</v>
      </c>
      <c r="H89" s="704">
        <v>0</v>
      </c>
      <c r="I89" s="701">
        <v>0</v>
      </c>
      <c r="J89" s="702">
        <v>-2.9359020512549998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91.906999999999996</v>
      </c>
      <c r="D90" s="707">
        <v>91.906999999999996</v>
      </c>
      <c r="E90" s="708" t="s">
        <v>329</v>
      </c>
      <c r="F90" s="706">
        <v>0</v>
      </c>
      <c r="G90" s="707">
        <v>0</v>
      </c>
      <c r="H90" s="709">
        <v>2.5990000000000002</v>
      </c>
      <c r="I90" s="706">
        <v>2.5990000000000002</v>
      </c>
      <c r="J90" s="707">
        <v>2.5990000000000002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20.042000000000002</v>
      </c>
      <c r="D91" s="707">
        <v>20.042000000000002</v>
      </c>
      <c r="E91" s="708" t="s">
        <v>329</v>
      </c>
      <c r="F91" s="706">
        <v>0</v>
      </c>
      <c r="G91" s="707">
        <v>0</v>
      </c>
      <c r="H91" s="709">
        <v>2.5990000000000002</v>
      </c>
      <c r="I91" s="706">
        <v>2.5990000000000002</v>
      </c>
      <c r="J91" s="707">
        <v>2.5990000000000002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20.042000000000002</v>
      </c>
      <c r="D92" s="702">
        <v>20.042000000000002</v>
      </c>
      <c r="E92" s="711" t="s">
        <v>329</v>
      </c>
      <c r="F92" s="701">
        <v>0</v>
      </c>
      <c r="G92" s="702">
        <v>0</v>
      </c>
      <c r="H92" s="704">
        <v>2.5990000000000002</v>
      </c>
      <c r="I92" s="701">
        <v>2.5990000000000002</v>
      </c>
      <c r="J92" s="702">
        <v>2.5990000000000002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71.864999999999995</v>
      </c>
      <c r="D93" s="707">
        <v>71.864999999999995</v>
      </c>
      <c r="E93" s="708" t="s">
        <v>329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71.864999999999995</v>
      </c>
      <c r="D94" s="702">
        <v>71.864999999999995</v>
      </c>
      <c r="E94" s="711" t="s">
        <v>366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1205.4123293872501</v>
      </c>
      <c r="C95" s="701">
        <v>1173.10556</v>
      </c>
      <c r="D95" s="702">
        <v>-32.306769387244998</v>
      </c>
      <c r="E95" s="703">
        <v>0.97319857396499998</v>
      </c>
      <c r="F95" s="701">
        <v>1160.2633516425001</v>
      </c>
      <c r="G95" s="702">
        <v>193.37722527375001</v>
      </c>
      <c r="H95" s="704">
        <v>70.444000000000003</v>
      </c>
      <c r="I95" s="701">
        <v>164.28461999999999</v>
      </c>
      <c r="J95" s="702">
        <v>-29.092605273749001</v>
      </c>
      <c r="K95" s="705">
        <v>0.14159252704700001</v>
      </c>
    </row>
    <row r="96" spans="1:11" ht="14.4" customHeight="1" thickBot="1" x14ac:dyDescent="0.35">
      <c r="A96" s="722" t="s">
        <v>418</v>
      </c>
      <c r="B96" s="706">
        <v>0.44392052618900002</v>
      </c>
      <c r="C96" s="706">
        <v>0</v>
      </c>
      <c r="D96" s="707">
        <v>-0.44392052618900002</v>
      </c>
      <c r="E96" s="713">
        <v>0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4">
        <v>2</v>
      </c>
    </row>
    <row r="97" spans="1:11" ht="14.4" customHeight="1" thickBot="1" x14ac:dyDescent="0.35">
      <c r="A97" s="723" t="s">
        <v>419</v>
      </c>
      <c r="B97" s="701">
        <v>0.44392052618900002</v>
      </c>
      <c r="C97" s="701">
        <v>0</v>
      </c>
      <c r="D97" s="702">
        <v>-0.44392052618900002</v>
      </c>
      <c r="E97" s="703">
        <v>0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05">
        <v>2</v>
      </c>
    </row>
    <row r="98" spans="1:11" ht="14.4" customHeight="1" thickBot="1" x14ac:dyDescent="0.35">
      <c r="A98" s="722" t="s">
        <v>420</v>
      </c>
      <c r="B98" s="706">
        <v>23.882447507508999</v>
      </c>
      <c r="C98" s="706">
        <v>27.042269999999998</v>
      </c>
      <c r="D98" s="707">
        <v>3.15982249249</v>
      </c>
      <c r="E98" s="713">
        <v>1.1323073144610001</v>
      </c>
      <c r="F98" s="706">
        <v>27.043165965716</v>
      </c>
      <c r="G98" s="707">
        <v>4.5071943276189996</v>
      </c>
      <c r="H98" s="709">
        <v>1.7552300000000001</v>
      </c>
      <c r="I98" s="706">
        <v>3.5863299999999998</v>
      </c>
      <c r="J98" s="707">
        <v>-0.92086432761899994</v>
      </c>
      <c r="K98" s="714">
        <v>0.13261502016900001</v>
      </c>
    </row>
    <row r="99" spans="1:11" ht="14.4" customHeight="1" thickBot="1" x14ac:dyDescent="0.35">
      <c r="A99" s="723" t="s">
        <v>421</v>
      </c>
      <c r="B99" s="701">
        <v>10.585237879738999</v>
      </c>
      <c r="C99" s="701">
        <v>10.443</v>
      </c>
      <c r="D99" s="702">
        <v>-0.14223787973900001</v>
      </c>
      <c r="E99" s="703">
        <v>0.986562618492</v>
      </c>
      <c r="F99" s="701">
        <v>10.355648013488</v>
      </c>
      <c r="G99" s="702">
        <v>1.725941335581</v>
      </c>
      <c r="H99" s="704">
        <v>0.65339999999999998</v>
      </c>
      <c r="I99" s="701">
        <v>1.4356</v>
      </c>
      <c r="J99" s="702">
        <v>-0.290341335581</v>
      </c>
      <c r="K99" s="705">
        <v>0.138629663554</v>
      </c>
    </row>
    <row r="100" spans="1:11" ht="14.4" customHeight="1" thickBot="1" x14ac:dyDescent="0.35">
      <c r="A100" s="723" t="s">
        <v>422</v>
      </c>
      <c r="B100" s="701">
        <v>13.29720962777</v>
      </c>
      <c r="C100" s="701">
        <v>16.599270000000001</v>
      </c>
      <c r="D100" s="702">
        <v>3.3020603722300002</v>
      </c>
      <c r="E100" s="703">
        <v>1.248327315629</v>
      </c>
      <c r="F100" s="701">
        <v>16.687517952227001</v>
      </c>
      <c r="G100" s="702">
        <v>2.7812529920369999</v>
      </c>
      <c r="H100" s="704">
        <v>1.1018300000000001</v>
      </c>
      <c r="I100" s="701">
        <v>2.1507299999999998</v>
      </c>
      <c r="J100" s="702">
        <v>-0.63052299203700002</v>
      </c>
      <c r="K100" s="705">
        <v>0.128882557978</v>
      </c>
    </row>
    <row r="101" spans="1:11" ht="14.4" customHeight="1" thickBot="1" x14ac:dyDescent="0.35">
      <c r="A101" s="722" t="s">
        <v>423</v>
      </c>
      <c r="B101" s="706">
        <v>75.749886464865</v>
      </c>
      <c r="C101" s="706">
        <v>62.276000000000003</v>
      </c>
      <c r="D101" s="707">
        <v>-13.473886464865</v>
      </c>
      <c r="E101" s="713">
        <v>0.82212664475499997</v>
      </c>
      <c r="F101" s="706">
        <v>26.999999999999002</v>
      </c>
      <c r="G101" s="707">
        <v>4.4999999999989999</v>
      </c>
      <c r="H101" s="709">
        <v>0</v>
      </c>
      <c r="I101" s="706">
        <v>18.55367</v>
      </c>
      <c r="J101" s="707">
        <v>14.05367</v>
      </c>
      <c r="K101" s="714">
        <v>0.68717296296200003</v>
      </c>
    </row>
    <row r="102" spans="1:11" ht="14.4" customHeight="1" thickBot="1" x14ac:dyDescent="0.35">
      <c r="A102" s="723" t="s">
        <v>424</v>
      </c>
      <c r="B102" s="701">
        <v>26.548732394365999</v>
      </c>
      <c r="C102" s="701">
        <v>26.46</v>
      </c>
      <c r="D102" s="702">
        <v>-8.8732394366E-2</v>
      </c>
      <c r="E102" s="703">
        <v>0.99665775401000001</v>
      </c>
      <c r="F102" s="701">
        <v>26.999999999999002</v>
      </c>
      <c r="G102" s="702">
        <v>4.4999999999989999</v>
      </c>
      <c r="H102" s="704">
        <v>0</v>
      </c>
      <c r="I102" s="701">
        <v>6.6150000000000002</v>
      </c>
      <c r="J102" s="702">
        <v>2.1150000000000002</v>
      </c>
      <c r="K102" s="705">
        <v>0.245</v>
      </c>
    </row>
    <row r="103" spans="1:11" ht="14.4" customHeight="1" thickBot="1" x14ac:dyDescent="0.35">
      <c r="A103" s="723" t="s">
        <v>425</v>
      </c>
      <c r="B103" s="701">
        <v>49.201154070499001</v>
      </c>
      <c r="C103" s="701">
        <v>35.816000000000003</v>
      </c>
      <c r="D103" s="702">
        <v>-13.385154070499</v>
      </c>
      <c r="E103" s="703">
        <v>0.72795040434699998</v>
      </c>
      <c r="F103" s="701">
        <v>0</v>
      </c>
      <c r="G103" s="702">
        <v>0</v>
      </c>
      <c r="H103" s="704">
        <v>0</v>
      </c>
      <c r="I103" s="701">
        <v>11.93867</v>
      </c>
      <c r="J103" s="702">
        <v>11.93867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819.603995015132</v>
      </c>
      <c r="C104" s="706">
        <v>760.70621000000097</v>
      </c>
      <c r="D104" s="707">
        <v>-58.897785015129998</v>
      </c>
      <c r="E104" s="713">
        <v>0.92813872873500003</v>
      </c>
      <c r="F104" s="706">
        <v>781.678604065429</v>
      </c>
      <c r="G104" s="707">
        <v>130.279767344238</v>
      </c>
      <c r="H104" s="709">
        <v>65.438770000000005</v>
      </c>
      <c r="I104" s="706">
        <v>131.53541999999999</v>
      </c>
      <c r="J104" s="707">
        <v>1.255652655762</v>
      </c>
      <c r="K104" s="714">
        <v>0.16827302079799999</v>
      </c>
    </row>
    <row r="105" spans="1:11" ht="14.4" customHeight="1" thickBot="1" x14ac:dyDescent="0.35">
      <c r="A105" s="723" t="s">
        <v>427</v>
      </c>
      <c r="B105" s="701">
        <v>623.42923733688303</v>
      </c>
      <c r="C105" s="701">
        <v>572.479700000001</v>
      </c>
      <c r="D105" s="702">
        <v>-50.949537336882003</v>
      </c>
      <c r="E105" s="703">
        <v>0.91827534821000001</v>
      </c>
      <c r="F105" s="701">
        <v>592.227320980679</v>
      </c>
      <c r="G105" s="702">
        <v>98.704553496778999</v>
      </c>
      <c r="H105" s="704">
        <v>48.043599999999998</v>
      </c>
      <c r="I105" s="701">
        <v>96.087199999999996</v>
      </c>
      <c r="J105" s="702">
        <v>-2.6173534967790002</v>
      </c>
      <c r="K105" s="705">
        <v>0.16224715847400001</v>
      </c>
    </row>
    <row r="106" spans="1:11" ht="14.4" customHeight="1" thickBot="1" x14ac:dyDescent="0.35">
      <c r="A106" s="723" t="s">
        <v>428</v>
      </c>
      <c r="B106" s="701">
        <v>4.4804720848989996</v>
      </c>
      <c r="C106" s="701">
        <v>5.7928800000000003</v>
      </c>
      <c r="D106" s="702">
        <v>1.3124079151000001</v>
      </c>
      <c r="E106" s="703">
        <v>1.2929173288510001</v>
      </c>
      <c r="F106" s="701">
        <v>0</v>
      </c>
      <c r="G106" s="702">
        <v>0</v>
      </c>
      <c r="H106" s="704">
        <v>1.089</v>
      </c>
      <c r="I106" s="701">
        <v>2.1779999999999999</v>
      </c>
      <c r="J106" s="702">
        <v>2.1779999999999999</v>
      </c>
      <c r="K106" s="712" t="s">
        <v>329</v>
      </c>
    </row>
    <row r="107" spans="1:11" ht="14.4" customHeight="1" thickBot="1" x14ac:dyDescent="0.35">
      <c r="A107" s="723" t="s">
        <v>429</v>
      </c>
      <c r="B107" s="701">
        <v>191.69428559334901</v>
      </c>
      <c r="C107" s="701">
        <v>182.43362999999999</v>
      </c>
      <c r="D107" s="702">
        <v>-9.2606555933479999</v>
      </c>
      <c r="E107" s="703">
        <v>0.95169049737300004</v>
      </c>
      <c r="F107" s="701">
        <v>189.45128308475</v>
      </c>
      <c r="G107" s="702">
        <v>31.575213847457999</v>
      </c>
      <c r="H107" s="704">
        <v>16.306170000000002</v>
      </c>
      <c r="I107" s="701">
        <v>33.270220000000002</v>
      </c>
      <c r="J107" s="702">
        <v>1.6950061525410001</v>
      </c>
      <c r="K107" s="705">
        <v>0.17561359025000001</v>
      </c>
    </row>
    <row r="108" spans="1:11" ht="14.4" customHeight="1" thickBot="1" x14ac:dyDescent="0.35">
      <c r="A108" s="722" t="s">
        <v>430</v>
      </c>
      <c r="B108" s="706">
        <v>285.73207987355198</v>
      </c>
      <c r="C108" s="706">
        <v>266.97268000000099</v>
      </c>
      <c r="D108" s="707">
        <v>-18.759399873551001</v>
      </c>
      <c r="E108" s="713">
        <v>0.93434618933199998</v>
      </c>
      <c r="F108" s="706">
        <v>277.39619140615599</v>
      </c>
      <c r="G108" s="707">
        <v>46.232698567691997</v>
      </c>
      <c r="H108" s="709">
        <v>3.25</v>
      </c>
      <c r="I108" s="706">
        <v>10.6092</v>
      </c>
      <c r="J108" s="707">
        <v>-35.623498567692003</v>
      </c>
      <c r="K108" s="714">
        <v>3.8245658479000001E-2</v>
      </c>
    </row>
    <row r="109" spans="1:11" ht="14.4" customHeight="1" thickBot="1" x14ac:dyDescent="0.35">
      <c r="A109" s="723" t="s">
        <v>431</v>
      </c>
      <c r="B109" s="701">
        <v>0.706507162184</v>
      </c>
      <c r="C109" s="701">
        <v>18.489999999999998</v>
      </c>
      <c r="D109" s="702">
        <v>17.783492837815</v>
      </c>
      <c r="E109" s="703">
        <v>26.171001498180999</v>
      </c>
      <c r="F109" s="701">
        <v>12.863921787355</v>
      </c>
      <c r="G109" s="702">
        <v>2.1439869645590002</v>
      </c>
      <c r="H109" s="704">
        <v>0</v>
      </c>
      <c r="I109" s="701">
        <v>0</v>
      </c>
      <c r="J109" s="702">
        <v>-2.1439869645590002</v>
      </c>
      <c r="K109" s="705">
        <v>0</v>
      </c>
    </row>
    <row r="110" spans="1:11" ht="14.4" customHeight="1" thickBot="1" x14ac:dyDescent="0.35">
      <c r="A110" s="723" t="s">
        <v>432</v>
      </c>
      <c r="B110" s="701">
        <v>242.70324333917</v>
      </c>
      <c r="C110" s="701">
        <v>183.71238000000099</v>
      </c>
      <c r="D110" s="702">
        <v>-58.990863339169003</v>
      </c>
      <c r="E110" s="703">
        <v>0.75694241853699995</v>
      </c>
      <c r="F110" s="701">
        <v>196.06076467018099</v>
      </c>
      <c r="G110" s="702">
        <v>32.676794111695997</v>
      </c>
      <c r="H110" s="704">
        <v>0</v>
      </c>
      <c r="I110" s="701">
        <v>1.2021999999999999</v>
      </c>
      <c r="J110" s="702">
        <v>-31.474594111696</v>
      </c>
      <c r="K110" s="705">
        <v>6.131772473E-3</v>
      </c>
    </row>
    <row r="111" spans="1:11" ht="14.4" customHeight="1" thickBot="1" x14ac:dyDescent="0.35">
      <c r="A111" s="723" t="s">
        <v>433</v>
      </c>
      <c r="B111" s="701">
        <v>1.0320312073569999</v>
      </c>
      <c r="C111" s="701">
        <v>8.7279999999999998</v>
      </c>
      <c r="D111" s="702">
        <v>7.6959687926419997</v>
      </c>
      <c r="E111" s="703">
        <v>8.4571086007670004</v>
      </c>
      <c r="F111" s="701">
        <v>7</v>
      </c>
      <c r="G111" s="702">
        <v>1.1666666666659999</v>
      </c>
      <c r="H111" s="704">
        <v>0</v>
      </c>
      <c r="I111" s="701">
        <v>1.5720000000000001</v>
      </c>
      <c r="J111" s="702">
        <v>0.40533333333299998</v>
      </c>
      <c r="K111" s="705">
        <v>0.22457142857099999</v>
      </c>
    </row>
    <row r="112" spans="1:11" ht="14.4" customHeight="1" thickBot="1" x14ac:dyDescent="0.35">
      <c r="A112" s="723" t="s">
        <v>434</v>
      </c>
      <c r="B112" s="701">
        <v>0.95869214071499997</v>
      </c>
      <c r="C112" s="701">
        <v>6.1315</v>
      </c>
      <c r="D112" s="702">
        <v>5.1728078592840001</v>
      </c>
      <c r="E112" s="703">
        <v>6.3956923600320001</v>
      </c>
      <c r="F112" s="701">
        <v>9.4782220648639992</v>
      </c>
      <c r="G112" s="702">
        <v>1.5797036774769999</v>
      </c>
      <c r="H112" s="704">
        <v>0</v>
      </c>
      <c r="I112" s="701">
        <v>0</v>
      </c>
      <c r="J112" s="702">
        <v>-1.5797036774769999</v>
      </c>
      <c r="K112" s="705">
        <v>0</v>
      </c>
    </row>
    <row r="113" spans="1:11" ht="14.4" customHeight="1" thickBot="1" x14ac:dyDescent="0.35">
      <c r="A113" s="723" t="s">
        <v>435</v>
      </c>
      <c r="B113" s="701">
        <v>40.331606024124</v>
      </c>
      <c r="C113" s="701">
        <v>49.910800000000002</v>
      </c>
      <c r="D113" s="702">
        <v>9.5791939758750004</v>
      </c>
      <c r="E113" s="703">
        <v>1.237510848691</v>
      </c>
      <c r="F113" s="701">
        <v>51.993282883755001</v>
      </c>
      <c r="G113" s="702">
        <v>8.6655471472919992</v>
      </c>
      <c r="H113" s="704">
        <v>3.25</v>
      </c>
      <c r="I113" s="701">
        <v>7.835</v>
      </c>
      <c r="J113" s="702">
        <v>-0.83054714729199997</v>
      </c>
      <c r="K113" s="705">
        <v>0.15069254267900001</v>
      </c>
    </row>
    <row r="114" spans="1:11" ht="14.4" customHeight="1" thickBot="1" x14ac:dyDescent="0.35">
      <c r="A114" s="722" t="s">
        <v>436</v>
      </c>
      <c r="B114" s="706">
        <v>0</v>
      </c>
      <c r="C114" s="706">
        <v>56.108400000000003</v>
      </c>
      <c r="D114" s="707">
        <v>56.108400000000003</v>
      </c>
      <c r="E114" s="708" t="s">
        <v>329</v>
      </c>
      <c r="F114" s="706">
        <v>47.145390205196001</v>
      </c>
      <c r="G114" s="707">
        <v>7.8575650341990002</v>
      </c>
      <c r="H114" s="709">
        <v>0</v>
      </c>
      <c r="I114" s="706">
        <v>0</v>
      </c>
      <c r="J114" s="707">
        <v>-7.8575650341990002</v>
      </c>
      <c r="K114" s="714">
        <v>0</v>
      </c>
    </row>
    <row r="115" spans="1:11" ht="14.4" customHeight="1" thickBot="1" x14ac:dyDescent="0.35">
      <c r="A115" s="723" t="s">
        <v>437</v>
      </c>
      <c r="B115" s="701">
        <v>0</v>
      </c>
      <c r="C115" s="701">
        <v>12.856949999999999</v>
      </c>
      <c r="D115" s="702">
        <v>12.856949999999999</v>
      </c>
      <c r="E115" s="711" t="s">
        <v>329</v>
      </c>
      <c r="F115" s="701">
        <v>13.236278580633</v>
      </c>
      <c r="G115" s="702">
        <v>2.2060464301049998</v>
      </c>
      <c r="H115" s="704">
        <v>0</v>
      </c>
      <c r="I115" s="701">
        <v>0</v>
      </c>
      <c r="J115" s="702">
        <v>-2.2060464301049998</v>
      </c>
      <c r="K115" s="705">
        <v>0</v>
      </c>
    </row>
    <row r="116" spans="1:11" ht="14.4" customHeight="1" thickBot="1" x14ac:dyDescent="0.35">
      <c r="A116" s="723" t="s">
        <v>438</v>
      </c>
      <c r="B116" s="701">
        <v>0</v>
      </c>
      <c r="C116" s="701">
        <v>43.251449999999998</v>
      </c>
      <c r="D116" s="702">
        <v>43.251449999999998</v>
      </c>
      <c r="E116" s="711" t="s">
        <v>366</v>
      </c>
      <c r="F116" s="701">
        <v>33.909111624562001</v>
      </c>
      <c r="G116" s="702">
        <v>5.6515186040929999</v>
      </c>
      <c r="H116" s="704">
        <v>0</v>
      </c>
      <c r="I116" s="701">
        <v>0</v>
      </c>
      <c r="J116" s="702">
        <v>-5.6515186040929999</v>
      </c>
      <c r="K116" s="705">
        <v>0</v>
      </c>
    </row>
    <row r="117" spans="1:11" ht="14.4" customHeight="1" thickBot="1" x14ac:dyDescent="0.35">
      <c r="A117" s="720" t="s">
        <v>48</v>
      </c>
      <c r="B117" s="701">
        <v>57296.095541210198</v>
      </c>
      <c r="C117" s="701">
        <v>59215.757470000099</v>
      </c>
      <c r="D117" s="702">
        <v>1919.66192878993</v>
      </c>
      <c r="E117" s="703">
        <v>1.033504236382</v>
      </c>
      <c r="F117" s="701">
        <v>61329.075166280498</v>
      </c>
      <c r="G117" s="702">
        <v>10221.512527713399</v>
      </c>
      <c r="H117" s="704">
        <v>4930.0484400000096</v>
      </c>
      <c r="I117" s="701">
        <v>9813.1798400000207</v>
      </c>
      <c r="J117" s="702">
        <v>-408.332687713393</v>
      </c>
      <c r="K117" s="705">
        <v>0.16000860624999999</v>
      </c>
    </row>
    <row r="118" spans="1:11" ht="14.4" customHeight="1" thickBot="1" x14ac:dyDescent="0.35">
      <c r="A118" s="726" t="s">
        <v>439</v>
      </c>
      <c r="B118" s="706">
        <v>42198.775541210198</v>
      </c>
      <c r="C118" s="706">
        <v>43939.045230000098</v>
      </c>
      <c r="D118" s="707">
        <v>1740.2696887899101</v>
      </c>
      <c r="E118" s="713">
        <v>1.041239814816</v>
      </c>
      <c r="F118" s="706">
        <v>44448.14</v>
      </c>
      <c r="G118" s="707">
        <v>7408.0233333333299</v>
      </c>
      <c r="H118" s="709">
        <v>3627.77000000001</v>
      </c>
      <c r="I118" s="706">
        <v>7220.8800000000101</v>
      </c>
      <c r="J118" s="707">
        <v>-187.143333333318</v>
      </c>
      <c r="K118" s="714">
        <v>0.162456291759</v>
      </c>
    </row>
    <row r="119" spans="1:11" ht="14.4" customHeight="1" thickBot="1" x14ac:dyDescent="0.35">
      <c r="A119" s="722" t="s">
        <v>440</v>
      </c>
      <c r="B119" s="706">
        <v>41936.999999999898</v>
      </c>
      <c r="C119" s="706">
        <v>43464.887600000096</v>
      </c>
      <c r="D119" s="707">
        <v>1527.8876000002101</v>
      </c>
      <c r="E119" s="713">
        <v>1.036432925578</v>
      </c>
      <c r="F119" s="706">
        <v>44069.22</v>
      </c>
      <c r="G119" s="707">
        <v>7344.87</v>
      </c>
      <c r="H119" s="709">
        <v>3596.02000000001</v>
      </c>
      <c r="I119" s="706">
        <v>7158.2160000000104</v>
      </c>
      <c r="J119" s="707">
        <v>-186.65399999998399</v>
      </c>
      <c r="K119" s="714">
        <v>0.162431193472</v>
      </c>
    </row>
    <row r="120" spans="1:11" ht="14.4" customHeight="1" thickBot="1" x14ac:dyDescent="0.35">
      <c r="A120" s="723" t="s">
        <v>441</v>
      </c>
      <c r="B120" s="701">
        <v>41936.999999999898</v>
      </c>
      <c r="C120" s="701">
        <v>43464.887600000096</v>
      </c>
      <c r="D120" s="702">
        <v>1527.8876000002101</v>
      </c>
      <c r="E120" s="703">
        <v>1.036432925578</v>
      </c>
      <c r="F120" s="701">
        <v>44069.22</v>
      </c>
      <c r="G120" s="702">
        <v>7344.87</v>
      </c>
      <c r="H120" s="704">
        <v>3596.02000000001</v>
      </c>
      <c r="I120" s="701">
        <v>7158.2160000000104</v>
      </c>
      <c r="J120" s="702">
        <v>-186.65399999998399</v>
      </c>
      <c r="K120" s="705">
        <v>0.162431193472</v>
      </c>
    </row>
    <row r="121" spans="1:11" ht="14.4" customHeight="1" thickBot="1" x14ac:dyDescent="0.35">
      <c r="A121" s="722" t="s">
        <v>442</v>
      </c>
      <c r="B121" s="706">
        <v>0</v>
      </c>
      <c r="C121" s="706">
        <v>66.12</v>
      </c>
      <c r="D121" s="707">
        <v>66.12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0</v>
      </c>
      <c r="J121" s="707">
        <v>0</v>
      </c>
      <c r="K121" s="710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66.12</v>
      </c>
      <c r="D122" s="702">
        <v>66.12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12" t="s">
        <v>329</v>
      </c>
    </row>
    <row r="123" spans="1:11" ht="14.4" customHeight="1" thickBot="1" x14ac:dyDescent="0.35">
      <c r="A123" s="722" t="s">
        <v>444</v>
      </c>
      <c r="B123" s="706">
        <v>0</v>
      </c>
      <c r="C123" s="706">
        <v>-6.38537</v>
      </c>
      <c r="D123" s="707">
        <v>-6.38537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-6.38537</v>
      </c>
      <c r="D124" s="702">
        <v>-6.38537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161.82954121029999</v>
      </c>
      <c r="C125" s="706">
        <v>321.57000000000102</v>
      </c>
      <c r="D125" s="707">
        <v>159.74045878970099</v>
      </c>
      <c r="E125" s="713">
        <v>1.9870908463000001</v>
      </c>
      <c r="F125" s="706">
        <v>321.60000000000002</v>
      </c>
      <c r="G125" s="707">
        <v>53.6</v>
      </c>
      <c r="H125" s="709">
        <v>27.22</v>
      </c>
      <c r="I125" s="706">
        <v>55.82</v>
      </c>
      <c r="J125" s="707">
        <v>2.2200000000000002</v>
      </c>
      <c r="K125" s="714">
        <v>0.173569651741</v>
      </c>
    </row>
    <row r="126" spans="1:11" ht="14.4" customHeight="1" thickBot="1" x14ac:dyDescent="0.35">
      <c r="A126" s="723" t="s">
        <v>447</v>
      </c>
      <c r="B126" s="701">
        <v>161.82954121029999</v>
      </c>
      <c r="C126" s="701">
        <v>321.57000000000102</v>
      </c>
      <c r="D126" s="702">
        <v>159.74045878970099</v>
      </c>
      <c r="E126" s="703">
        <v>1.9870908463000001</v>
      </c>
      <c r="F126" s="701">
        <v>321.60000000000002</v>
      </c>
      <c r="G126" s="702">
        <v>53.6</v>
      </c>
      <c r="H126" s="704">
        <v>27.22</v>
      </c>
      <c r="I126" s="701">
        <v>55.82</v>
      </c>
      <c r="J126" s="702">
        <v>2.2200000000000002</v>
      </c>
      <c r="K126" s="705">
        <v>0.173569651741</v>
      </c>
    </row>
    <row r="127" spans="1:11" ht="14.4" customHeight="1" thickBot="1" x14ac:dyDescent="0.35">
      <c r="A127" s="722" t="s">
        <v>448</v>
      </c>
      <c r="B127" s="706">
        <v>99.945999999999998</v>
      </c>
      <c r="C127" s="706">
        <v>61.103000000000002</v>
      </c>
      <c r="D127" s="707">
        <v>-38.842999999999002</v>
      </c>
      <c r="E127" s="713">
        <v>0.61136013447199999</v>
      </c>
      <c r="F127" s="706">
        <v>57.32</v>
      </c>
      <c r="G127" s="707">
        <v>9.5533333333330006</v>
      </c>
      <c r="H127" s="709">
        <v>3.78</v>
      </c>
      <c r="I127" s="706">
        <v>5.3440000000000003</v>
      </c>
      <c r="J127" s="707">
        <v>-4.2093333333330003</v>
      </c>
      <c r="K127" s="714">
        <v>9.3230983948999993E-2</v>
      </c>
    </row>
    <row r="128" spans="1:11" ht="14.4" customHeight="1" thickBot="1" x14ac:dyDescent="0.35">
      <c r="A128" s="723" t="s">
        <v>449</v>
      </c>
      <c r="B128" s="701">
        <v>99.945999999999998</v>
      </c>
      <c r="C128" s="701">
        <v>61.103000000000002</v>
      </c>
      <c r="D128" s="702">
        <v>-38.842999999999002</v>
      </c>
      <c r="E128" s="703">
        <v>0.61136013447199999</v>
      </c>
      <c r="F128" s="701">
        <v>57.32</v>
      </c>
      <c r="G128" s="702">
        <v>9.5533333333330006</v>
      </c>
      <c r="H128" s="704">
        <v>3.78</v>
      </c>
      <c r="I128" s="701">
        <v>5.3440000000000003</v>
      </c>
      <c r="J128" s="702">
        <v>-4.2093333333330003</v>
      </c>
      <c r="K128" s="705">
        <v>9.3230983948999993E-2</v>
      </c>
    </row>
    <row r="129" spans="1:11" ht="14.4" customHeight="1" thickBot="1" x14ac:dyDescent="0.35">
      <c r="A129" s="725" t="s">
        <v>450</v>
      </c>
      <c r="B129" s="701">
        <v>0</v>
      </c>
      <c r="C129" s="701">
        <v>31.75</v>
      </c>
      <c r="D129" s="702">
        <v>31.75</v>
      </c>
      <c r="E129" s="711" t="s">
        <v>329</v>
      </c>
      <c r="F129" s="701">
        <v>0</v>
      </c>
      <c r="G129" s="702">
        <v>0</v>
      </c>
      <c r="H129" s="704">
        <v>0.75</v>
      </c>
      <c r="I129" s="701">
        <v>1.5</v>
      </c>
      <c r="J129" s="702">
        <v>1.5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31.75</v>
      </c>
      <c r="D130" s="702">
        <v>31.75</v>
      </c>
      <c r="E130" s="711" t="s">
        <v>329</v>
      </c>
      <c r="F130" s="701">
        <v>0</v>
      </c>
      <c r="G130" s="702">
        <v>0</v>
      </c>
      <c r="H130" s="704">
        <v>0.75</v>
      </c>
      <c r="I130" s="701">
        <v>1.5</v>
      </c>
      <c r="J130" s="702">
        <v>1.5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14258.58</v>
      </c>
      <c r="C131" s="701">
        <v>14406.29362</v>
      </c>
      <c r="D131" s="702">
        <v>147.71362000003001</v>
      </c>
      <c r="E131" s="703">
        <v>1.0103596304819999</v>
      </c>
      <c r="F131" s="701">
        <v>15923.35</v>
      </c>
      <c r="G131" s="702">
        <v>2653.8916666666601</v>
      </c>
      <c r="H131" s="704">
        <v>1230.27676</v>
      </c>
      <c r="I131" s="701">
        <v>2449.0166800000102</v>
      </c>
      <c r="J131" s="702">
        <v>-204.874986666659</v>
      </c>
      <c r="K131" s="705">
        <v>0.153800342264</v>
      </c>
    </row>
    <row r="132" spans="1:11" ht="14.4" customHeight="1" thickBot="1" x14ac:dyDescent="0.35">
      <c r="A132" s="722" t="s">
        <v>453</v>
      </c>
      <c r="B132" s="706">
        <v>3774.3300000000099</v>
      </c>
      <c r="C132" s="706">
        <v>3945.93489000001</v>
      </c>
      <c r="D132" s="707">
        <v>171.60488999999799</v>
      </c>
      <c r="E132" s="713">
        <v>1.0454663185249999</v>
      </c>
      <c r="F132" s="706">
        <v>4355.4299999999903</v>
      </c>
      <c r="G132" s="707">
        <v>725.90499999999895</v>
      </c>
      <c r="H132" s="709">
        <v>325.65925000000101</v>
      </c>
      <c r="I132" s="706">
        <v>648.266670000001</v>
      </c>
      <c r="J132" s="707">
        <v>-77.638329999996998</v>
      </c>
      <c r="K132" s="714">
        <v>0.14884102602900001</v>
      </c>
    </row>
    <row r="133" spans="1:11" ht="14.4" customHeight="1" thickBot="1" x14ac:dyDescent="0.35">
      <c r="A133" s="723" t="s">
        <v>454</v>
      </c>
      <c r="B133" s="701">
        <v>3774.3300000000099</v>
      </c>
      <c r="C133" s="701">
        <v>3945.93489000001</v>
      </c>
      <c r="D133" s="702">
        <v>171.60488999999799</v>
      </c>
      <c r="E133" s="703">
        <v>1.0454663185249999</v>
      </c>
      <c r="F133" s="701">
        <v>4355.4299999999903</v>
      </c>
      <c r="G133" s="702">
        <v>725.90499999999895</v>
      </c>
      <c r="H133" s="704">
        <v>325.65925000000101</v>
      </c>
      <c r="I133" s="701">
        <v>648.266670000001</v>
      </c>
      <c r="J133" s="702">
        <v>-77.638329999996998</v>
      </c>
      <c r="K133" s="705">
        <v>0.14884102602900001</v>
      </c>
    </row>
    <row r="134" spans="1:11" ht="14.4" customHeight="1" thickBot="1" x14ac:dyDescent="0.35">
      <c r="A134" s="722" t="s">
        <v>455</v>
      </c>
      <c r="B134" s="706">
        <v>10484.25</v>
      </c>
      <c r="C134" s="706">
        <v>10462.531360000001</v>
      </c>
      <c r="D134" s="707">
        <v>-21.718639999968001</v>
      </c>
      <c r="E134" s="713">
        <v>0.99792845077100001</v>
      </c>
      <c r="F134" s="706">
        <v>11567.92</v>
      </c>
      <c r="G134" s="707">
        <v>1927.9866666666701</v>
      </c>
      <c r="H134" s="709">
        <v>904.61751000000197</v>
      </c>
      <c r="I134" s="706">
        <v>1800.75001</v>
      </c>
      <c r="J134" s="707">
        <v>-127.236656666662</v>
      </c>
      <c r="K134" s="714">
        <v>0.15566757117900001</v>
      </c>
    </row>
    <row r="135" spans="1:11" ht="14.4" customHeight="1" thickBot="1" x14ac:dyDescent="0.35">
      <c r="A135" s="723" t="s">
        <v>456</v>
      </c>
      <c r="B135" s="701">
        <v>10484.25</v>
      </c>
      <c r="C135" s="701">
        <v>10462.531360000001</v>
      </c>
      <c r="D135" s="702">
        <v>-21.718639999968001</v>
      </c>
      <c r="E135" s="703">
        <v>0.99792845077100001</v>
      </c>
      <c r="F135" s="701">
        <v>11567.92</v>
      </c>
      <c r="G135" s="702">
        <v>1927.9866666666701</v>
      </c>
      <c r="H135" s="704">
        <v>904.61751000000197</v>
      </c>
      <c r="I135" s="701">
        <v>1800.75001</v>
      </c>
      <c r="J135" s="702">
        <v>-127.236656666662</v>
      </c>
      <c r="K135" s="705">
        <v>0.15566757117900001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-0.57577999999999996</v>
      </c>
      <c r="D136" s="707">
        <v>-0.57577999999999996</v>
      </c>
      <c r="E136" s="708" t="s">
        <v>329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-0.57577999999999996</v>
      </c>
      <c r="D137" s="702">
        <v>-0.57577999999999996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-1.5968500000000001</v>
      </c>
      <c r="D138" s="707">
        <v>-1.5968500000000001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-1.5968500000000001</v>
      </c>
      <c r="D139" s="702">
        <v>-1.5968500000000001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838.74000000000296</v>
      </c>
      <c r="C140" s="701">
        <v>870.41862000000106</v>
      </c>
      <c r="D140" s="702">
        <v>31.678619999997998</v>
      </c>
      <c r="E140" s="703">
        <v>1.037769296802</v>
      </c>
      <c r="F140" s="701">
        <v>957.58516628049802</v>
      </c>
      <c r="G140" s="702">
        <v>159.59752771341601</v>
      </c>
      <c r="H140" s="704">
        <v>72.001679999999993</v>
      </c>
      <c r="I140" s="701">
        <v>143.28316000000001</v>
      </c>
      <c r="J140" s="702">
        <v>-16.314367713416001</v>
      </c>
      <c r="K140" s="705">
        <v>0.14962967790699999</v>
      </c>
    </row>
    <row r="141" spans="1:11" ht="14.4" customHeight="1" thickBot="1" x14ac:dyDescent="0.35">
      <c r="A141" s="722" t="s">
        <v>462</v>
      </c>
      <c r="B141" s="706">
        <v>838.74000000000296</v>
      </c>
      <c r="C141" s="706">
        <v>870.41862000000106</v>
      </c>
      <c r="D141" s="707">
        <v>31.678619999997998</v>
      </c>
      <c r="E141" s="713">
        <v>1.037769296802</v>
      </c>
      <c r="F141" s="706">
        <v>957.58516628049802</v>
      </c>
      <c r="G141" s="707">
        <v>159.59752771341601</v>
      </c>
      <c r="H141" s="709">
        <v>72.001679999999993</v>
      </c>
      <c r="I141" s="706">
        <v>143.28316000000001</v>
      </c>
      <c r="J141" s="707">
        <v>-16.314367713416001</v>
      </c>
      <c r="K141" s="714">
        <v>0.14962967790699999</v>
      </c>
    </row>
    <row r="142" spans="1:11" ht="14.4" customHeight="1" thickBot="1" x14ac:dyDescent="0.35">
      <c r="A142" s="723" t="s">
        <v>463</v>
      </c>
      <c r="B142" s="701">
        <v>838.74000000000296</v>
      </c>
      <c r="C142" s="701">
        <v>870.41862000000106</v>
      </c>
      <c r="D142" s="702">
        <v>31.678619999997998</v>
      </c>
      <c r="E142" s="703">
        <v>1.037769296802</v>
      </c>
      <c r="F142" s="701">
        <v>957.58516628049802</v>
      </c>
      <c r="G142" s="702">
        <v>159.59752771341601</v>
      </c>
      <c r="H142" s="704">
        <v>72.001679999999993</v>
      </c>
      <c r="I142" s="701">
        <v>143.28316000000001</v>
      </c>
      <c r="J142" s="702">
        <v>-16.314367713416001</v>
      </c>
      <c r="K142" s="705">
        <v>0.14962967790699999</v>
      </c>
    </row>
    <row r="143" spans="1:11" ht="14.4" customHeight="1" thickBot="1" x14ac:dyDescent="0.35">
      <c r="A143" s="720" t="s">
        <v>464</v>
      </c>
      <c r="B143" s="701">
        <v>2.2457651286139999</v>
      </c>
      <c r="C143" s="701">
        <v>147.45757</v>
      </c>
      <c r="D143" s="702">
        <v>145.21180487138599</v>
      </c>
      <c r="E143" s="703">
        <v>65.660281265015996</v>
      </c>
      <c r="F143" s="701">
        <v>73.091067034803004</v>
      </c>
      <c r="G143" s="702">
        <v>12.181844505800001</v>
      </c>
      <c r="H143" s="704">
        <v>0</v>
      </c>
      <c r="I143" s="701">
        <v>0</v>
      </c>
      <c r="J143" s="702">
        <v>-12.181844505799999</v>
      </c>
      <c r="K143" s="705">
        <v>0</v>
      </c>
    </row>
    <row r="144" spans="1:11" ht="14.4" customHeight="1" thickBot="1" x14ac:dyDescent="0.35">
      <c r="A144" s="721" t="s">
        <v>465</v>
      </c>
      <c r="B144" s="701">
        <v>2.2457651286139999</v>
      </c>
      <c r="C144" s="701">
        <v>147.45757</v>
      </c>
      <c r="D144" s="702">
        <v>145.21180487138599</v>
      </c>
      <c r="E144" s="703">
        <v>65.660281265015996</v>
      </c>
      <c r="F144" s="701">
        <v>73.091067034803004</v>
      </c>
      <c r="G144" s="702">
        <v>12.181844505800001</v>
      </c>
      <c r="H144" s="704">
        <v>0</v>
      </c>
      <c r="I144" s="701">
        <v>0</v>
      </c>
      <c r="J144" s="702">
        <v>-12.181844505799999</v>
      </c>
      <c r="K144" s="705">
        <v>0</v>
      </c>
    </row>
    <row r="145" spans="1:11" ht="14.4" customHeight="1" thickBot="1" x14ac:dyDescent="0.35">
      <c r="A145" s="722" t="s">
        <v>466</v>
      </c>
      <c r="B145" s="706">
        <v>0</v>
      </c>
      <c r="C145" s="706">
        <v>21.76557</v>
      </c>
      <c r="D145" s="707">
        <v>21.76557</v>
      </c>
      <c r="E145" s="708" t="s">
        <v>329</v>
      </c>
      <c r="F145" s="706">
        <v>15.699341500641999</v>
      </c>
      <c r="G145" s="707">
        <v>2.6165569167729998</v>
      </c>
      <c r="H145" s="709">
        <v>0</v>
      </c>
      <c r="I145" s="706">
        <v>0</v>
      </c>
      <c r="J145" s="707">
        <v>-2.6165569167729998</v>
      </c>
      <c r="K145" s="714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2.1269999999999998</v>
      </c>
      <c r="D146" s="702">
        <v>2.1269999999999998</v>
      </c>
      <c r="E146" s="711" t="s">
        <v>329</v>
      </c>
      <c r="F146" s="701">
        <v>15.699341500641999</v>
      </c>
      <c r="G146" s="702">
        <v>2.6165569167729998</v>
      </c>
      <c r="H146" s="704">
        <v>0</v>
      </c>
      <c r="I146" s="701">
        <v>0</v>
      </c>
      <c r="J146" s="702">
        <v>-2.6165569167729998</v>
      </c>
      <c r="K146" s="705">
        <v>0</v>
      </c>
    </row>
    <row r="147" spans="1:11" ht="14.4" customHeight="1" thickBot="1" x14ac:dyDescent="0.35">
      <c r="A147" s="723" t="s">
        <v>468</v>
      </c>
      <c r="B147" s="701">
        <v>0</v>
      </c>
      <c r="C147" s="701">
        <v>-3.3490000000000002</v>
      </c>
      <c r="D147" s="702">
        <v>-3.3490000000000002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4.95</v>
      </c>
      <c r="D148" s="702">
        <v>4.95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0.22</v>
      </c>
      <c r="D149" s="702">
        <v>0.22</v>
      </c>
      <c r="E149" s="711" t="s">
        <v>366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17.81757</v>
      </c>
      <c r="D150" s="702">
        <v>17.81757</v>
      </c>
      <c r="E150" s="711" t="s">
        <v>366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50.435000000000002</v>
      </c>
      <c r="D151" s="702">
        <v>50.435000000000002</v>
      </c>
      <c r="E151" s="711" t="s">
        <v>329</v>
      </c>
      <c r="F151" s="701">
        <v>57.391725534160997</v>
      </c>
      <c r="G151" s="702">
        <v>9.5652875890259992</v>
      </c>
      <c r="H151" s="704">
        <v>0</v>
      </c>
      <c r="I151" s="701">
        <v>0</v>
      </c>
      <c r="J151" s="702">
        <v>-9.5652875890259992</v>
      </c>
      <c r="K151" s="705">
        <v>0</v>
      </c>
    </row>
    <row r="152" spans="1:11" ht="14.4" customHeight="1" thickBot="1" x14ac:dyDescent="0.35">
      <c r="A152" s="723" t="s">
        <v>473</v>
      </c>
      <c r="B152" s="701">
        <v>0</v>
      </c>
      <c r="C152" s="701">
        <v>50.435000000000002</v>
      </c>
      <c r="D152" s="702">
        <v>50.435000000000002</v>
      </c>
      <c r="E152" s="711" t="s">
        <v>329</v>
      </c>
      <c r="F152" s="701">
        <v>57.391725534160997</v>
      </c>
      <c r="G152" s="702">
        <v>9.5652875890259992</v>
      </c>
      <c r="H152" s="704">
        <v>0</v>
      </c>
      <c r="I152" s="701">
        <v>0</v>
      </c>
      <c r="J152" s="702">
        <v>-9.5652875890259992</v>
      </c>
      <c r="K152" s="705">
        <v>0</v>
      </c>
    </row>
    <row r="153" spans="1:11" ht="14.4" customHeight="1" thickBot="1" x14ac:dyDescent="0.35">
      <c r="A153" s="725" t="s">
        <v>474</v>
      </c>
      <c r="B153" s="701">
        <v>2.2457651286139999</v>
      </c>
      <c r="C153" s="701">
        <v>10</v>
      </c>
      <c r="D153" s="702">
        <v>7.754234871385</v>
      </c>
      <c r="E153" s="703">
        <v>4.4528253968250002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2.2457651286139999</v>
      </c>
      <c r="C154" s="701">
        <v>10</v>
      </c>
      <c r="D154" s="702">
        <v>7.754234871385</v>
      </c>
      <c r="E154" s="703">
        <v>4.4528253968250002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5.2380000000000004</v>
      </c>
      <c r="D155" s="702">
        <v>5.2380000000000004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5.2380000000000004</v>
      </c>
      <c r="D156" s="702">
        <v>5.2380000000000004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60.018999999999998</v>
      </c>
      <c r="D157" s="702">
        <v>60.018999999999998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60.018999999999998</v>
      </c>
      <c r="D158" s="702">
        <v>60.018999999999998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1030.3978406886599</v>
      </c>
      <c r="C159" s="701">
        <v>1415.9793400000001</v>
      </c>
      <c r="D159" s="702">
        <v>385.58149931134199</v>
      </c>
      <c r="E159" s="703">
        <v>1.374206431812</v>
      </c>
      <c r="F159" s="701">
        <v>1148.6285394496499</v>
      </c>
      <c r="G159" s="702">
        <v>191.438089908275</v>
      </c>
      <c r="H159" s="704">
        <v>133.14107999999999</v>
      </c>
      <c r="I159" s="701">
        <v>227.35571000000101</v>
      </c>
      <c r="J159" s="702">
        <v>35.917620091724999</v>
      </c>
      <c r="K159" s="705">
        <v>0.19793667159700001</v>
      </c>
    </row>
    <row r="160" spans="1:11" ht="14.4" customHeight="1" thickBot="1" x14ac:dyDescent="0.35">
      <c r="A160" s="721" t="s">
        <v>481</v>
      </c>
      <c r="B160" s="701">
        <v>1002.39784068866</v>
      </c>
      <c r="C160" s="701">
        <v>964.68200000000195</v>
      </c>
      <c r="D160" s="702">
        <v>-37.715840688659</v>
      </c>
      <c r="E160" s="703">
        <v>0.96237437955399996</v>
      </c>
      <c r="F160" s="701">
        <v>985.99999999998602</v>
      </c>
      <c r="G160" s="702">
        <v>164.33333333333101</v>
      </c>
      <c r="H160" s="704">
        <v>81.83587</v>
      </c>
      <c r="I160" s="701">
        <v>163.648</v>
      </c>
      <c r="J160" s="702">
        <v>-0.68533333333000002</v>
      </c>
      <c r="K160" s="705">
        <v>0.165971602434</v>
      </c>
    </row>
    <row r="161" spans="1:11" ht="14.4" customHeight="1" thickBot="1" x14ac:dyDescent="0.35">
      <c r="A161" s="722" t="s">
        <v>482</v>
      </c>
      <c r="B161" s="706">
        <v>1002.39784068866</v>
      </c>
      <c r="C161" s="706">
        <v>958.79600000000198</v>
      </c>
      <c r="D161" s="707">
        <v>-43.601840688659003</v>
      </c>
      <c r="E161" s="713">
        <v>0.95650245948299994</v>
      </c>
      <c r="F161" s="706">
        <v>985.99999999998602</v>
      </c>
      <c r="G161" s="707">
        <v>164.33333333333101</v>
      </c>
      <c r="H161" s="709">
        <v>81.83587</v>
      </c>
      <c r="I161" s="706">
        <v>163.648</v>
      </c>
      <c r="J161" s="707">
        <v>-0.68533333333000002</v>
      </c>
      <c r="K161" s="714">
        <v>0.165971602434</v>
      </c>
    </row>
    <row r="162" spans="1:11" ht="14.4" customHeight="1" thickBot="1" x14ac:dyDescent="0.35">
      <c r="A162" s="723" t="s">
        <v>483</v>
      </c>
      <c r="B162" s="701">
        <v>104.936527958472</v>
      </c>
      <c r="C162" s="701">
        <v>95.412000000000006</v>
      </c>
      <c r="D162" s="702">
        <v>-9.5245279584709994</v>
      </c>
      <c r="E162" s="703">
        <v>0.90923534307999998</v>
      </c>
      <c r="F162" s="701">
        <v>98.999999999997996</v>
      </c>
      <c r="G162" s="702">
        <v>16.499999999999002</v>
      </c>
      <c r="H162" s="704">
        <v>8.2175899999999995</v>
      </c>
      <c r="I162" s="701">
        <v>16.40945</v>
      </c>
      <c r="J162" s="702">
        <v>-9.0549999999E-2</v>
      </c>
      <c r="K162" s="705">
        <v>0.165752020202</v>
      </c>
    </row>
    <row r="163" spans="1:11" ht="14.4" customHeight="1" thickBot="1" x14ac:dyDescent="0.35">
      <c r="A163" s="723" t="s">
        <v>484</v>
      </c>
      <c r="B163" s="701">
        <v>178.007379855501</v>
      </c>
      <c r="C163" s="701">
        <v>175.21600000000001</v>
      </c>
      <c r="D163" s="702">
        <v>-2.7913798555009999</v>
      </c>
      <c r="E163" s="703">
        <v>0.984318740842</v>
      </c>
      <c r="F163" s="701">
        <v>175.99999999999699</v>
      </c>
      <c r="G163" s="702">
        <v>29.333333333332</v>
      </c>
      <c r="H163" s="704">
        <v>14.6761</v>
      </c>
      <c r="I163" s="701">
        <v>29.352509999999999</v>
      </c>
      <c r="J163" s="702">
        <v>1.9176666666999999E-2</v>
      </c>
      <c r="K163" s="705">
        <v>0.16677562500000001</v>
      </c>
    </row>
    <row r="164" spans="1:11" ht="14.4" customHeight="1" thickBot="1" x14ac:dyDescent="0.35">
      <c r="A164" s="723" t="s">
        <v>485</v>
      </c>
      <c r="B164" s="701">
        <v>54.943422715464997</v>
      </c>
      <c r="C164" s="701">
        <v>40.005000000000003</v>
      </c>
      <c r="D164" s="702">
        <v>-14.938422715465</v>
      </c>
      <c r="E164" s="703">
        <v>0.72811262973500002</v>
      </c>
      <c r="F164" s="701">
        <v>36.999999999998998</v>
      </c>
      <c r="G164" s="702">
        <v>6.1666666666659999</v>
      </c>
      <c r="H164" s="704">
        <v>3.085</v>
      </c>
      <c r="I164" s="701">
        <v>6.17</v>
      </c>
      <c r="J164" s="702">
        <v>3.3333333329999999E-3</v>
      </c>
      <c r="K164" s="705">
        <v>0.16675675675599999</v>
      </c>
    </row>
    <row r="165" spans="1:11" ht="14.4" customHeight="1" thickBot="1" x14ac:dyDescent="0.35">
      <c r="A165" s="723" t="s">
        <v>486</v>
      </c>
      <c r="B165" s="701">
        <v>575.04770963720398</v>
      </c>
      <c r="C165" s="701">
        <v>547.780000000001</v>
      </c>
      <c r="D165" s="702">
        <v>-27.267709637202</v>
      </c>
      <c r="E165" s="703">
        <v>0.95258183072400004</v>
      </c>
      <c r="F165" s="701">
        <v>550.99999999999204</v>
      </c>
      <c r="G165" s="702">
        <v>91.833333333332007</v>
      </c>
      <c r="H165" s="704">
        <v>45.646349999999998</v>
      </c>
      <c r="I165" s="701">
        <v>91.292689999999993</v>
      </c>
      <c r="J165" s="702">
        <v>-0.54064333333100001</v>
      </c>
      <c r="K165" s="705">
        <v>0.16568546279400001</v>
      </c>
    </row>
    <row r="166" spans="1:11" ht="14.4" customHeight="1" thickBot="1" x14ac:dyDescent="0.35">
      <c r="A166" s="723" t="s">
        <v>487</v>
      </c>
      <c r="B166" s="701">
        <v>80.153057916020998</v>
      </c>
      <c r="C166" s="701">
        <v>95.295000000000002</v>
      </c>
      <c r="D166" s="702">
        <v>15.141942083978</v>
      </c>
      <c r="E166" s="703">
        <v>1.1889128434730001</v>
      </c>
      <c r="F166" s="701">
        <v>117.999999999998</v>
      </c>
      <c r="G166" s="702">
        <v>19.666666666666</v>
      </c>
      <c r="H166" s="704">
        <v>9.7868999999999993</v>
      </c>
      <c r="I166" s="701">
        <v>19.575489999999999</v>
      </c>
      <c r="J166" s="702">
        <v>-9.1176666665999995E-2</v>
      </c>
      <c r="K166" s="705">
        <v>0.16589398305</v>
      </c>
    </row>
    <row r="167" spans="1:11" ht="14.4" customHeight="1" thickBot="1" x14ac:dyDescent="0.35">
      <c r="A167" s="723" t="s">
        <v>488</v>
      </c>
      <c r="B167" s="701">
        <v>9.3097426059970001</v>
      </c>
      <c r="C167" s="701">
        <v>5.0880000000000001</v>
      </c>
      <c r="D167" s="702">
        <v>-4.221742605997</v>
      </c>
      <c r="E167" s="703">
        <v>0.54652423974800002</v>
      </c>
      <c r="F167" s="701">
        <v>4.9999999999989999</v>
      </c>
      <c r="G167" s="702">
        <v>0.83333333333299997</v>
      </c>
      <c r="H167" s="704">
        <v>0.42392999999999997</v>
      </c>
      <c r="I167" s="701">
        <v>0.84785999999999995</v>
      </c>
      <c r="J167" s="702">
        <v>1.4526666666000001E-2</v>
      </c>
      <c r="K167" s="705">
        <v>0.169572</v>
      </c>
    </row>
    <row r="168" spans="1:11" ht="14.4" customHeight="1" thickBot="1" x14ac:dyDescent="0.35">
      <c r="A168" s="722" t="s">
        <v>489</v>
      </c>
      <c r="B168" s="706">
        <v>0</v>
      </c>
      <c r="C168" s="706">
        <v>5.8860000000000001</v>
      </c>
      <c r="D168" s="707">
        <v>5.8860000000000001</v>
      </c>
      <c r="E168" s="708" t="s">
        <v>366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5.8860000000000001</v>
      </c>
      <c r="D169" s="702">
        <v>5.8860000000000001</v>
      </c>
      <c r="E169" s="711" t="s">
        <v>366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1" t="s">
        <v>491</v>
      </c>
      <c r="B170" s="701">
        <v>28</v>
      </c>
      <c r="C170" s="701">
        <v>451.29734000000099</v>
      </c>
      <c r="D170" s="702">
        <v>423.29734000000099</v>
      </c>
      <c r="E170" s="703">
        <v>16.117762142857</v>
      </c>
      <c r="F170" s="701">
        <v>162.62853944966301</v>
      </c>
      <c r="G170" s="702">
        <v>27.104756574943</v>
      </c>
      <c r="H170" s="704">
        <v>51.305210000000002</v>
      </c>
      <c r="I170" s="701">
        <v>63.707709999999999</v>
      </c>
      <c r="J170" s="702">
        <v>36.602953425056</v>
      </c>
      <c r="K170" s="705">
        <v>0.39173757703000001</v>
      </c>
    </row>
    <row r="171" spans="1:11" ht="14.4" customHeight="1" thickBot="1" x14ac:dyDescent="0.35">
      <c r="A171" s="722" t="s">
        <v>492</v>
      </c>
      <c r="B171" s="706">
        <v>28</v>
      </c>
      <c r="C171" s="706">
        <v>240.255400000001</v>
      </c>
      <c r="D171" s="707">
        <v>212.255400000001</v>
      </c>
      <c r="E171" s="713">
        <v>8.5805500000000006</v>
      </c>
      <c r="F171" s="706">
        <v>148.704315876636</v>
      </c>
      <c r="G171" s="707">
        <v>24.784052646106002</v>
      </c>
      <c r="H171" s="709">
        <v>51.305210000000002</v>
      </c>
      <c r="I171" s="706">
        <v>51.305210000000002</v>
      </c>
      <c r="J171" s="707">
        <v>26.521157353894001</v>
      </c>
      <c r="K171" s="714">
        <v>0.34501493583100001</v>
      </c>
    </row>
    <row r="172" spans="1:11" ht="14.4" customHeight="1" thickBot="1" x14ac:dyDescent="0.35">
      <c r="A172" s="723" t="s">
        <v>493</v>
      </c>
      <c r="B172" s="701">
        <v>28</v>
      </c>
      <c r="C172" s="701">
        <v>78.974639999999994</v>
      </c>
      <c r="D172" s="702">
        <v>50.974640000000001</v>
      </c>
      <c r="E172" s="703">
        <v>2.820522857142</v>
      </c>
      <c r="F172" s="701">
        <v>148.704315876636</v>
      </c>
      <c r="G172" s="702">
        <v>24.784052646106002</v>
      </c>
      <c r="H172" s="704">
        <v>12.00441</v>
      </c>
      <c r="I172" s="701">
        <v>12.00441</v>
      </c>
      <c r="J172" s="702">
        <v>-12.779642646106</v>
      </c>
      <c r="K172" s="705">
        <v>8.0726708765000002E-2</v>
      </c>
    </row>
    <row r="173" spans="1:11" ht="14.4" customHeight="1" thickBot="1" x14ac:dyDescent="0.35">
      <c r="A173" s="723" t="s">
        <v>494</v>
      </c>
      <c r="B173" s="701">
        <v>0</v>
      </c>
      <c r="C173" s="701">
        <v>161.28076000000101</v>
      </c>
      <c r="D173" s="702">
        <v>161.28076000000101</v>
      </c>
      <c r="E173" s="711" t="s">
        <v>329</v>
      </c>
      <c r="F173" s="701">
        <v>0</v>
      </c>
      <c r="G173" s="702">
        <v>0</v>
      </c>
      <c r="H173" s="704">
        <v>39.300800000000002</v>
      </c>
      <c r="I173" s="701">
        <v>39.300800000000002</v>
      </c>
      <c r="J173" s="702">
        <v>39.300800000000002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13.273</v>
      </c>
      <c r="D174" s="707">
        <v>13.273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9.9749999999999996</v>
      </c>
      <c r="D175" s="702">
        <v>9.9749999999999996</v>
      </c>
      <c r="E175" s="711" t="s">
        <v>366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3.298</v>
      </c>
      <c r="D176" s="702">
        <v>3.298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9.0387000000000004</v>
      </c>
      <c r="D177" s="707">
        <v>9.0387000000000004</v>
      </c>
      <c r="E177" s="708" t="s">
        <v>329</v>
      </c>
      <c r="F177" s="706">
        <v>13.924223573027</v>
      </c>
      <c r="G177" s="707">
        <v>2.3207039288370002</v>
      </c>
      <c r="H177" s="709">
        <v>0</v>
      </c>
      <c r="I177" s="706">
        <v>0</v>
      </c>
      <c r="J177" s="707">
        <v>-2.3207039288370002</v>
      </c>
      <c r="K177" s="714">
        <v>0</v>
      </c>
    </row>
    <row r="178" spans="1:11" ht="14.4" customHeight="1" thickBot="1" x14ac:dyDescent="0.35">
      <c r="A178" s="723" t="s">
        <v>499</v>
      </c>
      <c r="B178" s="701">
        <v>0</v>
      </c>
      <c r="C178" s="701">
        <v>9.0387000000000004</v>
      </c>
      <c r="D178" s="702">
        <v>9.0387000000000004</v>
      </c>
      <c r="E178" s="711" t="s">
        <v>329</v>
      </c>
      <c r="F178" s="701">
        <v>13.924223573027</v>
      </c>
      <c r="G178" s="702">
        <v>2.3207039288370002</v>
      </c>
      <c r="H178" s="704">
        <v>0</v>
      </c>
      <c r="I178" s="701">
        <v>0</v>
      </c>
      <c r="J178" s="702">
        <v>-2.3207039288370002</v>
      </c>
      <c r="K178" s="705">
        <v>0</v>
      </c>
    </row>
    <row r="179" spans="1:11" ht="14.4" customHeight="1" thickBot="1" x14ac:dyDescent="0.35">
      <c r="A179" s="722" t="s">
        <v>500</v>
      </c>
      <c r="B179" s="706">
        <v>0</v>
      </c>
      <c r="C179" s="706">
        <v>188.73024000000001</v>
      </c>
      <c r="D179" s="707">
        <v>188.73024000000001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12.4025</v>
      </c>
      <c r="J179" s="707">
        <v>12.4025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99.994789999999995</v>
      </c>
      <c r="D180" s="702">
        <v>99.994789999999995</v>
      </c>
      <c r="E180" s="711" t="s">
        <v>366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88.73545</v>
      </c>
      <c r="D181" s="702">
        <v>88.73545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12.4025</v>
      </c>
      <c r="J181" s="702">
        <v>12.4025</v>
      </c>
      <c r="K181" s="712" t="s">
        <v>329</v>
      </c>
    </row>
    <row r="182" spans="1:11" ht="14.4" customHeight="1" thickBot="1" x14ac:dyDescent="0.35">
      <c r="A182" s="719" t="s">
        <v>503</v>
      </c>
      <c r="B182" s="701">
        <v>59376.332710261602</v>
      </c>
      <c r="C182" s="701">
        <v>59212.040739999997</v>
      </c>
      <c r="D182" s="702">
        <v>-164.291970261584</v>
      </c>
      <c r="E182" s="703">
        <v>0.99723303944899999</v>
      </c>
      <c r="F182" s="701">
        <v>65110.623524235503</v>
      </c>
      <c r="G182" s="702">
        <v>10851.770587372601</v>
      </c>
      <c r="H182" s="704">
        <v>6176.0474899999899</v>
      </c>
      <c r="I182" s="701">
        <v>11435.90976</v>
      </c>
      <c r="J182" s="702">
        <v>584.13917262740699</v>
      </c>
      <c r="K182" s="705">
        <v>0.17563815458900001</v>
      </c>
    </row>
    <row r="183" spans="1:11" ht="14.4" customHeight="1" thickBot="1" x14ac:dyDescent="0.35">
      <c r="A183" s="720" t="s">
        <v>504</v>
      </c>
      <c r="B183" s="701">
        <v>59376.163867961302</v>
      </c>
      <c r="C183" s="701">
        <v>59114.934630000003</v>
      </c>
      <c r="D183" s="702">
        <v>-261.22923796131403</v>
      </c>
      <c r="E183" s="703">
        <v>0.995600435916</v>
      </c>
      <c r="F183" s="701">
        <v>65069.317910219201</v>
      </c>
      <c r="G183" s="702">
        <v>10844.8863183699</v>
      </c>
      <c r="H183" s="704">
        <v>6175.2389699999903</v>
      </c>
      <c r="I183" s="701">
        <v>11434.251270000001</v>
      </c>
      <c r="J183" s="702">
        <v>589.36495163012796</v>
      </c>
      <c r="K183" s="705">
        <v>0.17572416059000001</v>
      </c>
    </row>
    <row r="184" spans="1:11" ht="14.4" customHeight="1" thickBot="1" x14ac:dyDescent="0.35">
      <c r="A184" s="721" t="s">
        <v>505</v>
      </c>
      <c r="B184" s="701">
        <v>59376.163867961302</v>
      </c>
      <c r="C184" s="701">
        <v>59114.934630000003</v>
      </c>
      <c r="D184" s="702">
        <v>-261.22923796131403</v>
      </c>
      <c r="E184" s="703">
        <v>0.995600435916</v>
      </c>
      <c r="F184" s="701">
        <v>65069.317910219201</v>
      </c>
      <c r="G184" s="702">
        <v>10844.8863183699</v>
      </c>
      <c r="H184" s="704">
        <v>6175.2389699999903</v>
      </c>
      <c r="I184" s="701">
        <v>11434.251270000001</v>
      </c>
      <c r="J184" s="702">
        <v>589.36495163012796</v>
      </c>
      <c r="K184" s="705">
        <v>0.17572416059000001</v>
      </c>
    </row>
    <row r="185" spans="1:11" ht="14.4" customHeight="1" thickBot="1" x14ac:dyDescent="0.35">
      <c r="A185" s="722" t="s">
        <v>506</v>
      </c>
      <c r="B185" s="706">
        <v>316.24831324527003</v>
      </c>
      <c r="C185" s="706">
        <v>493.11255</v>
      </c>
      <c r="D185" s="707">
        <v>176.86423675473</v>
      </c>
      <c r="E185" s="713">
        <v>1.5592574864340001</v>
      </c>
      <c r="F185" s="706">
        <v>499.44104759819299</v>
      </c>
      <c r="G185" s="707">
        <v>83.240174599697994</v>
      </c>
      <c r="H185" s="709">
        <v>18.10454</v>
      </c>
      <c r="I185" s="706">
        <v>-48.198560000000001</v>
      </c>
      <c r="J185" s="707">
        <v>-131.43873459969899</v>
      </c>
      <c r="K185" s="714">
        <v>-9.6505003406000003E-2</v>
      </c>
    </row>
    <row r="186" spans="1:11" ht="14.4" customHeight="1" thickBot="1" x14ac:dyDescent="0.35">
      <c r="A186" s="723" t="s">
        <v>507</v>
      </c>
      <c r="B186" s="701">
        <v>171.235652800808</v>
      </c>
      <c r="C186" s="701">
        <v>109.37915</v>
      </c>
      <c r="D186" s="702">
        <v>-61.856502800808002</v>
      </c>
      <c r="E186" s="703">
        <v>0.63876388013200003</v>
      </c>
      <c r="F186" s="701">
        <v>104.989192714667</v>
      </c>
      <c r="G186" s="702">
        <v>17.498198785776999</v>
      </c>
      <c r="H186" s="704">
        <v>4.082439999999</v>
      </c>
      <c r="I186" s="701">
        <v>18.4618</v>
      </c>
      <c r="J186" s="702">
        <v>0.96360121422199996</v>
      </c>
      <c r="K186" s="705">
        <v>0.175844765757</v>
      </c>
    </row>
    <row r="187" spans="1:11" ht="14.4" customHeight="1" thickBot="1" x14ac:dyDescent="0.35">
      <c r="A187" s="723" t="s">
        <v>508</v>
      </c>
      <c r="B187" s="701">
        <v>19.170245274136999</v>
      </c>
      <c r="C187" s="701">
        <v>17.492999999999999</v>
      </c>
      <c r="D187" s="702">
        <v>-1.6772452741370001</v>
      </c>
      <c r="E187" s="703">
        <v>0.91250788656299997</v>
      </c>
      <c r="F187" s="701">
        <v>20.623559898762</v>
      </c>
      <c r="G187" s="702">
        <v>3.4372599831269999</v>
      </c>
      <c r="H187" s="704">
        <v>0.82499999999899998</v>
      </c>
      <c r="I187" s="701">
        <v>1.925</v>
      </c>
      <c r="J187" s="702">
        <v>-1.5122599831270001</v>
      </c>
      <c r="K187" s="705">
        <v>9.3339850609999997E-2</v>
      </c>
    </row>
    <row r="188" spans="1:11" ht="14.4" customHeight="1" thickBot="1" x14ac:dyDescent="0.35">
      <c r="A188" s="723" t="s">
        <v>509</v>
      </c>
      <c r="B188" s="701">
        <v>116.56548317663101</v>
      </c>
      <c r="C188" s="701">
        <v>362.34917999999999</v>
      </c>
      <c r="D188" s="702">
        <v>245.78369682336901</v>
      </c>
      <c r="E188" s="703">
        <v>3.1085461160989998</v>
      </c>
      <c r="F188" s="701">
        <v>370.81051495848601</v>
      </c>
      <c r="G188" s="702">
        <v>61.801752493080997</v>
      </c>
      <c r="H188" s="704">
        <v>12.921049999999999</v>
      </c>
      <c r="I188" s="701">
        <v>-70.961219999999997</v>
      </c>
      <c r="J188" s="702">
        <v>-132.76297249308101</v>
      </c>
      <c r="K188" s="705">
        <v>-0.191367874257</v>
      </c>
    </row>
    <row r="189" spans="1:11" ht="14.4" customHeight="1" thickBot="1" x14ac:dyDescent="0.35">
      <c r="A189" s="723" t="s">
        <v>510</v>
      </c>
      <c r="B189" s="701">
        <v>9.2769319936929993</v>
      </c>
      <c r="C189" s="701">
        <v>3.8912200000000001</v>
      </c>
      <c r="D189" s="702">
        <v>-5.3857119936929996</v>
      </c>
      <c r="E189" s="703">
        <v>0.419451172288</v>
      </c>
      <c r="F189" s="701">
        <v>3.0177800262769998</v>
      </c>
      <c r="G189" s="702">
        <v>0.50296333771199997</v>
      </c>
      <c r="H189" s="704">
        <v>0.27605000000000002</v>
      </c>
      <c r="I189" s="701">
        <v>2.3758599999999999</v>
      </c>
      <c r="J189" s="702">
        <v>1.872896662287</v>
      </c>
      <c r="K189" s="705">
        <v>0.78728733682100005</v>
      </c>
    </row>
    <row r="190" spans="1:11" ht="14.4" customHeight="1" thickBot="1" x14ac:dyDescent="0.35">
      <c r="A190" s="722" t="s">
        <v>511</v>
      </c>
      <c r="B190" s="706">
        <v>1415.8071721762501</v>
      </c>
      <c r="C190" s="706">
        <v>684.22949000000006</v>
      </c>
      <c r="D190" s="707">
        <v>-731.57768217624903</v>
      </c>
      <c r="E190" s="713">
        <v>0.48327872851999998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1415.8071721762501</v>
      </c>
      <c r="C191" s="701">
        <v>684.22949000000006</v>
      </c>
      <c r="D191" s="702">
        <v>-731.57768217624903</v>
      </c>
      <c r="E191" s="703">
        <v>0.48327872851999998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5" t="s">
        <v>513</v>
      </c>
      <c r="B192" s="701">
        <v>125.862241313186</v>
      </c>
      <c r="C192" s="701">
        <v>114.68467</v>
      </c>
      <c r="D192" s="702">
        <v>-11.177571313186</v>
      </c>
      <c r="E192" s="703">
        <v>0.91119202076299999</v>
      </c>
      <c r="F192" s="701">
        <v>168.49268442633499</v>
      </c>
      <c r="G192" s="702">
        <v>28.082114071054999</v>
      </c>
      <c r="H192" s="704">
        <v>5.1380999999989996</v>
      </c>
      <c r="I192" s="701">
        <v>51.32367</v>
      </c>
      <c r="J192" s="702">
        <v>23.241555928943999</v>
      </c>
      <c r="K192" s="705">
        <v>0.304604738032</v>
      </c>
    </row>
    <row r="193" spans="1:11" ht="14.4" customHeight="1" thickBot="1" x14ac:dyDescent="0.35">
      <c r="A193" s="723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168.49268442633499</v>
      </c>
      <c r="G193" s="702">
        <v>28.082114071054999</v>
      </c>
      <c r="H193" s="704">
        <v>5.1380999999989996</v>
      </c>
      <c r="I193" s="701">
        <v>51.32367</v>
      </c>
      <c r="J193" s="702">
        <v>23.241555928943999</v>
      </c>
      <c r="K193" s="705">
        <v>0.304604738032</v>
      </c>
    </row>
    <row r="194" spans="1:11" ht="14.4" customHeight="1" thickBot="1" x14ac:dyDescent="0.35">
      <c r="A194" s="723" t="s">
        <v>515</v>
      </c>
      <c r="B194" s="701">
        <v>2.9108868886880002</v>
      </c>
      <c r="C194" s="701">
        <v>22.647970000000001</v>
      </c>
      <c r="D194" s="702">
        <v>19.737083111311001</v>
      </c>
      <c r="E194" s="703">
        <v>7.7804362952070001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122.951354424497</v>
      </c>
      <c r="C195" s="701">
        <v>92.036699999999996</v>
      </c>
      <c r="D195" s="702">
        <v>-30.914654424497002</v>
      </c>
      <c r="E195" s="703">
        <v>0.74856190426500002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0.62083082967100001</v>
      </c>
      <c r="C196" s="706">
        <v>0.14940000000000001</v>
      </c>
      <c r="D196" s="707">
        <v>-0.47143082967099997</v>
      </c>
      <c r="E196" s="713">
        <v>0.24064526576199999</v>
      </c>
      <c r="F196" s="706">
        <v>0.15657910499</v>
      </c>
      <c r="G196" s="707">
        <v>2.6096517497999999E-2</v>
      </c>
      <c r="H196" s="709">
        <v>0</v>
      </c>
      <c r="I196" s="706">
        <v>0</v>
      </c>
      <c r="J196" s="707">
        <v>-2.6096517497999999E-2</v>
      </c>
      <c r="K196" s="714">
        <v>0</v>
      </c>
    </row>
    <row r="197" spans="1:11" ht="14.4" customHeight="1" thickBot="1" x14ac:dyDescent="0.35">
      <c r="A197" s="723" t="s">
        <v>518</v>
      </c>
      <c r="B197" s="701">
        <v>0.62083082967100001</v>
      </c>
      <c r="C197" s="701">
        <v>0.14940000000000001</v>
      </c>
      <c r="D197" s="702">
        <v>-0.47143082967099997</v>
      </c>
      <c r="E197" s="703">
        <v>0.24064526576199999</v>
      </c>
      <c r="F197" s="701">
        <v>0.15657910499</v>
      </c>
      <c r="G197" s="702">
        <v>2.6096517497999999E-2</v>
      </c>
      <c r="H197" s="704">
        <v>0</v>
      </c>
      <c r="I197" s="701">
        <v>0</v>
      </c>
      <c r="J197" s="702">
        <v>-2.6096517497999999E-2</v>
      </c>
      <c r="K197" s="705">
        <v>0</v>
      </c>
    </row>
    <row r="198" spans="1:11" ht="14.4" customHeight="1" thickBot="1" x14ac:dyDescent="0.35">
      <c r="A198" s="722" t="s">
        <v>519</v>
      </c>
      <c r="B198" s="706">
        <v>57517.625310396899</v>
      </c>
      <c r="C198" s="706">
        <v>55418.32417</v>
      </c>
      <c r="D198" s="707">
        <v>-2099.3011403969299</v>
      </c>
      <c r="E198" s="713">
        <v>0.963501602698</v>
      </c>
      <c r="F198" s="706">
        <v>64401.227599089703</v>
      </c>
      <c r="G198" s="707">
        <v>10733.5379331816</v>
      </c>
      <c r="H198" s="709">
        <v>5360.01270999999</v>
      </c>
      <c r="I198" s="706">
        <v>10531.449979999999</v>
      </c>
      <c r="J198" s="707">
        <v>-202.08795318161901</v>
      </c>
      <c r="K198" s="714">
        <v>0.16352871478700001</v>
      </c>
    </row>
    <row r="199" spans="1:11" ht="14.4" customHeight="1" thickBot="1" x14ac:dyDescent="0.35">
      <c r="A199" s="723" t="s">
        <v>520</v>
      </c>
      <c r="B199" s="701">
        <v>23514.204048504798</v>
      </c>
      <c r="C199" s="701">
        <v>22092.239089999999</v>
      </c>
      <c r="D199" s="702">
        <v>-1421.9649585048101</v>
      </c>
      <c r="E199" s="703">
        <v>0.93952740413500002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34003.421261892101</v>
      </c>
      <c r="C200" s="701">
        <v>33326.085079999997</v>
      </c>
      <c r="D200" s="702">
        <v>-677.33618189210404</v>
      </c>
      <c r="E200" s="703">
        <v>0.98008035201199994</v>
      </c>
      <c r="F200" s="701">
        <v>64401.227599089703</v>
      </c>
      <c r="G200" s="702">
        <v>10733.5379331816</v>
      </c>
      <c r="H200" s="704">
        <v>5360.01270999999</v>
      </c>
      <c r="I200" s="701">
        <v>10531.449979999999</v>
      </c>
      <c r="J200" s="702">
        <v>-202.08795318161901</v>
      </c>
      <c r="K200" s="705">
        <v>0.16352871478700001</v>
      </c>
    </row>
    <row r="201" spans="1:11" ht="14.4" customHeight="1" thickBot="1" x14ac:dyDescent="0.35">
      <c r="A201" s="722" t="s">
        <v>522</v>
      </c>
      <c r="B201" s="706">
        <v>0</v>
      </c>
      <c r="C201" s="706">
        <v>2404.43435</v>
      </c>
      <c r="D201" s="707">
        <v>2404.43435</v>
      </c>
      <c r="E201" s="708" t="s">
        <v>329</v>
      </c>
      <c r="F201" s="706">
        <v>0</v>
      </c>
      <c r="G201" s="707">
        <v>0</v>
      </c>
      <c r="H201" s="709">
        <v>791.98361999999895</v>
      </c>
      <c r="I201" s="706">
        <v>899.67617999999902</v>
      </c>
      <c r="J201" s="707">
        <v>899.67617999999902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789.13864999999998</v>
      </c>
      <c r="D202" s="702">
        <v>789.13864999999998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1615.2956999999999</v>
      </c>
      <c r="D203" s="702">
        <v>1615.2956999999999</v>
      </c>
      <c r="E203" s="711" t="s">
        <v>329</v>
      </c>
      <c r="F203" s="701">
        <v>0</v>
      </c>
      <c r="G203" s="702">
        <v>0</v>
      </c>
      <c r="H203" s="704">
        <v>791.98361999999895</v>
      </c>
      <c r="I203" s="701">
        <v>899.67617999999902</v>
      </c>
      <c r="J203" s="702">
        <v>899.67617999999902</v>
      </c>
      <c r="K203" s="712" t="s">
        <v>329</v>
      </c>
    </row>
    <row r="204" spans="1:11" ht="14.4" customHeight="1" thickBot="1" x14ac:dyDescent="0.35">
      <c r="A204" s="720" t="s">
        <v>525</v>
      </c>
      <c r="B204" s="701">
        <v>0.16884230028</v>
      </c>
      <c r="C204" s="701">
        <v>96.928719999999998</v>
      </c>
      <c r="D204" s="702">
        <v>96.759877699719993</v>
      </c>
      <c r="E204" s="703">
        <v>574.07841423175205</v>
      </c>
      <c r="F204" s="701">
        <v>41.305614016314998</v>
      </c>
      <c r="G204" s="702">
        <v>6.8842690027189999</v>
      </c>
      <c r="H204" s="704">
        <v>0.80851999999900004</v>
      </c>
      <c r="I204" s="701">
        <v>1.65849</v>
      </c>
      <c r="J204" s="702">
        <v>-5.2257790027190003</v>
      </c>
      <c r="K204" s="705">
        <v>4.0151684934000002E-2</v>
      </c>
    </row>
    <row r="205" spans="1:11" ht="14.4" customHeight="1" thickBot="1" x14ac:dyDescent="0.35">
      <c r="A205" s="721" t="s">
        <v>526</v>
      </c>
      <c r="B205" s="701">
        <v>0</v>
      </c>
      <c r="C205" s="701">
        <v>31.75</v>
      </c>
      <c r="D205" s="702">
        <v>31.75</v>
      </c>
      <c r="E205" s="711" t="s">
        <v>329</v>
      </c>
      <c r="F205" s="701">
        <v>40.703686039380997</v>
      </c>
      <c r="G205" s="702">
        <v>6.7839476732300001</v>
      </c>
      <c r="H205" s="704">
        <v>0.74999999999900002</v>
      </c>
      <c r="I205" s="701">
        <v>1.5</v>
      </c>
      <c r="J205" s="702">
        <v>-5.2839476732300001</v>
      </c>
      <c r="K205" s="705">
        <v>3.6851699341000001E-2</v>
      </c>
    </row>
    <row r="206" spans="1:11" ht="14.4" customHeight="1" thickBot="1" x14ac:dyDescent="0.35">
      <c r="A206" s="722" t="s">
        <v>527</v>
      </c>
      <c r="B206" s="706">
        <v>0</v>
      </c>
      <c r="C206" s="706">
        <v>31.75</v>
      </c>
      <c r="D206" s="707">
        <v>31.75</v>
      </c>
      <c r="E206" s="708" t="s">
        <v>329</v>
      </c>
      <c r="F206" s="706">
        <v>40.703686039380997</v>
      </c>
      <c r="G206" s="707">
        <v>6.7839476732300001</v>
      </c>
      <c r="H206" s="709">
        <v>0.74999999999900002</v>
      </c>
      <c r="I206" s="706">
        <v>1.5</v>
      </c>
      <c r="J206" s="707">
        <v>-5.2839476732300001</v>
      </c>
      <c r="K206" s="714">
        <v>3.6851699341000001E-2</v>
      </c>
    </row>
    <row r="207" spans="1:11" ht="14.4" customHeight="1" thickBot="1" x14ac:dyDescent="0.35">
      <c r="A207" s="723" t="s">
        <v>528</v>
      </c>
      <c r="B207" s="701">
        <v>0</v>
      </c>
      <c r="C207" s="701">
        <v>31.75</v>
      </c>
      <c r="D207" s="702">
        <v>31.75</v>
      </c>
      <c r="E207" s="711" t="s">
        <v>329</v>
      </c>
      <c r="F207" s="701">
        <v>40.703686039380997</v>
      </c>
      <c r="G207" s="702">
        <v>6.7839476732300001</v>
      </c>
      <c r="H207" s="704">
        <v>0.74999999999900002</v>
      </c>
      <c r="I207" s="701">
        <v>1.5</v>
      </c>
      <c r="J207" s="702">
        <v>-5.2839476732300001</v>
      </c>
      <c r="K207" s="705">
        <v>3.6851699341000001E-2</v>
      </c>
    </row>
    <row r="208" spans="1:11" ht="14.4" customHeight="1" thickBot="1" x14ac:dyDescent="0.35">
      <c r="A208" s="726" t="s">
        <v>529</v>
      </c>
      <c r="B208" s="706">
        <v>0.16884230028</v>
      </c>
      <c r="C208" s="706">
        <v>65.178719999999998</v>
      </c>
      <c r="D208" s="707">
        <v>65.009877699719993</v>
      </c>
      <c r="E208" s="713">
        <v>386.033120206842</v>
      </c>
      <c r="F208" s="706">
        <v>0.60192797693400002</v>
      </c>
      <c r="G208" s="707">
        <v>0.10032132948899999</v>
      </c>
      <c r="H208" s="709">
        <v>5.8519999998999997E-2</v>
      </c>
      <c r="I208" s="706">
        <v>0.15848999999999999</v>
      </c>
      <c r="J208" s="707">
        <v>5.8168670509999999E-2</v>
      </c>
      <c r="K208" s="714">
        <v>0.26330392683699999</v>
      </c>
    </row>
    <row r="209" spans="1:11" ht="14.4" customHeight="1" thickBot="1" x14ac:dyDescent="0.35">
      <c r="A209" s="722" t="s">
        <v>530</v>
      </c>
      <c r="B209" s="706">
        <v>0</v>
      </c>
      <c r="C209" s="706">
        <v>-8.77E-3</v>
      </c>
      <c r="D209" s="707">
        <v>-8.77E-3</v>
      </c>
      <c r="E209" s="708" t="s">
        <v>329</v>
      </c>
      <c r="F209" s="706">
        <v>-8.5077050470000002E-3</v>
      </c>
      <c r="G209" s="707">
        <v>-1.417950841E-3</v>
      </c>
      <c r="H209" s="709">
        <v>-2.7999999999999998E-4</v>
      </c>
      <c r="I209" s="706">
        <v>-3.1E-4</v>
      </c>
      <c r="J209" s="707">
        <v>1.107950841E-3</v>
      </c>
      <c r="K209" s="714">
        <v>3.6437558455999997E-2</v>
      </c>
    </row>
    <row r="210" spans="1:11" ht="14.4" customHeight="1" thickBot="1" x14ac:dyDescent="0.35">
      <c r="A210" s="723" t="s">
        <v>531</v>
      </c>
      <c r="B210" s="701">
        <v>0</v>
      </c>
      <c r="C210" s="701">
        <v>-8.77E-3</v>
      </c>
      <c r="D210" s="702">
        <v>-8.77E-3</v>
      </c>
      <c r="E210" s="711" t="s">
        <v>329</v>
      </c>
      <c r="F210" s="701">
        <v>-8.5077050470000002E-3</v>
      </c>
      <c r="G210" s="702">
        <v>-1.417950841E-3</v>
      </c>
      <c r="H210" s="704">
        <v>-2.7999999999999998E-4</v>
      </c>
      <c r="I210" s="701">
        <v>-3.1E-4</v>
      </c>
      <c r="J210" s="702">
        <v>1.107950841E-3</v>
      </c>
      <c r="K210" s="705">
        <v>3.6437558455999997E-2</v>
      </c>
    </row>
    <row r="211" spans="1:11" ht="14.4" customHeight="1" thickBot="1" x14ac:dyDescent="0.35">
      <c r="A211" s="722" t="s">
        <v>532</v>
      </c>
      <c r="B211" s="706">
        <v>0.16884230028</v>
      </c>
      <c r="C211" s="706">
        <v>65.187489999999997</v>
      </c>
      <c r="D211" s="707">
        <v>65.018647699720006</v>
      </c>
      <c r="E211" s="713">
        <v>386.08506216679802</v>
      </c>
      <c r="F211" s="706">
        <v>0.61043568198200004</v>
      </c>
      <c r="G211" s="707">
        <v>0.10173928033</v>
      </c>
      <c r="H211" s="709">
        <v>5.8799999998999999E-2</v>
      </c>
      <c r="I211" s="706">
        <v>0.1588</v>
      </c>
      <c r="J211" s="707">
        <v>5.7060719668999997E-2</v>
      </c>
      <c r="K211" s="714">
        <v>0.260142066866</v>
      </c>
    </row>
    <row r="212" spans="1:11" ht="14.4" customHeight="1" thickBot="1" x14ac:dyDescent="0.35">
      <c r="A212" s="723" t="s">
        <v>533</v>
      </c>
      <c r="B212" s="701">
        <v>0</v>
      </c>
      <c r="C212" s="701">
        <v>0.35</v>
      </c>
      <c r="D212" s="702">
        <v>0.35</v>
      </c>
      <c r="E212" s="711" t="s">
        <v>329</v>
      </c>
      <c r="F212" s="701">
        <v>0.28929243760399997</v>
      </c>
      <c r="G212" s="702">
        <v>4.8215406267000001E-2</v>
      </c>
      <c r="H212" s="704">
        <v>0</v>
      </c>
      <c r="I212" s="701">
        <v>0</v>
      </c>
      <c r="J212" s="702">
        <v>-4.8215406267000001E-2</v>
      </c>
      <c r="K212" s="705">
        <v>0</v>
      </c>
    </row>
    <row r="213" spans="1:11" ht="14.4" customHeight="1" thickBot="1" x14ac:dyDescent="0.35">
      <c r="A213" s="723" t="s">
        <v>534</v>
      </c>
      <c r="B213" s="701">
        <v>0.16884230028</v>
      </c>
      <c r="C213" s="701">
        <v>0.1507</v>
      </c>
      <c r="D213" s="702">
        <v>-1.8142300279999999E-2</v>
      </c>
      <c r="E213" s="703">
        <v>0.89254884439500004</v>
      </c>
      <c r="F213" s="701">
        <v>0.32114324437699998</v>
      </c>
      <c r="G213" s="702">
        <v>5.3523874062000001E-2</v>
      </c>
      <c r="H213" s="704">
        <v>5.8799999998999999E-2</v>
      </c>
      <c r="I213" s="701">
        <v>5.8799999998999999E-2</v>
      </c>
      <c r="J213" s="702">
        <v>5.2761259369999997E-3</v>
      </c>
      <c r="K213" s="705">
        <v>0.183095864631</v>
      </c>
    </row>
    <row r="214" spans="1:11" ht="14.4" customHeight="1" thickBot="1" x14ac:dyDescent="0.35">
      <c r="A214" s="723" t="s">
        <v>535</v>
      </c>
      <c r="B214" s="701">
        <v>0</v>
      </c>
      <c r="C214" s="701">
        <v>64.686790000000002</v>
      </c>
      <c r="D214" s="702">
        <v>64.686790000000002</v>
      </c>
      <c r="E214" s="711" t="s">
        <v>366</v>
      </c>
      <c r="F214" s="701">
        <v>0</v>
      </c>
      <c r="G214" s="702">
        <v>0</v>
      </c>
      <c r="H214" s="704">
        <v>0</v>
      </c>
      <c r="I214" s="701">
        <v>0.1</v>
      </c>
      <c r="J214" s="702">
        <v>0.1</v>
      </c>
      <c r="K214" s="712" t="s">
        <v>329</v>
      </c>
    </row>
    <row r="215" spans="1:11" ht="14.4" customHeight="1" thickBot="1" x14ac:dyDescent="0.35">
      <c r="A215" s="720" t="s">
        <v>536</v>
      </c>
      <c r="B215" s="701">
        <v>0</v>
      </c>
      <c r="C215" s="701">
        <v>0.17738999999999999</v>
      </c>
      <c r="D215" s="702">
        <v>0.17738999999999999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6" t="s">
        <v>537</v>
      </c>
      <c r="B216" s="706">
        <v>0</v>
      </c>
      <c r="C216" s="706">
        <v>0.17738999999999999</v>
      </c>
      <c r="D216" s="707">
        <v>0.17738999999999999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0.17738999999999999</v>
      </c>
      <c r="D217" s="707">
        <v>0.17738999999999999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0.17738999999999999</v>
      </c>
      <c r="D218" s="702">
        <v>0.17738999999999999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19" t="s">
        <v>540</v>
      </c>
      <c r="B219" s="701">
        <v>7351.5338247841</v>
      </c>
      <c r="C219" s="701">
        <v>9290.1906199999994</v>
      </c>
      <c r="D219" s="702">
        <v>1938.6567952159</v>
      </c>
      <c r="E219" s="703">
        <v>1.2637077977760001</v>
      </c>
      <c r="F219" s="701">
        <v>0</v>
      </c>
      <c r="G219" s="702">
        <v>0</v>
      </c>
      <c r="H219" s="704">
        <v>812.66882999999996</v>
      </c>
      <c r="I219" s="701">
        <v>1524.5878499999999</v>
      </c>
      <c r="J219" s="702">
        <v>1524.5878499999999</v>
      </c>
      <c r="K219" s="712" t="s">
        <v>366</v>
      </c>
    </row>
    <row r="220" spans="1:11" ht="14.4" customHeight="1" thickBot="1" x14ac:dyDescent="0.35">
      <c r="A220" s="724" t="s">
        <v>541</v>
      </c>
      <c r="B220" s="706">
        <v>7351.5338247841</v>
      </c>
      <c r="C220" s="706">
        <v>9290.1906199999994</v>
      </c>
      <c r="D220" s="707">
        <v>1938.6567952159</v>
      </c>
      <c r="E220" s="713">
        <v>1.2637077977760001</v>
      </c>
      <c r="F220" s="706">
        <v>0</v>
      </c>
      <c r="G220" s="707">
        <v>0</v>
      </c>
      <c r="H220" s="709">
        <v>812.66882999999996</v>
      </c>
      <c r="I220" s="706">
        <v>1524.5878499999999</v>
      </c>
      <c r="J220" s="707">
        <v>1524.5878499999999</v>
      </c>
      <c r="K220" s="710" t="s">
        <v>366</v>
      </c>
    </row>
    <row r="221" spans="1:11" ht="14.4" customHeight="1" thickBot="1" x14ac:dyDescent="0.35">
      <c r="A221" s="726" t="s">
        <v>54</v>
      </c>
      <c r="B221" s="706">
        <v>7351.5338247841</v>
      </c>
      <c r="C221" s="706">
        <v>9290.1906199999994</v>
      </c>
      <c r="D221" s="707">
        <v>1938.6567952159</v>
      </c>
      <c r="E221" s="713">
        <v>1.2637077977760001</v>
      </c>
      <c r="F221" s="706">
        <v>0</v>
      </c>
      <c r="G221" s="707">
        <v>0</v>
      </c>
      <c r="H221" s="709">
        <v>812.66882999999996</v>
      </c>
      <c r="I221" s="706">
        <v>1524.5878499999999</v>
      </c>
      <c r="J221" s="707">
        <v>1524.5878499999999</v>
      </c>
      <c r="K221" s="710" t="s">
        <v>366</v>
      </c>
    </row>
    <row r="222" spans="1:11" ht="14.4" customHeight="1" thickBot="1" x14ac:dyDescent="0.35">
      <c r="A222" s="725" t="s">
        <v>542</v>
      </c>
      <c r="B222" s="701">
        <v>0</v>
      </c>
      <c r="C222" s="701">
        <v>119.34974</v>
      </c>
      <c r="D222" s="702">
        <v>119.34974</v>
      </c>
      <c r="E222" s="711" t="s">
        <v>366</v>
      </c>
      <c r="F222" s="701">
        <v>0</v>
      </c>
      <c r="G222" s="702">
        <v>0</v>
      </c>
      <c r="H222" s="704">
        <v>14.33671</v>
      </c>
      <c r="I222" s="701">
        <v>25.274419999999999</v>
      </c>
      <c r="J222" s="702">
        <v>25.274419999999999</v>
      </c>
      <c r="K222" s="712" t="s">
        <v>366</v>
      </c>
    </row>
    <row r="223" spans="1:11" ht="14.4" customHeight="1" thickBot="1" x14ac:dyDescent="0.35">
      <c r="A223" s="723" t="s">
        <v>543</v>
      </c>
      <c r="B223" s="701">
        <v>0</v>
      </c>
      <c r="C223" s="701">
        <v>119.34974</v>
      </c>
      <c r="D223" s="702">
        <v>119.34974</v>
      </c>
      <c r="E223" s="711" t="s">
        <v>366</v>
      </c>
      <c r="F223" s="701">
        <v>0</v>
      </c>
      <c r="G223" s="702">
        <v>0</v>
      </c>
      <c r="H223" s="704">
        <v>14.33671</v>
      </c>
      <c r="I223" s="701">
        <v>25.274419999999999</v>
      </c>
      <c r="J223" s="702">
        <v>25.274419999999999</v>
      </c>
      <c r="K223" s="712" t="s">
        <v>366</v>
      </c>
    </row>
    <row r="224" spans="1:11" ht="14.4" customHeight="1" thickBot="1" x14ac:dyDescent="0.35">
      <c r="A224" s="722" t="s">
        <v>544</v>
      </c>
      <c r="B224" s="706">
        <v>115.023275858147</v>
      </c>
      <c r="C224" s="706">
        <v>49.830500000000001</v>
      </c>
      <c r="D224" s="707">
        <v>-65.192775858146007</v>
      </c>
      <c r="E224" s="713">
        <v>0.43322101225300003</v>
      </c>
      <c r="F224" s="706">
        <v>0</v>
      </c>
      <c r="G224" s="707">
        <v>0</v>
      </c>
      <c r="H224" s="709">
        <v>5.5824999999999996</v>
      </c>
      <c r="I224" s="706">
        <v>9.1950000000000003</v>
      </c>
      <c r="J224" s="707">
        <v>9.1950000000000003</v>
      </c>
      <c r="K224" s="710" t="s">
        <v>366</v>
      </c>
    </row>
    <row r="225" spans="1:11" ht="14.4" customHeight="1" thickBot="1" x14ac:dyDescent="0.35">
      <c r="A225" s="723" t="s">
        <v>545</v>
      </c>
      <c r="B225" s="701">
        <v>115.023275858147</v>
      </c>
      <c r="C225" s="701">
        <v>49.830500000000001</v>
      </c>
      <c r="D225" s="702">
        <v>-65.192775858146007</v>
      </c>
      <c r="E225" s="703">
        <v>0.43322101225300003</v>
      </c>
      <c r="F225" s="701">
        <v>0</v>
      </c>
      <c r="G225" s="702">
        <v>0</v>
      </c>
      <c r="H225" s="704">
        <v>5.5824999999999996</v>
      </c>
      <c r="I225" s="701">
        <v>9.1950000000000003</v>
      </c>
      <c r="J225" s="702">
        <v>9.1950000000000003</v>
      </c>
      <c r="K225" s="712" t="s">
        <v>366</v>
      </c>
    </row>
    <row r="226" spans="1:11" ht="14.4" customHeight="1" thickBot="1" x14ac:dyDescent="0.35">
      <c r="A226" s="722" t="s">
        <v>546</v>
      </c>
      <c r="B226" s="706">
        <v>83.347174934690003</v>
      </c>
      <c r="C226" s="706">
        <v>66.511520000000004</v>
      </c>
      <c r="D226" s="707">
        <v>-16.835654934690002</v>
      </c>
      <c r="E226" s="713">
        <v>0.79800569187899995</v>
      </c>
      <c r="F226" s="706">
        <v>0</v>
      </c>
      <c r="G226" s="707">
        <v>0</v>
      </c>
      <c r="H226" s="709">
        <v>3.2881</v>
      </c>
      <c r="I226" s="706">
        <v>8.6286199999999997</v>
      </c>
      <c r="J226" s="707">
        <v>8.6286199999999997</v>
      </c>
      <c r="K226" s="710" t="s">
        <v>366</v>
      </c>
    </row>
    <row r="227" spans="1:11" ht="14.4" customHeight="1" thickBot="1" x14ac:dyDescent="0.35">
      <c r="A227" s="723" t="s">
        <v>547</v>
      </c>
      <c r="B227" s="701">
        <v>55.556951747602</v>
      </c>
      <c r="C227" s="701">
        <v>45.613999999999997</v>
      </c>
      <c r="D227" s="702">
        <v>-9.9429517476020006</v>
      </c>
      <c r="E227" s="703">
        <v>0.82103136628499995</v>
      </c>
      <c r="F227" s="701">
        <v>0</v>
      </c>
      <c r="G227" s="702">
        <v>0</v>
      </c>
      <c r="H227" s="704">
        <v>1.48</v>
      </c>
      <c r="I227" s="701">
        <v>5.18</v>
      </c>
      <c r="J227" s="702">
        <v>5.18</v>
      </c>
      <c r="K227" s="712" t="s">
        <v>366</v>
      </c>
    </row>
    <row r="228" spans="1:11" ht="14.4" customHeight="1" thickBot="1" x14ac:dyDescent="0.35">
      <c r="A228" s="723" t="s">
        <v>548</v>
      </c>
      <c r="B228" s="701">
        <v>27.790223187087001</v>
      </c>
      <c r="C228" s="701">
        <v>20.89752</v>
      </c>
      <c r="D228" s="702">
        <v>-6.8927031870870001</v>
      </c>
      <c r="E228" s="703">
        <v>0.75197380961299998</v>
      </c>
      <c r="F228" s="701">
        <v>0</v>
      </c>
      <c r="G228" s="702">
        <v>0</v>
      </c>
      <c r="H228" s="704">
        <v>1.8081</v>
      </c>
      <c r="I228" s="701">
        <v>3.44862</v>
      </c>
      <c r="J228" s="702">
        <v>3.44862</v>
      </c>
      <c r="K228" s="712" t="s">
        <v>366</v>
      </c>
    </row>
    <row r="229" spans="1:11" ht="14.4" customHeight="1" thickBot="1" x14ac:dyDescent="0.35">
      <c r="A229" s="722" t="s">
        <v>549</v>
      </c>
      <c r="B229" s="706">
        <v>681.85742145658503</v>
      </c>
      <c r="C229" s="706">
        <v>918.91328999999996</v>
      </c>
      <c r="D229" s="707">
        <v>237.05586854341499</v>
      </c>
      <c r="E229" s="713">
        <v>1.3476619320750001</v>
      </c>
      <c r="F229" s="706">
        <v>0</v>
      </c>
      <c r="G229" s="707">
        <v>0</v>
      </c>
      <c r="H229" s="709">
        <v>78.647130000000004</v>
      </c>
      <c r="I229" s="706">
        <v>158.69692000000001</v>
      </c>
      <c r="J229" s="707">
        <v>158.69692000000001</v>
      </c>
      <c r="K229" s="710" t="s">
        <v>366</v>
      </c>
    </row>
    <row r="230" spans="1:11" ht="14.4" customHeight="1" thickBot="1" x14ac:dyDescent="0.35">
      <c r="A230" s="723" t="s">
        <v>550</v>
      </c>
      <c r="B230" s="701">
        <v>681.85742145658503</v>
      </c>
      <c r="C230" s="701">
        <v>918.91328999999996</v>
      </c>
      <c r="D230" s="702">
        <v>237.05586854341499</v>
      </c>
      <c r="E230" s="703">
        <v>1.3476619320750001</v>
      </c>
      <c r="F230" s="701">
        <v>0</v>
      </c>
      <c r="G230" s="702">
        <v>0</v>
      </c>
      <c r="H230" s="704">
        <v>78.647130000000004</v>
      </c>
      <c r="I230" s="701">
        <v>158.69692000000001</v>
      </c>
      <c r="J230" s="702">
        <v>158.69692000000001</v>
      </c>
      <c r="K230" s="712" t="s">
        <v>366</v>
      </c>
    </row>
    <row r="231" spans="1:11" ht="14.4" customHeight="1" thickBot="1" x14ac:dyDescent="0.35">
      <c r="A231" s="722" t="s">
        <v>551</v>
      </c>
      <c r="B231" s="706">
        <v>0</v>
      </c>
      <c r="C231" s="706">
        <v>2.6459999999999999</v>
      </c>
      <c r="D231" s="707">
        <v>2.6459999999999999</v>
      </c>
      <c r="E231" s="708" t="s">
        <v>366</v>
      </c>
      <c r="F231" s="706">
        <v>0</v>
      </c>
      <c r="G231" s="707">
        <v>0</v>
      </c>
      <c r="H231" s="709">
        <v>4.3999999999999997E-2</v>
      </c>
      <c r="I231" s="706">
        <v>0.314</v>
      </c>
      <c r="J231" s="707">
        <v>0.314</v>
      </c>
      <c r="K231" s="710" t="s">
        <v>366</v>
      </c>
    </row>
    <row r="232" spans="1:11" ht="14.4" customHeight="1" thickBot="1" x14ac:dyDescent="0.35">
      <c r="A232" s="723" t="s">
        <v>552</v>
      </c>
      <c r="B232" s="701">
        <v>0</v>
      </c>
      <c r="C232" s="701">
        <v>2.6459999999999999</v>
      </c>
      <c r="D232" s="702">
        <v>2.6459999999999999</v>
      </c>
      <c r="E232" s="711" t="s">
        <v>366</v>
      </c>
      <c r="F232" s="701">
        <v>0</v>
      </c>
      <c r="G232" s="702">
        <v>0</v>
      </c>
      <c r="H232" s="704">
        <v>4.3999999999999997E-2</v>
      </c>
      <c r="I232" s="701">
        <v>0.314</v>
      </c>
      <c r="J232" s="702">
        <v>0.314</v>
      </c>
      <c r="K232" s="712" t="s">
        <v>366</v>
      </c>
    </row>
    <row r="233" spans="1:11" ht="14.4" customHeight="1" thickBot="1" x14ac:dyDescent="0.35">
      <c r="A233" s="722" t="s">
        <v>553</v>
      </c>
      <c r="B233" s="706">
        <v>928.8591032521</v>
      </c>
      <c r="C233" s="706">
        <v>777.96713</v>
      </c>
      <c r="D233" s="707">
        <v>-150.8919732521</v>
      </c>
      <c r="E233" s="713">
        <v>0.83755127906500004</v>
      </c>
      <c r="F233" s="706">
        <v>0</v>
      </c>
      <c r="G233" s="707">
        <v>0</v>
      </c>
      <c r="H233" s="709">
        <v>74.892060000000001</v>
      </c>
      <c r="I233" s="706">
        <v>167.02574999999999</v>
      </c>
      <c r="J233" s="707">
        <v>167.02574999999999</v>
      </c>
      <c r="K233" s="710" t="s">
        <v>366</v>
      </c>
    </row>
    <row r="234" spans="1:11" ht="14.4" customHeight="1" thickBot="1" x14ac:dyDescent="0.35">
      <c r="A234" s="723" t="s">
        <v>554</v>
      </c>
      <c r="B234" s="701">
        <v>928.8591032521</v>
      </c>
      <c r="C234" s="701">
        <v>777.96713</v>
      </c>
      <c r="D234" s="702">
        <v>-150.8919732521</v>
      </c>
      <c r="E234" s="703">
        <v>0.83755127906500004</v>
      </c>
      <c r="F234" s="701">
        <v>0</v>
      </c>
      <c r="G234" s="702">
        <v>0</v>
      </c>
      <c r="H234" s="704">
        <v>74.892060000000001</v>
      </c>
      <c r="I234" s="701">
        <v>167.02574999999999</v>
      </c>
      <c r="J234" s="702">
        <v>167.02574999999999</v>
      </c>
      <c r="K234" s="712" t="s">
        <v>366</v>
      </c>
    </row>
    <row r="235" spans="1:11" ht="14.4" customHeight="1" thickBot="1" x14ac:dyDescent="0.35">
      <c r="A235" s="722" t="s">
        <v>555</v>
      </c>
      <c r="B235" s="706">
        <v>0</v>
      </c>
      <c r="C235" s="706">
        <v>1159.26359</v>
      </c>
      <c r="D235" s="707">
        <v>1159.26359</v>
      </c>
      <c r="E235" s="708" t="s">
        <v>366</v>
      </c>
      <c r="F235" s="706">
        <v>0</v>
      </c>
      <c r="G235" s="707">
        <v>0</v>
      </c>
      <c r="H235" s="709">
        <v>74.664280000000005</v>
      </c>
      <c r="I235" s="706">
        <v>155.08562000000001</v>
      </c>
      <c r="J235" s="707">
        <v>155.08562000000001</v>
      </c>
      <c r="K235" s="710" t="s">
        <v>366</v>
      </c>
    </row>
    <row r="236" spans="1:11" ht="14.4" customHeight="1" thickBot="1" x14ac:dyDescent="0.35">
      <c r="A236" s="723" t="s">
        <v>556</v>
      </c>
      <c r="B236" s="701">
        <v>0</v>
      </c>
      <c r="C236" s="701">
        <v>1159.26359</v>
      </c>
      <c r="D236" s="702">
        <v>1159.26359</v>
      </c>
      <c r="E236" s="711" t="s">
        <v>366</v>
      </c>
      <c r="F236" s="701">
        <v>0</v>
      </c>
      <c r="G236" s="702">
        <v>0</v>
      </c>
      <c r="H236" s="704">
        <v>74.664280000000005</v>
      </c>
      <c r="I236" s="701">
        <v>155.08562000000001</v>
      </c>
      <c r="J236" s="702">
        <v>155.08562000000001</v>
      </c>
      <c r="K236" s="712" t="s">
        <v>366</v>
      </c>
    </row>
    <row r="237" spans="1:11" ht="14.4" customHeight="1" thickBot="1" x14ac:dyDescent="0.35">
      <c r="A237" s="722" t="s">
        <v>557</v>
      </c>
      <c r="B237" s="706">
        <v>5542.4468492825799</v>
      </c>
      <c r="C237" s="706">
        <v>6195.70885</v>
      </c>
      <c r="D237" s="707">
        <v>653.26200071742505</v>
      </c>
      <c r="E237" s="713">
        <v>1.1178652711479999</v>
      </c>
      <c r="F237" s="706">
        <v>0</v>
      </c>
      <c r="G237" s="707">
        <v>0</v>
      </c>
      <c r="H237" s="709">
        <v>561.21405000000004</v>
      </c>
      <c r="I237" s="706">
        <v>1000.36752</v>
      </c>
      <c r="J237" s="707">
        <v>1000.36752</v>
      </c>
      <c r="K237" s="710" t="s">
        <v>366</v>
      </c>
    </row>
    <row r="238" spans="1:11" ht="14.4" customHeight="1" thickBot="1" x14ac:dyDescent="0.35">
      <c r="A238" s="723" t="s">
        <v>558</v>
      </c>
      <c r="B238" s="701">
        <v>5542.4468492825799</v>
      </c>
      <c r="C238" s="701">
        <v>6195.70885</v>
      </c>
      <c r="D238" s="702">
        <v>653.26200071742505</v>
      </c>
      <c r="E238" s="703">
        <v>1.1178652711479999</v>
      </c>
      <c r="F238" s="701">
        <v>0</v>
      </c>
      <c r="G238" s="702">
        <v>0</v>
      </c>
      <c r="H238" s="704">
        <v>561.21405000000004</v>
      </c>
      <c r="I238" s="701">
        <v>1000.36752</v>
      </c>
      <c r="J238" s="702">
        <v>1000.36752</v>
      </c>
      <c r="K238" s="712" t="s">
        <v>366</v>
      </c>
    </row>
    <row r="239" spans="1:11" ht="14.4" customHeight="1" thickBot="1" x14ac:dyDescent="0.35">
      <c r="A239" s="719" t="s">
        <v>559</v>
      </c>
      <c r="B239" s="701">
        <v>0</v>
      </c>
      <c r="C239" s="701">
        <v>33.268979999999999</v>
      </c>
      <c r="D239" s="702">
        <v>33.268979999999999</v>
      </c>
      <c r="E239" s="711" t="s">
        <v>329</v>
      </c>
      <c r="F239" s="701">
        <v>0</v>
      </c>
      <c r="G239" s="702">
        <v>0</v>
      </c>
      <c r="H239" s="704">
        <v>0.48074</v>
      </c>
      <c r="I239" s="701">
        <v>1.8763099999999999</v>
      </c>
      <c r="J239" s="702">
        <v>1.8763099999999999</v>
      </c>
      <c r="K239" s="712" t="s">
        <v>366</v>
      </c>
    </row>
    <row r="240" spans="1:11" ht="14.4" customHeight="1" thickBot="1" x14ac:dyDescent="0.35">
      <c r="A240" s="724" t="s">
        <v>560</v>
      </c>
      <c r="B240" s="706">
        <v>0</v>
      </c>
      <c r="C240" s="706">
        <v>33.268979999999999</v>
      </c>
      <c r="D240" s="707">
        <v>33.268979999999999</v>
      </c>
      <c r="E240" s="708" t="s">
        <v>329</v>
      </c>
      <c r="F240" s="706">
        <v>0</v>
      </c>
      <c r="G240" s="707">
        <v>0</v>
      </c>
      <c r="H240" s="709">
        <v>0.48074</v>
      </c>
      <c r="I240" s="706">
        <v>1.8763099999999999</v>
      </c>
      <c r="J240" s="707">
        <v>1.8763099999999999</v>
      </c>
      <c r="K240" s="710" t="s">
        <v>366</v>
      </c>
    </row>
    <row r="241" spans="1:11" ht="14.4" customHeight="1" thickBot="1" x14ac:dyDescent="0.35">
      <c r="A241" s="726" t="s">
        <v>561</v>
      </c>
      <c r="B241" s="706">
        <v>0</v>
      </c>
      <c r="C241" s="706">
        <v>33.268979999999999</v>
      </c>
      <c r="D241" s="707">
        <v>33.268979999999999</v>
      </c>
      <c r="E241" s="708" t="s">
        <v>329</v>
      </c>
      <c r="F241" s="706">
        <v>0</v>
      </c>
      <c r="G241" s="707">
        <v>0</v>
      </c>
      <c r="H241" s="709">
        <v>0.48074</v>
      </c>
      <c r="I241" s="706">
        <v>1.8763099999999999</v>
      </c>
      <c r="J241" s="707">
        <v>1.8763099999999999</v>
      </c>
      <c r="K241" s="710" t="s">
        <v>366</v>
      </c>
    </row>
    <row r="242" spans="1:11" ht="14.4" customHeight="1" thickBot="1" x14ac:dyDescent="0.35">
      <c r="A242" s="722" t="s">
        <v>562</v>
      </c>
      <c r="B242" s="706">
        <v>0</v>
      </c>
      <c r="C242" s="706">
        <v>33.268979999999999</v>
      </c>
      <c r="D242" s="707">
        <v>33.268979999999999</v>
      </c>
      <c r="E242" s="708" t="s">
        <v>366</v>
      </c>
      <c r="F242" s="706">
        <v>0</v>
      </c>
      <c r="G242" s="707">
        <v>0</v>
      </c>
      <c r="H242" s="709">
        <v>0.48074</v>
      </c>
      <c r="I242" s="706">
        <v>1.8763099999999999</v>
      </c>
      <c r="J242" s="707">
        <v>1.8763099999999999</v>
      </c>
      <c r="K242" s="710" t="s">
        <v>366</v>
      </c>
    </row>
    <row r="243" spans="1:11" ht="14.4" customHeight="1" thickBot="1" x14ac:dyDescent="0.35">
      <c r="A243" s="723" t="s">
        <v>563</v>
      </c>
      <c r="B243" s="701">
        <v>0</v>
      </c>
      <c r="C243" s="701">
        <v>9.7539800000000003</v>
      </c>
      <c r="D243" s="702">
        <v>9.7539800000000003</v>
      </c>
      <c r="E243" s="711" t="s">
        <v>366</v>
      </c>
      <c r="F243" s="701">
        <v>0</v>
      </c>
      <c r="G243" s="702">
        <v>0</v>
      </c>
      <c r="H243" s="704">
        <v>0.48074</v>
      </c>
      <c r="I243" s="701">
        <v>1.8763099999999999</v>
      </c>
      <c r="J243" s="702">
        <v>1.8763099999999999</v>
      </c>
      <c r="K243" s="712" t="s">
        <v>366</v>
      </c>
    </row>
    <row r="244" spans="1:11" ht="14.4" customHeight="1" thickBot="1" x14ac:dyDescent="0.35">
      <c r="A244" s="723" t="s">
        <v>564</v>
      </c>
      <c r="B244" s="701">
        <v>0</v>
      </c>
      <c r="C244" s="701">
        <v>23.515000000000001</v>
      </c>
      <c r="D244" s="702">
        <v>23.515000000000001</v>
      </c>
      <c r="E244" s="711" t="s">
        <v>366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2</v>
      </c>
    </row>
    <row r="245" spans="1:11" ht="14.4" customHeight="1" thickBot="1" x14ac:dyDescent="0.35">
      <c r="A245" s="727"/>
      <c r="B245" s="701">
        <v>-30100.768560824301</v>
      </c>
      <c r="C245" s="701">
        <v>-33975.918450000099</v>
      </c>
      <c r="D245" s="702">
        <v>-3875.1498891757801</v>
      </c>
      <c r="E245" s="703">
        <v>1.1287392340610001</v>
      </c>
      <c r="F245" s="701">
        <v>-21115.789742214201</v>
      </c>
      <c r="G245" s="702">
        <v>-3519.2982903690299</v>
      </c>
      <c r="H245" s="704">
        <v>-1210.7010800000201</v>
      </c>
      <c r="I245" s="701">
        <v>-3397.9990500000299</v>
      </c>
      <c r="J245" s="702">
        <v>121.299240369</v>
      </c>
      <c r="K245" s="705">
        <v>0.16092218626300001</v>
      </c>
    </row>
    <row r="246" spans="1:11" ht="14.4" customHeight="1" thickBot="1" x14ac:dyDescent="0.35">
      <c r="A246" s="728" t="s">
        <v>66</v>
      </c>
      <c r="B246" s="715">
        <v>-30100.768560824301</v>
      </c>
      <c r="C246" s="715">
        <v>-33975.918450000099</v>
      </c>
      <c r="D246" s="716">
        <v>-3875.1498891757901</v>
      </c>
      <c r="E246" s="717" t="s">
        <v>329</v>
      </c>
      <c r="F246" s="715">
        <v>-21115.789742214201</v>
      </c>
      <c r="G246" s="716">
        <v>-3519.2982903690299</v>
      </c>
      <c r="H246" s="715">
        <v>-1210.7010800000201</v>
      </c>
      <c r="I246" s="715">
        <v>-3397.9990500000299</v>
      </c>
      <c r="J246" s="716">
        <v>121.299240369001</v>
      </c>
      <c r="K246" s="718">
        <v>0.16092218626300001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138.03432000000001</v>
      </c>
      <c r="D6" s="731">
        <v>149.78178</v>
      </c>
      <c r="E6" s="731"/>
      <c r="F6" s="731">
        <v>141.69500000000002</v>
      </c>
      <c r="G6" s="731">
        <v>191.72348681640625</v>
      </c>
      <c r="H6" s="731">
        <v>-50.028486816406229</v>
      </c>
      <c r="I6" s="732">
        <v>0.73905916459618048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0</v>
      </c>
      <c r="D7" s="731">
        <v>0</v>
      </c>
      <c r="E7" s="731"/>
      <c r="F7" s="731">
        <v>4.0805800000000003</v>
      </c>
      <c r="G7" s="731">
        <v>3.3333332519531247</v>
      </c>
      <c r="H7" s="731">
        <v>0.74724674804687563</v>
      </c>
      <c r="I7" s="732">
        <v>1.2241740298870616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0.78245000000000009</v>
      </c>
      <c r="D8" s="731">
        <v>0</v>
      </c>
      <c r="E8" s="731"/>
      <c r="F8" s="731">
        <v>0.65829999999999989</v>
      </c>
      <c r="G8" s="731">
        <v>1.6666667175292971</v>
      </c>
      <c r="H8" s="731">
        <v>-1.0083667175292972</v>
      </c>
      <c r="I8" s="732">
        <v>0.39497998794616723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44.233719999999998</v>
      </c>
      <c r="D9" s="731">
        <v>9.1577599999999997</v>
      </c>
      <c r="E9" s="731"/>
      <c r="F9" s="731">
        <v>30.137799999999999</v>
      </c>
      <c r="G9" s="731">
        <v>33.333333007812499</v>
      </c>
      <c r="H9" s="731">
        <v>-3.1955330078125002</v>
      </c>
      <c r="I9" s="732">
        <v>0.90413400882943362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567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56.210380000000015</v>
      </c>
      <c r="D11" s="731">
        <v>115.05576000000001</v>
      </c>
      <c r="E11" s="731"/>
      <c r="F11" s="731">
        <v>45.415649999999999</v>
      </c>
      <c r="G11" s="731">
        <v>113.33333398437499</v>
      </c>
      <c r="H11" s="731">
        <v>-67.917683984374989</v>
      </c>
      <c r="I11" s="732">
        <v>0.40072632122744534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0.66605000000000003</v>
      </c>
      <c r="D12" s="731">
        <v>0.53239999999999998</v>
      </c>
      <c r="E12" s="731"/>
      <c r="F12" s="731">
        <v>0.14849999999999999</v>
      </c>
      <c r="G12" s="731">
        <v>0.83333331298828117</v>
      </c>
      <c r="H12" s="731">
        <v>-0.68483331298828121</v>
      </c>
      <c r="I12" s="732">
        <v>0.17820000435058606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2.8980000000000001</v>
      </c>
      <c r="D13" s="731">
        <v>2.76</v>
      </c>
      <c r="E13" s="731"/>
      <c r="F13" s="731">
        <v>1.6560000000000001</v>
      </c>
      <c r="G13" s="731">
        <v>3.3333332519531251</v>
      </c>
      <c r="H13" s="731">
        <v>-1.677333251953125</v>
      </c>
      <c r="I13" s="732">
        <v>0.49680001212890657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383.16381000000007</v>
      </c>
      <c r="D14" s="731">
        <v>277.28769999999997</v>
      </c>
      <c r="E14" s="731"/>
      <c r="F14" s="731">
        <v>223.79183000000003</v>
      </c>
      <c r="G14" s="731">
        <v>347.55682034301753</v>
      </c>
      <c r="H14" s="731">
        <v>-123.7649903430175</v>
      </c>
      <c r="I14" s="732">
        <v>0.64389998095600898</v>
      </c>
      <c r="J14" s="733" t="s">
        <v>577</v>
      </c>
    </row>
    <row r="16" spans="1:10" ht="14.4" customHeight="1" x14ac:dyDescent="0.3">
      <c r="A16" s="729" t="s">
        <v>565</v>
      </c>
      <c r="B16" s="730" t="s">
        <v>566</v>
      </c>
      <c r="C16" s="731" t="s">
        <v>567</v>
      </c>
      <c r="D16" s="731" t="s">
        <v>567</v>
      </c>
      <c r="E16" s="731"/>
      <c r="F16" s="731" t="s">
        <v>567</v>
      </c>
      <c r="G16" s="731" t="s">
        <v>567</v>
      </c>
      <c r="H16" s="731" t="s">
        <v>567</v>
      </c>
      <c r="I16" s="732" t="s">
        <v>567</v>
      </c>
      <c r="J16" s="733" t="s">
        <v>73</v>
      </c>
    </row>
    <row r="17" spans="1:10" ht="14.4" customHeight="1" x14ac:dyDescent="0.3">
      <c r="A17" s="729" t="s">
        <v>578</v>
      </c>
      <c r="B17" s="730" t="s">
        <v>579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0</v>
      </c>
    </row>
    <row r="18" spans="1:10" ht="14.4" customHeight="1" x14ac:dyDescent="0.3">
      <c r="A18" s="729" t="s">
        <v>578</v>
      </c>
      <c r="B18" s="730" t="s">
        <v>568</v>
      </c>
      <c r="C18" s="731">
        <v>73.733029999999999</v>
      </c>
      <c r="D18" s="731">
        <v>97.942440000000005</v>
      </c>
      <c r="E18" s="731"/>
      <c r="F18" s="731">
        <v>84.244230000000016</v>
      </c>
      <c r="G18" s="731">
        <v>101</v>
      </c>
      <c r="H18" s="731">
        <v>-16.755769999999984</v>
      </c>
      <c r="I18" s="732">
        <v>0.83410128712871301</v>
      </c>
      <c r="J18" s="733" t="s">
        <v>1</v>
      </c>
    </row>
    <row r="19" spans="1:10" ht="14.4" customHeight="1" x14ac:dyDescent="0.3">
      <c r="A19" s="729" t="s">
        <v>578</v>
      </c>
      <c r="B19" s="730" t="s">
        <v>569</v>
      </c>
      <c r="C19" s="731">
        <v>0</v>
      </c>
      <c r="D19" s="731">
        <v>0</v>
      </c>
      <c r="E19" s="731"/>
      <c r="F19" s="731">
        <v>0</v>
      </c>
      <c r="G19" s="731">
        <v>1</v>
      </c>
      <c r="H19" s="731">
        <v>-1</v>
      </c>
      <c r="I19" s="732">
        <v>0</v>
      </c>
      <c r="J19" s="733" t="s">
        <v>1</v>
      </c>
    </row>
    <row r="20" spans="1:10" ht="14.4" customHeight="1" x14ac:dyDescent="0.3">
      <c r="A20" s="729" t="s">
        <v>578</v>
      </c>
      <c r="B20" s="730" t="s">
        <v>570</v>
      </c>
      <c r="C20" s="731">
        <v>0</v>
      </c>
      <c r="D20" s="731">
        <v>0</v>
      </c>
      <c r="E20" s="731"/>
      <c r="F20" s="731">
        <v>0.32945999999999998</v>
      </c>
      <c r="G20" s="731">
        <v>1</v>
      </c>
      <c r="H20" s="731">
        <v>-0.67054000000000002</v>
      </c>
      <c r="I20" s="732">
        <v>0.32945999999999998</v>
      </c>
      <c r="J20" s="733" t="s">
        <v>1</v>
      </c>
    </row>
    <row r="21" spans="1:10" ht="14.4" customHeight="1" x14ac:dyDescent="0.3">
      <c r="A21" s="729" t="s">
        <v>578</v>
      </c>
      <c r="B21" s="730" t="s">
        <v>571</v>
      </c>
      <c r="C21" s="731">
        <v>0</v>
      </c>
      <c r="D21" s="731">
        <v>0</v>
      </c>
      <c r="E21" s="731"/>
      <c r="F21" s="731">
        <v>21.527000000000001</v>
      </c>
      <c r="G21" s="731">
        <v>16</v>
      </c>
      <c r="H21" s="731">
        <v>5.527000000000001</v>
      </c>
      <c r="I21" s="732">
        <v>1.3454375000000001</v>
      </c>
      <c r="J21" s="733" t="s">
        <v>1</v>
      </c>
    </row>
    <row r="22" spans="1:10" ht="14.4" customHeight="1" x14ac:dyDescent="0.3">
      <c r="A22" s="729" t="s">
        <v>578</v>
      </c>
      <c r="B22" s="730" t="s">
        <v>572</v>
      </c>
      <c r="C22" s="731">
        <v>140.33889000000002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567</v>
      </c>
      <c r="J22" s="733" t="s">
        <v>1</v>
      </c>
    </row>
    <row r="23" spans="1:10" ht="14.4" customHeight="1" x14ac:dyDescent="0.3">
      <c r="A23" s="729" t="s">
        <v>578</v>
      </c>
      <c r="B23" s="730" t="s">
        <v>573</v>
      </c>
      <c r="C23" s="731">
        <v>38.553200000000011</v>
      </c>
      <c r="D23" s="731">
        <v>97.032560000000004</v>
      </c>
      <c r="E23" s="731"/>
      <c r="F23" s="731">
        <v>29.774339999999995</v>
      </c>
      <c r="G23" s="731">
        <v>97</v>
      </c>
      <c r="H23" s="731">
        <v>-67.225660000000005</v>
      </c>
      <c r="I23" s="732">
        <v>0.30695195876288656</v>
      </c>
      <c r="J23" s="733" t="s">
        <v>1</v>
      </c>
    </row>
    <row r="24" spans="1:10" ht="14.4" customHeight="1" x14ac:dyDescent="0.3">
      <c r="A24" s="729" t="s">
        <v>578</v>
      </c>
      <c r="B24" s="730" t="s">
        <v>574</v>
      </c>
      <c r="C24" s="731">
        <v>0.11165</v>
      </c>
      <c r="D24" s="731">
        <v>0</v>
      </c>
      <c r="E24" s="731"/>
      <c r="F24" s="731">
        <v>0</v>
      </c>
      <c r="G24" s="731">
        <v>1</v>
      </c>
      <c r="H24" s="731">
        <v>-1</v>
      </c>
      <c r="I24" s="732">
        <v>0</v>
      </c>
      <c r="J24" s="733" t="s">
        <v>1</v>
      </c>
    </row>
    <row r="25" spans="1:10" ht="14.4" customHeight="1" x14ac:dyDescent="0.3">
      <c r="A25" s="729" t="s">
        <v>578</v>
      </c>
      <c r="B25" s="730" t="s">
        <v>580</v>
      </c>
      <c r="C25" s="731">
        <v>252.73677000000004</v>
      </c>
      <c r="D25" s="731">
        <v>194.97500000000002</v>
      </c>
      <c r="E25" s="731"/>
      <c r="F25" s="731">
        <v>135.87503000000001</v>
      </c>
      <c r="G25" s="731">
        <v>216</v>
      </c>
      <c r="H25" s="731">
        <v>-80.12496999999999</v>
      </c>
      <c r="I25" s="732">
        <v>0.62905106481481488</v>
      </c>
      <c r="J25" s="733" t="s">
        <v>581</v>
      </c>
    </row>
    <row r="26" spans="1:10" ht="14.4" customHeight="1" x14ac:dyDescent="0.3">
      <c r="A26" s="729" t="s">
        <v>567</v>
      </c>
      <c r="B26" s="730" t="s">
        <v>567</v>
      </c>
      <c r="C26" s="731" t="s">
        <v>567</v>
      </c>
      <c r="D26" s="731" t="s">
        <v>567</v>
      </c>
      <c r="E26" s="731"/>
      <c r="F26" s="731" t="s">
        <v>567</v>
      </c>
      <c r="G26" s="731" t="s">
        <v>567</v>
      </c>
      <c r="H26" s="731" t="s">
        <v>567</v>
      </c>
      <c r="I26" s="732" t="s">
        <v>567</v>
      </c>
      <c r="J26" s="733" t="s">
        <v>582</v>
      </c>
    </row>
    <row r="27" spans="1:10" ht="14.4" customHeight="1" x14ac:dyDescent="0.3">
      <c r="A27" s="729" t="s">
        <v>583</v>
      </c>
      <c r="B27" s="730" t="s">
        <v>584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0</v>
      </c>
    </row>
    <row r="28" spans="1:10" ht="14.4" customHeight="1" x14ac:dyDescent="0.3">
      <c r="A28" s="729" t="s">
        <v>583</v>
      </c>
      <c r="B28" s="730" t="s">
        <v>568</v>
      </c>
      <c r="C28" s="731">
        <v>3.35433</v>
      </c>
      <c r="D28" s="731">
        <v>3.8617499999999998</v>
      </c>
      <c r="E28" s="731"/>
      <c r="F28" s="731">
        <v>2.0827100000000001</v>
      </c>
      <c r="G28" s="731">
        <v>7</v>
      </c>
      <c r="H28" s="731">
        <v>-4.9172899999999995</v>
      </c>
      <c r="I28" s="732">
        <v>0.29753000000000002</v>
      </c>
      <c r="J28" s="733" t="s">
        <v>1</v>
      </c>
    </row>
    <row r="29" spans="1:10" ht="14.4" customHeight="1" x14ac:dyDescent="0.3">
      <c r="A29" s="729" t="s">
        <v>583</v>
      </c>
      <c r="B29" s="730" t="s">
        <v>575</v>
      </c>
      <c r="C29" s="731">
        <v>0</v>
      </c>
      <c r="D29" s="731">
        <v>0</v>
      </c>
      <c r="E29" s="731"/>
      <c r="F29" s="731">
        <v>0.55200000000000005</v>
      </c>
      <c r="G29" s="731">
        <v>0</v>
      </c>
      <c r="H29" s="731">
        <v>0.55200000000000005</v>
      </c>
      <c r="I29" s="732" t="s">
        <v>567</v>
      </c>
      <c r="J29" s="733" t="s">
        <v>1</v>
      </c>
    </row>
    <row r="30" spans="1:10" ht="14.4" customHeight="1" x14ac:dyDescent="0.3">
      <c r="A30" s="729" t="s">
        <v>583</v>
      </c>
      <c r="B30" s="730" t="s">
        <v>585</v>
      </c>
      <c r="C30" s="731">
        <v>3.35433</v>
      </c>
      <c r="D30" s="731">
        <v>3.8617499999999998</v>
      </c>
      <c r="E30" s="731"/>
      <c r="F30" s="731">
        <v>2.6347100000000001</v>
      </c>
      <c r="G30" s="731">
        <v>7</v>
      </c>
      <c r="H30" s="731">
        <v>-4.3652899999999999</v>
      </c>
      <c r="I30" s="732">
        <v>0.37638714285714286</v>
      </c>
      <c r="J30" s="733" t="s">
        <v>581</v>
      </c>
    </row>
    <row r="31" spans="1:10" ht="14.4" customHeight="1" x14ac:dyDescent="0.3">
      <c r="A31" s="729" t="s">
        <v>567</v>
      </c>
      <c r="B31" s="730" t="s">
        <v>567</v>
      </c>
      <c r="C31" s="731" t="s">
        <v>567</v>
      </c>
      <c r="D31" s="731" t="s">
        <v>567</v>
      </c>
      <c r="E31" s="731"/>
      <c r="F31" s="731" t="s">
        <v>567</v>
      </c>
      <c r="G31" s="731" t="s">
        <v>567</v>
      </c>
      <c r="H31" s="731" t="s">
        <v>567</v>
      </c>
      <c r="I31" s="732" t="s">
        <v>567</v>
      </c>
      <c r="J31" s="733" t="s">
        <v>582</v>
      </c>
    </row>
    <row r="32" spans="1:10" ht="14.4" customHeight="1" x14ac:dyDescent="0.3">
      <c r="A32" s="729" t="s">
        <v>586</v>
      </c>
      <c r="B32" s="730" t="s">
        <v>587</v>
      </c>
      <c r="C32" s="731" t="s">
        <v>567</v>
      </c>
      <c r="D32" s="731" t="s">
        <v>567</v>
      </c>
      <c r="E32" s="731"/>
      <c r="F32" s="731" t="s">
        <v>567</v>
      </c>
      <c r="G32" s="731" t="s">
        <v>567</v>
      </c>
      <c r="H32" s="731" t="s">
        <v>567</v>
      </c>
      <c r="I32" s="732" t="s">
        <v>567</v>
      </c>
      <c r="J32" s="733" t="s">
        <v>0</v>
      </c>
    </row>
    <row r="33" spans="1:10" ht="14.4" customHeight="1" x14ac:dyDescent="0.3">
      <c r="A33" s="729" t="s">
        <v>586</v>
      </c>
      <c r="B33" s="730" t="s">
        <v>568</v>
      </c>
      <c r="C33" s="731">
        <v>60.946960000000004</v>
      </c>
      <c r="D33" s="731">
        <v>47.977589999999992</v>
      </c>
      <c r="E33" s="731"/>
      <c r="F33" s="731">
        <v>55.36806</v>
      </c>
      <c r="G33" s="731">
        <v>84</v>
      </c>
      <c r="H33" s="731">
        <v>-28.63194</v>
      </c>
      <c r="I33" s="732">
        <v>0.65914357142857138</v>
      </c>
      <c r="J33" s="733" t="s">
        <v>1</v>
      </c>
    </row>
    <row r="34" spans="1:10" ht="14.4" customHeight="1" x14ac:dyDescent="0.3">
      <c r="A34" s="729" t="s">
        <v>586</v>
      </c>
      <c r="B34" s="730" t="s">
        <v>569</v>
      </c>
      <c r="C34" s="731">
        <v>0</v>
      </c>
      <c r="D34" s="731">
        <v>0</v>
      </c>
      <c r="E34" s="731"/>
      <c r="F34" s="731">
        <v>4.0805800000000003</v>
      </c>
      <c r="G34" s="731">
        <v>3</v>
      </c>
      <c r="H34" s="731">
        <v>1.0805800000000003</v>
      </c>
      <c r="I34" s="732">
        <v>1.3601933333333334</v>
      </c>
      <c r="J34" s="733" t="s">
        <v>1</v>
      </c>
    </row>
    <row r="35" spans="1:10" ht="14.4" customHeight="1" x14ac:dyDescent="0.3">
      <c r="A35" s="729" t="s">
        <v>586</v>
      </c>
      <c r="B35" s="730" t="s">
        <v>570</v>
      </c>
      <c r="C35" s="731">
        <v>0.78245000000000009</v>
      </c>
      <c r="D35" s="731">
        <v>0</v>
      </c>
      <c r="E35" s="731"/>
      <c r="F35" s="731">
        <v>0.32883999999999997</v>
      </c>
      <c r="G35" s="731">
        <v>0</v>
      </c>
      <c r="H35" s="731">
        <v>0.32883999999999997</v>
      </c>
      <c r="I35" s="732" t="s">
        <v>567</v>
      </c>
      <c r="J35" s="733" t="s">
        <v>1</v>
      </c>
    </row>
    <row r="36" spans="1:10" ht="14.4" customHeight="1" x14ac:dyDescent="0.3">
      <c r="A36" s="729" t="s">
        <v>586</v>
      </c>
      <c r="B36" s="730" t="s">
        <v>571</v>
      </c>
      <c r="C36" s="731">
        <v>44.233719999999998</v>
      </c>
      <c r="D36" s="731">
        <v>9.1577599999999997</v>
      </c>
      <c r="E36" s="731"/>
      <c r="F36" s="731">
        <v>8.6107999999999993</v>
      </c>
      <c r="G36" s="731">
        <v>17</v>
      </c>
      <c r="H36" s="731">
        <v>-8.3892000000000007</v>
      </c>
      <c r="I36" s="732">
        <v>0.50651764705882352</v>
      </c>
      <c r="J36" s="733" t="s">
        <v>1</v>
      </c>
    </row>
    <row r="37" spans="1:10" ht="14.4" customHeight="1" x14ac:dyDescent="0.3">
      <c r="A37" s="729" t="s">
        <v>586</v>
      </c>
      <c r="B37" s="730" t="s">
        <v>573</v>
      </c>
      <c r="C37" s="731">
        <v>17.65718</v>
      </c>
      <c r="D37" s="731">
        <v>18.023199999999999</v>
      </c>
      <c r="E37" s="731"/>
      <c r="F37" s="731">
        <v>15.641310000000002</v>
      </c>
      <c r="G37" s="731">
        <v>17</v>
      </c>
      <c r="H37" s="731">
        <v>-1.3586899999999975</v>
      </c>
      <c r="I37" s="732">
        <v>0.92007705882352953</v>
      </c>
      <c r="J37" s="733" t="s">
        <v>1</v>
      </c>
    </row>
    <row r="38" spans="1:10" ht="14.4" customHeight="1" x14ac:dyDescent="0.3">
      <c r="A38" s="729" t="s">
        <v>586</v>
      </c>
      <c r="B38" s="730" t="s">
        <v>574</v>
      </c>
      <c r="C38" s="731">
        <v>0.5544</v>
      </c>
      <c r="D38" s="731">
        <v>0.53239999999999998</v>
      </c>
      <c r="E38" s="731"/>
      <c r="F38" s="731">
        <v>0.14849999999999999</v>
      </c>
      <c r="G38" s="731">
        <v>0</v>
      </c>
      <c r="H38" s="731">
        <v>0.14849999999999999</v>
      </c>
      <c r="I38" s="732" t="s">
        <v>567</v>
      </c>
      <c r="J38" s="733" t="s">
        <v>1</v>
      </c>
    </row>
    <row r="39" spans="1:10" ht="14.4" customHeight="1" x14ac:dyDescent="0.3">
      <c r="A39" s="729" t="s">
        <v>586</v>
      </c>
      <c r="B39" s="730" t="s">
        <v>575</v>
      </c>
      <c r="C39" s="731">
        <v>2.8980000000000001</v>
      </c>
      <c r="D39" s="731">
        <v>2.76</v>
      </c>
      <c r="E39" s="731"/>
      <c r="F39" s="731">
        <v>1.1040000000000001</v>
      </c>
      <c r="G39" s="731">
        <v>3</v>
      </c>
      <c r="H39" s="731">
        <v>-1.8959999999999999</v>
      </c>
      <c r="I39" s="732">
        <v>0.36800000000000005</v>
      </c>
      <c r="J39" s="733" t="s">
        <v>1</v>
      </c>
    </row>
    <row r="40" spans="1:10" ht="14.4" customHeight="1" x14ac:dyDescent="0.3">
      <c r="A40" s="729" t="s">
        <v>586</v>
      </c>
      <c r="B40" s="730" t="s">
        <v>588</v>
      </c>
      <c r="C40" s="731">
        <v>127.07271</v>
      </c>
      <c r="D40" s="731">
        <v>78.450949999999992</v>
      </c>
      <c r="E40" s="731"/>
      <c r="F40" s="731">
        <v>85.282089999999997</v>
      </c>
      <c r="G40" s="731">
        <v>124</v>
      </c>
      <c r="H40" s="731">
        <v>-38.717910000000003</v>
      </c>
      <c r="I40" s="732">
        <v>0.68775879032258058</v>
      </c>
      <c r="J40" s="733" t="s">
        <v>581</v>
      </c>
    </row>
    <row r="41" spans="1:10" ht="14.4" customHeight="1" x14ac:dyDescent="0.3">
      <c r="A41" s="729" t="s">
        <v>567</v>
      </c>
      <c r="B41" s="730" t="s">
        <v>567</v>
      </c>
      <c r="C41" s="731" t="s">
        <v>567</v>
      </c>
      <c r="D41" s="731" t="s">
        <v>567</v>
      </c>
      <c r="E41" s="731"/>
      <c r="F41" s="731" t="s">
        <v>567</v>
      </c>
      <c r="G41" s="731" t="s">
        <v>567</v>
      </c>
      <c r="H41" s="731" t="s">
        <v>567</v>
      </c>
      <c r="I41" s="732" t="s">
        <v>567</v>
      </c>
      <c r="J41" s="733" t="s">
        <v>582</v>
      </c>
    </row>
    <row r="42" spans="1:10" ht="14.4" customHeight="1" x14ac:dyDescent="0.3">
      <c r="A42" s="729" t="s">
        <v>565</v>
      </c>
      <c r="B42" s="730" t="s">
        <v>576</v>
      </c>
      <c r="C42" s="731">
        <v>383.16381000000001</v>
      </c>
      <c r="D42" s="731">
        <v>277.28769999999997</v>
      </c>
      <c r="E42" s="731"/>
      <c r="F42" s="731">
        <v>223.79183000000003</v>
      </c>
      <c r="G42" s="731">
        <v>348</v>
      </c>
      <c r="H42" s="731">
        <v>-124.20816999999997</v>
      </c>
      <c r="I42" s="732">
        <v>0.64307997126436789</v>
      </c>
      <c r="J42" s="733" t="s">
        <v>577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144.76086807919802</v>
      </c>
      <c r="M3" s="203">
        <f>SUBTOTAL(9,M5:M1048576)</f>
        <v>1534.5000000000002</v>
      </c>
      <c r="N3" s="204">
        <f>SUBTOTAL(9,N5:N1048576)</f>
        <v>222135.55206752941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578</v>
      </c>
      <c r="D5" s="743" t="s">
        <v>579</v>
      </c>
      <c r="E5" s="744">
        <v>50113001</v>
      </c>
      <c r="F5" s="743" t="s">
        <v>589</v>
      </c>
      <c r="G5" s="742" t="s">
        <v>590</v>
      </c>
      <c r="H5" s="742">
        <v>846758</v>
      </c>
      <c r="I5" s="742">
        <v>103387</v>
      </c>
      <c r="J5" s="742" t="s">
        <v>591</v>
      </c>
      <c r="K5" s="742" t="s">
        <v>592</v>
      </c>
      <c r="L5" s="745">
        <v>71.72</v>
      </c>
      <c r="M5" s="745">
        <v>1</v>
      </c>
      <c r="N5" s="746">
        <v>71.72</v>
      </c>
    </row>
    <row r="6" spans="1:14" ht="14.4" customHeight="1" x14ac:dyDescent="0.3">
      <c r="A6" s="747" t="s">
        <v>565</v>
      </c>
      <c r="B6" s="748" t="s">
        <v>566</v>
      </c>
      <c r="C6" s="749" t="s">
        <v>578</v>
      </c>
      <c r="D6" s="750" t="s">
        <v>579</v>
      </c>
      <c r="E6" s="751">
        <v>50113001</v>
      </c>
      <c r="F6" s="750" t="s">
        <v>589</v>
      </c>
      <c r="G6" s="749" t="s">
        <v>590</v>
      </c>
      <c r="H6" s="749">
        <v>100362</v>
      </c>
      <c r="I6" s="749">
        <v>362</v>
      </c>
      <c r="J6" s="749" t="s">
        <v>593</v>
      </c>
      <c r="K6" s="749" t="s">
        <v>594</v>
      </c>
      <c r="L6" s="752">
        <v>72.845199999999991</v>
      </c>
      <c r="M6" s="752">
        <v>25</v>
      </c>
      <c r="N6" s="753">
        <v>1821.1299999999997</v>
      </c>
    </row>
    <row r="7" spans="1:14" ht="14.4" customHeight="1" x14ac:dyDescent="0.3">
      <c r="A7" s="747" t="s">
        <v>565</v>
      </c>
      <c r="B7" s="748" t="s">
        <v>566</v>
      </c>
      <c r="C7" s="749" t="s">
        <v>578</v>
      </c>
      <c r="D7" s="750" t="s">
        <v>579</v>
      </c>
      <c r="E7" s="751">
        <v>50113001</v>
      </c>
      <c r="F7" s="750" t="s">
        <v>589</v>
      </c>
      <c r="G7" s="749" t="s">
        <v>590</v>
      </c>
      <c r="H7" s="749">
        <v>845008</v>
      </c>
      <c r="I7" s="749">
        <v>107806</v>
      </c>
      <c r="J7" s="749" t="s">
        <v>595</v>
      </c>
      <c r="K7" s="749" t="s">
        <v>596</v>
      </c>
      <c r="L7" s="752">
        <v>63.872000000000014</v>
      </c>
      <c r="M7" s="752">
        <v>5</v>
      </c>
      <c r="N7" s="753">
        <v>319.36000000000007</v>
      </c>
    </row>
    <row r="8" spans="1:14" ht="14.4" customHeight="1" x14ac:dyDescent="0.3">
      <c r="A8" s="747" t="s">
        <v>565</v>
      </c>
      <c r="B8" s="748" t="s">
        <v>566</v>
      </c>
      <c r="C8" s="749" t="s">
        <v>578</v>
      </c>
      <c r="D8" s="750" t="s">
        <v>579</v>
      </c>
      <c r="E8" s="751">
        <v>50113001</v>
      </c>
      <c r="F8" s="750" t="s">
        <v>589</v>
      </c>
      <c r="G8" s="749" t="s">
        <v>590</v>
      </c>
      <c r="H8" s="749">
        <v>176954</v>
      </c>
      <c r="I8" s="749">
        <v>176954</v>
      </c>
      <c r="J8" s="749" t="s">
        <v>597</v>
      </c>
      <c r="K8" s="749" t="s">
        <v>598</v>
      </c>
      <c r="L8" s="752">
        <v>94.299999999999983</v>
      </c>
      <c r="M8" s="752">
        <v>2</v>
      </c>
      <c r="N8" s="753">
        <v>188.59999999999997</v>
      </c>
    </row>
    <row r="9" spans="1:14" ht="14.4" customHeight="1" x14ac:dyDescent="0.3">
      <c r="A9" s="747" t="s">
        <v>565</v>
      </c>
      <c r="B9" s="748" t="s">
        <v>566</v>
      </c>
      <c r="C9" s="749" t="s">
        <v>578</v>
      </c>
      <c r="D9" s="750" t="s">
        <v>579</v>
      </c>
      <c r="E9" s="751">
        <v>50113001</v>
      </c>
      <c r="F9" s="750" t="s">
        <v>589</v>
      </c>
      <c r="G9" s="749" t="s">
        <v>590</v>
      </c>
      <c r="H9" s="749">
        <v>167547</v>
      </c>
      <c r="I9" s="749">
        <v>67547</v>
      </c>
      <c r="J9" s="749" t="s">
        <v>599</v>
      </c>
      <c r="K9" s="749" t="s">
        <v>600</v>
      </c>
      <c r="L9" s="752">
        <v>47.11999999999999</v>
      </c>
      <c r="M9" s="752">
        <v>16</v>
      </c>
      <c r="N9" s="753">
        <v>753.91999999999985</v>
      </c>
    </row>
    <row r="10" spans="1:14" ht="14.4" customHeight="1" x14ac:dyDescent="0.3">
      <c r="A10" s="747" t="s">
        <v>565</v>
      </c>
      <c r="B10" s="748" t="s">
        <v>566</v>
      </c>
      <c r="C10" s="749" t="s">
        <v>578</v>
      </c>
      <c r="D10" s="750" t="s">
        <v>579</v>
      </c>
      <c r="E10" s="751">
        <v>50113001</v>
      </c>
      <c r="F10" s="750" t="s">
        <v>589</v>
      </c>
      <c r="G10" s="749" t="s">
        <v>590</v>
      </c>
      <c r="H10" s="749">
        <v>194920</v>
      </c>
      <c r="I10" s="749">
        <v>94920</v>
      </c>
      <c r="J10" s="749" t="s">
        <v>601</v>
      </c>
      <c r="K10" s="749" t="s">
        <v>602</v>
      </c>
      <c r="L10" s="752">
        <v>73.830000000000013</v>
      </c>
      <c r="M10" s="752">
        <v>4</v>
      </c>
      <c r="N10" s="753">
        <v>295.32000000000005</v>
      </c>
    </row>
    <row r="11" spans="1:14" ht="14.4" customHeight="1" x14ac:dyDescent="0.3">
      <c r="A11" s="747" t="s">
        <v>565</v>
      </c>
      <c r="B11" s="748" t="s">
        <v>566</v>
      </c>
      <c r="C11" s="749" t="s">
        <v>578</v>
      </c>
      <c r="D11" s="750" t="s">
        <v>579</v>
      </c>
      <c r="E11" s="751">
        <v>50113001</v>
      </c>
      <c r="F11" s="750" t="s">
        <v>589</v>
      </c>
      <c r="G11" s="749" t="s">
        <v>603</v>
      </c>
      <c r="H11" s="749">
        <v>202900</v>
      </c>
      <c r="I11" s="749">
        <v>202900</v>
      </c>
      <c r="J11" s="749" t="s">
        <v>604</v>
      </c>
      <c r="K11" s="749" t="s">
        <v>605</v>
      </c>
      <c r="L11" s="752">
        <v>33.79999999999999</v>
      </c>
      <c r="M11" s="752">
        <v>9</v>
      </c>
      <c r="N11" s="753">
        <v>304.19999999999993</v>
      </c>
    </row>
    <row r="12" spans="1:14" ht="14.4" customHeight="1" x14ac:dyDescent="0.3">
      <c r="A12" s="747" t="s">
        <v>565</v>
      </c>
      <c r="B12" s="748" t="s">
        <v>566</v>
      </c>
      <c r="C12" s="749" t="s">
        <v>578</v>
      </c>
      <c r="D12" s="750" t="s">
        <v>579</v>
      </c>
      <c r="E12" s="751">
        <v>50113001</v>
      </c>
      <c r="F12" s="750" t="s">
        <v>589</v>
      </c>
      <c r="G12" s="749" t="s">
        <v>590</v>
      </c>
      <c r="H12" s="749">
        <v>207931</v>
      </c>
      <c r="I12" s="749">
        <v>207931</v>
      </c>
      <c r="J12" s="749" t="s">
        <v>606</v>
      </c>
      <c r="K12" s="749" t="s">
        <v>607</v>
      </c>
      <c r="L12" s="752">
        <v>26.089999999999996</v>
      </c>
      <c r="M12" s="752">
        <v>2</v>
      </c>
      <c r="N12" s="753">
        <v>52.179999999999993</v>
      </c>
    </row>
    <row r="13" spans="1:14" ht="14.4" customHeight="1" x14ac:dyDescent="0.3">
      <c r="A13" s="747" t="s">
        <v>565</v>
      </c>
      <c r="B13" s="748" t="s">
        <v>566</v>
      </c>
      <c r="C13" s="749" t="s">
        <v>578</v>
      </c>
      <c r="D13" s="750" t="s">
        <v>579</v>
      </c>
      <c r="E13" s="751">
        <v>50113001</v>
      </c>
      <c r="F13" s="750" t="s">
        <v>589</v>
      </c>
      <c r="G13" s="749" t="s">
        <v>590</v>
      </c>
      <c r="H13" s="749">
        <v>850027</v>
      </c>
      <c r="I13" s="749">
        <v>125122</v>
      </c>
      <c r="J13" s="749" t="s">
        <v>608</v>
      </c>
      <c r="K13" s="749" t="s">
        <v>609</v>
      </c>
      <c r="L13" s="752">
        <v>175.11000000000004</v>
      </c>
      <c r="M13" s="752">
        <v>1</v>
      </c>
      <c r="N13" s="753">
        <v>175.11000000000004</v>
      </c>
    </row>
    <row r="14" spans="1:14" ht="14.4" customHeight="1" x14ac:dyDescent="0.3">
      <c r="A14" s="747" t="s">
        <v>565</v>
      </c>
      <c r="B14" s="748" t="s">
        <v>566</v>
      </c>
      <c r="C14" s="749" t="s">
        <v>578</v>
      </c>
      <c r="D14" s="750" t="s">
        <v>579</v>
      </c>
      <c r="E14" s="751">
        <v>50113001</v>
      </c>
      <c r="F14" s="750" t="s">
        <v>589</v>
      </c>
      <c r="G14" s="749" t="s">
        <v>590</v>
      </c>
      <c r="H14" s="749">
        <v>847974</v>
      </c>
      <c r="I14" s="749">
        <v>125525</v>
      </c>
      <c r="J14" s="749" t="s">
        <v>610</v>
      </c>
      <c r="K14" s="749" t="s">
        <v>611</v>
      </c>
      <c r="L14" s="752">
        <v>46.768888888888888</v>
      </c>
      <c r="M14" s="752">
        <v>18</v>
      </c>
      <c r="N14" s="753">
        <v>841.84</v>
      </c>
    </row>
    <row r="15" spans="1:14" ht="14.4" customHeight="1" x14ac:dyDescent="0.3">
      <c r="A15" s="747" t="s">
        <v>565</v>
      </c>
      <c r="B15" s="748" t="s">
        <v>566</v>
      </c>
      <c r="C15" s="749" t="s">
        <v>578</v>
      </c>
      <c r="D15" s="750" t="s">
        <v>579</v>
      </c>
      <c r="E15" s="751">
        <v>50113001</v>
      </c>
      <c r="F15" s="750" t="s">
        <v>589</v>
      </c>
      <c r="G15" s="749" t="s">
        <v>590</v>
      </c>
      <c r="H15" s="749">
        <v>196303</v>
      </c>
      <c r="I15" s="749">
        <v>96303</v>
      </c>
      <c r="J15" s="749" t="s">
        <v>612</v>
      </c>
      <c r="K15" s="749" t="s">
        <v>613</v>
      </c>
      <c r="L15" s="752">
        <v>55.09</v>
      </c>
      <c r="M15" s="752">
        <v>1</v>
      </c>
      <c r="N15" s="753">
        <v>55.09</v>
      </c>
    </row>
    <row r="16" spans="1:14" ht="14.4" customHeight="1" x14ac:dyDescent="0.3">
      <c r="A16" s="747" t="s">
        <v>565</v>
      </c>
      <c r="B16" s="748" t="s">
        <v>566</v>
      </c>
      <c r="C16" s="749" t="s">
        <v>578</v>
      </c>
      <c r="D16" s="750" t="s">
        <v>579</v>
      </c>
      <c r="E16" s="751">
        <v>50113001</v>
      </c>
      <c r="F16" s="750" t="s">
        <v>589</v>
      </c>
      <c r="G16" s="749" t="s">
        <v>590</v>
      </c>
      <c r="H16" s="749">
        <v>112892</v>
      </c>
      <c r="I16" s="749">
        <v>12892</v>
      </c>
      <c r="J16" s="749" t="s">
        <v>614</v>
      </c>
      <c r="K16" s="749" t="s">
        <v>615</v>
      </c>
      <c r="L16" s="752">
        <v>104.04857142857142</v>
      </c>
      <c r="M16" s="752">
        <v>21</v>
      </c>
      <c r="N16" s="753">
        <v>2185.02</v>
      </c>
    </row>
    <row r="17" spans="1:14" ht="14.4" customHeight="1" x14ac:dyDescent="0.3">
      <c r="A17" s="747" t="s">
        <v>565</v>
      </c>
      <c r="B17" s="748" t="s">
        <v>566</v>
      </c>
      <c r="C17" s="749" t="s">
        <v>578</v>
      </c>
      <c r="D17" s="750" t="s">
        <v>579</v>
      </c>
      <c r="E17" s="751">
        <v>50113001</v>
      </c>
      <c r="F17" s="750" t="s">
        <v>589</v>
      </c>
      <c r="G17" s="749" t="s">
        <v>590</v>
      </c>
      <c r="H17" s="749">
        <v>102679</v>
      </c>
      <c r="I17" s="749">
        <v>2679</v>
      </c>
      <c r="J17" s="749" t="s">
        <v>616</v>
      </c>
      <c r="K17" s="749" t="s">
        <v>617</v>
      </c>
      <c r="L17" s="752">
        <v>164.48</v>
      </c>
      <c r="M17" s="752">
        <v>1</v>
      </c>
      <c r="N17" s="753">
        <v>164.48</v>
      </c>
    </row>
    <row r="18" spans="1:14" ht="14.4" customHeight="1" x14ac:dyDescent="0.3">
      <c r="A18" s="747" t="s">
        <v>565</v>
      </c>
      <c r="B18" s="748" t="s">
        <v>566</v>
      </c>
      <c r="C18" s="749" t="s">
        <v>578</v>
      </c>
      <c r="D18" s="750" t="s">
        <v>579</v>
      </c>
      <c r="E18" s="751">
        <v>50113001</v>
      </c>
      <c r="F18" s="750" t="s">
        <v>589</v>
      </c>
      <c r="G18" s="749" t="s">
        <v>590</v>
      </c>
      <c r="H18" s="749">
        <v>162316</v>
      </c>
      <c r="I18" s="749">
        <v>62316</v>
      </c>
      <c r="J18" s="749" t="s">
        <v>618</v>
      </c>
      <c r="K18" s="749" t="s">
        <v>619</v>
      </c>
      <c r="L18" s="752">
        <v>152.67999999999998</v>
      </c>
      <c r="M18" s="752">
        <v>4</v>
      </c>
      <c r="N18" s="753">
        <v>610.71999999999991</v>
      </c>
    </row>
    <row r="19" spans="1:14" ht="14.4" customHeight="1" x14ac:dyDescent="0.3">
      <c r="A19" s="747" t="s">
        <v>565</v>
      </c>
      <c r="B19" s="748" t="s">
        <v>566</v>
      </c>
      <c r="C19" s="749" t="s">
        <v>578</v>
      </c>
      <c r="D19" s="750" t="s">
        <v>579</v>
      </c>
      <c r="E19" s="751">
        <v>50113001</v>
      </c>
      <c r="F19" s="750" t="s">
        <v>589</v>
      </c>
      <c r="G19" s="749" t="s">
        <v>603</v>
      </c>
      <c r="H19" s="749">
        <v>146980</v>
      </c>
      <c r="I19" s="749">
        <v>46980</v>
      </c>
      <c r="J19" s="749" t="s">
        <v>620</v>
      </c>
      <c r="K19" s="749" t="s">
        <v>621</v>
      </c>
      <c r="L19" s="752">
        <v>204.89000000000004</v>
      </c>
      <c r="M19" s="752">
        <v>1</v>
      </c>
      <c r="N19" s="753">
        <v>204.89000000000004</v>
      </c>
    </row>
    <row r="20" spans="1:14" ht="14.4" customHeight="1" x14ac:dyDescent="0.3">
      <c r="A20" s="747" t="s">
        <v>565</v>
      </c>
      <c r="B20" s="748" t="s">
        <v>566</v>
      </c>
      <c r="C20" s="749" t="s">
        <v>578</v>
      </c>
      <c r="D20" s="750" t="s">
        <v>579</v>
      </c>
      <c r="E20" s="751">
        <v>50113001</v>
      </c>
      <c r="F20" s="750" t="s">
        <v>589</v>
      </c>
      <c r="G20" s="749" t="s">
        <v>590</v>
      </c>
      <c r="H20" s="749">
        <v>231701</v>
      </c>
      <c r="I20" s="749">
        <v>231701</v>
      </c>
      <c r="J20" s="749" t="s">
        <v>622</v>
      </c>
      <c r="K20" s="749" t="s">
        <v>623</v>
      </c>
      <c r="L20" s="752">
        <v>93.859999999999985</v>
      </c>
      <c r="M20" s="752">
        <v>1</v>
      </c>
      <c r="N20" s="753">
        <v>93.859999999999985</v>
      </c>
    </row>
    <row r="21" spans="1:14" ht="14.4" customHeight="1" x14ac:dyDescent="0.3">
      <c r="A21" s="747" t="s">
        <v>565</v>
      </c>
      <c r="B21" s="748" t="s">
        <v>566</v>
      </c>
      <c r="C21" s="749" t="s">
        <v>578</v>
      </c>
      <c r="D21" s="750" t="s">
        <v>579</v>
      </c>
      <c r="E21" s="751">
        <v>50113001</v>
      </c>
      <c r="F21" s="750" t="s">
        <v>589</v>
      </c>
      <c r="G21" s="749" t="s">
        <v>590</v>
      </c>
      <c r="H21" s="749">
        <v>993603</v>
      </c>
      <c r="I21" s="749">
        <v>0</v>
      </c>
      <c r="J21" s="749" t="s">
        <v>624</v>
      </c>
      <c r="K21" s="749" t="s">
        <v>567</v>
      </c>
      <c r="L21" s="752">
        <v>178.41</v>
      </c>
      <c r="M21" s="752">
        <v>1</v>
      </c>
      <c r="N21" s="753">
        <v>178.41</v>
      </c>
    </row>
    <row r="22" spans="1:14" ht="14.4" customHeight="1" x14ac:dyDescent="0.3">
      <c r="A22" s="747" t="s">
        <v>565</v>
      </c>
      <c r="B22" s="748" t="s">
        <v>566</v>
      </c>
      <c r="C22" s="749" t="s">
        <v>578</v>
      </c>
      <c r="D22" s="750" t="s">
        <v>579</v>
      </c>
      <c r="E22" s="751">
        <v>50113001</v>
      </c>
      <c r="F22" s="750" t="s">
        <v>589</v>
      </c>
      <c r="G22" s="749" t="s">
        <v>603</v>
      </c>
      <c r="H22" s="749">
        <v>158673</v>
      </c>
      <c r="I22" s="749">
        <v>158673</v>
      </c>
      <c r="J22" s="749" t="s">
        <v>625</v>
      </c>
      <c r="K22" s="749" t="s">
        <v>626</v>
      </c>
      <c r="L22" s="752">
        <v>26.470000000000006</v>
      </c>
      <c r="M22" s="752">
        <v>1</v>
      </c>
      <c r="N22" s="753">
        <v>26.470000000000006</v>
      </c>
    </row>
    <row r="23" spans="1:14" ht="14.4" customHeight="1" x14ac:dyDescent="0.3">
      <c r="A23" s="747" t="s">
        <v>565</v>
      </c>
      <c r="B23" s="748" t="s">
        <v>566</v>
      </c>
      <c r="C23" s="749" t="s">
        <v>578</v>
      </c>
      <c r="D23" s="750" t="s">
        <v>579</v>
      </c>
      <c r="E23" s="751">
        <v>50113001</v>
      </c>
      <c r="F23" s="750" t="s">
        <v>589</v>
      </c>
      <c r="G23" s="749" t="s">
        <v>603</v>
      </c>
      <c r="H23" s="749">
        <v>158692</v>
      </c>
      <c r="I23" s="749">
        <v>158692</v>
      </c>
      <c r="J23" s="749" t="s">
        <v>627</v>
      </c>
      <c r="K23" s="749" t="s">
        <v>628</v>
      </c>
      <c r="L23" s="752">
        <v>26.150000000000006</v>
      </c>
      <c r="M23" s="752">
        <v>1</v>
      </c>
      <c r="N23" s="753">
        <v>26.150000000000006</v>
      </c>
    </row>
    <row r="24" spans="1:14" ht="14.4" customHeight="1" x14ac:dyDescent="0.3">
      <c r="A24" s="747" t="s">
        <v>565</v>
      </c>
      <c r="B24" s="748" t="s">
        <v>566</v>
      </c>
      <c r="C24" s="749" t="s">
        <v>578</v>
      </c>
      <c r="D24" s="750" t="s">
        <v>579</v>
      </c>
      <c r="E24" s="751">
        <v>50113001</v>
      </c>
      <c r="F24" s="750" t="s">
        <v>589</v>
      </c>
      <c r="G24" s="749" t="s">
        <v>590</v>
      </c>
      <c r="H24" s="749">
        <v>394130</v>
      </c>
      <c r="I24" s="749">
        <v>0</v>
      </c>
      <c r="J24" s="749" t="s">
        <v>629</v>
      </c>
      <c r="K24" s="749" t="s">
        <v>567</v>
      </c>
      <c r="L24" s="752">
        <v>37.739999999999995</v>
      </c>
      <c r="M24" s="752">
        <v>2</v>
      </c>
      <c r="N24" s="753">
        <v>75.47999999999999</v>
      </c>
    </row>
    <row r="25" spans="1:14" ht="14.4" customHeight="1" x14ac:dyDescent="0.3">
      <c r="A25" s="747" t="s">
        <v>565</v>
      </c>
      <c r="B25" s="748" t="s">
        <v>566</v>
      </c>
      <c r="C25" s="749" t="s">
        <v>578</v>
      </c>
      <c r="D25" s="750" t="s">
        <v>579</v>
      </c>
      <c r="E25" s="751">
        <v>50113001</v>
      </c>
      <c r="F25" s="750" t="s">
        <v>589</v>
      </c>
      <c r="G25" s="749" t="s">
        <v>590</v>
      </c>
      <c r="H25" s="749">
        <v>175280</v>
      </c>
      <c r="I25" s="749">
        <v>175280</v>
      </c>
      <c r="J25" s="749" t="s">
        <v>630</v>
      </c>
      <c r="K25" s="749" t="s">
        <v>631</v>
      </c>
      <c r="L25" s="752">
        <v>54.96</v>
      </c>
      <c r="M25" s="752">
        <v>1</v>
      </c>
      <c r="N25" s="753">
        <v>54.96</v>
      </c>
    </row>
    <row r="26" spans="1:14" ht="14.4" customHeight="1" x14ac:dyDescent="0.3">
      <c r="A26" s="747" t="s">
        <v>565</v>
      </c>
      <c r="B26" s="748" t="s">
        <v>566</v>
      </c>
      <c r="C26" s="749" t="s">
        <v>578</v>
      </c>
      <c r="D26" s="750" t="s">
        <v>579</v>
      </c>
      <c r="E26" s="751">
        <v>50113001</v>
      </c>
      <c r="F26" s="750" t="s">
        <v>589</v>
      </c>
      <c r="G26" s="749" t="s">
        <v>590</v>
      </c>
      <c r="H26" s="749">
        <v>841498</v>
      </c>
      <c r="I26" s="749">
        <v>0</v>
      </c>
      <c r="J26" s="749" t="s">
        <v>632</v>
      </c>
      <c r="K26" s="749" t="s">
        <v>567</v>
      </c>
      <c r="L26" s="752">
        <v>51.160000000000011</v>
      </c>
      <c r="M26" s="752">
        <v>1</v>
      </c>
      <c r="N26" s="753">
        <v>51.160000000000011</v>
      </c>
    </row>
    <row r="27" spans="1:14" ht="14.4" customHeight="1" x14ac:dyDescent="0.3">
      <c r="A27" s="747" t="s">
        <v>565</v>
      </c>
      <c r="B27" s="748" t="s">
        <v>566</v>
      </c>
      <c r="C27" s="749" t="s">
        <v>578</v>
      </c>
      <c r="D27" s="750" t="s">
        <v>579</v>
      </c>
      <c r="E27" s="751">
        <v>50113001</v>
      </c>
      <c r="F27" s="750" t="s">
        <v>589</v>
      </c>
      <c r="G27" s="749" t="s">
        <v>590</v>
      </c>
      <c r="H27" s="749">
        <v>178904</v>
      </c>
      <c r="I27" s="749">
        <v>78904</v>
      </c>
      <c r="J27" s="749" t="s">
        <v>633</v>
      </c>
      <c r="K27" s="749" t="s">
        <v>634</v>
      </c>
      <c r="L27" s="752">
        <v>74.31</v>
      </c>
      <c r="M27" s="752">
        <v>1</v>
      </c>
      <c r="N27" s="753">
        <v>74.31</v>
      </c>
    </row>
    <row r="28" spans="1:14" ht="14.4" customHeight="1" x14ac:dyDescent="0.3">
      <c r="A28" s="747" t="s">
        <v>565</v>
      </c>
      <c r="B28" s="748" t="s">
        <v>566</v>
      </c>
      <c r="C28" s="749" t="s">
        <v>578</v>
      </c>
      <c r="D28" s="750" t="s">
        <v>579</v>
      </c>
      <c r="E28" s="751">
        <v>50113001</v>
      </c>
      <c r="F28" s="750" t="s">
        <v>589</v>
      </c>
      <c r="G28" s="749" t="s">
        <v>590</v>
      </c>
      <c r="H28" s="749">
        <v>178277</v>
      </c>
      <c r="I28" s="749">
        <v>78277</v>
      </c>
      <c r="J28" s="749" t="s">
        <v>635</v>
      </c>
      <c r="K28" s="749" t="s">
        <v>636</v>
      </c>
      <c r="L28" s="752">
        <v>39</v>
      </c>
      <c r="M28" s="752">
        <v>5</v>
      </c>
      <c r="N28" s="753">
        <v>195</v>
      </c>
    </row>
    <row r="29" spans="1:14" ht="14.4" customHeight="1" x14ac:dyDescent="0.3">
      <c r="A29" s="747" t="s">
        <v>565</v>
      </c>
      <c r="B29" s="748" t="s">
        <v>566</v>
      </c>
      <c r="C29" s="749" t="s">
        <v>578</v>
      </c>
      <c r="D29" s="750" t="s">
        <v>579</v>
      </c>
      <c r="E29" s="751">
        <v>50113001</v>
      </c>
      <c r="F29" s="750" t="s">
        <v>589</v>
      </c>
      <c r="G29" s="749" t="s">
        <v>590</v>
      </c>
      <c r="H29" s="749">
        <v>207940</v>
      </c>
      <c r="I29" s="749">
        <v>207940</v>
      </c>
      <c r="J29" s="749" t="s">
        <v>637</v>
      </c>
      <c r="K29" s="749" t="s">
        <v>638</v>
      </c>
      <c r="L29" s="752">
        <v>73.150000000000006</v>
      </c>
      <c r="M29" s="752">
        <v>4</v>
      </c>
      <c r="N29" s="753">
        <v>292.60000000000002</v>
      </c>
    </row>
    <row r="30" spans="1:14" ht="14.4" customHeight="1" x14ac:dyDescent="0.3">
      <c r="A30" s="747" t="s">
        <v>565</v>
      </c>
      <c r="B30" s="748" t="s">
        <v>566</v>
      </c>
      <c r="C30" s="749" t="s">
        <v>578</v>
      </c>
      <c r="D30" s="750" t="s">
        <v>579</v>
      </c>
      <c r="E30" s="751">
        <v>50113001</v>
      </c>
      <c r="F30" s="750" t="s">
        <v>589</v>
      </c>
      <c r="G30" s="749" t="s">
        <v>603</v>
      </c>
      <c r="H30" s="749">
        <v>214427</v>
      </c>
      <c r="I30" s="749">
        <v>214427</v>
      </c>
      <c r="J30" s="749" t="s">
        <v>639</v>
      </c>
      <c r="K30" s="749" t="s">
        <v>640</v>
      </c>
      <c r="L30" s="752">
        <v>16.580000000000002</v>
      </c>
      <c r="M30" s="752">
        <v>4</v>
      </c>
      <c r="N30" s="753">
        <v>66.320000000000007</v>
      </c>
    </row>
    <row r="31" spans="1:14" ht="14.4" customHeight="1" x14ac:dyDescent="0.3">
      <c r="A31" s="747" t="s">
        <v>565</v>
      </c>
      <c r="B31" s="748" t="s">
        <v>566</v>
      </c>
      <c r="C31" s="749" t="s">
        <v>578</v>
      </c>
      <c r="D31" s="750" t="s">
        <v>579</v>
      </c>
      <c r="E31" s="751">
        <v>50113001</v>
      </c>
      <c r="F31" s="750" t="s">
        <v>589</v>
      </c>
      <c r="G31" s="749" t="s">
        <v>590</v>
      </c>
      <c r="H31" s="749">
        <v>216471</v>
      </c>
      <c r="I31" s="749">
        <v>216471</v>
      </c>
      <c r="J31" s="749" t="s">
        <v>641</v>
      </c>
      <c r="K31" s="749" t="s">
        <v>642</v>
      </c>
      <c r="L31" s="752">
        <v>123.41</v>
      </c>
      <c r="M31" s="752">
        <v>1</v>
      </c>
      <c r="N31" s="753">
        <v>123.41</v>
      </c>
    </row>
    <row r="32" spans="1:14" ht="14.4" customHeight="1" x14ac:dyDescent="0.3">
      <c r="A32" s="747" t="s">
        <v>565</v>
      </c>
      <c r="B32" s="748" t="s">
        <v>566</v>
      </c>
      <c r="C32" s="749" t="s">
        <v>578</v>
      </c>
      <c r="D32" s="750" t="s">
        <v>579</v>
      </c>
      <c r="E32" s="751">
        <v>50113001</v>
      </c>
      <c r="F32" s="750" t="s">
        <v>589</v>
      </c>
      <c r="G32" s="749" t="s">
        <v>590</v>
      </c>
      <c r="H32" s="749">
        <v>114075</v>
      </c>
      <c r="I32" s="749">
        <v>14075</v>
      </c>
      <c r="J32" s="749" t="s">
        <v>643</v>
      </c>
      <c r="K32" s="749" t="s">
        <v>644</v>
      </c>
      <c r="L32" s="752">
        <v>294.95</v>
      </c>
      <c r="M32" s="752">
        <v>1</v>
      </c>
      <c r="N32" s="753">
        <v>294.95</v>
      </c>
    </row>
    <row r="33" spans="1:14" ht="14.4" customHeight="1" x14ac:dyDescent="0.3">
      <c r="A33" s="747" t="s">
        <v>565</v>
      </c>
      <c r="B33" s="748" t="s">
        <v>566</v>
      </c>
      <c r="C33" s="749" t="s">
        <v>578</v>
      </c>
      <c r="D33" s="750" t="s">
        <v>579</v>
      </c>
      <c r="E33" s="751">
        <v>50113001</v>
      </c>
      <c r="F33" s="750" t="s">
        <v>589</v>
      </c>
      <c r="G33" s="749" t="s">
        <v>590</v>
      </c>
      <c r="H33" s="749">
        <v>230420</v>
      </c>
      <c r="I33" s="749">
        <v>230420</v>
      </c>
      <c r="J33" s="749" t="s">
        <v>645</v>
      </c>
      <c r="K33" s="749" t="s">
        <v>646</v>
      </c>
      <c r="L33" s="752">
        <v>77.150000000000006</v>
      </c>
      <c r="M33" s="752">
        <v>8</v>
      </c>
      <c r="N33" s="753">
        <v>617.20000000000005</v>
      </c>
    </row>
    <row r="34" spans="1:14" ht="14.4" customHeight="1" x14ac:dyDescent="0.3">
      <c r="A34" s="747" t="s">
        <v>565</v>
      </c>
      <c r="B34" s="748" t="s">
        <v>566</v>
      </c>
      <c r="C34" s="749" t="s">
        <v>578</v>
      </c>
      <c r="D34" s="750" t="s">
        <v>579</v>
      </c>
      <c r="E34" s="751">
        <v>50113001</v>
      </c>
      <c r="F34" s="750" t="s">
        <v>589</v>
      </c>
      <c r="G34" s="749" t="s">
        <v>590</v>
      </c>
      <c r="H34" s="749">
        <v>102478</v>
      </c>
      <c r="I34" s="749">
        <v>2478</v>
      </c>
      <c r="J34" s="749" t="s">
        <v>645</v>
      </c>
      <c r="K34" s="749" t="s">
        <v>646</v>
      </c>
      <c r="L34" s="752">
        <v>77.08</v>
      </c>
      <c r="M34" s="752">
        <v>20</v>
      </c>
      <c r="N34" s="753">
        <v>1541.6</v>
      </c>
    </row>
    <row r="35" spans="1:14" ht="14.4" customHeight="1" x14ac:dyDescent="0.3">
      <c r="A35" s="747" t="s">
        <v>565</v>
      </c>
      <c r="B35" s="748" t="s">
        <v>566</v>
      </c>
      <c r="C35" s="749" t="s">
        <v>578</v>
      </c>
      <c r="D35" s="750" t="s">
        <v>579</v>
      </c>
      <c r="E35" s="751">
        <v>50113001</v>
      </c>
      <c r="F35" s="750" t="s">
        <v>589</v>
      </c>
      <c r="G35" s="749" t="s">
        <v>590</v>
      </c>
      <c r="H35" s="749">
        <v>846346</v>
      </c>
      <c r="I35" s="749">
        <v>119672</v>
      </c>
      <c r="J35" s="749" t="s">
        <v>647</v>
      </c>
      <c r="K35" s="749" t="s">
        <v>648</v>
      </c>
      <c r="L35" s="752">
        <v>113.31000000000002</v>
      </c>
      <c r="M35" s="752">
        <v>3</v>
      </c>
      <c r="N35" s="753">
        <v>339.93000000000006</v>
      </c>
    </row>
    <row r="36" spans="1:14" ht="14.4" customHeight="1" x14ac:dyDescent="0.3">
      <c r="A36" s="747" t="s">
        <v>565</v>
      </c>
      <c r="B36" s="748" t="s">
        <v>566</v>
      </c>
      <c r="C36" s="749" t="s">
        <v>578</v>
      </c>
      <c r="D36" s="750" t="s">
        <v>579</v>
      </c>
      <c r="E36" s="751">
        <v>50113001</v>
      </c>
      <c r="F36" s="750" t="s">
        <v>589</v>
      </c>
      <c r="G36" s="749" t="s">
        <v>590</v>
      </c>
      <c r="H36" s="749">
        <v>102479</v>
      </c>
      <c r="I36" s="749">
        <v>2479</v>
      </c>
      <c r="J36" s="749" t="s">
        <v>649</v>
      </c>
      <c r="K36" s="749" t="s">
        <v>650</v>
      </c>
      <c r="L36" s="752">
        <v>65.570000000000007</v>
      </c>
      <c r="M36" s="752">
        <v>3</v>
      </c>
      <c r="N36" s="753">
        <v>196.71</v>
      </c>
    </row>
    <row r="37" spans="1:14" ht="14.4" customHeight="1" x14ac:dyDescent="0.3">
      <c r="A37" s="747" t="s">
        <v>565</v>
      </c>
      <c r="B37" s="748" t="s">
        <v>566</v>
      </c>
      <c r="C37" s="749" t="s">
        <v>578</v>
      </c>
      <c r="D37" s="750" t="s">
        <v>579</v>
      </c>
      <c r="E37" s="751">
        <v>50113001</v>
      </c>
      <c r="F37" s="750" t="s">
        <v>589</v>
      </c>
      <c r="G37" s="749" t="s">
        <v>590</v>
      </c>
      <c r="H37" s="749">
        <v>158425</v>
      </c>
      <c r="I37" s="749">
        <v>58425</v>
      </c>
      <c r="J37" s="749" t="s">
        <v>651</v>
      </c>
      <c r="K37" s="749" t="s">
        <v>652</v>
      </c>
      <c r="L37" s="752">
        <v>82.73</v>
      </c>
      <c r="M37" s="752">
        <v>2</v>
      </c>
      <c r="N37" s="753">
        <v>165.46</v>
      </c>
    </row>
    <row r="38" spans="1:14" ht="14.4" customHeight="1" x14ac:dyDescent="0.3">
      <c r="A38" s="747" t="s">
        <v>565</v>
      </c>
      <c r="B38" s="748" t="s">
        <v>566</v>
      </c>
      <c r="C38" s="749" t="s">
        <v>578</v>
      </c>
      <c r="D38" s="750" t="s">
        <v>579</v>
      </c>
      <c r="E38" s="751">
        <v>50113001</v>
      </c>
      <c r="F38" s="750" t="s">
        <v>589</v>
      </c>
      <c r="G38" s="749" t="s">
        <v>590</v>
      </c>
      <c r="H38" s="749">
        <v>179327</v>
      </c>
      <c r="I38" s="749">
        <v>179327</v>
      </c>
      <c r="J38" s="749" t="s">
        <v>653</v>
      </c>
      <c r="K38" s="749" t="s">
        <v>654</v>
      </c>
      <c r="L38" s="752">
        <v>75.06</v>
      </c>
      <c r="M38" s="752">
        <v>2</v>
      </c>
      <c r="N38" s="753">
        <v>150.12</v>
      </c>
    </row>
    <row r="39" spans="1:14" ht="14.4" customHeight="1" x14ac:dyDescent="0.3">
      <c r="A39" s="747" t="s">
        <v>565</v>
      </c>
      <c r="B39" s="748" t="s">
        <v>566</v>
      </c>
      <c r="C39" s="749" t="s">
        <v>578</v>
      </c>
      <c r="D39" s="750" t="s">
        <v>579</v>
      </c>
      <c r="E39" s="751">
        <v>50113001</v>
      </c>
      <c r="F39" s="750" t="s">
        <v>589</v>
      </c>
      <c r="G39" s="749" t="s">
        <v>590</v>
      </c>
      <c r="H39" s="749">
        <v>179333</v>
      </c>
      <c r="I39" s="749">
        <v>179333</v>
      </c>
      <c r="J39" s="749" t="s">
        <v>653</v>
      </c>
      <c r="K39" s="749" t="s">
        <v>655</v>
      </c>
      <c r="L39" s="752">
        <v>226.88</v>
      </c>
      <c r="M39" s="752">
        <v>4</v>
      </c>
      <c r="N39" s="753">
        <v>907.52</v>
      </c>
    </row>
    <row r="40" spans="1:14" ht="14.4" customHeight="1" x14ac:dyDescent="0.3">
      <c r="A40" s="747" t="s">
        <v>565</v>
      </c>
      <c r="B40" s="748" t="s">
        <v>566</v>
      </c>
      <c r="C40" s="749" t="s">
        <v>578</v>
      </c>
      <c r="D40" s="750" t="s">
        <v>579</v>
      </c>
      <c r="E40" s="751">
        <v>50113001</v>
      </c>
      <c r="F40" s="750" t="s">
        <v>589</v>
      </c>
      <c r="G40" s="749" t="s">
        <v>590</v>
      </c>
      <c r="H40" s="749">
        <v>226523</v>
      </c>
      <c r="I40" s="749">
        <v>226523</v>
      </c>
      <c r="J40" s="749" t="s">
        <v>656</v>
      </c>
      <c r="K40" s="749" t="s">
        <v>657</v>
      </c>
      <c r="L40" s="752">
        <v>51.960000000000008</v>
      </c>
      <c r="M40" s="752">
        <v>2</v>
      </c>
      <c r="N40" s="753">
        <v>103.92000000000002</v>
      </c>
    </row>
    <row r="41" spans="1:14" ht="14.4" customHeight="1" x14ac:dyDescent="0.3">
      <c r="A41" s="747" t="s">
        <v>565</v>
      </c>
      <c r="B41" s="748" t="s">
        <v>566</v>
      </c>
      <c r="C41" s="749" t="s">
        <v>578</v>
      </c>
      <c r="D41" s="750" t="s">
        <v>579</v>
      </c>
      <c r="E41" s="751">
        <v>50113001</v>
      </c>
      <c r="F41" s="750" t="s">
        <v>589</v>
      </c>
      <c r="G41" s="749" t="s">
        <v>590</v>
      </c>
      <c r="H41" s="749">
        <v>207889</v>
      </c>
      <c r="I41" s="749">
        <v>207889</v>
      </c>
      <c r="J41" s="749" t="s">
        <v>658</v>
      </c>
      <c r="K41" s="749" t="s">
        <v>659</v>
      </c>
      <c r="L41" s="752">
        <v>98.755000000000024</v>
      </c>
      <c r="M41" s="752">
        <v>2</v>
      </c>
      <c r="N41" s="753">
        <v>197.51000000000005</v>
      </c>
    </row>
    <row r="42" spans="1:14" ht="14.4" customHeight="1" x14ac:dyDescent="0.3">
      <c r="A42" s="747" t="s">
        <v>565</v>
      </c>
      <c r="B42" s="748" t="s">
        <v>566</v>
      </c>
      <c r="C42" s="749" t="s">
        <v>578</v>
      </c>
      <c r="D42" s="750" t="s">
        <v>579</v>
      </c>
      <c r="E42" s="751">
        <v>50113001</v>
      </c>
      <c r="F42" s="750" t="s">
        <v>589</v>
      </c>
      <c r="G42" s="749" t="s">
        <v>590</v>
      </c>
      <c r="H42" s="749">
        <v>23987</v>
      </c>
      <c r="I42" s="749">
        <v>23987</v>
      </c>
      <c r="J42" s="749" t="s">
        <v>660</v>
      </c>
      <c r="K42" s="749" t="s">
        <v>661</v>
      </c>
      <c r="L42" s="752">
        <v>171.05002993664914</v>
      </c>
      <c r="M42" s="752">
        <v>3</v>
      </c>
      <c r="N42" s="753">
        <v>513.15008980994742</v>
      </c>
    </row>
    <row r="43" spans="1:14" ht="14.4" customHeight="1" x14ac:dyDescent="0.3">
      <c r="A43" s="747" t="s">
        <v>565</v>
      </c>
      <c r="B43" s="748" t="s">
        <v>566</v>
      </c>
      <c r="C43" s="749" t="s">
        <v>578</v>
      </c>
      <c r="D43" s="750" t="s">
        <v>579</v>
      </c>
      <c r="E43" s="751">
        <v>50113001</v>
      </c>
      <c r="F43" s="750" t="s">
        <v>589</v>
      </c>
      <c r="G43" s="749" t="s">
        <v>590</v>
      </c>
      <c r="H43" s="749">
        <v>192205</v>
      </c>
      <c r="I43" s="749">
        <v>192205</v>
      </c>
      <c r="J43" s="749" t="s">
        <v>662</v>
      </c>
      <c r="K43" s="749" t="s">
        <v>663</v>
      </c>
      <c r="L43" s="752">
        <v>87.88</v>
      </c>
      <c r="M43" s="752">
        <v>1</v>
      </c>
      <c r="N43" s="753">
        <v>87.88</v>
      </c>
    </row>
    <row r="44" spans="1:14" ht="14.4" customHeight="1" x14ac:dyDescent="0.3">
      <c r="A44" s="747" t="s">
        <v>565</v>
      </c>
      <c r="B44" s="748" t="s">
        <v>566</v>
      </c>
      <c r="C44" s="749" t="s">
        <v>578</v>
      </c>
      <c r="D44" s="750" t="s">
        <v>579</v>
      </c>
      <c r="E44" s="751">
        <v>50113001</v>
      </c>
      <c r="F44" s="750" t="s">
        <v>589</v>
      </c>
      <c r="G44" s="749" t="s">
        <v>590</v>
      </c>
      <c r="H44" s="749">
        <v>229191</v>
      </c>
      <c r="I44" s="749">
        <v>229191</v>
      </c>
      <c r="J44" s="749" t="s">
        <v>664</v>
      </c>
      <c r="K44" s="749" t="s">
        <v>665</v>
      </c>
      <c r="L44" s="752">
        <v>141.37000000000003</v>
      </c>
      <c r="M44" s="752">
        <v>2</v>
      </c>
      <c r="N44" s="753">
        <v>282.74000000000007</v>
      </c>
    </row>
    <row r="45" spans="1:14" ht="14.4" customHeight="1" x14ac:dyDescent="0.3">
      <c r="A45" s="747" t="s">
        <v>565</v>
      </c>
      <c r="B45" s="748" t="s">
        <v>566</v>
      </c>
      <c r="C45" s="749" t="s">
        <v>578</v>
      </c>
      <c r="D45" s="750" t="s">
        <v>579</v>
      </c>
      <c r="E45" s="751">
        <v>50113001</v>
      </c>
      <c r="F45" s="750" t="s">
        <v>589</v>
      </c>
      <c r="G45" s="749" t="s">
        <v>590</v>
      </c>
      <c r="H45" s="749">
        <v>156304</v>
      </c>
      <c r="I45" s="749">
        <v>180471</v>
      </c>
      <c r="J45" s="749" t="s">
        <v>666</v>
      </c>
      <c r="K45" s="749" t="s">
        <v>667</v>
      </c>
      <c r="L45" s="752">
        <v>837.9100000000002</v>
      </c>
      <c r="M45" s="752">
        <v>1</v>
      </c>
      <c r="N45" s="753">
        <v>837.9100000000002</v>
      </c>
    </row>
    <row r="46" spans="1:14" ht="14.4" customHeight="1" x14ac:dyDescent="0.3">
      <c r="A46" s="747" t="s">
        <v>565</v>
      </c>
      <c r="B46" s="748" t="s">
        <v>566</v>
      </c>
      <c r="C46" s="749" t="s">
        <v>578</v>
      </c>
      <c r="D46" s="750" t="s">
        <v>579</v>
      </c>
      <c r="E46" s="751">
        <v>50113001</v>
      </c>
      <c r="F46" s="750" t="s">
        <v>589</v>
      </c>
      <c r="G46" s="749" t="s">
        <v>590</v>
      </c>
      <c r="H46" s="749">
        <v>196193</v>
      </c>
      <c r="I46" s="749">
        <v>96193</v>
      </c>
      <c r="J46" s="749" t="s">
        <v>668</v>
      </c>
      <c r="K46" s="749" t="s">
        <v>669</v>
      </c>
      <c r="L46" s="752">
        <v>39.270000000000003</v>
      </c>
      <c r="M46" s="752">
        <v>2</v>
      </c>
      <c r="N46" s="753">
        <v>78.540000000000006</v>
      </c>
    </row>
    <row r="47" spans="1:14" ht="14.4" customHeight="1" x14ac:dyDescent="0.3">
      <c r="A47" s="747" t="s">
        <v>565</v>
      </c>
      <c r="B47" s="748" t="s">
        <v>566</v>
      </c>
      <c r="C47" s="749" t="s">
        <v>578</v>
      </c>
      <c r="D47" s="750" t="s">
        <v>579</v>
      </c>
      <c r="E47" s="751">
        <v>50113001</v>
      </c>
      <c r="F47" s="750" t="s">
        <v>589</v>
      </c>
      <c r="G47" s="749" t="s">
        <v>590</v>
      </c>
      <c r="H47" s="749">
        <v>116287</v>
      </c>
      <c r="I47" s="749">
        <v>16287</v>
      </c>
      <c r="J47" s="749" t="s">
        <v>670</v>
      </c>
      <c r="K47" s="749" t="s">
        <v>671</v>
      </c>
      <c r="L47" s="752">
        <v>159.58000000000004</v>
      </c>
      <c r="M47" s="752">
        <v>2</v>
      </c>
      <c r="N47" s="753">
        <v>319.16000000000008</v>
      </c>
    </row>
    <row r="48" spans="1:14" ht="14.4" customHeight="1" x14ac:dyDescent="0.3">
      <c r="A48" s="747" t="s">
        <v>565</v>
      </c>
      <c r="B48" s="748" t="s">
        <v>566</v>
      </c>
      <c r="C48" s="749" t="s">
        <v>578</v>
      </c>
      <c r="D48" s="750" t="s">
        <v>579</v>
      </c>
      <c r="E48" s="751">
        <v>50113001</v>
      </c>
      <c r="F48" s="750" t="s">
        <v>589</v>
      </c>
      <c r="G48" s="749" t="s">
        <v>590</v>
      </c>
      <c r="H48" s="749">
        <v>184114</v>
      </c>
      <c r="I48" s="749">
        <v>84114</v>
      </c>
      <c r="J48" s="749" t="s">
        <v>670</v>
      </c>
      <c r="K48" s="749" t="s">
        <v>672</v>
      </c>
      <c r="L48" s="752">
        <v>97.999999999999986</v>
      </c>
      <c r="M48" s="752">
        <v>1</v>
      </c>
      <c r="N48" s="753">
        <v>97.999999999999986</v>
      </c>
    </row>
    <row r="49" spans="1:14" ht="14.4" customHeight="1" x14ac:dyDescent="0.3">
      <c r="A49" s="747" t="s">
        <v>565</v>
      </c>
      <c r="B49" s="748" t="s">
        <v>566</v>
      </c>
      <c r="C49" s="749" t="s">
        <v>578</v>
      </c>
      <c r="D49" s="750" t="s">
        <v>579</v>
      </c>
      <c r="E49" s="751">
        <v>50113001</v>
      </c>
      <c r="F49" s="750" t="s">
        <v>589</v>
      </c>
      <c r="G49" s="749" t="s">
        <v>590</v>
      </c>
      <c r="H49" s="749">
        <v>173500</v>
      </c>
      <c r="I49" s="749">
        <v>173500</v>
      </c>
      <c r="J49" s="749" t="s">
        <v>673</v>
      </c>
      <c r="K49" s="749" t="s">
        <v>674</v>
      </c>
      <c r="L49" s="752">
        <v>128.07000000000005</v>
      </c>
      <c r="M49" s="752">
        <v>1</v>
      </c>
      <c r="N49" s="753">
        <v>128.07000000000005</v>
      </c>
    </row>
    <row r="50" spans="1:14" ht="14.4" customHeight="1" x14ac:dyDescent="0.3">
      <c r="A50" s="747" t="s">
        <v>565</v>
      </c>
      <c r="B50" s="748" t="s">
        <v>566</v>
      </c>
      <c r="C50" s="749" t="s">
        <v>578</v>
      </c>
      <c r="D50" s="750" t="s">
        <v>579</v>
      </c>
      <c r="E50" s="751">
        <v>50113001</v>
      </c>
      <c r="F50" s="750" t="s">
        <v>589</v>
      </c>
      <c r="G50" s="749" t="s">
        <v>590</v>
      </c>
      <c r="H50" s="749">
        <v>173497</v>
      </c>
      <c r="I50" s="749">
        <v>173497</v>
      </c>
      <c r="J50" s="749" t="s">
        <v>673</v>
      </c>
      <c r="K50" s="749" t="s">
        <v>675</v>
      </c>
      <c r="L50" s="752">
        <v>139.85000000000002</v>
      </c>
      <c r="M50" s="752">
        <v>1</v>
      </c>
      <c r="N50" s="753">
        <v>139.85000000000002</v>
      </c>
    </row>
    <row r="51" spans="1:14" ht="14.4" customHeight="1" x14ac:dyDescent="0.3">
      <c r="A51" s="747" t="s">
        <v>565</v>
      </c>
      <c r="B51" s="748" t="s">
        <v>566</v>
      </c>
      <c r="C51" s="749" t="s">
        <v>578</v>
      </c>
      <c r="D51" s="750" t="s">
        <v>579</v>
      </c>
      <c r="E51" s="751">
        <v>50113001</v>
      </c>
      <c r="F51" s="750" t="s">
        <v>589</v>
      </c>
      <c r="G51" s="749" t="s">
        <v>590</v>
      </c>
      <c r="H51" s="749">
        <v>201703</v>
      </c>
      <c r="I51" s="749">
        <v>201703</v>
      </c>
      <c r="J51" s="749" t="s">
        <v>676</v>
      </c>
      <c r="K51" s="749" t="s">
        <v>677</v>
      </c>
      <c r="L51" s="752">
        <v>49.4</v>
      </c>
      <c r="M51" s="752">
        <v>1</v>
      </c>
      <c r="N51" s="753">
        <v>49.4</v>
      </c>
    </row>
    <row r="52" spans="1:14" ht="14.4" customHeight="1" x14ac:dyDescent="0.3">
      <c r="A52" s="747" t="s">
        <v>565</v>
      </c>
      <c r="B52" s="748" t="s">
        <v>566</v>
      </c>
      <c r="C52" s="749" t="s">
        <v>578</v>
      </c>
      <c r="D52" s="750" t="s">
        <v>579</v>
      </c>
      <c r="E52" s="751">
        <v>50113001</v>
      </c>
      <c r="F52" s="750" t="s">
        <v>589</v>
      </c>
      <c r="G52" s="749" t="s">
        <v>603</v>
      </c>
      <c r="H52" s="749">
        <v>213477</v>
      </c>
      <c r="I52" s="749">
        <v>213477</v>
      </c>
      <c r="J52" s="749" t="s">
        <v>678</v>
      </c>
      <c r="K52" s="749" t="s">
        <v>679</v>
      </c>
      <c r="L52" s="752">
        <v>3300</v>
      </c>
      <c r="M52" s="752">
        <v>9</v>
      </c>
      <c r="N52" s="753">
        <v>29700</v>
      </c>
    </row>
    <row r="53" spans="1:14" ht="14.4" customHeight="1" x14ac:dyDescent="0.3">
      <c r="A53" s="747" t="s">
        <v>565</v>
      </c>
      <c r="B53" s="748" t="s">
        <v>566</v>
      </c>
      <c r="C53" s="749" t="s">
        <v>578</v>
      </c>
      <c r="D53" s="750" t="s">
        <v>579</v>
      </c>
      <c r="E53" s="751">
        <v>50113001</v>
      </c>
      <c r="F53" s="750" t="s">
        <v>589</v>
      </c>
      <c r="G53" s="749" t="s">
        <v>603</v>
      </c>
      <c r="H53" s="749">
        <v>213489</v>
      </c>
      <c r="I53" s="749">
        <v>213489</v>
      </c>
      <c r="J53" s="749" t="s">
        <v>680</v>
      </c>
      <c r="K53" s="749" t="s">
        <v>681</v>
      </c>
      <c r="L53" s="752">
        <v>630.66000000000008</v>
      </c>
      <c r="M53" s="752">
        <v>12</v>
      </c>
      <c r="N53" s="753">
        <v>7567.920000000001</v>
      </c>
    </row>
    <row r="54" spans="1:14" ht="14.4" customHeight="1" x14ac:dyDescent="0.3">
      <c r="A54" s="747" t="s">
        <v>565</v>
      </c>
      <c r="B54" s="748" t="s">
        <v>566</v>
      </c>
      <c r="C54" s="749" t="s">
        <v>578</v>
      </c>
      <c r="D54" s="750" t="s">
        <v>579</v>
      </c>
      <c r="E54" s="751">
        <v>50113001</v>
      </c>
      <c r="F54" s="750" t="s">
        <v>589</v>
      </c>
      <c r="G54" s="749" t="s">
        <v>603</v>
      </c>
      <c r="H54" s="749">
        <v>213494</v>
      </c>
      <c r="I54" s="749">
        <v>213494</v>
      </c>
      <c r="J54" s="749" t="s">
        <v>680</v>
      </c>
      <c r="K54" s="749" t="s">
        <v>682</v>
      </c>
      <c r="L54" s="752">
        <v>408.9500000000001</v>
      </c>
      <c r="M54" s="752">
        <v>3</v>
      </c>
      <c r="N54" s="753">
        <v>1226.8500000000004</v>
      </c>
    </row>
    <row r="55" spans="1:14" ht="14.4" customHeight="1" x14ac:dyDescent="0.3">
      <c r="A55" s="747" t="s">
        <v>565</v>
      </c>
      <c r="B55" s="748" t="s">
        <v>566</v>
      </c>
      <c r="C55" s="749" t="s">
        <v>578</v>
      </c>
      <c r="D55" s="750" t="s">
        <v>579</v>
      </c>
      <c r="E55" s="751">
        <v>50113001</v>
      </c>
      <c r="F55" s="750" t="s">
        <v>589</v>
      </c>
      <c r="G55" s="749" t="s">
        <v>603</v>
      </c>
      <c r="H55" s="749">
        <v>214036</v>
      </c>
      <c r="I55" s="749">
        <v>214036</v>
      </c>
      <c r="J55" s="749" t="s">
        <v>683</v>
      </c>
      <c r="K55" s="749" t="s">
        <v>684</v>
      </c>
      <c r="L55" s="752">
        <v>40.390000000000008</v>
      </c>
      <c r="M55" s="752">
        <v>2</v>
      </c>
      <c r="N55" s="753">
        <v>80.780000000000015</v>
      </c>
    </row>
    <row r="56" spans="1:14" ht="14.4" customHeight="1" x14ac:dyDescent="0.3">
      <c r="A56" s="747" t="s">
        <v>565</v>
      </c>
      <c r="B56" s="748" t="s">
        <v>566</v>
      </c>
      <c r="C56" s="749" t="s">
        <v>578</v>
      </c>
      <c r="D56" s="750" t="s">
        <v>579</v>
      </c>
      <c r="E56" s="751">
        <v>50113001</v>
      </c>
      <c r="F56" s="750" t="s">
        <v>589</v>
      </c>
      <c r="G56" s="749" t="s">
        <v>590</v>
      </c>
      <c r="H56" s="749">
        <v>156779</v>
      </c>
      <c r="I56" s="749">
        <v>56779</v>
      </c>
      <c r="J56" s="749" t="s">
        <v>685</v>
      </c>
      <c r="K56" s="749" t="s">
        <v>686</v>
      </c>
      <c r="L56" s="752">
        <v>117.63000000000002</v>
      </c>
      <c r="M56" s="752">
        <v>1</v>
      </c>
      <c r="N56" s="753">
        <v>117.63000000000002</v>
      </c>
    </row>
    <row r="57" spans="1:14" ht="14.4" customHeight="1" x14ac:dyDescent="0.3">
      <c r="A57" s="747" t="s">
        <v>565</v>
      </c>
      <c r="B57" s="748" t="s">
        <v>566</v>
      </c>
      <c r="C57" s="749" t="s">
        <v>578</v>
      </c>
      <c r="D57" s="750" t="s">
        <v>579</v>
      </c>
      <c r="E57" s="751">
        <v>50113001</v>
      </c>
      <c r="F57" s="750" t="s">
        <v>589</v>
      </c>
      <c r="G57" s="749" t="s">
        <v>590</v>
      </c>
      <c r="H57" s="749">
        <v>31915</v>
      </c>
      <c r="I57" s="749">
        <v>31915</v>
      </c>
      <c r="J57" s="749" t="s">
        <v>687</v>
      </c>
      <c r="K57" s="749" t="s">
        <v>688</v>
      </c>
      <c r="L57" s="752">
        <v>173.69</v>
      </c>
      <c r="M57" s="752">
        <v>2</v>
      </c>
      <c r="N57" s="753">
        <v>347.38</v>
      </c>
    </row>
    <row r="58" spans="1:14" ht="14.4" customHeight="1" x14ac:dyDescent="0.3">
      <c r="A58" s="747" t="s">
        <v>565</v>
      </c>
      <c r="B58" s="748" t="s">
        <v>566</v>
      </c>
      <c r="C58" s="749" t="s">
        <v>578</v>
      </c>
      <c r="D58" s="750" t="s">
        <v>579</v>
      </c>
      <c r="E58" s="751">
        <v>50113001</v>
      </c>
      <c r="F58" s="750" t="s">
        <v>589</v>
      </c>
      <c r="G58" s="749" t="s">
        <v>590</v>
      </c>
      <c r="H58" s="749">
        <v>47244</v>
      </c>
      <c r="I58" s="749">
        <v>47244</v>
      </c>
      <c r="J58" s="749" t="s">
        <v>689</v>
      </c>
      <c r="K58" s="749" t="s">
        <v>688</v>
      </c>
      <c r="L58" s="752">
        <v>142.99999999999997</v>
      </c>
      <c r="M58" s="752">
        <v>2</v>
      </c>
      <c r="N58" s="753">
        <v>285.99999999999994</v>
      </c>
    </row>
    <row r="59" spans="1:14" ht="14.4" customHeight="1" x14ac:dyDescent="0.3">
      <c r="A59" s="747" t="s">
        <v>565</v>
      </c>
      <c r="B59" s="748" t="s">
        <v>566</v>
      </c>
      <c r="C59" s="749" t="s">
        <v>578</v>
      </c>
      <c r="D59" s="750" t="s">
        <v>579</v>
      </c>
      <c r="E59" s="751">
        <v>50113001</v>
      </c>
      <c r="F59" s="750" t="s">
        <v>589</v>
      </c>
      <c r="G59" s="749" t="s">
        <v>590</v>
      </c>
      <c r="H59" s="749">
        <v>194234</v>
      </c>
      <c r="I59" s="749">
        <v>94234</v>
      </c>
      <c r="J59" s="749" t="s">
        <v>690</v>
      </c>
      <c r="K59" s="749" t="s">
        <v>691</v>
      </c>
      <c r="L59" s="752">
        <v>81.140000000000015</v>
      </c>
      <c r="M59" s="752">
        <v>2</v>
      </c>
      <c r="N59" s="753">
        <v>162.28000000000003</v>
      </c>
    </row>
    <row r="60" spans="1:14" ht="14.4" customHeight="1" x14ac:dyDescent="0.3">
      <c r="A60" s="747" t="s">
        <v>565</v>
      </c>
      <c r="B60" s="748" t="s">
        <v>566</v>
      </c>
      <c r="C60" s="749" t="s">
        <v>578</v>
      </c>
      <c r="D60" s="750" t="s">
        <v>579</v>
      </c>
      <c r="E60" s="751">
        <v>50113001</v>
      </c>
      <c r="F60" s="750" t="s">
        <v>589</v>
      </c>
      <c r="G60" s="749" t="s">
        <v>590</v>
      </c>
      <c r="H60" s="749">
        <v>215605</v>
      </c>
      <c r="I60" s="749">
        <v>215605</v>
      </c>
      <c r="J60" s="749" t="s">
        <v>692</v>
      </c>
      <c r="K60" s="749" t="s">
        <v>693</v>
      </c>
      <c r="L60" s="752">
        <v>28.26</v>
      </c>
      <c r="M60" s="752">
        <v>23</v>
      </c>
      <c r="N60" s="753">
        <v>649.98</v>
      </c>
    </row>
    <row r="61" spans="1:14" ht="14.4" customHeight="1" x14ac:dyDescent="0.3">
      <c r="A61" s="747" t="s">
        <v>565</v>
      </c>
      <c r="B61" s="748" t="s">
        <v>566</v>
      </c>
      <c r="C61" s="749" t="s">
        <v>578</v>
      </c>
      <c r="D61" s="750" t="s">
        <v>579</v>
      </c>
      <c r="E61" s="751">
        <v>50113001</v>
      </c>
      <c r="F61" s="750" t="s">
        <v>589</v>
      </c>
      <c r="G61" s="749" t="s">
        <v>590</v>
      </c>
      <c r="H61" s="749">
        <v>109139</v>
      </c>
      <c r="I61" s="749">
        <v>176129</v>
      </c>
      <c r="J61" s="749" t="s">
        <v>694</v>
      </c>
      <c r="K61" s="749" t="s">
        <v>695</v>
      </c>
      <c r="L61" s="752">
        <v>625.24</v>
      </c>
      <c r="M61" s="752">
        <v>1</v>
      </c>
      <c r="N61" s="753">
        <v>625.24</v>
      </c>
    </row>
    <row r="62" spans="1:14" ht="14.4" customHeight="1" x14ac:dyDescent="0.3">
      <c r="A62" s="747" t="s">
        <v>565</v>
      </c>
      <c r="B62" s="748" t="s">
        <v>566</v>
      </c>
      <c r="C62" s="749" t="s">
        <v>578</v>
      </c>
      <c r="D62" s="750" t="s">
        <v>579</v>
      </c>
      <c r="E62" s="751">
        <v>50113001</v>
      </c>
      <c r="F62" s="750" t="s">
        <v>589</v>
      </c>
      <c r="G62" s="749" t="s">
        <v>590</v>
      </c>
      <c r="H62" s="749">
        <v>214355</v>
      </c>
      <c r="I62" s="749">
        <v>214355</v>
      </c>
      <c r="J62" s="749" t="s">
        <v>696</v>
      </c>
      <c r="K62" s="749" t="s">
        <v>697</v>
      </c>
      <c r="L62" s="752">
        <v>215.18</v>
      </c>
      <c r="M62" s="752">
        <v>1</v>
      </c>
      <c r="N62" s="753">
        <v>215.18</v>
      </c>
    </row>
    <row r="63" spans="1:14" ht="14.4" customHeight="1" x14ac:dyDescent="0.3">
      <c r="A63" s="747" t="s">
        <v>565</v>
      </c>
      <c r="B63" s="748" t="s">
        <v>566</v>
      </c>
      <c r="C63" s="749" t="s">
        <v>578</v>
      </c>
      <c r="D63" s="750" t="s">
        <v>579</v>
      </c>
      <c r="E63" s="751">
        <v>50113001</v>
      </c>
      <c r="F63" s="750" t="s">
        <v>589</v>
      </c>
      <c r="G63" s="749" t="s">
        <v>603</v>
      </c>
      <c r="H63" s="749">
        <v>216670</v>
      </c>
      <c r="I63" s="749">
        <v>216670</v>
      </c>
      <c r="J63" s="749" t="s">
        <v>698</v>
      </c>
      <c r="K63" s="749" t="s">
        <v>699</v>
      </c>
      <c r="L63" s="752">
        <v>314.27</v>
      </c>
      <c r="M63" s="752">
        <v>1</v>
      </c>
      <c r="N63" s="753">
        <v>314.27</v>
      </c>
    </row>
    <row r="64" spans="1:14" ht="14.4" customHeight="1" x14ac:dyDescent="0.3">
      <c r="A64" s="747" t="s">
        <v>565</v>
      </c>
      <c r="B64" s="748" t="s">
        <v>566</v>
      </c>
      <c r="C64" s="749" t="s">
        <v>578</v>
      </c>
      <c r="D64" s="750" t="s">
        <v>579</v>
      </c>
      <c r="E64" s="751">
        <v>50113001</v>
      </c>
      <c r="F64" s="750" t="s">
        <v>589</v>
      </c>
      <c r="G64" s="749" t="s">
        <v>590</v>
      </c>
      <c r="H64" s="749">
        <v>51367</v>
      </c>
      <c r="I64" s="749">
        <v>51367</v>
      </c>
      <c r="J64" s="749" t="s">
        <v>700</v>
      </c>
      <c r="K64" s="749" t="s">
        <v>701</v>
      </c>
      <c r="L64" s="752">
        <v>92.95</v>
      </c>
      <c r="M64" s="752">
        <v>9</v>
      </c>
      <c r="N64" s="753">
        <v>836.55000000000007</v>
      </c>
    </row>
    <row r="65" spans="1:14" ht="14.4" customHeight="1" x14ac:dyDescent="0.3">
      <c r="A65" s="747" t="s">
        <v>565</v>
      </c>
      <c r="B65" s="748" t="s">
        <v>566</v>
      </c>
      <c r="C65" s="749" t="s">
        <v>578</v>
      </c>
      <c r="D65" s="750" t="s">
        <v>579</v>
      </c>
      <c r="E65" s="751">
        <v>50113001</v>
      </c>
      <c r="F65" s="750" t="s">
        <v>589</v>
      </c>
      <c r="G65" s="749" t="s">
        <v>590</v>
      </c>
      <c r="H65" s="749">
        <v>51366</v>
      </c>
      <c r="I65" s="749">
        <v>51366</v>
      </c>
      <c r="J65" s="749" t="s">
        <v>700</v>
      </c>
      <c r="K65" s="749" t="s">
        <v>702</v>
      </c>
      <c r="L65" s="752">
        <v>171.60000000000002</v>
      </c>
      <c r="M65" s="752">
        <v>37</v>
      </c>
      <c r="N65" s="753">
        <v>6349.2000000000007</v>
      </c>
    </row>
    <row r="66" spans="1:14" ht="14.4" customHeight="1" x14ac:dyDescent="0.3">
      <c r="A66" s="747" t="s">
        <v>565</v>
      </c>
      <c r="B66" s="748" t="s">
        <v>566</v>
      </c>
      <c r="C66" s="749" t="s">
        <v>578</v>
      </c>
      <c r="D66" s="750" t="s">
        <v>579</v>
      </c>
      <c r="E66" s="751">
        <v>50113001</v>
      </c>
      <c r="F66" s="750" t="s">
        <v>589</v>
      </c>
      <c r="G66" s="749" t="s">
        <v>590</v>
      </c>
      <c r="H66" s="749">
        <v>51383</v>
      </c>
      <c r="I66" s="749">
        <v>51383</v>
      </c>
      <c r="J66" s="749" t="s">
        <v>700</v>
      </c>
      <c r="K66" s="749" t="s">
        <v>703</v>
      </c>
      <c r="L66" s="752">
        <v>93.5</v>
      </c>
      <c r="M66" s="752">
        <v>4</v>
      </c>
      <c r="N66" s="753">
        <v>374</v>
      </c>
    </row>
    <row r="67" spans="1:14" ht="14.4" customHeight="1" x14ac:dyDescent="0.3">
      <c r="A67" s="747" t="s">
        <v>565</v>
      </c>
      <c r="B67" s="748" t="s">
        <v>566</v>
      </c>
      <c r="C67" s="749" t="s">
        <v>578</v>
      </c>
      <c r="D67" s="750" t="s">
        <v>579</v>
      </c>
      <c r="E67" s="751">
        <v>50113001</v>
      </c>
      <c r="F67" s="750" t="s">
        <v>589</v>
      </c>
      <c r="G67" s="749" t="s">
        <v>590</v>
      </c>
      <c r="H67" s="749">
        <v>225166</v>
      </c>
      <c r="I67" s="749">
        <v>225166</v>
      </c>
      <c r="J67" s="749" t="s">
        <v>704</v>
      </c>
      <c r="K67" s="749" t="s">
        <v>705</v>
      </c>
      <c r="L67" s="752">
        <v>58.370000000000019</v>
      </c>
      <c r="M67" s="752">
        <v>1</v>
      </c>
      <c r="N67" s="753">
        <v>58.370000000000019</v>
      </c>
    </row>
    <row r="68" spans="1:14" ht="14.4" customHeight="1" x14ac:dyDescent="0.3">
      <c r="A68" s="747" t="s">
        <v>565</v>
      </c>
      <c r="B68" s="748" t="s">
        <v>566</v>
      </c>
      <c r="C68" s="749" t="s">
        <v>578</v>
      </c>
      <c r="D68" s="750" t="s">
        <v>579</v>
      </c>
      <c r="E68" s="751">
        <v>50113001</v>
      </c>
      <c r="F68" s="750" t="s">
        <v>589</v>
      </c>
      <c r="G68" s="749" t="s">
        <v>590</v>
      </c>
      <c r="H68" s="749">
        <v>847767</v>
      </c>
      <c r="I68" s="749">
        <v>500140</v>
      </c>
      <c r="J68" s="749" t="s">
        <v>706</v>
      </c>
      <c r="K68" s="749" t="s">
        <v>707</v>
      </c>
      <c r="L68" s="752">
        <v>699.00666666666655</v>
      </c>
      <c r="M68" s="752">
        <v>1</v>
      </c>
      <c r="N68" s="753">
        <v>699.00666666666655</v>
      </c>
    </row>
    <row r="69" spans="1:14" ht="14.4" customHeight="1" x14ac:dyDescent="0.3">
      <c r="A69" s="747" t="s">
        <v>565</v>
      </c>
      <c r="B69" s="748" t="s">
        <v>566</v>
      </c>
      <c r="C69" s="749" t="s">
        <v>578</v>
      </c>
      <c r="D69" s="750" t="s">
        <v>579</v>
      </c>
      <c r="E69" s="751">
        <v>50113001</v>
      </c>
      <c r="F69" s="750" t="s">
        <v>589</v>
      </c>
      <c r="G69" s="749" t="s">
        <v>590</v>
      </c>
      <c r="H69" s="749">
        <v>101674</v>
      </c>
      <c r="I69" s="749">
        <v>1674</v>
      </c>
      <c r="J69" s="749" t="s">
        <v>708</v>
      </c>
      <c r="K69" s="749" t="s">
        <v>567</v>
      </c>
      <c r="L69" s="752">
        <v>89.29</v>
      </c>
      <c r="M69" s="752">
        <v>3</v>
      </c>
      <c r="N69" s="753">
        <v>267.87</v>
      </c>
    </row>
    <row r="70" spans="1:14" ht="14.4" customHeight="1" x14ac:dyDescent="0.3">
      <c r="A70" s="747" t="s">
        <v>565</v>
      </c>
      <c r="B70" s="748" t="s">
        <v>566</v>
      </c>
      <c r="C70" s="749" t="s">
        <v>578</v>
      </c>
      <c r="D70" s="750" t="s">
        <v>579</v>
      </c>
      <c r="E70" s="751">
        <v>50113001</v>
      </c>
      <c r="F70" s="750" t="s">
        <v>589</v>
      </c>
      <c r="G70" s="749" t="s">
        <v>590</v>
      </c>
      <c r="H70" s="749">
        <v>117189</v>
      </c>
      <c r="I70" s="749">
        <v>17189</v>
      </c>
      <c r="J70" s="749" t="s">
        <v>709</v>
      </c>
      <c r="K70" s="749" t="s">
        <v>710</v>
      </c>
      <c r="L70" s="752">
        <v>55.870000000000005</v>
      </c>
      <c r="M70" s="752">
        <v>1</v>
      </c>
      <c r="N70" s="753">
        <v>55.870000000000005</v>
      </c>
    </row>
    <row r="71" spans="1:14" ht="14.4" customHeight="1" x14ac:dyDescent="0.3">
      <c r="A71" s="747" t="s">
        <v>565</v>
      </c>
      <c r="B71" s="748" t="s">
        <v>566</v>
      </c>
      <c r="C71" s="749" t="s">
        <v>578</v>
      </c>
      <c r="D71" s="750" t="s">
        <v>579</v>
      </c>
      <c r="E71" s="751">
        <v>50113001</v>
      </c>
      <c r="F71" s="750" t="s">
        <v>589</v>
      </c>
      <c r="G71" s="749" t="s">
        <v>590</v>
      </c>
      <c r="H71" s="749">
        <v>107678</v>
      </c>
      <c r="I71" s="749">
        <v>107678</v>
      </c>
      <c r="J71" s="749" t="s">
        <v>711</v>
      </c>
      <c r="K71" s="749" t="s">
        <v>712</v>
      </c>
      <c r="L71" s="752">
        <v>459.8</v>
      </c>
      <c r="M71" s="752">
        <v>1</v>
      </c>
      <c r="N71" s="753">
        <v>459.8</v>
      </c>
    </row>
    <row r="72" spans="1:14" ht="14.4" customHeight="1" x14ac:dyDescent="0.3">
      <c r="A72" s="747" t="s">
        <v>565</v>
      </c>
      <c r="B72" s="748" t="s">
        <v>566</v>
      </c>
      <c r="C72" s="749" t="s">
        <v>578</v>
      </c>
      <c r="D72" s="750" t="s">
        <v>579</v>
      </c>
      <c r="E72" s="751">
        <v>50113001</v>
      </c>
      <c r="F72" s="750" t="s">
        <v>589</v>
      </c>
      <c r="G72" s="749" t="s">
        <v>590</v>
      </c>
      <c r="H72" s="749">
        <v>230426</v>
      </c>
      <c r="I72" s="749">
        <v>230426</v>
      </c>
      <c r="J72" s="749" t="s">
        <v>713</v>
      </c>
      <c r="K72" s="749" t="s">
        <v>714</v>
      </c>
      <c r="L72" s="752">
        <v>78.64</v>
      </c>
      <c r="M72" s="752">
        <v>4</v>
      </c>
      <c r="N72" s="753">
        <v>314.56</v>
      </c>
    </row>
    <row r="73" spans="1:14" ht="14.4" customHeight="1" x14ac:dyDescent="0.3">
      <c r="A73" s="747" t="s">
        <v>565</v>
      </c>
      <c r="B73" s="748" t="s">
        <v>566</v>
      </c>
      <c r="C73" s="749" t="s">
        <v>578</v>
      </c>
      <c r="D73" s="750" t="s">
        <v>579</v>
      </c>
      <c r="E73" s="751">
        <v>50113001</v>
      </c>
      <c r="F73" s="750" t="s">
        <v>589</v>
      </c>
      <c r="G73" s="749" t="s">
        <v>590</v>
      </c>
      <c r="H73" s="749">
        <v>900881</v>
      </c>
      <c r="I73" s="749">
        <v>0</v>
      </c>
      <c r="J73" s="749" t="s">
        <v>715</v>
      </c>
      <c r="K73" s="749" t="s">
        <v>567</v>
      </c>
      <c r="L73" s="752">
        <v>130.20711421046028</v>
      </c>
      <c r="M73" s="752">
        <v>3</v>
      </c>
      <c r="N73" s="753">
        <v>390.6213426313808</v>
      </c>
    </row>
    <row r="74" spans="1:14" ht="14.4" customHeight="1" x14ac:dyDescent="0.3">
      <c r="A74" s="747" t="s">
        <v>565</v>
      </c>
      <c r="B74" s="748" t="s">
        <v>566</v>
      </c>
      <c r="C74" s="749" t="s">
        <v>578</v>
      </c>
      <c r="D74" s="750" t="s">
        <v>579</v>
      </c>
      <c r="E74" s="751">
        <v>50113001</v>
      </c>
      <c r="F74" s="750" t="s">
        <v>589</v>
      </c>
      <c r="G74" s="749" t="s">
        <v>590</v>
      </c>
      <c r="H74" s="749">
        <v>397238</v>
      </c>
      <c r="I74" s="749">
        <v>0</v>
      </c>
      <c r="J74" s="749" t="s">
        <v>716</v>
      </c>
      <c r="K74" s="749" t="s">
        <v>567</v>
      </c>
      <c r="L74" s="752">
        <v>136.61588723051949</v>
      </c>
      <c r="M74" s="752">
        <v>3</v>
      </c>
      <c r="N74" s="753">
        <v>409.84766169155847</v>
      </c>
    </row>
    <row r="75" spans="1:14" ht="14.4" customHeight="1" x14ac:dyDescent="0.3">
      <c r="A75" s="747" t="s">
        <v>565</v>
      </c>
      <c r="B75" s="748" t="s">
        <v>566</v>
      </c>
      <c r="C75" s="749" t="s">
        <v>578</v>
      </c>
      <c r="D75" s="750" t="s">
        <v>579</v>
      </c>
      <c r="E75" s="751">
        <v>50113001</v>
      </c>
      <c r="F75" s="750" t="s">
        <v>589</v>
      </c>
      <c r="G75" s="749" t="s">
        <v>590</v>
      </c>
      <c r="H75" s="749">
        <v>900321</v>
      </c>
      <c r="I75" s="749">
        <v>0</v>
      </c>
      <c r="J75" s="749" t="s">
        <v>717</v>
      </c>
      <c r="K75" s="749" t="s">
        <v>567</v>
      </c>
      <c r="L75" s="752">
        <v>127.98653896334629</v>
      </c>
      <c r="M75" s="752">
        <v>1</v>
      </c>
      <c r="N75" s="753">
        <v>127.98653896334629</v>
      </c>
    </row>
    <row r="76" spans="1:14" ht="14.4" customHeight="1" x14ac:dyDescent="0.3">
      <c r="A76" s="747" t="s">
        <v>565</v>
      </c>
      <c r="B76" s="748" t="s">
        <v>566</v>
      </c>
      <c r="C76" s="749" t="s">
        <v>578</v>
      </c>
      <c r="D76" s="750" t="s">
        <v>579</v>
      </c>
      <c r="E76" s="751">
        <v>50113001</v>
      </c>
      <c r="F76" s="750" t="s">
        <v>589</v>
      </c>
      <c r="G76" s="749" t="s">
        <v>590</v>
      </c>
      <c r="H76" s="749">
        <v>921048</v>
      </c>
      <c r="I76" s="749">
        <v>0</v>
      </c>
      <c r="J76" s="749" t="s">
        <v>718</v>
      </c>
      <c r="K76" s="749" t="s">
        <v>567</v>
      </c>
      <c r="L76" s="752">
        <v>74.991000000000014</v>
      </c>
      <c r="M76" s="752">
        <v>6</v>
      </c>
      <c r="N76" s="753">
        <v>449.94600000000008</v>
      </c>
    </row>
    <row r="77" spans="1:14" ht="14.4" customHeight="1" x14ac:dyDescent="0.3">
      <c r="A77" s="747" t="s">
        <v>565</v>
      </c>
      <c r="B77" s="748" t="s">
        <v>566</v>
      </c>
      <c r="C77" s="749" t="s">
        <v>578</v>
      </c>
      <c r="D77" s="750" t="s">
        <v>579</v>
      </c>
      <c r="E77" s="751">
        <v>50113001</v>
      </c>
      <c r="F77" s="750" t="s">
        <v>589</v>
      </c>
      <c r="G77" s="749" t="s">
        <v>590</v>
      </c>
      <c r="H77" s="749">
        <v>498367</v>
      </c>
      <c r="I77" s="749">
        <v>0</v>
      </c>
      <c r="J77" s="749" t="s">
        <v>719</v>
      </c>
      <c r="K77" s="749" t="s">
        <v>567</v>
      </c>
      <c r="L77" s="752">
        <v>111.01313673531452</v>
      </c>
      <c r="M77" s="752">
        <v>2</v>
      </c>
      <c r="N77" s="753">
        <v>222.02627347062904</v>
      </c>
    </row>
    <row r="78" spans="1:14" ht="14.4" customHeight="1" x14ac:dyDescent="0.3">
      <c r="A78" s="747" t="s">
        <v>565</v>
      </c>
      <c r="B78" s="748" t="s">
        <v>566</v>
      </c>
      <c r="C78" s="749" t="s">
        <v>578</v>
      </c>
      <c r="D78" s="750" t="s">
        <v>579</v>
      </c>
      <c r="E78" s="751">
        <v>50113001</v>
      </c>
      <c r="F78" s="750" t="s">
        <v>589</v>
      </c>
      <c r="G78" s="749" t="s">
        <v>590</v>
      </c>
      <c r="H78" s="749">
        <v>900406</v>
      </c>
      <c r="I78" s="749">
        <v>0</v>
      </c>
      <c r="J78" s="749" t="s">
        <v>720</v>
      </c>
      <c r="K78" s="749" t="s">
        <v>567</v>
      </c>
      <c r="L78" s="752">
        <v>73.07590234602327</v>
      </c>
      <c r="M78" s="752">
        <v>1</v>
      </c>
      <c r="N78" s="753">
        <v>73.07590234602327</v>
      </c>
    </row>
    <row r="79" spans="1:14" ht="14.4" customHeight="1" x14ac:dyDescent="0.3">
      <c r="A79" s="747" t="s">
        <v>565</v>
      </c>
      <c r="B79" s="748" t="s">
        <v>566</v>
      </c>
      <c r="C79" s="749" t="s">
        <v>578</v>
      </c>
      <c r="D79" s="750" t="s">
        <v>579</v>
      </c>
      <c r="E79" s="751">
        <v>50113001</v>
      </c>
      <c r="F79" s="750" t="s">
        <v>589</v>
      </c>
      <c r="G79" s="749" t="s">
        <v>590</v>
      </c>
      <c r="H79" s="749">
        <v>921326</v>
      </c>
      <c r="I79" s="749">
        <v>0</v>
      </c>
      <c r="J79" s="749" t="s">
        <v>721</v>
      </c>
      <c r="K79" s="749" t="s">
        <v>567</v>
      </c>
      <c r="L79" s="752">
        <v>178.6339745604601</v>
      </c>
      <c r="M79" s="752">
        <v>1</v>
      </c>
      <c r="N79" s="753">
        <v>178.6339745604601</v>
      </c>
    </row>
    <row r="80" spans="1:14" ht="14.4" customHeight="1" x14ac:dyDescent="0.3">
      <c r="A80" s="747" t="s">
        <v>565</v>
      </c>
      <c r="B80" s="748" t="s">
        <v>566</v>
      </c>
      <c r="C80" s="749" t="s">
        <v>578</v>
      </c>
      <c r="D80" s="750" t="s">
        <v>579</v>
      </c>
      <c r="E80" s="751">
        <v>50113001</v>
      </c>
      <c r="F80" s="750" t="s">
        <v>589</v>
      </c>
      <c r="G80" s="749" t="s">
        <v>590</v>
      </c>
      <c r="H80" s="749">
        <v>921319</v>
      </c>
      <c r="I80" s="749">
        <v>0</v>
      </c>
      <c r="J80" s="749" t="s">
        <v>722</v>
      </c>
      <c r="K80" s="749" t="s">
        <v>567</v>
      </c>
      <c r="L80" s="752">
        <v>611.0477038113263</v>
      </c>
      <c r="M80" s="752">
        <v>1</v>
      </c>
      <c r="N80" s="753">
        <v>611.0477038113263</v>
      </c>
    </row>
    <row r="81" spans="1:14" ht="14.4" customHeight="1" x14ac:dyDescent="0.3">
      <c r="A81" s="747" t="s">
        <v>565</v>
      </c>
      <c r="B81" s="748" t="s">
        <v>566</v>
      </c>
      <c r="C81" s="749" t="s">
        <v>578</v>
      </c>
      <c r="D81" s="750" t="s">
        <v>579</v>
      </c>
      <c r="E81" s="751">
        <v>50113001</v>
      </c>
      <c r="F81" s="750" t="s">
        <v>589</v>
      </c>
      <c r="G81" s="749" t="s">
        <v>590</v>
      </c>
      <c r="H81" s="749">
        <v>990927</v>
      </c>
      <c r="I81" s="749">
        <v>0</v>
      </c>
      <c r="J81" s="749" t="s">
        <v>723</v>
      </c>
      <c r="K81" s="749" t="s">
        <v>567</v>
      </c>
      <c r="L81" s="752">
        <v>140.19999999999999</v>
      </c>
      <c r="M81" s="752">
        <v>3</v>
      </c>
      <c r="N81" s="753">
        <v>420.59999999999997</v>
      </c>
    </row>
    <row r="82" spans="1:14" ht="14.4" customHeight="1" x14ac:dyDescent="0.3">
      <c r="A82" s="747" t="s">
        <v>565</v>
      </c>
      <c r="B82" s="748" t="s">
        <v>566</v>
      </c>
      <c r="C82" s="749" t="s">
        <v>578</v>
      </c>
      <c r="D82" s="750" t="s">
        <v>579</v>
      </c>
      <c r="E82" s="751">
        <v>50113001</v>
      </c>
      <c r="F82" s="750" t="s">
        <v>589</v>
      </c>
      <c r="G82" s="749" t="s">
        <v>603</v>
      </c>
      <c r="H82" s="749">
        <v>187425</v>
      </c>
      <c r="I82" s="749">
        <v>187425</v>
      </c>
      <c r="J82" s="749" t="s">
        <v>724</v>
      </c>
      <c r="K82" s="749" t="s">
        <v>725</v>
      </c>
      <c r="L82" s="752">
        <v>49.38</v>
      </c>
      <c r="M82" s="752">
        <v>1</v>
      </c>
      <c r="N82" s="753">
        <v>49.38</v>
      </c>
    </row>
    <row r="83" spans="1:14" ht="14.4" customHeight="1" x14ac:dyDescent="0.3">
      <c r="A83" s="747" t="s">
        <v>565</v>
      </c>
      <c r="B83" s="748" t="s">
        <v>566</v>
      </c>
      <c r="C83" s="749" t="s">
        <v>578</v>
      </c>
      <c r="D83" s="750" t="s">
        <v>579</v>
      </c>
      <c r="E83" s="751">
        <v>50113001</v>
      </c>
      <c r="F83" s="750" t="s">
        <v>589</v>
      </c>
      <c r="G83" s="749" t="s">
        <v>590</v>
      </c>
      <c r="H83" s="749">
        <v>188217</v>
      </c>
      <c r="I83" s="749">
        <v>88217</v>
      </c>
      <c r="J83" s="749" t="s">
        <v>726</v>
      </c>
      <c r="K83" s="749" t="s">
        <v>727</v>
      </c>
      <c r="L83" s="752">
        <v>126.56000000000007</v>
      </c>
      <c r="M83" s="752">
        <v>1</v>
      </c>
      <c r="N83" s="753">
        <v>126.56000000000007</v>
      </c>
    </row>
    <row r="84" spans="1:14" ht="14.4" customHeight="1" x14ac:dyDescent="0.3">
      <c r="A84" s="747" t="s">
        <v>565</v>
      </c>
      <c r="B84" s="748" t="s">
        <v>566</v>
      </c>
      <c r="C84" s="749" t="s">
        <v>578</v>
      </c>
      <c r="D84" s="750" t="s">
        <v>579</v>
      </c>
      <c r="E84" s="751">
        <v>50113001</v>
      </c>
      <c r="F84" s="750" t="s">
        <v>589</v>
      </c>
      <c r="G84" s="749" t="s">
        <v>590</v>
      </c>
      <c r="H84" s="749">
        <v>192853</v>
      </c>
      <c r="I84" s="749">
        <v>192853</v>
      </c>
      <c r="J84" s="749" t="s">
        <v>728</v>
      </c>
      <c r="K84" s="749" t="s">
        <v>729</v>
      </c>
      <c r="L84" s="752">
        <v>107.94000000000005</v>
      </c>
      <c r="M84" s="752">
        <v>1</v>
      </c>
      <c r="N84" s="753">
        <v>107.94000000000005</v>
      </c>
    </row>
    <row r="85" spans="1:14" ht="14.4" customHeight="1" x14ac:dyDescent="0.3">
      <c r="A85" s="747" t="s">
        <v>565</v>
      </c>
      <c r="B85" s="748" t="s">
        <v>566</v>
      </c>
      <c r="C85" s="749" t="s">
        <v>578</v>
      </c>
      <c r="D85" s="750" t="s">
        <v>579</v>
      </c>
      <c r="E85" s="751">
        <v>50113001</v>
      </c>
      <c r="F85" s="750" t="s">
        <v>589</v>
      </c>
      <c r="G85" s="749" t="s">
        <v>603</v>
      </c>
      <c r="H85" s="749">
        <v>115316</v>
      </c>
      <c r="I85" s="749">
        <v>15316</v>
      </c>
      <c r="J85" s="749" t="s">
        <v>730</v>
      </c>
      <c r="K85" s="749" t="s">
        <v>654</v>
      </c>
      <c r="L85" s="752">
        <v>19.009999999999998</v>
      </c>
      <c r="M85" s="752">
        <v>1</v>
      </c>
      <c r="N85" s="753">
        <v>19.009999999999998</v>
      </c>
    </row>
    <row r="86" spans="1:14" ht="14.4" customHeight="1" x14ac:dyDescent="0.3">
      <c r="A86" s="747" t="s">
        <v>565</v>
      </c>
      <c r="B86" s="748" t="s">
        <v>566</v>
      </c>
      <c r="C86" s="749" t="s">
        <v>578</v>
      </c>
      <c r="D86" s="750" t="s">
        <v>579</v>
      </c>
      <c r="E86" s="751">
        <v>50113001</v>
      </c>
      <c r="F86" s="750" t="s">
        <v>589</v>
      </c>
      <c r="G86" s="749" t="s">
        <v>590</v>
      </c>
      <c r="H86" s="749">
        <v>117992</v>
      </c>
      <c r="I86" s="749">
        <v>17992</v>
      </c>
      <c r="J86" s="749" t="s">
        <v>731</v>
      </c>
      <c r="K86" s="749" t="s">
        <v>732</v>
      </c>
      <c r="L86" s="752">
        <v>91.834285714285713</v>
      </c>
      <c r="M86" s="752">
        <v>7</v>
      </c>
      <c r="N86" s="753">
        <v>642.84</v>
      </c>
    </row>
    <row r="87" spans="1:14" ht="14.4" customHeight="1" x14ac:dyDescent="0.3">
      <c r="A87" s="747" t="s">
        <v>565</v>
      </c>
      <c r="B87" s="748" t="s">
        <v>566</v>
      </c>
      <c r="C87" s="749" t="s">
        <v>578</v>
      </c>
      <c r="D87" s="750" t="s">
        <v>579</v>
      </c>
      <c r="E87" s="751">
        <v>50113001</v>
      </c>
      <c r="F87" s="750" t="s">
        <v>589</v>
      </c>
      <c r="G87" s="749" t="s">
        <v>590</v>
      </c>
      <c r="H87" s="749">
        <v>100498</v>
      </c>
      <c r="I87" s="749">
        <v>498</v>
      </c>
      <c r="J87" s="749" t="s">
        <v>733</v>
      </c>
      <c r="K87" s="749" t="s">
        <v>734</v>
      </c>
      <c r="L87" s="752">
        <v>108.75000000000001</v>
      </c>
      <c r="M87" s="752">
        <v>4</v>
      </c>
      <c r="N87" s="753">
        <v>435.00000000000006</v>
      </c>
    </row>
    <row r="88" spans="1:14" ht="14.4" customHeight="1" x14ac:dyDescent="0.3">
      <c r="A88" s="747" t="s">
        <v>565</v>
      </c>
      <c r="B88" s="748" t="s">
        <v>566</v>
      </c>
      <c r="C88" s="749" t="s">
        <v>578</v>
      </c>
      <c r="D88" s="750" t="s">
        <v>579</v>
      </c>
      <c r="E88" s="751">
        <v>50113001</v>
      </c>
      <c r="F88" s="750" t="s">
        <v>589</v>
      </c>
      <c r="G88" s="749" t="s">
        <v>590</v>
      </c>
      <c r="H88" s="749">
        <v>225168</v>
      </c>
      <c r="I88" s="749">
        <v>225168</v>
      </c>
      <c r="J88" s="749" t="s">
        <v>735</v>
      </c>
      <c r="K88" s="749" t="s">
        <v>736</v>
      </c>
      <c r="L88" s="752">
        <v>63.54</v>
      </c>
      <c r="M88" s="752">
        <v>1</v>
      </c>
      <c r="N88" s="753">
        <v>63.54</v>
      </c>
    </row>
    <row r="89" spans="1:14" ht="14.4" customHeight="1" x14ac:dyDescent="0.3">
      <c r="A89" s="747" t="s">
        <v>565</v>
      </c>
      <c r="B89" s="748" t="s">
        <v>566</v>
      </c>
      <c r="C89" s="749" t="s">
        <v>578</v>
      </c>
      <c r="D89" s="750" t="s">
        <v>579</v>
      </c>
      <c r="E89" s="751">
        <v>50113001</v>
      </c>
      <c r="F89" s="750" t="s">
        <v>589</v>
      </c>
      <c r="G89" s="749" t="s">
        <v>590</v>
      </c>
      <c r="H89" s="749">
        <v>142475</v>
      </c>
      <c r="I89" s="749">
        <v>42475</v>
      </c>
      <c r="J89" s="749" t="s">
        <v>737</v>
      </c>
      <c r="K89" s="749" t="s">
        <v>738</v>
      </c>
      <c r="L89" s="752">
        <v>146.72000000000003</v>
      </c>
      <c r="M89" s="752">
        <v>1</v>
      </c>
      <c r="N89" s="753">
        <v>146.72000000000003</v>
      </c>
    </row>
    <row r="90" spans="1:14" ht="14.4" customHeight="1" x14ac:dyDescent="0.3">
      <c r="A90" s="747" t="s">
        <v>565</v>
      </c>
      <c r="B90" s="748" t="s">
        <v>566</v>
      </c>
      <c r="C90" s="749" t="s">
        <v>578</v>
      </c>
      <c r="D90" s="750" t="s">
        <v>579</v>
      </c>
      <c r="E90" s="751">
        <v>50113001</v>
      </c>
      <c r="F90" s="750" t="s">
        <v>589</v>
      </c>
      <c r="G90" s="749" t="s">
        <v>590</v>
      </c>
      <c r="H90" s="749">
        <v>120159</v>
      </c>
      <c r="I90" s="749">
        <v>20159</v>
      </c>
      <c r="J90" s="749" t="s">
        <v>739</v>
      </c>
      <c r="K90" s="749" t="s">
        <v>740</v>
      </c>
      <c r="L90" s="752">
        <v>40.67</v>
      </c>
      <c r="M90" s="752">
        <v>1</v>
      </c>
      <c r="N90" s="753">
        <v>40.67</v>
      </c>
    </row>
    <row r="91" spans="1:14" ht="14.4" customHeight="1" x14ac:dyDescent="0.3">
      <c r="A91" s="747" t="s">
        <v>565</v>
      </c>
      <c r="B91" s="748" t="s">
        <v>566</v>
      </c>
      <c r="C91" s="749" t="s">
        <v>578</v>
      </c>
      <c r="D91" s="750" t="s">
        <v>579</v>
      </c>
      <c r="E91" s="751">
        <v>50113001</v>
      </c>
      <c r="F91" s="750" t="s">
        <v>589</v>
      </c>
      <c r="G91" s="749" t="s">
        <v>590</v>
      </c>
      <c r="H91" s="749">
        <v>109414</v>
      </c>
      <c r="I91" s="749">
        <v>119687</v>
      </c>
      <c r="J91" s="749" t="s">
        <v>741</v>
      </c>
      <c r="K91" s="749" t="s">
        <v>742</v>
      </c>
      <c r="L91" s="752">
        <v>63.939999999999991</v>
      </c>
      <c r="M91" s="752">
        <v>2</v>
      </c>
      <c r="N91" s="753">
        <v>127.87999999999998</v>
      </c>
    </row>
    <row r="92" spans="1:14" ht="14.4" customHeight="1" x14ac:dyDescent="0.3">
      <c r="A92" s="747" t="s">
        <v>565</v>
      </c>
      <c r="B92" s="748" t="s">
        <v>566</v>
      </c>
      <c r="C92" s="749" t="s">
        <v>578</v>
      </c>
      <c r="D92" s="750" t="s">
        <v>579</v>
      </c>
      <c r="E92" s="751">
        <v>50113001</v>
      </c>
      <c r="F92" s="750" t="s">
        <v>589</v>
      </c>
      <c r="G92" s="749" t="s">
        <v>590</v>
      </c>
      <c r="H92" s="749">
        <v>109415</v>
      </c>
      <c r="I92" s="749">
        <v>119683</v>
      </c>
      <c r="J92" s="749" t="s">
        <v>741</v>
      </c>
      <c r="K92" s="749" t="s">
        <v>743</v>
      </c>
      <c r="L92" s="752">
        <v>71.239999999999995</v>
      </c>
      <c r="M92" s="752">
        <v>2</v>
      </c>
      <c r="N92" s="753">
        <v>142.47999999999999</v>
      </c>
    </row>
    <row r="93" spans="1:14" ht="14.4" customHeight="1" x14ac:dyDescent="0.3">
      <c r="A93" s="747" t="s">
        <v>565</v>
      </c>
      <c r="B93" s="748" t="s">
        <v>566</v>
      </c>
      <c r="C93" s="749" t="s">
        <v>578</v>
      </c>
      <c r="D93" s="750" t="s">
        <v>579</v>
      </c>
      <c r="E93" s="751">
        <v>50113001</v>
      </c>
      <c r="F93" s="750" t="s">
        <v>589</v>
      </c>
      <c r="G93" s="749" t="s">
        <v>590</v>
      </c>
      <c r="H93" s="749">
        <v>100513</v>
      </c>
      <c r="I93" s="749">
        <v>513</v>
      </c>
      <c r="J93" s="749" t="s">
        <v>744</v>
      </c>
      <c r="K93" s="749" t="s">
        <v>734</v>
      </c>
      <c r="L93" s="752">
        <v>56.780000000000022</v>
      </c>
      <c r="M93" s="752">
        <v>1</v>
      </c>
      <c r="N93" s="753">
        <v>56.780000000000022</v>
      </c>
    </row>
    <row r="94" spans="1:14" ht="14.4" customHeight="1" x14ac:dyDescent="0.3">
      <c r="A94" s="747" t="s">
        <v>565</v>
      </c>
      <c r="B94" s="748" t="s">
        <v>566</v>
      </c>
      <c r="C94" s="749" t="s">
        <v>578</v>
      </c>
      <c r="D94" s="750" t="s">
        <v>579</v>
      </c>
      <c r="E94" s="751">
        <v>50113001</v>
      </c>
      <c r="F94" s="750" t="s">
        <v>589</v>
      </c>
      <c r="G94" s="749" t="s">
        <v>603</v>
      </c>
      <c r="H94" s="749">
        <v>191788</v>
      </c>
      <c r="I94" s="749">
        <v>91788</v>
      </c>
      <c r="J94" s="749" t="s">
        <v>745</v>
      </c>
      <c r="K94" s="749" t="s">
        <v>746</v>
      </c>
      <c r="L94" s="752">
        <v>9.1199999999999992</v>
      </c>
      <c r="M94" s="752">
        <v>13</v>
      </c>
      <c r="N94" s="753">
        <v>118.55999999999999</v>
      </c>
    </row>
    <row r="95" spans="1:14" ht="14.4" customHeight="1" x14ac:dyDescent="0.3">
      <c r="A95" s="747" t="s">
        <v>565</v>
      </c>
      <c r="B95" s="748" t="s">
        <v>566</v>
      </c>
      <c r="C95" s="749" t="s">
        <v>578</v>
      </c>
      <c r="D95" s="750" t="s">
        <v>579</v>
      </c>
      <c r="E95" s="751">
        <v>50113001</v>
      </c>
      <c r="F95" s="750" t="s">
        <v>589</v>
      </c>
      <c r="G95" s="749" t="s">
        <v>603</v>
      </c>
      <c r="H95" s="749">
        <v>155824</v>
      </c>
      <c r="I95" s="749">
        <v>55824</v>
      </c>
      <c r="J95" s="749" t="s">
        <v>747</v>
      </c>
      <c r="K95" s="749" t="s">
        <v>748</v>
      </c>
      <c r="L95" s="752">
        <v>50.64425531914894</v>
      </c>
      <c r="M95" s="752">
        <v>47</v>
      </c>
      <c r="N95" s="753">
        <v>2380.2800000000002</v>
      </c>
    </row>
    <row r="96" spans="1:14" ht="14.4" customHeight="1" x14ac:dyDescent="0.3">
      <c r="A96" s="747" t="s">
        <v>565</v>
      </c>
      <c r="B96" s="748" t="s">
        <v>566</v>
      </c>
      <c r="C96" s="749" t="s">
        <v>578</v>
      </c>
      <c r="D96" s="750" t="s">
        <v>579</v>
      </c>
      <c r="E96" s="751">
        <v>50113001</v>
      </c>
      <c r="F96" s="750" t="s">
        <v>589</v>
      </c>
      <c r="G96" s="749" t="s">
        <v>603</v>
      </c>
      <c r="H96" s="749">
        <v>155823</v>
      </c>
      <c r="I96" s="749">
        <v>55823</v>
      </c>
      <c r="J96" s="749" t="s">
        <v>747</v>
      </c>
      <c r="K96" s="749" t="s">
        <v>749</v>
      </c>
      <c r="L96" s="752">
        <v>33.470000000000006</v>
      </c>
      <c r="M96" s="752">
        <v>40</v>
      </c>
      <c r="N96" s="753">
        <v>1338.8000000000002</v>
      </c>
    </row>
    <row r="97" spans="1:14" ht="14.4" customHeight="1" x14ac:dyDescent="0.3">
      <c r="A97" s="747" t="s">
        <v>565</v>
      </c>
      <c r="B97" s="748" t="s">
        <v>566</v>
      </c>
      <c r="C97" s="749" t="s">
        <v>578</v>
      </c>
      <c r="D97" s="750" t="s">
        <v>579</v>
      </c>
      <c r="E97" s="751">
        <v>50113001</v>
      </c>
      <c r="F97" s="750" t="s">
        <v>589</v>
      </c>
      <c r="G97" s="749" t="s">
        <v>603</v>
      </c>
      <c r="H97" s="749">
        <v>107981</v>
      </c>
      <c r="I97" s="749">
        <v>7981</v>
      </c>
      <c r="J97" s="749" t="s">
        <v>747</v>
      </c>
      <c r="K97" s="749" t="s">
        <v>750</v>
      </c>
      <c r="L97" s="752">
        <v>50.640000000000008</v>
      </c>
      <c r="M97" s="752">
        <v>3</v>
      </c>
      <c r="N97" s="753">
        <v>151.92000000000002</v>
      </c>
    </row>
    <row r="98" spans="1:14" ht="14.4" customHeight="1" x14ac:dyDescent="0.3">
      <c r="A98" s="747" t="s">
        <v>565</v>
      </c>
      <c r="B98" s="748" t="s">
        <v>566</v>
      </c>
      <c r="C98" s="749" t="s">
        <v>578</v>
      </c>
      <c r="D98" s="750" t="s">
        <v>579</v>
      </c>
      <c r="E98" s="751">
        <v>50113001</v>
      </c>
      <c r="F98" s="750" t="s">
        <v>589</v>
      </c>
      <c r="G98" s="749" t="s">
        <v>590</v>
      </c>
      <c r="H98" s="749">
        <v>200863</v>
      </c>
      <c r="I98" s="749">
        <v>200863</v>
      </c>
      <c r="J98" s="749" t="s">
        <v>751</v>
      </c>
      <c r="K98" s="749" t="s">
        <v>752</v>
      </c>
      <c r="L98" s="752">
        <v>86.054999999999993</v>
      </c>
      <c r="M98" s="752">
        <v>4</v>
      </c>
      <c r="N98" s="753">
        <v>344.21999999999997</v>
      </c>
    </row>
    <row r="99" spans="1:14" ht="14.4" customHeight="1" x14ac:dyDescent="0.3">
      <c r="A99" s="747" t="s">
        <v>565</v>
      </c>
      <c r="B99" s="748" t="s">
        <v>566</v>
      </c>
      <c r="C99" s="749" t="s">
        <v>578</v>
      </c>
      <c r="D99" s="750" t="s">
        <v>579</v>
      </c>
      <c r="E99" s="751">
        <v>50113001</v>
      </c>
      <c r="F99" s="750" t="s">
        <v>589</v>
      </c>
      <c r="G99" s="749" t="s">
        <v>590</v>
      </c>
      <c r="H99" s="749">
        <v>102420</v>
      </c>
      <c r="I99" s="749">
        <v>2420</v>
      </c>
      <c r="J99" s="749" t="s">
        <v>753</v>
      </c>
      <c r="K99" s="749" t="s">
        <v>754</v>
      </c>
      <c r="L99" s="752">
        <v>105.06999999999998</v>
      </c>
      <c r="M99" s="752">
        <v>1</v>
      </c>
      <c r="N99" s="753">
        <v>105.06999999999998</v>
      </c>
    </row>
    <row r="100" spans="1:14" ht="14.4" customHeight="1" x14ac:dyDescent="0.3">
      <c r="A100" s="747" t="s">
        <v>565</v>
      </c>
      <c r="B100" s="748" t="s">
        <v>566</v>
      </c>
      <c r="C100" s="749" t="s">
        <v>578</v>
      </c>
      <c r="D100" s="750" t="s">
        <v>579</v>
      </c>
      <c r="E100" s="751">
        <v>50113001</v>
      </c>
      <c r="F100" s="750" t="s">
        <v>589</v>
      </c>
      <c r="G100" s="749" t="s">
        <v>603</v>
      </c>
      <c r="H100" s="749">
        <v>850729</v>
      </c>
      <c r="I100" s="749">
        <v>157875</v>
      </c>
      <c r="J100" s="749" t="s">
        <v>755</v>
      </c>
      <c r="K100" s="749" t="s">
        <v>756</v>
      </c>
      <c r="L100" s="752">
        <v>225.5</v>
      </c>
      <c r="M100" s="752">
        <v>9</v>
      </c>
      <c r="N100" s="753">
        <v>2029.5</v>
      </c>
    </row>
    <row r="101" spans="1:14" ht="14.4" customHeight="1" x14ac:dyDescent="0.3">
      <c r="A101" s="747" t="s">
        <v>565</v>
      </c>
      <c r="B101" s="748" t="s">
        <v>566</v>
      </c>
      <c r="C101" s="749" t="s">
        <v>578</v>
      </c>
      <c r="D101" s="750" t="s">
        <v>579</v>
      </c>
      <c r="E101" s="751">
        <v>50113001</v>
      </c>
      <c r="F101" s="750" t="s">
        <v>589</v>
      </c>
      <c r="G101" s="749" t="s">
        <v>590</v>
      </c>
      <c r="H101" s="749">
        <v>207820</v>
      </c>
      <c r="I101" s="749">
        <v>207820</v>
      </c>
      <c r="J101" s="749" t="s">
        <v>757</v>
      </c>
      <c r="K101" s="749" t="s">
        <v>758</v>
      </c>
      <c r="L101" s="752">
        <v>30.341176470588238</v>
      </c>
      <c r="M101" s="752">
        <v>34</v>
      </c>
      <c r="N101" s="753">
        <v>1031.6000000000001</v>
      </c>
    </row>
    <row r="102" spans="1:14" ht="14.4" customHeight="1" x14ac:dyDescent="0.3">
      <c r="A102" s="747" t="s">
        <v>565</v>
      </c>
      <c r="B102" s="748" t="s">
        <v>566</v>
      </c>
      <c r="C102" s="749" t="s">
        <v>578</v>
      </c>
      <c r="D102" s="750" t="s">
        <v>579</v>
      </c>
      <c r="E102" s="751">
        <v>50113001</v>
      </c>
      <c r="F102" s="750" t="s">
        <v>589</v>
      </c>
      <c r="G102" s="749" t="s">
        <v>590</v>
      </c>
      <c r="H102" s="749">
        <v>193138</v>
      </c>
      <c r="I102" s="749">
        <v>193138</v>
      </c>
      <c r="J102" s="749" t="s">
        <v>759</v>
      </c>
      <c r="K102" s="749" t="s">
        <v>760</v>
      </c>
      <c r="L102" s="752">
        <v>321.2</v>
      </c>
      <c r="M102" s="752">
        <v>1</v>
      </c>
      <c r="N102" s="753">
        <v>321.2</v>
      </c>
    </row>
    <row r="103" spans="1:14" ht="14.4" customHeight="1" x14ac:dyDescent="0.3">
      <c r="A103" s="747" t="s">
        <v>565</v>
      </c>
      <c r="B103" s="748" t="s">
        <v>566</v>
      </c>
      <c r="C103" s="749" t="s">
        <v>578</v>
      </c>
      <c r="D103" s="750" t="s">
        <v>579</v>
      </c>
      <c r="E103" s="751">
        <v>50113001</v>
      </c>
      <c r="F103" s="750" t="s">
        <v>589</v>
      </c>
      <c r="G103" s="749" t="s">
        <v>590</v>
      </c>
      <c r="H103" s="749">
        <v>100269</v>
      </c>
      <c r="I103" s="749">
        <v>269</v>
      </c>
      <c r="J103" s="749" t="s">
        <v>761</v>
      </c>
      <c r="K103" s="749" t="s">
        <v>762</v>
      </c>
      <c r="L103" s="752">
        <v>40.560000000000009</v>
      </c>
      <c r="M103" s="752">
        <v>3</v>
      </c>
      <c r="N103" s="753">
        <v>121.68000000000004</v>
      </c>
    </row>
    <row r="104" spans="1:14" ht="14.4" customHeight="1" x14ac:dyDescent="0.3">
      <c r="A104" s="747" t="s">
        <v>565</v>
      </c>
      <c r="B104" s="748" t="s">
        <v>566</v>
      </c>
      <c r="C104" s="749" t="s">
        <v>578</v>
      </c>
      <c r="D104" s="750" t="s">
        <v>579</v>
      </c>
      <c r="E104" s="751">
        <v>50113001</v>
      </c>
      <c r="F104" s="750" t="s">
        <v>589</v>
      </c>
      <c r="G104" s="749" t="s">
        <v>603</v>
      </c>
      <c r="H104" s="749">
        <v>844651</v>
      </c>
      <c r="I104" s="749">
        <v>101205</v>
      </c>
      <c r="J104" s="749" t="s">
        <v>763</v>
      </c>
      <c r="K104" s="749" t="s">
        <v>628</v>
      </c>
      <c r="L104" s="752">
        <v>86.08</v>
      </c>
      <c r="M104" s="752">
        <v>1</v>
      </c>
      <c r="N104" s="753">
        <v>86.08</v>
      </c>
    </row>
    <row r="105" spans="1:14" ht="14.4" customHeight="1" x14ac:dyDescent="0.3">
      <c r="A105" s="747" t="s">
        <v>565</v>
      </c>
      <c r="B105" s="748" t="s">
        <v>566</v>
      </c>
      <c r="C105" s="749" t="s">
        <v>578</v>
      </c>
      <c r="D105" s="750" t="s">
        <v>579</v>
      </c>
      <c r="E105" s="751">
        <v>50113001</v>
      </c>
      <c r="F105" s="750" t="s">
        <v>589</v>
      </c>
      <c r="G105" s="749" t="s">
        <v>590</v>
      </c>
      <c r="H105" s="749">
        <v>159358</v>
      </c>
      <c r="I105" s="749">
        <v>59358</v>
      </c>
      <c r="J105" s="749" t="s">
        <v>764</v>
      </c>
      <c r="K105" s="749" t="s">
        <v>765</v>
      </c>
      <c r="L105" s="752">
        <v>326.48000000000008</v>
      </c>
      <c r="M105" s="752">
        <v>6</v>
      </c>
      <c r="N105" s="753">
        <v>1958.8800000000006</v>
      </c>
    </row>
    <row r="106" spans="1:14" ht="14.4" customHeight="1" x14ac:dyDescent="0.3">
      <c r="A106" s="747" t="s">
        <v>565</v>
      </c>
      <c r="B106" s="748" t="s">
        <v>566</v>
      </c>
      <c r="C106" s="749" t="s">
        <v>578</v>
      </c>
      <c r="D106" s="750" t="s">
        <v>579</v>
      </c>
      <c r="E106" s="751">
        <v>50113001</v>
      </c>
      <c r="F106" s="750" t="s">
        <v>589</v>
      </c>
      <c r="G106" s="749" t="s">
        <v>590</v>
      </c>
      <c r="H106" s="749">
        <v>207264</v>
      </c>
      <c r="I106" s="749">
        <v>207264</v>
      </c>
      <c r="J106" s="749" t="s">
        <v>766</v>
      </c>
      <c r="K106" s="749" t="s">
        <v>613</v>
      </c>
      <c r="L106" s="752">
        <v>141.91999999999999</v>
      </c>
      <c r="M106" s="752">
        <v>1</v>
      </c>
      <c r="N106" s="753">
        <v>141.91999999999999</v>
      </c>
    </row>
    <row r="107" spans="1:14" ht="14.4" customHeight="1" x14ac:dyDescent="0.3">
      <c r="A107" s="747" t="s">
        <v>565</v>
      </c>
      <c r="B107" s="748" t="s">
        <v>566</v>
      </c>
      <c r="C107" s="749" t="s">
        <v>578</v>
      </c>
      <c r="D107" s="750" t="s">
        <v>579</v>
      </c>
      <c r="E107" s="751">
        <v>50113001</v>
      </c>
      <c r="F107" s="750" t="s">
        <v>589</v>
      </c>
      <c r="G107" s="749" t="s">
        <v>603</v>
      </c>
      <c r="H107" s="749">
        <v>191922</v>
      </c>
      <c r="I107" s="749">
        <v>191922</v>
      </c>
      <c r="J107" s="749" t="s">
        <v>767</v>
      </c>
      <c r="K107" s="749" t="s">
        <v>768</v>
      </c>
      <c r="L107" s="752">
        <v>92.43</v>
      </c>
      <c r="M107" s="752">
        <v>1</v>
      </c>
      <c r="N107" s="753">
        <v>92.43</v>
      </c>
    </row>
    <row r="108" spans="1:14" ht="14.4" customHeight="1" x14ac:dyDescent="0.3">
      <c r="A108" s="747" t="s">
        <v>565</v>
      </c>
      <c r="B108" s="748" t="s">
        <v>566</v>
      </c>
      <c r="C108" s="749" t="s">
        <v>578</v>
      </c>
      <c r="D108" s="750" t="s">
        <v>579</v>
      </c>
      <c r="E108" s="751">
        <v>50113001</v>
      </c>
      <c r="F108" s="750" t="s">
        <v>589</v>
      </c>
      <c r="G108" s="749" t="s">
        <v>590</v>
      </c>
      <c r="H108" s="749">
        <v>848866</v>
      </c>
      <c r="I108" s="749">
        <v>119654</v>
      </c>
      <c r="J108" s="749" t="s">
        <v>769</v>
      </c>
      <c r="K108" s="749" t="s">
        <v>770</v>
      </c>
      <c r="L108" s="752">
        <v>255.40000000000006</v>
      </c>
      <c r="M108" s="752">
        <v>1</v>
      </c>
      <c r="N108" s="753">
        <v>255.40000000000006</v>
      </c>
    </row>
    <row r="109" spans="1:14" ht="14.4" customHeight="1" x14ac:dyDescent="0.3">
      <c r="A109" s="747" t="s">
        <v>565</v>
      </c>
      <c r="B109" s="748" t="s">
        <v>566</v>
      </c>
      <c r="C109" s="749" t="s">
        <v>578</v>
      </c>
      <c r="D109" s="750" t="s">
        <v>579</v>
      </c>
      <c r="E109" s="751">
        <v>50113001</v>
      </c>
      <c r="F109" s="750" t="s">
        <v>589</v>
      </c>
      <c r="G109" s="749" t="s">
        <v>590</v>
      </c>
      <c r="H109" s="749">
        <v>100610</v>
      </c>
      <c r="I109" s="749">
        <v>610</v>
      </c>
      <c r="J109" s="749" t="s">
        <v>771</v>
      </c>
      <c r="K109" s="749" t="s">
        <v>772</v>
      </c>
      <c r="L109" s="752">
        <v>72.499999999999986</v>
      </c>
      <c r="M109" s="752">
        <v>2</v>
      </c>
      <c r="N109" s="753">
        <v>144.99999999999997</v>
      </c>
    </row>
    <row r="110" spans="1:14" ht="14.4" customHeight="1" x14ac:dyDescent="0.3">
      <c r="A110" s="747" t="s">
        <v>565</v>
      </c>
      <c r="B110" s="748" t="s">
        <v>566</v>
      </c>
      <c r="C110" s="749" t="s">
        <v>578</v>
      </c>
      <c r="D110" s="750" t="s">
        <v>579</v>
      </c>
      <c r="E110" s="751">
        <v>50113001</v>
      </c>
      <c r="F110" s="750" t="s">
        <v>589</v>
      </c>
      <c r="G110" s="749" t="s">
        <v>590</v>
      </c>
      <c r="H110" s="749">
        <v>176715</v>
      </c>
      <c r="I110" s="749">
        <v>76715</v>
      </c>
      <c r="J110" s="749" t="s">
        <v>773</v>
      </c>
      <c r="K110" s="749" t="s">
        <v>774</v>
      </c>
      <c r="L110" s="752">
        <v>112.63</v>
      </c>
      <c r="M110" s="752">
        <v>1</v>
      </c>
      <c r="N110" s="753">
        <v>112.63</v>
      </c>
    </row>
    <row r="111" spans="1:14" ht="14.4" customHeight="1" x14ac:dyDescent="0.3">
      <c r="A111" s="747" t="s">
        <v>565</v>
      </c>
      <c r="B111" s="748" t="s">
        <v>566</v>
      </c>
      <c r="C111" s="749" t="s">
        <v>578</v>
      </c>
      <c r="D111" s="750" t="s">
        <v>579</v>
      </c>
      <c r="E111" s="751">
        <v>50113001</v>
      </c>
      <c r="F111" s="750" t="s">
        <v>589</v>
      </c>
      <c r="G111" s="749" t="s">
        <v>590</v>
      </c>
      <c r="H111" s="749">
        <v>846846</v>
      </c>
      <c r="I111" s="749">
        <v>0</v>
      </c>
      <c r="J111" s="749" t="s">
        <v>775</v>
      </c>
      <c r="K111" s="749" t="s">
        <v>567</v>
      </c>
      <c r="L111" s="752">
        <v>37.149999999999991</v>
      </c>
      <c r="M111" s="752">
        <v>1</v>
      </c>
      <c r="N111" s="753">
        <v>37.149999999999991</v>
      </c>
    </row>
    <row r="112" spans="1:14" ht="14.4" customHeight="1" x14ac:dyDescent="0.3">
      <c r="A112" s="747" t="s">
        <v>565</v>
      </c>
      <c r="B112" s="748" t="s">
        <v>566</v>
      </c>
      <c r="C112" s="749" t="s">
        <v>578</v>
      </c>
      <c r="D112" s="750" t="s">
        <v>579</v>
      </c>
      <c r="E112" s="751">
        <v>50113001</v>
      </c>
      <c r="F112" s="750" t="s">
        <v>589</v>
      </c>
      <c r="G112" s="749" t="s">
        <v>590</v>
      </c>
      <c r="H112" s="749">
        <v>148578</v>
      </c>
      <c r="I112" s="749">
        <v>48578</v>
      </c>
      <c r="J112" s="749" t="s">
        <v>776</v>
      </c>
      <c r="K112" s="749" t="s">
        <v>777</v>
      </c>
      <c r="L112" s="752">
        <v>54.979999999999983</v>
      </c>
      <c r="M112" s="752">
        <v>1</v>
      </c>
      <c r="N112" s="753">
        <v>54.979999999999983</v>
      </c>
    </row>
    <row r="113" spans="1:14" ht="14.4" customHeight="1" x14ac:dyDescent="0.3">
      <c r="A113" s="747" t="s">
        <v>565</v>
      </c>
      <c r="B113" s="748" t="s">
        <v>566</v>
      </c>
      <c r="C113" s="749" t="s">
        <v>578</v>
      </c>
      <c r="D113" s="750" t="s">
        <v>579</v>
      </c>
      <c r="E113" s="751">
        <v>50113001</v>
      </c>
      <c r="F113" s="750" t="s">
        <v>589</v>
      </c>
      <c r="G113" s="749" t="s">
        <v>590</v>
      </c>
      <c r="H113" s="749">
        <v>191836</v>
      </c>
      <c r="I113" s="749">
        <v>91836</v>
      </c>
      <c r="J113" s="749" t="s">
        <v>778</v>
      </c>
      <c r="K113" s="749" t="s">
        <v>779</v>
      </c>
      <c r="L113" s="752">
        <v>44.23</v>
      </c>
      <c r="M113" s="752">
        <v>3</v>
      </c>
      <c r="N113" s="753">
        <v>132.69</v>
      </c>
    </row>
    <row r="114" spans="1:14" ht="14.4" customHeight="1" x14ac:dyDescent="0.3">
      <c r="A114" s="747" t="s">
        <v>565</v>
      </c>
      <c r="B114" s="748" t="s">
        <v>566</v>
      </c>
      <c r="C114" s="749" t="s">
        <v>578</v>
      </c>
      <c r="D114" s="750" t="s">
        <v>579</v>
      </c>
      <c r="E114" s="751">
        <v>50113001</v>
      </c>
      <c r="F114" s="750" t="s">
        <v>589</v>
      </c>
      <c r="G114" s="749" t="s">
        <v>590</v>
      </c>
      <c r="H114" s="749">
        <v>132090</v>
      </c>
      <c r="I114" s="749">
        <v>32090</v>
      </c>
      <c r="J114" s="749" t="s">
        <v>780</v>
      </c>
      <c r="K114" s="749" t="s">
        <v>781</v>
      </c>
      <c r="L114" s="752">
        <v>27.35</v>
      </c>
      <c r="M114" s="752">
        <v>2</v>
      </c>
      <c r="N114" s="753">
        <v>54.7</v>
      </c>
    </row>
    <row r="115" spans="1:14" ht="14.4" customHeight="1" x14ac:dyDescent="0.3">
      <c r="A115" s="747" t="s">
        <v>565</v>
      </c>
      <c r="B115" s="748" t="s">
        <v>566</v>
      </c>
      <c r="C115" s="749" t="s">
        <v>578</v>
      </c>
      <c r="D115" s="750" t="s">
        <v>579</v>
      </c>
      <c r="E115" s="751">
        <v>50113001</v>
      </c>
      <c r="F115" s="750" t="s">
        <v>589</v>
      </c>
      <c r="G115" s="749" t="s">
        <v>590</v>
      </c>
      <c r="H115" s="749">
        <v>159672</v>
      </c>
      <c r="I115" s="749">
        <v>59672</v>
      </c>
      <c r="J115" s="749" t="s">
        <v>782</v>
      </c>
      <c r="K115" s="749" t="s">
        <v>783</v>
      </c>
      <c r="L115" s="752">
        <v>47.069999999999993</v>
      </c>
      <c r="M115" s="752">
        <v>2</v>
      </c>
      <c r="N115" s="753">
        <v>94.139999999999986</v>
      </c>
    </row>
    <row r="116" spans="1:14" ht="14.4" customHeight="1" x14ac:dyDescent="0.3">
      <c r="A116" s="747" t="s">
        <v>565</v>
      </c>
      <c r="B116" s="748" t="s">
        <v>566</v>
      </c>
      <c r="C116" s="749" t="s">
        <v>578</v>
      </c>
      <c r="D116" s="750" t="s">
        <v>579</v>
      </c>
      <c r="E116" s="751">
        <v>50113001</v>
      </c>
      <c r="F116" s="750" t="s">
        <v>589</v>
      </c>
      <c r="G116" s="749" t="s">
        <v>603</v>
      </c>
      <c r="H116" s="749">
        <v>56976</v>
      </c>
      <c r="I116" s="749">
        <v>56976</v>
      </c>
      <c r="J116" s="749" t="s">
        <v>784</v>
      </c>
      <c r="K116" s="749" t="s">
        <v>785</v>
      </c>
      <c r="L116" s="752">
        <v>11.840000000000002</v>
      </c>
      <c r="M116" s="752">
        <v>2</v>
      </c>
      <c r="N116" s="753">
        <v>23.680000000000003</v>
      </c>
    </row>
    <row r="117" spans="1:14" ht="14.4" customHeight="1" x14ac:dyDescent="0.3">
      <c r="A117" s="747" t="s">
        <v>565</v>
      </c>
      <c r="B117" s="748" t="s">
        <v>566</v>
      </c>
      <c r="C117" s="749" t="s">
        <v>578</v>
      </c>
      <c r="D117" s="750" t="s">
        <v>579</v>
      </c>
      <c r="E117" s="751">
        <v>50113001</v>
      </c>
      <c r="F117" s="750" t="s">
        <v>589</v>
      </c>
      <c r="G117" s="749" t="s">
        <v>603</v>
      </c>
      <c r="H117" s="749">
        <v>156981</v>
      </c>
      <c r="I117" s="749">
        <v>56981</v>
      </c>
      <c r="J117" s="749" t="s">
        <v>786</v>
      </c>
      <c r="K117" s="749" t="s">
        <v>787</v>
      </c>
      <c r="L117" s="752">
        <v>30.179999999999996</v>
      </c>
      <c r="M117" s="752">
        <v>1</v>
      </c>
      <c r="N117" s="753">
        <v>30.179999999999996</v>
      </c>
    </row>
    <row r="118" spans="1:14" ht="14.4" customHeight="1" x14ac:dyDescent="0.3">
      <c r="A118" s="747" t="s">
        <v>565</v>
      </c>
      <c r="B118" s="748" t="s">
        <v>566</v>
      </c>
      <c r="C118" s="749" t="s">
        <v>578</v>
      </c>
      <c r="D118" s="750" t="s">
        <v>579</v>
      </c>
      <c r="E118" s="751">
        <v>50113001</v>
      </c>
      <c r="F118" s="750" t="s">
        <v>589</v>
      </c>
      <c r="G118" s="749" t="s">
        <v>603</v>
      </c>
      <c r="H118" s="749">
        <v>150309</v>
      </c>
      <c r="I118" s="749">
        <v>50309</v>
      </c>
      <c r="J118" s="749" t="s">
        <v>788</v>
      </c>
      <c r="K118" s="749" t="s">
        <v>789</v>
      </c>
      <c r="L118" s="752">
        <v>34.689999999999991</v>
      </c>
      <c r="M118" s="752">
        <v>1</v>
      </c>
      <c r="N118" s="753">
        <v>34.689999999999991</v>
      </c>
    </row>
    <row r="119" spans="1:14" ht="14.4" customHeight="1" x14ac:dyDescent="0.3">
      <c r="A119" s="747" t="s">
        <v>565</v>
      </c>
      <c r="B119" s="748" t="s">
        <v>566</v>
      </c>
      <c r="C119" s="749" t="s">
        <v>578</v>
      </c>
      <c r="D119" s="750" t="s">
        <v>579</v>
      </c>
      <c r="E119" s="751">
        <v>50113001</v>
      </c>
      <c r="F119" s="750" t="s">
        <v>589</v>
      </c>
      <c r="G119" s="749" t="s">
        <v>603</v>
      </c>
      <c r="H119" s="749">
        <v>150318</v>
      </c>
      <c r="I119" s="749">
        <v>50318</v>
      </c>
      <c r="J119" s="749" t="s">
        <v>790</v>
      </c>
      <c r="K119" s="749" t="s">
        <v>791</v>
      </c>
      <c r="L119" s="752">
        <v>209.29999999999993</v>
      </c>
      <c r="M119" s="752">
        <v>1</v>
      </c>
      <c r="N119" s="753">
        <v>209.29999999999993</v>
      </c>
    </row>
    <row r="120" spans="1:14" ht="14.4" customHeight="1" x14ac:dyDescent="0.3">
      <c r="A120" s="747" t="s">
        <v>565</v>
      </c>
      <c r="B120" s="748" t="s">
        <v>566</v>
      </c>
      <c r="C120" s="749" t="s">
        <v>578</v>
      </c>
      <c r="D120" s="750" t="s">
        <v>579</v>
      </c>
      <c r="E120" s="751">
        <v>50113001</v>
      </c>
      <c r="F120" s="750" t="s">
        <v>589</v>
      </c>
      <c r="G120" s="749" t="s">
        <v>590</v>
      </c>
      <c r="H120" s="749">
        <v>103550</v>
      </c>
      <c r="I120" s="749">
        <v>3550</v>
      </c>
      <c r="J120" s="749" t="s">
        <v>792</v>
      </c>
      <c r="K120" s="749" t="s">
        <v>793</v>
      </c>
      <c r="L120" s="752">
        <v>39.86</v>
      </c>
      <c r="M120" s="752">
        <v>1</v>
      </c>
      <c r="N120" s="753">
        <v>39.86</v>
      </c>
    </row>
    <row r="121" spans="1:14" ht="14.4" customHeight="1" x14ac:dyDescent="0.3">
      <c r="A121" s="747" t="s">
        <v>565</v>
      </c>
      <c r="B121" s="748" t="s">
        <v>566</v>
      </c>
      <c r="C121" s="749" t="s">
        <v>578</v>
      </c>
      <c r="D121" s="750" t="s">
        <v>579</v>
      </c>
      <c r="E121" s="751">
        <v>50113001</v>
      </c>
      <c r="F121" s="750" t="s">
        <v>589</v>
      </c>
      <c r="G121" s="749" t="s">
        <v>590</v>
      </c>
      <c r="H121" s="749">
        <v>990977</v>
      </c>
      <c r="I121" s="749">
        <v>0</v>
      </c>
      <c r="J121" s="749" t="s">
        <v>794</v>
      </c>
      <c r="K121" s="749" t="s">
        <v>567</v>
      </c>
      <c r="L121" s="752">
        <v>110.23999999999998</v>
      </c>
      <c r="M121" s="752">
        <v>1</v>
      </c>
      <c r="N121" s="753">
        <v>110.23999999999998</v>
      </c>
    </row>
    <row r="122" spans="1:14" ht="14.4" customHeight="1" x14ac:dyDescent="0.3">
      <c r="A122" s="747" t="s">
        <v>565</v>
      </c>
      <c r="B122" s="748" t="s">
        <v>566</v>
      </c>
      <c r="C122" s="749" t="s">
        <v>578</v>
      </c>
      <c r="D122" s="750" t="s">
        <v>579</v>
      </c>
      <c r="E122" s="751">
        <v>50113001</v>
      </c>
      <c r="F122" s="750" t="s">
        <v>589</v>
      </c>
      <c r="G122" s="749" t="s">
        <v>603</v>
      </c>
      <c r="H122" s="749">
        <v>192342</v>
      </c>
      <c r="I122" s="749">
        <v>192342</v>
      </c>
      <c r="J122" s="749" t="s">
        <v>795</v>
      </c>
      <c r="K122" s="749" t="s">
        <v>796</v>
      </c>
      <c r="L122" s="752">
        <v>137.53000000000003</v>
      </c>
      <c r="M122" s="752">
        <v>1</v>
      </c>
      <c r="N122" s="753">
        <v>137.53000000000003</v>
      </c>
    </row>
    <row r="123" spans="1:14" ht="14.4" customHeight="1" x14ac:dyDescent="0.3">
      <c r="A123" s="747" t="s">
        <v>565</v>
      </c>
      <c r="B123" s="748" t="s">
        <v>566</v>
      </c>
      <c r="C123" s="749" t="s">
        <v>578</v>
      </c>
      <c r="D123" s="750" t="s">
        <v>579</v>
      </c>
      <c r="E123" s="751">
        <v>50113001</v>
      </c>
      <c r="F123" s="750" t="s">
        <v>589</v>
      </c>
      <c r="G123" s="749" t="s">
        <v>590</v>
      </c>
      <c r="H123" s="749">
        <v>201608</v>
      </c>
      <c r="I123" s="749">
        <v>201608</v>
      </c>
      <c r="J123" s="749" t="s">
        <v>797</v>
      </c>
      <c r="K123" s="749" t="s">
        <v>798</v>
      </c>
      <c r="L123" s="752">
        <v>35.862000000000002</v>
      </c>
      <c r="M123" s="752">
        <v>5</v>
      </c>
      <c r="N123" s="753">
        <v>179.31</v>
      </c>
    </row>
    <row r="124" spans="1:14" ht="14.4" customHeight="1" x14ac:dyDescent="0.3">
      <c r="A124" s="747" t="s">
        <v>565</v>
      </c>
      <c r="B124" s="748" t="s">
        <v>566</v>
      </c>
      <c r="C124" s="749" t="s">
        <v>578</v>
      </c>
      <c r="D124" s="750" t="s">
        <v>579</v>
      </c>
      <c r="E124" s="751">
        <v>50113001</v>
      </c>
      <c r="F124" s="750" t="s">
        <v>589</v>
      </c>
      <c r="G124" s="749" t="s">
        <v>590</v>
      </c>
      <c r="H124" s="749">
        <v>117926</v>
      </c>
      <c r="I124" s="749">
        <v>201609</v>
      </c>
      <c r="J124" s="749" t="s">
        <v>797</v>
      </c>
      <c r="K124" s="749" t="s">
        <v>799</v>
      </c>
      <c r="L124" s="752">
        <v>41.180000000000007</v>
      </c>
      <c r="M124" s="752">
        <v>2</v>
      </c>
      <c r="N124" s="753">
        <v>82.360000000000014</v>
      </c>
    </row>
    <row r="125" spans="1:14" ht="14.4" customHeight="1" x14ac:dyDescent="0.3">
      <c r="A125" s="747" t="s">
        <v>565</v>
      </c>
      <c r="B125" s="748" t="s">
        <v>566</v>
      </c>
      <c r="C125" s="749" t="s">
        <v>578</v>
      </c>
      <c r="D125" s="750" t="s">
        <v>579</v>
      </c>
      <c r="E125" s="751">
        <v>50113001</v>
      </c>
      <c r="F125" s="750" t="s">
        <v>589</v>
      </c>
      <c r="G125" s="749" t="s">
        <v>603</v>
      </c>
      <c r="H125" s="749">
        <v>166030</v>
      </c>
      <c r="I125" s="749">
        <v>66030</v>
      </c>
      <c r="J125" s="749" t="s">
        <v>800</v>
      </c>
      <c r="K125" s="749" t="s">
        <v>801</v>
      </c>
      <c r="L125" s="752">
        <v>29.850000000000005</v>
      </c>
      <c r="M125" s="752">
        <v>5</v>
      </c>
      <c r="N125" s="753">
        <v>149.25000000000003</v>
      </c>
    </row>
    <row r="126" spans="1:14" ht="14.4" customHeight="1" x14ac:dyDescent="0.3">
      <c r="A126" s="747" t="s">
        <v>565</v>
      </c>
      <c r="B126" s="748" t="s">
        <v>566</v>
      </c>
      <c r="C126" s="749" t="s">
        <v>578</v>
      </c>
      <c r="D126" s="750" t="s">
        <v>579</v>
      </c>
      <c r="E126" s="751">
        <v>50113001</v>
      </c>
      <c r="F126" s="750" t="s">
        <v>589</v>
      </c>
      <c r="G126" s="749" t="s">
        <v>603</v>
      </c>
      <c r="H126" s="749">
        <v>199600</v>
      </c>
      <c r="I126" s="749">
        <v>99600</v>
      </c>
      <c r="J126" s="749" t="s">
        <v>800</v>
      </c>
      <c r="K126" s="749" t="s">
        <v>802</v>
      </c>
      <c r="L126" s="752">
        <v>99.86</v>
      </c>
      <c r="M126" s="752">
        <v>1</v>
      </c>
      <c r="N126" s="753">
        <v>99.86</v>
      </c>
    </row>
    <row r="127" spans="1:14" ht="14.4" customHeight="1" x14ac:dyDescent="0.3">
      <c r="A127" s="747" t="s">
        <v>565</v>
      </c>
      <c r="B127" s="748" t="s">
        <v>566</v>
      </c>
      <c r="C127" s="749" t="s">
        <v>578</v>
      </c>
      <c r="D127" s="750" t="s">
        <v>579</v>
      </c>
      <c r="E127" s="751">
        <v>50113001</v>
      </c>
      <c r="F127" s="750" t="s">
        <v>589</v>
      </c>
      <c r="G127" s="749" t="s">
        <v>603</v>
      </c>
      <c r="H127" s="749">
        <v>989453</v>
      </c>
      <c r="I127" s="749">
        <v>146899</v>
      </c>
      <c r="J127" s="749" t="s">
        <v>803</v>
      </c>
      <c r="K127" s="749" t="s">
        <v>804</v>
      </c>
      <c r="L127" s="752">
        <v>45.49</v>
      </c>
      <c r="M127" s="752">
        <v>3</v>
      </c>
      <c r="N127" s="753">
        <v>136.47</v>
      </c>
    </row>
    <row r="128" spans="1:14" ht="14.4" customHeight="1" x14ac:dyDescent="0.3">
      <c r="A128" s="747" t="s">
        <v>565</v>
      </c>
      <c r="B128" s="748" t="s">
        <v>566</v>
      </c>
      <c r="C128" s="749" t="s">
        <v>578</v>
      </c>
      <c r="D128" s="750" t="s">
        <v>579</v>
      </c>
      <c r="E128" s="751">
        <v>50113006</v>
      </c>
      <c r="F128" s="750" t="s">
        <v>805</v>
      </c>
      <c r="G128" s="749" t="s">
        <v>603</v>
      </c>
      <c r="H128" s="749">
        <v>217110</v>
      </c>
      <c r="I128" s="749">
        <v>217110</v>
      </c>
      <c r="J128" s="749" t="s">
        <v>806</v>
      </c>
      <c r="K128" s="749" t="s">
        <v>807</v>
      </c>
      <c r="L128" s="752">
        <v>164.73</v>
      </c>
      <c r="M128" s="752">
        <v>2</v>
      </c>
      <c r="N128" s="753">
        <v>329.46</v>
      </c>
    </row>
    <row r="129" spans="1:14" ht="14.4" customHeight="1" x14ac:dyDescent="0.3">
      <c r="A129" s="747" t="s">
        <v>565</v>
      </c>
      <c r="B129" s="748" t="s">
        <v>566</v>
      </c>
      <c r="C129" s="749" t="s">
        <v>578</v>
      </c>
      <c r="D129" s="750" t="s">
        <v>579</v>
      </c>
      <c r="E129" s="751">
        <v>50113008</v>
      </c>
      <c r="F129" s="750" t="s">
        <v>808</v>
      </c>
      <c r="G129" s="749"/>
      <c r="H129" s="749"/>
      <c r="I129" s="749">
        <v>212531</v>
      </c>
      <c r="J129" s="749" t="s">
        <v>809</v>
      </c>
      <c r="K129" s="749" t="s">
        <v>810</v>
      </c>
      <c r="L129" s="752">
        <v>8610.7998046875</v>
      </c>
      <c r="M129" s="752">
        <v>2</v>
      </c>
      <c r="N129" s="753">
        <v>17221.599609375</v>
      </c>
    </row>
    <row r="130" spans="1:14" ht="14.4" customHeight="1" x14ac:dyDescent="0.3">
      <c r="A130" s="747" t="s">
        <v>565</v>
      </c>
      <c r="B130" s="748" t="s">
        <v>566</v>
      </c>
      <c r="C130" s="749" t="s">
        <v>578</v>
      </c>
      <c r="D130" s="750" t="s">
        <v>579</v>
      </c>
      <c r="E130" s="751">
        <v>50113008</v>
      </c>
      <c r="F130" s="750" t="s">
        <v>808</v>
      </c>
      <c r="G130" s="749"/>
      <c r="H130" s="749"/>
      <c r="I130" s="749">
        <v>6480</v>
      </c>
      <c r="J130" s="749" t="s">
        <v>809</v>
      </c>
      <c r="K130" s="749" t="s">
        <v>811</v>
      </c>
      <c r="L130" s="752">
        <v>4305.39990234375</v>
      </c>
      <c r="M130" s="752">
        <v>1</v>
      </c>
      <c r="N130" s="753">
        <v>4305.39990234375</v>
      </c>
    </row>
    <row r="131" spans="1:14" ht="14.4" customHeight="1" x14ac:dyDescent="0.3">
      <c r="A131" s="747" t="s">
        <v>565</v>
      </c>
      <c r="B131" s="748" t="s">
        <v>566</v>
      </c>
      <c r="C131" s="749" t="s">
        <v>578</v>
      </c>
      <c r="D131" s="750" t="s">
        <v>579</v>
      </c>
      <c r="E131" s="751">
        <v>50113013</v>
      </c>
      <c r="F131" s="750" t="s">
        <v>812</v>
      </c>
      <c r="G131" s="749" t="s">
        <v>603</v>
      </c>
      <c r="H131" s="749">
        <v>185525</v>
      </c>
      <c r="I131" s="749">
        <v>85525</v>
      </c>
      <c r="J131" s="749" t="s">
        <v>813</v>
      </c>
      <c r="K131" s="749" t="s">
        <v>814</v>
      </c>
      <c r="L131" s="752">
        <v>110.23000000000002</v>
      </c>
      <c r="M131" s="752">
        <v>1</v>
      </c>
      <c r="N131" s="753">
        <v>110.23000000000002</v>
      </c>
    </row>
    <row r="132" spans="1:14" ht="14.4" customHeight="1" x14ac:dyDescent="0.3">
      <c r="A132" s="747" t="s">
        <v>565</v>
      </c>
      <c r="B132" s="748" t="s">
        <v>566</v>
      </c>
      <c r="C132" s="749" t="s">
        <v>578</v>
      </c>
      <c r="D132" s="750" t="s">
        <v>579</v>
      </c>
      <c r="E132" s="751">
        <v>50113013</v>
      </c>
      <c r="F132" s="750" t="s">
        <v>812</v>
      </c>
      <c r="G132" s="749" t="s">
        <v>590</v>
      </c>
      <c r="H132" s="749">
        <v>172972</v>
      </c>
      <c r="I132" s="749">
        <v>72972</v>
      </c>
      <c r="J132" s="749" t="s">
        <v>815</v>
      </c>
      <c r="K132" s="749" t="s">
        <v>816</v>
      </c>
      <c r="L132" s="752">
        <v>181.58</v>
      </c>
      <c r="M132" s="752">
        <v>5</v>
      </c>
      <c r="N132" s="753">
        <v>907.90000000000009</v>
      </c>
    </row>
    <row r="133" spans="1:14" ht="14.4" customHeight="1" x14ac:dyDescent="0.3">
      <c r="A133" s="747" t="s">
        <v>565</v>
      </c>
      <c r="B133" s="748" t="s">
        <v>566</v>
      </c>
      <c r="C133" s="749" t="s">
        <v>578</v>
      </c>
      <c r="D133" s="750" t="s">
        <v>579</v>
      </c>
      <c r="E133" s="751">
        <v>50113013</v>
      </c>
      <c r="F133" s="750" t="s">
        <v>812</v>
      </c>
      <c r="G133" s="749" t="s">
        <v>603</v>
      </c>
      <c r="H133" s="749">
        <v>183817</v>
      </c>
      <c r="I133" s="749">
        <v>183817</v>
      </c>
      <c r="J133" s="749" t="s">
        <v>817</v>
      </c>
      <c r="K133" s="749" t="s">
        <v>818</v>
      </c>
      <c r="L133" s="752">
        <v>918.5</v>
      </c>
      <c r="M133" s="752">
        <v>2</v>
      </c>
      <c r="N133" s="753">
        <v>1837</v>
      </c>
    </row>
    <row r="134" spans="1:14" ht="14.4" customHeight="1" x14ac:dyDescent="0.3">
      <c r="A134" s="747" t="s">
        <v>565</v>
      </c>
      <c r="B134" s="748" t="s">
        <v>566</v>
      </c>
      <c r="C134" s="749" t="s">
        <v>578</v>
      </c>
      <c r="D134" s="750" t="s">
        <v>579</v>
      </c>
      <c r="E134" s="751">
        <v>50113013</v>
      </c>
      <c r="F134" s="750" t="s">
        <v>812</v>
      </c>
      <c r="G134" s="749" t="s">
        <v>590</v>
      </c>
      <c r="H134" s="749">
        <v>164831</v>
      </c>
      <c r="I134" s="749">
        <v>64831</v>
      </c>
      <c r="J134" s="749" t="s">
        <v>819</v>
      </c>
      <c r="K134" s="749" t="s">
        <v>820</v>
      </c>
      <c r="L134" s="752">
        <v>198.88</v>
      </c>
      <c r="M134" s="752">
        <v>1.5</v>
      </c>
      <c r="N134" s="753">
        <v>298.32</v>
      </c>
    </row>
    <row r="135" spans="1:14" ht="14.4" customHeight="1" x14ac:dyDescent="0.3">
      <c r="A135" s="747" t="s">
        <v>565</v>
      </c>
      <c r="B135" s="748" t="s">
        <v>566</v>
      </c>
      <c r="C135" s="749" t="s">
        <v>578</v>
      </c>
      <c r="D135" s="750" t="s">
        <v>579</v>
      </c>
      <c r="E135" s="751">
        <v>50113013</v>
      </c>
      <c r="F135" s="750" t="s">
        <v>812</v>
      </c>
      <c r="G135" s="749" t="s">
        <v>590</v>
      </c>
      <c r="H135" s="749">
        <v>183926</v>
      </c>
      <c r="I135" s="749">
        <v>183926</v>
      </c>
      <c r="J135" s="749" t="s">
        <v>821</v>
      </c>
      <c r="K135" s="749" t="s">
        <v>818</v>
      </c>
      <c r="L135" s="752">
        <v>132.65999999999966</v>
      </c>
      <c r="M135" s="752">
        <v>36.600000000000009</v>
      </c>
      <c r="N135" s="753">
        <v>4855.3559999999889</v>
      </c>
    </row>
    <row r="136" spans="1:14" ht="14.4" customHeight="1" x14ac:dyDescent="0.3">
      <c r="A136" s="747" t="s">
        <v>565</v>
      </c>
      <c r="B136" s="748" t="s">
        <v>566</v>
      </c>
      <c r="C136" s="749" t="s">
        <v>578</v>
      </c>
      <c r="D136" s="750" t="s">
        <v>579</v>
      </c>
      <c r="E136" s="751">
        <v>50113013</v>
      </c>
      <c r="F136" s="750" t="s">
        <v>812</v>
      </c>
      <c r="G136" s="749" t="s">
        <v>603</v>
      </c>
      <c r="H136" s="749">
        <v>145010</v>
      </c>
      <c r="I136" s="749">
        <v>45010</v>
      </c>
      <c r="J136" s="749" t="s">
        <v>822</v>
      </c>
      <c r="K136" s="749" t="s">
        <v>823</v>
      </c>
      <c r="L136" s="752">
        <v>41.330000000000005</v>
      </c>
      <c r="M136" s="752">
        <v>8</v>
      </c>
      <c r="N136" s="753">
        <v>330.64000000000004</v>
      </c>
    </row>
    <row r="137" spans="1:14" ht="14.4" customHeight="1" x14ac:dyDescent="0.3">
      <c r="A137" s="747" t="s">
        <v>565</v>
      </c>
      <c r="B137" s="748" t="s">
        <v>566</v>
      </c>
      <c r="C137" s="749" t="s">
        <v>578</v>
      </c>
      <c r="D137" s="750" t="s">
        <v>579</v>
      </c>
      <c r="E137" s="751">
        <v>50113013</v>
      </c>
      <c r="F137" s="750" t="s">
        <v>812</v>
      </c>
      <c r="G137" s="749" t="s">
        <v>590</v>
      </c>
      <c r="H137" s="749">
        <v>117171</v>
      </c>
      <c r="I137" s="749">
        <v>17171</v>
      </c>
      <c r="J137" s="749" t="s">
        <v>824</v>
      </c>
      <c r="K137" s="749" t="s">
        <v>825</v>
      </c>
      <c r="L137" s="752">
        <v>72.920000000000016</v>
      </c>
      <c r="M137" s="752">
        <v>1</v>
      </c>
      <c r="N137" s="753">
        <v>72.920000000000016</v>
      </c>
    </row>
    <row r="138" spans="1:14" ht="14.4" customHeight="1" x14ac:dyDescent="0.3">
      <c r="A138" s="747" t="s">
        <v>565</v>
      </c>
      <c r="B138" s="748" t="s">
        <v>566</v>
      </c>
      <c r="C138" s="749" t="s">
        <v>578</v>
      </c>
      <c r="D138" s="750" t="s">
        <v>579</v>
      </c>
      <c r="E138" s="751">
        <v>50113013</v>
      </c>
      <c r="F138" s="750" t="s">
        <v>812</v>
      </c>
      <c r="G138" s="749" t="s">
        <v>590</v>
      </c>
      <c r="H138" s="749">
        <v>162187</v>
      </c>
      <c r="I138" s="749">
        <v>162187</v>
      </c>
      <c r="J138" s="749" t="s">
        <v>826</v>
      </c>
      <c r="K138" s="749" t="s">
        <v>827</v>
      </c>
      <c r="L138" s="752">
        <v>286</v>
      </c>
      <c r="M138" s="752">
        <v>3</v>
      </c>
      <c r="N138" s="753">
        <v>858</v>
      </c>
    </row>
    <row r="139" spans="1:14" ht="14.4" customHeight="1" x14ac:dyDescent="0.3">
      <c r="A139" s="747" t="s">
        <v>565</v>
      </c>
      <c r="B139" s="748" t="s">
        <v>566</v>
      </c>
      <c r="C139" s="749" t="s">
        <v>578</v>
      </c>
      <c r="D139" s="750" t="s">
        <v>579</v>
      </c>
      <c r="E139" s="751">
        <v>50113013</v>
      </c>
      <c r="F139" s="750" t="s">
        <v>812</v>
      </c>
      <c r="G139" s="749" t="s">
        <v>603</v>
      </c>
      <c r="H139" s="749">
        <v>849655</v>
      </c>
      <c r="I139" s="749">
        <v>129836</v>
      </c>
      <c r="J139" s="749" t="s">
        <v>828</v>
      </c>
      <c r="K139" s="749" t="s">
        <v>829</v>
      </c>
      <c r="L139" s="752">
        <v>262.89999999999986</v>
      </c>
      <c r="M139" s="752">
        <v>20.700000000000006</v>
      </c>
      <c r="N139" s="753">
        <v>5442.0299999999988</v>
      </c>
    </row>
    <row r="140" spans="1:14" ht="14.4" customHeight="1" x14ac:dyDescent="0.3">
      <c r="A140" s="747" t="s">
        <v>565</v>
      </c>
      <c r="B140" s="748" t="s">
        <v>566</v>
      </c>
      <c r="C140" s="749" t="s">
        <v>578</v>
      </c>
      <c r="D140" s="750" t="s">
        <v>579</v>
      </c>
      <c r="E140" s="751">
        <v>50113013</v>
      </c>
      <c r="F140" s="750" t="s">
        <v>812</v>
      </c>
      <c r="G140" s="749" t="s">
        <v>603</v>
      </c>
      <c r="H140" s="749">
        <v>849887</v>
      </c>
      <c r="I140" s="749">
        <v>129834</v>
      </c>
      <c r="J140" s="749" t="s">
        <v>830</v>
      </c>
      <c r="K140" s="749" t="s">
        <v>567</v>
      </c>
      <c r="L140" s="752">
        <v>154</v>
      </c>
      <c r="M140" s="752">
        <v>8.5</v>
      </c>
      <c r="N140" s="753">
        <v>1309</v>
      </c>
    </row>
    <row r="141" spans="1:14" ht="14.4" customHeight="1" x14ac:dyDescent="0.3">
      <c r="A141" s="747" t="s">
        <v>565</v>
      </c>
      <c r="B141" s="748" t="s">
        <v>566</v>
      </c>
      <c r="C141" s="749" t="s">
        <v>578</v>
      </c>
      <c r="D141" s="750" t="s">
        <v>579</v>
      </c>
      <c r="E141" s="751">
        <v>50113013</v>
      </c>
      <c r="F141" s="750" t="s">
        <v>812</v>
      </c>
      <c r="G141" s="749" t="s">
        <v>590</v>
      </c>
      <c r="H141" s="749">
        <v>101066</v>
      </c>
      <c r="I141" s="749">
        <v>1066</v>
      </c>
      <c r="J141" s="749" t="s">
        <v>831</v>
      </c>
      <c r="K141" s="749" t="s">
        <v>832</v>
      </c>
      <c r="L141" s="752">
        <v>57.419999999999995</v>
      </c>
      <c r="M141" s="752">
        <v>3</v>
      </c>
      <c r="N141" s="753">
        <v>172.26</v>
      </c>
    </row>
    <row r="142" spans="1:14" ht="14.4" customHeight="1" x14ac:dyDescent="0.3">
      <c r="A142" s="747" t="s">
        <v>565</v>
      </c>
      <c r="B142" s="748" t="s">
        <v>566</v>
      </c>
      <c r="C142" s="749" t="s">
        <v>578</v>
      </c>
      <c r="D142" s="750" t="s">
        <v>579</v>
      </c>
      <c r="E142" s="751">
        <v>50113013</v>
      </c>
      <c r="F142" s="750" t="s">
        <v>812</v>
      </c>
      <c r="G142" s="749" t="s">
        <v>590</v>
      </c>
      <c r="H142" s="749">
        <v>216197</v>
      </c>
      <c r="I142" s="749">
        <v>216197</v>
      </c>
      <c r="J142" s="749" t="s">
        <v>833</v>
      </c>
      <c r="K142" s="749" t="s">
        <v>834</v>
      </c>
      <c r="L142" s="752">
        <v>147.29999999999993</v>
      </c>
      <c r="M142" s="752">
        <v>1</v>
      </c>
      <c r="N142" s="753">
        <v>147.29999999999993</v>
      </c>
    </row>
    <row r="143" spans="1:14" ht="14.4" customHeight="1" x14ac:dyDescent="0.3">
      <c r="A143" s="747" t="s">
        <v>565</v>
      </c>
      <c r="B143" s="748" t="s">
        <v>566</v>
      </c>
      <c r="C143" s="749" t="s">
        <v>578</v>
      </c>
      <c r="D143" s="750" t="s">
        <v>579</v>
      </c>
      <c r="E143" s="751">
        <v>50113013</v>
      </c>
      <c r="F143" s="750" t="s">
        <v>812</v>
      </c>
      <c r="G143" s="749" t="s">
        <v>603</v>
      </c>
      <c r="H143" s="749">
        <v>111592</v>
      </c>
      <c r="I143" s="749">
        <v>11592</v>
      </c>
      <c r="J143" s="749" t="s">
        <v>835</v>
      </c>
      <c r="K143" s="749" t="s">
        <v>836</v>
      </c>
      <c r="L143" s="752">
        <v>368.96999999999997</v>
      </c>
      <c r="M143" s="752">
        <v>3.5</v>
      </c>
      <c r="N143" s="753">
        <v>1291.395</v>
      </c>
    </row>
    <row r="144" spans="1:14" ht="14.4" customHeight="1" x14ac:dyDescent="0.3">
      <c r="A144" s="747" t="s">
        <v>565</v>
      </c>
      <c r="B144" s="748" t="s">
        <v>566</v>
      </c>
      <c r="C144" s="749" t="s">
        <v>578</v>
      </c>
      <c r="D144" s="750" t="s">
        <v>579</v>
      </c>
      <c r="E144" s="751">
        <v>50113013</v>
      </c>
      <c r="F144" s="750" t="s">
        <v>812</v>
      </c>
      <c r="G144" s="749" t="s">
        <v>590</v>
      </c>
      <c r="H144" s="749">
        <v>201970</v>
      </c>
      <c r="I144" s="749">
        <v>201970</v>
      </c>
      <c r="J144" s="749" t="s">
        <v>837</v>
      </c>
      <c r="K144" s="749" t="s">
        <v>838</v>
      </c>
      <c r="L144" s="752">
        <v>72.180000000000007</v>
      </c>
      <c r="M144" s="752">
        <v>1</v>
      </c>
      <c r="N144" s="753">
        <v>72.180000000000007</v>
      </c>
    </row>
    <row r="145" spans="1:14" ht="14.4" customHeight="1" x14ac:dyDescent="0.3">
      <c r="A145" s="747" t="s">
        <v>565</v>
      </c>
      <c r="B145" s="748" t="s">
        <v>566</v>
      </c>
      <c r="C145" s="749" t="s">
        <v>578</v>
      </c>
      <c r="D145" s="750" t="s">
        <v>579</v>
      </c>
      <c r="E145" s="751">
        <v>50113013</v>
      </c>
      <c r="F145" s="750" t="s">
        <v>812</v>
      </c>
      <c r="G145" s="749" t="s">
        <v>603</v>
      </c>
      <c r="H145" s="749">
        <v>113453</v>
      </c>
      <c r="I145" s="749">
        <v>113453</v>
      </c>
      <c r="J145" s="749" t="s">
        <v>839</v>
      </c>
      <c r="K145" s="749" t="s">
        <v>840</v>
      </c>
      <c r="L145" s="752">
        <v>458.7</v>
      </c>
      <c r="M145" s="752">
        <v>4</v>
      </c>
      <c r="N145" s="753">
        <v>1834.8</v>
      </c>
    </row>
    <row r="146" spans="1:14" ht="14.4" customHeight="1" x14ac:dyDescent="0.3">
      <c r="A146" s="747" t="s">
        <v>565</v>
      </c>
      <c r="B146" s="748" t="s">
        <v>566</v>
      </c>
      <c r="C146" s="749" t="s">
        <v>578</v>
      </c>
      <c r="D146" s="750" t="s">
        <v>579</v>
      </c>
      <c r="E146" s="751">
        <v>50113013</v>
      </c>
      <c r="F146" s="750" t="s">
        <v>812</v>
      </c>
      <c r="G146" s="749" t="s">
        <v>590</v>
      </c>
      <c r="H146" s="749">
        <v>106264</v>
      </c>
      <c r="I146" s="749">
        <v>6264</v>
      </c>
      <c r="J146" s="749" t="s">
        <v>841</v>
      </c>
      <c r="K146" s="749" t="s">
        <v>842</v>
      </c>
      <c r="L146" s="752">
        <v>31.515000000000001</v>
      </c>
      <c r="M146" s="752">
        <v>12</v>
      </c>
      <c r="N146" s="753">
        <v>378.18</v>
      </c>
    </row>
    <row r="147" spans="1:14" ht="14.4" customHeight="1" x14ac:dyDescent="0.3">
      <c r="A147" s="747" t="s">
        <v>565</v>
      </c>
      <c r="B147" s="748" t="s">
        <v>566</v>
      </c>
      <c r="C147" s="749" t="s">
        <v>578</v>
      </c>
      <c r="D147" s="750" t="s">
        <v>579</v>
      </c>
      <c r="E147" s="751">
        <v>50113013</v>
      </c>
      <c r="F147" s="750" t="s">
        <v>812</v>
      </c>
      <c r="G147" s="749" t="s">
        <v>590</v>
      </c>
      <c r="H147" s="749">
        <v>116600</v>
      </c>
      <c r="I147" s="749">
        <v>16600</v>
      </c>
      <c r="J147" s="749" t="s">
        <v>843</v>
      </c>
      <c r="K147" s="749" t="s">
        <v>844</v>
      </c>
      <c r="L147" s="752">
        <v>43.860000000000007</v>
      </c>
      <c r="M147" s="752">
        <v>145</v>
      </c>
      <c r="N147" s="753">
        <v>6359.7000000000007</v>
      </c>
    </row>
    <row r="148" spans="1:14" ht="14.4" customHeight="1" x14ac:dyDescent="0.3">
      <c r="A148" s="747" t="s">
        <v>565</v>
      </c>
      <c r="B148" s="748" t="s">
        <v>566</v>
      </c>
      <c r="C148" s="749" t="s">
        <v>578</v>
      </c>
      <c r="D148" s="750" t="s">
        <v>579</v>
      </c>
      <c r="E148" s="751">
        <v>50113013</v>
      </c>
      <c r="F148" s="750" t="s">
        <v>812</v>
      </c>
      <c r="G148" s="749" t="s">
        <v>590</v>
      </c>
      <c r="H148" s="749">
        <v>117149</v>
      </c>
      <c r="I148" s="749">
        <v>17149</v>
      </c>
      <c r="J148" s="749" t="s">
        <v>843</v>
      </c>
      <c r="K148" s="749" t="s">
        <v>845</v>
      </c>
      <c r="L148" s="752">
        <v>163.32000000000002</v>
      </c>
      <c r="M148" s="752">
        <v>15</v>
      </c>
      <c r="N148" s="753">
        <v>2449.8000000000002</v>
      </c>
    </row>
    <row r="149" spans="1:14" ht="14.4" customHeight="1" x14ac:dyDescent="0.3">
      <c r="A149" s="747" t="s">
        <v>565</v>
      </c>
      <c r="B149" s="748" t="s">
        <v>566</v>
      </c>
      <c r="C149" s="749" t="s">
        <v>578</v>
      </c>
      <c r="D149" s="750" t="s">
        <v>579</v>
      </c>
      <c r="E149" s="751">
        <v>50113013</v>
      </c>
      <c r="F149" s="750" t="s">
        <v>812</v>
      </c>
      <c r="G149" s="749" t="s">
        <v>603</v>
      </c>
      <c r="H149" s="749">
        <v>166269</v>
      </c>
      <c r="I149" s="749">
        <v>166269</v>
      </c>
      <c r="J149" s="749" t="s">
        <v>846</v>
      </c>
      <c r="K149" s="749" t="s">
        <v>847</v>
      </c>
      <c r="L149" s="752">
        <v>52.88</v>
      </c>
      <c r="M149" s="752">
        <v>15</v>
      </c>
      <c r="N149" s="753">
        <v>793.2</v>
      </c>
    </row>
    <row r="150" spans="1:14" ht="14.4" customHeight="1" x14ac:dyDescent="0.3">
      <c r="A150" s="747" t="s">
        <v>565</v>
      </c>
      <c r="B150" s="748" t="s">
        <v>566</v>
      </c>
      <c r="C150" s="749" t="s">
        <v>578</v>
      </c>
      <c r="D150" s="750" t="s">
        <v>579</v>
      </c>
      <c r="E150" s="751">
        <v>50113013</v>
      </c>
      <c r="F150" s="750" t="s">
        <v>812</v>
      </c>
      <c r="G150" s="749" t="s">
        <v>603</v>
      </c>
      <c r="H150" s="749">
        <v>118547</v>
      </c>
      <c r="I150" s="749">
        <v>18547</v>
      </c>
      <c r="J150" s="749" t="s">
        <v>848</v>
      </c>
      <c r="K150" s="749" t="s">
        <v>849</v>
      </c>
      <c r="L150" s="752">
        <v>126.94000000000003</v>
      </c>
      <c r="M150" s="752">
        <v>2</v>
      </c>
      <c r="N150" s="753">
        <v>253.88000000000005</v>
      </c>
    </row>
    <row r="151" spans="1:14" ht="14.4" customHeight="1" x14ac:dyDescent="0.3">
      <c r="A151" s="747" t="s">
        <v>565</v>
      </c>
      <c r="B151" s="748" t="s">
        <v>566</v>
      </c>
      <c r="C151" s="749" t="s">
        <v>583</v>
      </c>
      <c r="D151" s="750" t="s">
        <v>584</v>
      </c>
      <c r="E151" s="751">
        <v>50113001</v>
      </c>
      <c r="F151" s="750" t="s">
        <v>589</v>
      </c>
      <c r="G151" s="749" t="s">
        <v>590</v>
      </c>
      <c r="H151" s="749">
        <v>162320</v>
      </c>
      <c r="I151" s="749">
        <v>62320</v>
      </c>
      <c r="J151" s="749" t="s">
        <v>850</v>
      </c>
      <c r="K151" s="749" t="s">
        <v>851</v>
      </c>
      <c r="L151" s="752">
        <v>75.95999999999998</v>
      </c>
      <c r="M151" s="752">
        <v>2</v>
      </c>
      <c r="N151" s="753">
        <v>151.91999999999996</v>
      </c>
    </row>
    <row r="152" spans="1:14" ht="14.4" customHeight="1" x14ac:dyDescent="0.3">
      <c r="A152" s="747" t="s">
        <v>565</v>
      </c>
      <c r="B152" s="748" t="s">
        <v>566</v>
      </c>
      <c r="C152" s="749" t="s">
        <v>583</v>
      </c>
      <c r="D152" s="750" t="s">
        <v>584</v>
      </c>
      <c r="E152" s="751">
        <v>50113001</v>
      </c>
      <c r="F152" s="750" t="s">
        <v>589</v>
      </c>
      <c r="G152" s="749" t="s">
        <v>603</v>
      </c>
      <c r="H152" s="749">
        <v>190044</v>
      </c>
      <c r="I152" s="749">
        <v>90044</v>
      </c>
      <c r="J152" s="749" t="s">
        <v>852</v>
      </c>
      <c r="K152" s="749" t="s">
        <v>853</v>
      </c>
      <c r="L152" s="752">
        <v>24.259999999999998</v>
      </c>
      <c r="M152" s="752">
        <v>10</v>
      </c>
      <c r="N152" s="753">
        <v>242.6</v>
      </c>
    </row>
    <row r="153" spans="1:14" ht="14.4" customHeight="1" x14ac:dyDescent="0.3">
      <c r="A153" s="747" t="s">
        <v>565</v>
      </c>
      <c r="B153" s="748" t="s">
        <v>566</v>
      </c>
      <c r="C153" s="749" t="s">
        <v>583</v>
      </c>
      <c r="D153" s="750" t="s">
        <v>584</v>
      </c>
      <c r="E153" s="751">
        <v>50113001</v>
      </c>
      <c r="F153" s="750" t="s">
        <v>589</v>
      </c>
      <c r="G153" s="749" t="s">
        <v>590</v>
      </c>
      <c r="H153" s="749">
        <v>500979</v>
      </c>
      <c r="I153" s="749">
        <v>0</v>
      </c>
      <c r="J153" s="749" t="s">
        <v>854</v>
      </c>
      <c r="K153" s="749" t="s">
        <v>567</v>
      </c>
      <c r="L153" s="752">
        <v>61.196000000000005</v>
      </c>
      <c r="M153" s="752">
        <v>3</v>
      </c>
      <c r="N153" s="753">
        <v>183.58800000000002</v>
      </c>
    </row>
    <row r="154" spans="1:14" ht="14.4" customHeight="1" x14ac:dyDescent="0.3">
      <c r="A154" s="747" t="s">
        <v>565</v>
      </c>
      <c r="B154" s="748" t="s">
        <v>566</v>
      </c>
      <c r="C154" s="749" t="s">
        <v>583</v>
      </c>
      <c r="D154" s="750" t="s">
        <v>584</v>
      </c>
      <c r="E154" s="751">
        <v>50113001</v>
      </c>
      <c r="F154" s="750" t="s">
        <v>589</v>
      </c>
      <c r="G154" s="749" t="s">
        <v>590</v>
      </c>
      <c r="H154" s="749">
        <v>900406</v>
      </c>
      <c r="I154" s="749">
        <v>0</v>
      </c>
      <c r="J154" s="749" t="s">
        <v>720</v>
      </c>
      <c r="K154" s="749" t="s">
        <v>567</v>
      </c>
      <c r="L154" s="752">
        <v>72.637054281292592</v>
      </c>
      <c r="M154" s="752">
        <v>1</v>
      </c>
      <c r="N154" s="753">
        <v>72.637054281292592</v>
      </c>
    </row>
    <row r="155" spans="1:14" ht="14.4" customHeight="1" x14ac:dyDescent="0.3">
      <c r="A155" s="747" t="s">
        <v>565</v>
      </c>
      <c r="B155" s="748" t="s">
        <v>566</v>
      </c>
      <c r="C155" s="749" t="s">
        <v>583</v>
      </c>
      <c r="D155" s="750" t="s">
        <v>584</v>
      </c>
      <c r="E155" s="751">
        <v>50113001</v>
      </c>
      <c r="F155" s="750" t="s">
        <v>589</v>
      </c>
      <c r="G155" s="749" t="s">
        <v>590</v>
      </c>
      <c r="H155" s="749">
        <v>100502</v>
      </c>
      <c r="I155" s="749">
        <v>502</v>
      </c>
      <c r="J155" s="749" t="s">
        <v>855</v>
      </c>
      <c r="K155" s="749" t="s">
        <v>856</v>
      </c>
      <c r="L155" s="752">
        <v>238.66</v>
      </c>
      <c r="M155" s="752">
        <v>6</v>
      </c>
      <c r="N155" s="753">
        <v>1431.96</v>
      </c>
    </row>
    <row r="156" spans="1:14" ht="14.4" customHeight="1" x14ac:dyDescent="0.3">
      <c r="A156" s="747" t="s">
        <v>565</v>
      </c>
      <c r="B156" s="748" t="s">
        <v>566</v>
      </c>
      <c r="C156" s="749" t="s">
        <v>586</v>
      </c>
      <c r="D156" s="750" t="s">
        <v>587</v>
      </c>
      <c r="E156" s="751">
        <v>50113001</v>
      </c>
      <c r="F156" s="750" t="s">
        <v>589</v>
      </c>
      <c r="G156" s="749" t="s">
        <v>590</v>
      </c>
      <c r="H156" s="749">
        <v>846758</v>
      </c>
      <c r="I156" s="749">
        <v>103387</v>
      </c>
      <c r="J156" s="749" t="s">
        <v>591</v>
      </c>
      <c r="K156" s="749" t="s">
        <v>592</v>
      </c>
      <c r="L156" s="752">
        <v>71.72</v>
      </c>
      <c r="M156" s="752">
        <v>2</v>
      </c>
      <c r="N156" s="753">
        <v>143.44</v>
      </c>
    </row>
    <row r="157" spans="1:14" ht="14.4" customHeight="1" x14ac:dyDescent="0.3">
      <c r="A157" s="747" t="s">
        <v>565</v>
      </c>
      <c r="B157" s="748" t="s">
        <v>566</v>
      </c>
      <c r="C157" s="749" t="s">
        <v>586</v>
      </c>
      <c r="D157" s="750" t="s">
        <v>587</v>
      </c>
      <c r="E157" s="751">
        <v>50113001</v>
      </c>
      <c r="F157" s="750" t="s">
        <v>589</v>
      </c>
      <c r="G157" s="749" t="s">
        <v>590</v>
      </c>
      <c r="H157" s="749">
        <v>197323</v>
      </c>
      <c r="I157" s="749">
        <v>197323</v>
      </c>
      <c r="J157" s="749" t="s">
        <v>857</v>
      </c>
      <c r="K157" s="749" t="s">
        <v>858</v>
      </c>
      <c r="L157" s="752">
        <v>1364.14</v>
      </c>
      <c r="M157" s="752">
        <v>1</v>
      </c>
      <c r="N157" s="753">
        <v>1364.14</v>
      </c>
    </row>
    <row r="158" spans="1:14" ht="14.4" customHeight="1" x14ac:dyDescent="0.3">
      <c r="A158" s="747" t="s">
        <v>565</v>
      </c>
      <c r="B158" s="748" t="s">
        <v>566</v>
      </c>
      <c r="C158" s="749" t="s">
        <v>586</v>
      </c>
      <c r="D158" s="750" t="s">
        <v>587</v>
      </c>
      <c r="E158" s="751">
        <v>50113001</v>
      </c>
      <c r="F158" s="750" t="s">
        <v>589</v>
      </c>
      <c r="G158" s="749" t="s">
        <v>590</v>
      </c>
      <c r="H158" s="749">
        <v>121887</v>
      </c>
      <c r="I158" s="749">
        <v>21887</v>
      </c>
      <c r="J158" s="749" t="s">
        <v>859</v>
      </c>
      <c r="K158" s="749" t="s">
        <v>860</v>
      </c>
      <c r="L158" s="752">
        <v>45.250000000000021</v>
      </c>
      <c r="M158" s="752">
        <v>1</v>
      </c>
      <c r="N158" s="753">
        <v>45.250000000000021</v>
      </c>
    </row>
    <row r="159" spans="1:14" ht="14.4" customHeight="1" x14ac:dyDescent="0.3">
      <c r="A159" s="747" t="s">
        <v>565</v>
      </c>
      <c r="B159" s="748" t="s">
        <v>566</v>
      </c>
      <c r="C159" s="749" t="s">
        <v>586</v>
      </c>
      <c r="D159" s="750" t="s">
        <v>587</v>
      </c>
      <c r="E159" s="751">
        <v>50113001</v>
      </c>
      <c r="F159" s="750" t="s">
        <v>589</v>
      </c>
      <c r="G159" s="749" t="s">
        <v>590</v>
      </c>
      <c r="H159" s="749">
        <v>167547</v>
      </c>
      <c r="I159" s="749">
        <v>67547</v>
      </c>
      <c r="J159" s="749" t="s">
        <v>599</v>
      </c>
      <c r="K159" s="749" t="s">
        <v>600</v>
      </c>
      <c r="L159" s="752">
        <v>47.12</v>
      </c>
      <c r="M159" s="752">
        <v>5</v>
      </c>
      <c r="N159" s="753">
        <v>235.6</v>
      </c>
    </row>
    <row r="160" spans="1:14" ht="14.4" customHeight="1" x14ac:dyDescent="0.3">
      <c r="A160" s="747" t="s">
        <v>565</v>
      </c>
      <c r="B160" s="748" t="s">
        <v>566</v>
      </c>
      <c r="C160" s="749" t="s">
        <v>586</v>
      </c>
      <c r="D160" s="750" t="s">
        <v>587</v>
      </c>
      <c r="E160" s="751">
        <v>50113001</v>
      </c>
      <c r="F160" s="750" t="s">
        <v>589</v>
      </c>
      <c r="G160" s="749" t="s">
        <v>590</v>
      </c>
      <c r="H160" s="749">
        <v>194916</v>
      </c>
      <c r="I160" s="749">
        <v>94916</v>
      </c>
      <c r="J160" s="749" t="s">
        <v>861</v>
      </c>
      <c r="K160" s="749" t="s">
        <v>862</v>
      </c>
      <c r="L160" s="752">
        <v>84.519230769230788</v>
      </c>
      <c r="M160" s="752">
        <v>13</v>
      </c>
      <c r="N160" s="753">
        <v>1098.7500000000002</v>
      </c>
    </row>
    <row r="161" spans="1:14" ht="14.4" customHeight="1" x14ac:dyDescent="0.3">
      <c r="A161" s="747" t="s">
        <v>565</v>
      </c>
      <c r="B161" s="748" t="s">
        <v>566</v>
      </c>
      <c r="C161" s="749" t="s">
        <v>586</v>
      </c>
      <c r="D161" s="750" t="s">
        <v>587</v>
      </c>
      <c r="E161" s="751">
        <v>50113001</v>
      </c>
      <c r="F161" s="750" t="s">
        <v>589</v>
      </c>
      <c r="G161" s="749" t="s">
        <v>590</v>
      </c>
      <c r="H161" s="749">
        <v>194920</v>
      </c>
      <c r="I161" s="749">
        <v>94920</v>
      </c>
      <c r="J161" s="749" t="s">
        <v>601</v>
      </c>
      <c r="K161" s="749" t="s">
        <v>602</v>
      </c>
      <c r="L161" s="752">
        <v>74.370000000000019</v>
      </c>
      <c r="M161" s="752">
        <v>2</v>
      </c>
      <c r="N161" s="753">
        <v>148.74000000000004</v>
      </c>
    </row>
    <row r="162" spans="1:14" ht="14.4" customHeight="1" x14ac:dyDescent="0.3">
      <c r="A162" s="747" t="s">
        <v>565</v>
      </c>
      <c r="B162" s="748" t="s">
        <v>566</v>
      </c>
      <c r="C162" s="749" t="s">
        <v>586</v>
      </c>
      <c r="D162" s="750" t="s">
        <v>587</v>
      </c>
      <c r="E162" s="751">
        <v>50113001</v>
      </c>
      <c r="F162" s="750" t="s">
        <v>589</v>
      </c>
      <c r="G162" s="749" t="s">
        <v>603</v>
      </c>
      <c r="H162" s="749">
        <v>202900</v>
      </c>
      <c r="I162" s="749">
        <v>202900</v>
      </c>
      <c r="J162" s="749" t="s">
        <v>604</v>
      </c>
      <c r="K162" s="749" t="s">
        <v>605</v>
      </c>
      <c r="L162" s="752">
        <v>34</v>
      </c>
      <c r="M162" s="752">
        <v>3</v>
      </c>
      <c r="N162" s="753">
        <v>102</v>
      </c>
    </row>
    <row r="163" spans="1:14" ht="14.4" customHeight="1" x14ac:dyDescent="0.3">
      <c r="A163" s="747" t="s">
        <v>565</v>
      </c>
      <c r="B163" s="748" t="s">
        <v>566</v>
      </c>
      <c r="C163" s="749" t="s">
        <v>586</v>
      </c>
      <c r="D163" s="750" t="s">
        <v>587</v>
      </c>
      <c r="E163" s="751">
        <v>50113001</v>
      </c>
      <c r="F163" s="750" t="s">
        <v>589</v>
      </c>
      <c r="G163" s="749" t="s">
        <v>590</v>
      </c>
      <c r="H163" s="749">
        <v>112891</v>
      </c>
      <c r="I163" s="749">
        <v>12891</v>
      </c>
      <c r="J163" s="749" t="s">
        <v>614</v>
      </c>
      <c r="K163" s="749" t="s">
        <v>863</v>
      </c>
      <c r="L163" s="752">
        <v>58.330000000000005</v>
      </c>
      <c r="M163" s="752">
        <v>3</v>
      </c>
      <c r="N163" s="753">
        <v>174.99</v>
      </c>
    </row>
    <row r="164" spans="1:14" ht="14.4" customHeight="1" x14ac:dyDescent="0.3">
      <c r="A164" s="747" t="s">
        <v>565</v>
      </c>
      <c r="B164" s="748" t="s">
        <v>566</v>
      </c>
      <c r="C164" s="749" t="s">
        <v>586</v>
      </c>
      <c r="D164" s="750" t="s">
        <v>587</v>
      </c>
      <c r="E164" s="751">
        <v>50113001</v>
      </c>
      <c r="F164" s="750" t="s">
        <v>589</v>
      </c>
      <c r="G164" s="749" t="s">
        <v>590</v>
      </c>
      <c r="H164" s="749">
        <v>215402</v>
      </c>
      <c r="I164" s="749">
        <v>215402</v>
      </c>
      <c r="J164" s="749" t="s">
        <v>864</v>
      </c>
      <c r="K164" s="749" t="s">
        <v>865</v>
      </c>
      <c r="L164" s="752">
        <v>273.32000000000005</v>
      </c>
      <c r="M164" s="752">
        <v>1</v>
      </c>
      <c r="N164" s="753">
        <v>273.32000000000005</v>
      </c>
    </row>
    <row r="165" spans="1:14" ht="14.4" customHeight="1" x14ac:dyDescent="0.3">
      <c r="A165" s="747" t="s">
        <v>565</v>
      </c>
      <c r="B165" s="748" t="s">
        <v>566</v>
      </c>
      <c r="C165" s="749" t="s">
        <v>586</v>
      </c>
      <c r="D165" s="750" t="s">
        <v>587</v>
      </c>
      <c r="E165" s="751">
        <v>50113001</v>
      </c>
      <c r="F165" s="750" t="s">
        <v>589</v>
      </c>
      <c r="G165" s="749" t="s">
        <v>590</v>
      </c>
      <c r="H165" s="749">
        <v>993603</v>
      </c>
      <c r="I165" s="749">
        <v>0</v>
      </c>
      <c r="J165" s="749" t="s">
        <v>624</v>
      </c>
      <c r="K165" s="749" t="s">
        <v>567</v>
      </c>
      <c r="L165" s="752">
        <v>178.41</v>
      </c>
      <c r="M165" s="752">
        <v>1</v>
      </c>
      <c r="N165" s="753">
        <v>178.41</v>
      </c>
    </row>
    <row r="166" spans="1:14" ht="14.4" customHeight="1" x14ac:dyDescent="0.3">
      <c r="A166" s="747" t="s">
        <v>565</v>
      </c>
      <c r="B166" s="748" t="s">
        <v>566</v>
      </c>
      <c r="C166" s="749" t="s">
        <v>586</v>
      </c>
      <c r="D166" s="750" t="s">
        <v>587</v>
      </c>
      <c r="E166" s="751">
        <v>50113001</v>
      </c>
      <c r="F166" s="750" t="s">
        <v>589</v>
      </c>
      <c r="G166" s="749" t="s">
        <v>590</v>
      </c>
      <c r="H166" s="749">
        <v>203954</v>
      </c>
      <c r="I166" s="749">
        <v>203954</v>
      </c>
      <c r="J166" s="749" t="s">
        <v>866</v>
      </c>
      <c r="K166" s="749" t="s">
        <v>867</v>
      </c>
      <c r="L166" s="752">
        <v>92.4</v>
      </c>
      <c r="M166" s="752">
        <v>2</v>
      </c>
      <c r="N166" s="753">
        <v>184.8</v>
      </c>
    </row>
    <row r="167" spans="1:14" ht="14.4" customHeight="1" x14ac:dyDescent="0.3">
      <c r="A167" s="747" t="s">
        <v>565</v>
      </c>
      <c r="B167" s="748" t="s">
        <v>566</v>
      </c>
      <c r="C167" s="749" t="s">
        <v>586</v>
      </c>
      <c r="D167" s="750" t="s">
        <v>587</v>
      </c>
      <c r="E167" s="751">
        <v>50113001</v>
      </c>
      <c r="F167" s="750" t="s">
        <v>589</v>
      </c>
      <c r="G167" s="749" t="s">
        <v>603</v>
      </c>
      <c r="H167" s="749">
        <v>110252</v>
      </c>
      <c r="I167" s="749">
        <v>10252</v>
      </c>
      <c r="J167" s="749" t="s">
        <v>868</v>
      </c>
      <c r="K167" s="749" t="s">
        <v>869</v>
      </c>
      <c r="L167" s="752">
        <v>70.40000000000002</v>
      </c>
      <c r="M167" s="752">
        <v>1</v>
      </c>
      <c r="N167" s="753">
        <v>70.40000000000002</v>
      </c>
    </row>
    <row r="168" spans="1:14" ht="14.4" customHeight="1" x14ac:dyDescent="0.3">
      <c r="A168" s="747" t="s">
        <v>565</v>
      </c>
      <c r="B168" s="748" t="s">
        <v>566</v>
      </c>
      <c r="C168" s="749" t="s">
        <v>586</v>
      </c>
      <c r="D168" s="750" t="s">
        <v>587</v>
      </c>
      <c r="E168" s="751">
        <v>50113001</v>
      </c>
      <c r="F168" s="750" t="s">
        <v>589</v>
      </c>
      <c r="G168" s="749" t="s">
        <v>590</v>
      </c>
      <c r="H168" s="749">
        <v>230496</v>
      </c>
      <c r="I168" s="749">
        <v>230496</v>
      </c>
      <c r="J168" s="749" t="s">
        <v>870</v>
      </c>
      <c r="K168" s="749" t="s">
        <v>567</v>
      </c>
      <c r="L168" s="752">
        <v>106.39988348634269</v>
      </c>
      <c r="M168" s="752">
        <v>1</v>
      </c>
      <c r="N168" s="753">
        <v>106.39988348634269</v>
      </c>
    </row>
    <row r="169" spans="1:14" ht="14.4" customHeight="1" x14ac:dyDescent="0.3">
      <c r="A169" s="747" t="s">
        <v>565</v>
      </c>
      <c r="B169" s="748" t="s">
        <v>566</v>
      </c>
      <c r="C169" s="749" t="s">
        <v>586</v>
      </c>
      <c r="D169" s="750" t="s">
        <v>587</v>
      </c>
      <c r="E169" s="751">
        <v>50113001</v>
      </c>
      <c r="F169" s="750" t="s">
        <v>589</v>
      </c>
      <c r="G169" s="749" t="s">
        <v>590</v>
      </c>
      <c r="H169" s="749">
        <v>848412</v>
      </c>
      <c r="I169" s="749">
        <v>30776</v>
      </c>
      <c r="J169" s="749" t="s">
        <v>870</v>
      </c>
      <c r="K169" s="749" t="s">
        <v>567</v>
      </c>
      <c r="L169" s="752">
        <v>104.15000000000003</v>
      </c>
      <c r="M169" s="752">
        <v>2</v>
      </c>
      <c r="N169" s="753">
        <v>208.30000000000007</v>
      </c>
    </row>
    <row r="170" spans="1:14" ht="14.4" customHeight="1" x14ac:dyDescent="0.3">
      <c r="A170" s="747" t="s">
        <v>565</v>
      </c>
      <c r="B170" s="748" t="s">
        <v>566</v>
      </c>
      <c r="C170" s="749" t="s">
        <v>586</v>
      </c>
      <c r="D170" s="750" t="s">
        <v>587</v>
      </c>
      <c r="E170" s="751">
        <v>50113001</v>
      </c>
      <c r="F170" s="750" t="s">
        <v>589</v>
      </c>
      <c r="G170" s="749" t="s">
        <v>590</v>
      </c>
      <c r="H170" s="749">
        <v>169154</v>
      </c>
      <c r="I170" s="749">
        <v>169154</v>
      </c>
      <c r="J170" s="749" t="s">
        <v>871</v>
      </c>
      <c r="K170" s="749" t="s">
        <v>872</v>
      </c>
      <c r="L170" s="752">
        <v>195.89999999999998</v>
      </c>
      <c r="M170" s="752">
        <v>1</v>
      </c>
      <c r="N170" s="753">
        <v>195.89999999999998</v>
      </c>
    </row>
    <row r="171" spans="1:14" ht="14.4" customHeight="1" x14ac:dyDescent="0.3">
      <c r="A171" s="747" t="s">
        <v>565</v>
      </c>
      <c r="B171" s="748" t="s">
        <v>566</v>
      </c>
      <c r="C171" s="749" t="s">
        <v>586</v>
      </c>
      <c r="D171" s="750" t="s">
        <v>587</v>
      </c>
      <c r="E171" s="751">
        <v>50113001</v>
      </c>
      <c r="F171" s="750" t="s">
        <v>589</v>
      </c>
      <c r="G171" s="749" t="s">
        <v>590</v>
      </c>
      <c r="H171" s="749">
        <v>207940</v>
      </c>
      <c r="I171" s="749">
        <v>207940</v>
      </c>
      <c r="J171" s="749" t="s">
        <v>637</v>
      </c>
      <c r="K171" s="749" t="s">
        <v>638</v>
      </c>
      <c r="L171" s="752">
        <v>73.150000000000006</v>
      </c>
      <c r="M171" s="752">
        <v>1</v>
      </c>
      <c r="N171" s="753">
        <v>73.150000000000006</v>
      </c>
    </row>
    <row r="172" spans="1:14" ht="14.4" customHeight="1" x14ac:dyDescent="0.3">
      <c r="A172" s="747" t="s">
        <v>565</v>
      </c>
      <c r="B172" s="748" t="s">
        <v>566</v>
      </c>
      <c r="C172" s="749" t="s">
        <v>586</v>
      </c>
      <c r="D172" s="750" t="s">
        <v>587</v>
      </c>
      <c r="E172" s="751">
        <v>50113001</v>
      </c>
      <c r="F172" s="750" t="s">
        <v>589</v>
      </c>
      <c r="G172" s="749" t="s">
        <v>603</v>
      </c>
      <c r="H172" s="749">
        <v>214427</v>
      </c>
      <c r="I172" s="749">
        <v>214427</v>
      </c>
      <c r="J172" s="749" t="s">
        <v>639</v>
      </c>
      <c r="K172" s="749" t="s">
        <v>640</v>
      </c>
      <c r="L172" s="752">
        <v>16.581666666666667</v>
      </c>
      <c r="M172" s="752">
        <v>60</v>
      </c>
      <c r="N172" s="753">
        <v>994.90000000000009</v>
      </c>
    </row>
    <row r="173" spans="1:14" ht="14.4" customHeight="1" x14ac:dyDescent="0.3">
      <c r="A173" s="747" t="s">
        <v>565</v>
      </c>
      <c r="B173" s="748" t="s">
        <v>566</v>
      </c>
      <c r="C173" s="749" t="s">
        <v>586</v>
      </c>
      <c r="D173" s="750" t="s">
        <v>587</v>
      </c>
      <c r="E173" s="751">
        <v>50113001</v>
      </c>
      <c r="F173" s="750" t="s">
        <v>589</v>
      </c>
      <c r="G173" s="749" t="s">
        <v>603</v>
      </c>
      <c r="H173" s="749">
        <v>848765</v>
      </c>
      <c r="I173" s="749">
        <v>107938</v>
      </c>
      <c r="J173" s="749" t="s">
        <v>873</v>
      </c>
      <c r="K173" s="749" t="s">
        <v>874</v>
      </c>
      <c r="L173" s="752">
        <v>128.44000000000003</v>
      </c>
      <c r="M173" s="752">
        <v>2</v>
      </c>
      <c r="N173" s="753">
        <v>256.88000000000005</v>
      </c>
    </row>
    <row r="174" spans="1:14" ht="14.4" customHeight="1" x14ac:dyDescent="0.3">
      <c r="A174" s="747" t="s">
        <v>565</v>
      </c>
      <c r="B174" s="748" t="s">
        <v>566</v>
      </c>
      <c r="C174" s="749" t="s">
        <v>586</v>
      </c>
      <c r="D174" s="750" t="s">
        <v>587</v>
      </c>
      <c r="E174" s="751">
        <v>50113001</v>
      </c>
      <c r="F174" s="750" t="s">
        <v>589</v>
      </c>
      <c r="G174" s="749" t="s">
        <v>603</v>
      </c>
      <c r="H174" s="749">
        <v>192587</v>
      </c>
      <c r="I174" s="749">
        <v>92587</v>
      </c>
      <c r="J174" s="749" t="s">
        <v>875</v>
      </c>
      <c r="K174" s="749" t="s">
        <v>876</v>
      </c>
      <c r="L174" s="752">
        <v>58.25</v>
      </c>
      <c r="M174" s="752">
        <v>1</v>
      </c>
      <c r="N174" s="753">
        <v>58.25</v>
      </c>
    </row>
    <row r="175" spans="1:14" ht="14.4" customHeight="1" x14ac:dyDescent="0.3">
      <c r="A175" s="747" t="s">
        <v>565</v>
      </c>
      <c r="B175" s="748" t="s">
        <v>566</v>
      </c>
      <c r="C175" s="749" t="s">
        <v>586</v>
      </c>
      <c r="D175" s="750" t="s">
        <v>587</v>
      </c>
      <c r="E175" s="751">
        <v>50113001</v>
      </c>
      <c r="F175" s="750" t="s">
        <v>589</v>
      </c>
      <c r="G175" s="749" t="s">
        <v>590</v>
      </c>
      <c r="H175" s="749">
        <v>102477</v>
      </c>
      <c r="I175" s="749">
        <v>2477</v>
      </c>
      <c r="J175" s="749" t="s">
        <v>645</v>
      </c>
      <c r="K175" s="749" t="s">
        <v>877</v>
      </c>
      <c r="L175" s="752">
        <v>40.249999999999993</v>
      </c>
      <c r="M175" s="752">
        <v>3</v>
      </c>
      <c r="N175" s="753">
        <v>120.74999999999997</v>
      </c>
    </row>
    <row r="176" spans="1:14" ht="14.4" customHeight="1" x14ac:dyDescent="0.3">
      <c r="A176" s="747" t="s">
        <v>565</v>
      </c>
      <c r="B176" s="748" t="s">
        <v>566</v>
      </c>
      <c r="C176" s="749" t="s">
        <v>586</v>
      </c>
      <c r="D176" s="750" t="s">
        <v>587</v>
      </c>
      <c r="E176" s="751">
        <v>50113001</v>
      </c>
      <c r="F176" s="750" t="s">
        <v>589</v>
      </c>
      <c r="G176" s="749" t="s">
        <v>590</v>
      </c>
      <c r="H176" s="749">
        <v>230420</v>
      </c>
      <c r="I176" s="749">
        <v>230420</v>
      </c>
      <c r="J176" s="749" t="s">
        <v>645</v>
      </c>
      <c r="K176" s="749" t="s">
        <v>646</v>
      </c>
      <c r="L176" s="752">
        <v>77.080000000000013</v>
      </c>
      <c r="M176" s="752">
        <v>5</v>
      </c>
      <c r="N176" s="753">
        <v>385.40000000000009</v>
      </c>
    </row>
    <row r="177" spans="1:14" ht="14.4" customHeight="1" x14ac:dyDescent="0.3">
      <c r="A177" s="747" t="s">
        <v>565</v>
      </c>
      <c r="B177" s="748" t="s">
        <v>566</v>
      </c>
      <c r="C177" s="749" t="s">
        <v>586</v>
      </c>
      <c r="D177" s="750" t="s">
        <v>587</v>
      </c>
      <c r="E177" s="751">
        <v>50113001</v>
      </c>
      <c r="F177" s="750" t="s">
        <v>589</v>
      </c>
      <c r="G177" s="749" t="s">
        <v>590</v>
      </c>
      <c r="H177" s="749">
        <v>102478</v>
      </c>
      <c r="I177" s="749">
        <v>2478</v>
      </c>
      <c r="J177" s="749" t="s">
        <v>645</v>
      </c>
      <c r="K177" s="749" t="s">
        <v>646</v>
      </c>
      <c r="L177" s="752">
        <v>77.760000000000005</v>
      </c>
      <c r="M177" s="752">
        <v>6</v>
      </c>
      <c r="N177" s="753">
        <v>466.56</v>
      </c>
    </row>
    <row r="178" spans="1:14" ht="14.4" customHeight="1" x14ac:dyDescent="0.3">
      <c r="A178" s="747" t="s">
        <v>565</v>
      </c>
      <c r="B178" s="748" t="s">
        <v>566</v>
      </c>
      <c r="C178" s="749" t="s">
        <v>586</v>
      </c>
      <c r="D178" s="750" t="s">
        <v>587</v>
      </c>
      <c r="E178" s="751">
        <v>50113001</v>
      </c>
      <c r="F178" s="750" t="s">
        <v>589</v>
      </c>
      <c r="G178" s="749" t="s">
        <v>590</v>
      </c>
      <c r="H178" s="749">
        <v>102479</v>
      </c>
      <c r="I178" s="749">
        <v>2479</v>
      </c>
      <c r="J178" s="749" t="s">
        <v>649</v>
      </c>
      <c r="K178" s="749" t="s">
        <v>650</v>
      </c>
      <c r="L178" s="752">
        <v>65.570000000000007</v>
      </c>
      <c r="M178" s="752">
        <v>1</v>
      </c>
      <c r="N178" s="753">
        <v>65.570000000000007</v>
      </c>
    </row>
    <row r="179" spans="1:14" ht="14.4" customHeight="1" x14ac:dyDescent="0.3">
      <c r="A179" s="747" t="s">
        <v>565</v>
      </c>
      <c r="B179" s="748" t="s">
        <v>566</v>
      </c>
      <c r="C179" s="749" t="s">
        <v>586</v>
      </c>
      <c r="D179" s="750" t="s">
        <v>587</v>
      </c>
      <c r="E179" s="751">
        <v>50113001</v>
      </c>
      <c r="F179" s="750" t="s">
        <v>589</v>
      </c>
      <c r="G179" s="749" t="s">
        <v>590</v>
      </c>
      <c r="H179" s="749">
        <v>179325</v>
      </c>
      <c r="I179" s="749">
        <v>179325</v>
      </c>
      <c r="J179" s="749" t="s">
        <v>653</v>
      </c>
      <c r="K179" s="749" t="s">
        <v>878</v>
      </c>
      <c r="L179" s="752">
        <v>33.989999999999995</v>
      </c>
      <c r="M179" s="752">
        <v>3</v>
      </c>
      <c r="N179" s="753">
        <v>101.96999999999998</v>
      </c>
    </row>
    <row r="180" spans="1:14" ht="14.4" customHeight="1" x14ac:dyDescent="0.3">
      <c r="A180" s="747" t="s">
        <v>565</v>
      </c>
      <c r="B180" s="748" t="s">
        <v>566</v>
      </c>
      <c r="C180" s="749" t="s">
        <v>586</v>
      </c>
      <c r="D180" s="750" t="s">
        <v>587</v>
      </c>
      <c r="E180" s="751">
        <v>50113001</v>
      </c>
      <c r="F180" s="750" t="s">
        <v>589</v>
      </c>
      <c r="G180" s="749" t="s">
        <v>590</v>
      </c>
      <c r="H180" s="749">
        <v>179327</v>
      </c>
      <c r="I180" s="749">
        <v>179327</v>
      </c>
      <c r="J180" s="749" t="s">
        <v>653</v>
      </c>
      <c r="K180" s="749" t="s">
        <v>654</v>
      </c>
      <c r="L180" s="752">
        <v>75.06</v>
      </c>
      <c r="M180" s="752">
        <v>4</v>
      </c>
      <c r="N180" s="753">
        <v>300.24</v>
      </c>
    </row>
    <row r="181" spans="1:14" ht="14.4" customHeight="1" x14ac:dyDescent="0.3">
      <c r="A181" s="747" t="s">
        <v>565</v>
      </c>
      <c r="B181" s="748" t="s">
        <v>566</v>
      </c>
      <c r="C181" s="749" t="s">
        <v>586</v>
      </c>
      <c r="D181" s="750" t="s">
        <v>587</v>
      </c>
      <c r="E181" s="751">
        <v>50113001</v>
      </c>
      <c r="F181" s="750" t="s">
        <v>589</v>
      </c>
      <c r="G181" s="749" t="s">
        <v>590</v>
      </c>
      <c r="H181" s="749">
        <v>23987</v>
      </c>
      <c r="I181" s="749">
        <v>23987</v>
      </c>
      <c r="J181" s="749" t="s">
        <v>660</v>
      </c>
      <c r="K181" s="749" t="s">
        <v>661</v>
      </c>
      <c r="L181" s="752">
        <v>167.42</v>
      </c>
      <c r="M181" s="752">
        <v>1</v>
      </c>
      <c r="N181" s="753">
        <v>167.42</v>
      </c>
    </row>
    <row r="182" spans="1:14" ht="14.4" customHeight="1" x14ac:dyDescent="0.3">
      <c r="A182" s="747" t="s">
        <v>565</v>
      </c>
      <c r="B182" s="748" t="s">
        <v>566</v>
      </c>
      <c r="C182" s="749" t="s">
        <v>586</v>
      </c>
      <c r="D182" s="750" t="s">
        <v>587</v>
      </c>
      <c r="E182" s="751">
        <v>50113001</v>
      </c>
      <c r="F182" s="750" t="s">
        <v>589</v>
      </c>
      <c r="G182" s="749" t="s">
        <v>590</v>
      </c>
      <c r="H182" s="749">
        <v>157586</v>
      </c>
      <c r="I182" s="749">
        <v>57586</v>
      </c>
      <c r="J182" s="749" t="s">
        <v>879</v>
      </c>
      <c r="K182" s="749" t="s">
        <v>880</v>
      </c>
      <c r="L182" s="752">
        <v>73.709999999999994</v>
      </c>
      <c r="M182" s="752">
        <v>2</v>
      </c>
      <c r="N182" s="753">
        <v>147.41999999999999</v>
      </c>
    </row>
    <row r="183" spans="1:14" ht="14.4" customHeight="1" x14ac:dyDescent="0.3">
      <c r="A183" s="747" t="s">
        <v>565</v>
      </c>
      <c r="B183" s="748" t="s">
        <v>566</v>
      </c>
      <c r="C183" s="749" t="s">
        <v>586</v>
      </c>
      <c r="D183" s="750" t="s">
        <v>587</v>
      </c>
      <c r="E183" s="751">
        <v>50113001</v>
      </c>
      <c r="F183" s="750" t="s">
        <v>589</v>
      </c>
      <c r="G183" s="749" t="s">
        <v>603</v>
      </c>
      <c r="H183" s="749">
        <v>213477</v>
      </c>
      <c r="I183" s="749">
        <v>213477</v>
      </c>
      <c r="J183" s="749" t="s">
        <v>678</v>
      </c>
      <c r="K183" s="749" t="s">
        <v>679</v>
      </c>
      <c r="L183" s="752">
        <v>3300</v>
      </c>
      <c r="M183" s="752">
        <v>4</v>
      </c>
      <c r="N183" s="753">
        <v>13200</v>
      </c>
    </row>
    <row r="184" spans="1:14" ht="14.4" customHeight="1" x14ac:dyDescent="0.3">
      <c r="A184" s="747" t="s">
        <v>565</v>
      </c>
      <c r="B184" s="748" t="s">
        <v>566</v>
      </c>
      <c r="C184" s="749" t="s">
        <v>586</v>
      </c>
      <c r="D184" s="750" t="s">
        <v>587</v>
      </c>
      <c r="E184" s="751">
        <v>50113001</v>
      </c>
      <c r="F184" s="750" t="s">
        <v>589</v>
      </c>
      <c r="G184" s="749" t="s">
        <v>603</v>
      </c>
      <c r="H184" s="749">
        <v>156804</v>
      </c>
      <c r="I184" s="749">
        <v>56804</v>
      </c>
      <c r="J184" s="749" t="s">
        <v>881</v>
      </c>
      <c r="K184" s="749" t="s">
        <v>882</v>
      </c>
      <c r="L184" s="752">
        <v>31.649999999999995</v>
      </c>
      <c r="M184" s="752">
        <v>1</v>
      </c>
      <c r="N184" s="753">
        <v>31.649999999999995</v>
      </c>
    </row>
    <row r="185" spans="1:14" ht="14.4" customHeight="1" x14ac:dyDescent="0.3">
      <c r="A185" s="747" t="s">
        <v>565</v>
      </c>
      <c r="B185" s="748" t="s">
        <v>566</v>
      </c>
      <c r="C185" s="749" t="s">
        <v>586</v>
      </c>
      <c r="D185" s="750" t="s">
        <v>587</v>
      </c>
      <c r="E185" s="751">
        <v>50113001</v>
      </c>
      <c r="F185" s="750" t="s">
        <v>589</v>
      </c>
      <c r="G185" s="749" t="s">
        <v>603</v>
      </c>
      <c r="H185" s="749">
        <v>214036</v>
      </c>
      <c r="I185" s="749">
        <v>214036</v>
      </c>
      <c r="J185" s="749" t="s">
        <v>683</v>
      </c>
      <c r="K185" s="749" t="s">
        <v>684</v>
      </c>
      <c r="L185" s="752">
        <v>40.390000000000008</v>
      </c>
      <c r="M185" s="752">
        <v>17</v>
      </c>
      <c r="N185" s="753">
        <v>686.63000000000011</v>
      </c>
    </row>
    <row r="186" spans="1:14" ht="14.4" customHeight="1" x14ac:dyDescent="0.3">
      <c r="A186" s="747" t="s">
        <v>565</v>
      </c>
      <c r="B186" s="748" t="s">
        <v>566</v>
      </c>
      <c r="C186" s="749" t="s">
        <v>586</v>
      </c>
      <c r="D186" s="750" t="s">
        <v>587</v>
      </c>
      <c r="E186" s="751">
        <v>50113001</v>
      </c>
      <c r="F186" s="750" t="s">
        <v>589</v>
      </c>
      <c r="G186" s="749" t="s">
        <v>590</v>
      </c>
      <c r="H186" s="749">
        <v>31915</v>
      </c>
      <c r="I186" s="749">
        <v>31915</v>
      </c>
      <c r="J186" s="749" t="s">
        <v>687</v>
      </c>
      <c r="K186" s="749" t="s">
        <v>688</v>
      </c>
      <c r="L186" s="752">
        <v>173.69</v>
      </c>
      <c r="M186" s="752">
        <v>5</v>
      </c>
      <c r="N186" s="753">
        <v>868.45</v>
      </c>
    </row>
    <row r="187" spans="1:14" ht="14.4" customHeight="1" x14ac:dyDescent="0.3">
      <c r="A187" s="747" t="s">
        <v>565</v>
      </c>
      <c r="B187" s="748" t="s">
        <v>566</v>
      </c>
      <c r="C187" s="749" t="s">
        <v>586</v>
      </c>
      <c r="D187" s="750" t="s">
        <v>587</v>
      </c>
      <c r="E187" s="751">
        <v>50113001</v>
      </c>
      <c r="F187" s="750" t="s">
        <v>589</v>
      </c>
      <c r="G187" s="749" t="s">
        <v>590</v>
      </c>
      <c r="H187" s="749">
        <v>102587</v>
      </c>
      <c r="I187" s="749">
        <v>2587</v>
      </c>
      <c r="J187" s="749" t="s">
        <v>883</v>
      </c>
      <c r="K187" s="749" t="s">
        <v>884</v>
      </c>
      <c r="L187" s="752">
        <v>151.02000000000004</v>
      </c>
      <c r="M187" s="752">
        <v>2</v>
      </c>
      <c r="N187" s="753">
        <v>302.04000000000008</v>
      </c>
    </row>
    <row r="188" spans="1:14" ht="14.4" customHeight="1" x14ac:dyDescent="0.3">
      <c r="A188" s="747" t="s">
        <v>565</v>
      </c>
      <c r="B188" s="748" t="s">
        <v>566</v>
      </c>
      <c r="C188" s="749" t="s">
        <v>586</v>
      </c>
      <c r="D188" s="750" t="s">
        <v>587</v>
      </c>
      <c r="E188" s="751">
        <v>50113001</v>
      </c>
      <c r="F188" s="750" t="s">
        <v>589</v>
      </c>
      <c r="G188" s="749" t="s">
        <v>590</v>
      </c>
      <c r="H188" s="749">
        <v>47244</v>
      </c>
      <c r="I188" s="749">
        <v>47244</v>
      </c>
      <c r="J188" s="749" t="s">
        <v>689</v>
      </c>
      <c r="K188" s="749" t="s">
        <v>688</v>
      </c>
      <c r="L188" s="752">
        <v>143</v>
      </c>
      <c r="M188" s="752">
        <v>2</v>
      </c>
      <c r="N188" s="753">
        <v>286</v>
      </c>
    </row>
    <row r="189" spans="1:14" ht="14.4" customHeight="1" x14ac:dyDescent="0.3">
      <c r="A189" s="747" t="s">
        <v>565</v>
      </c>
      <c r="B189" s="748" t="s">
        <v>566</v>
      </c>
      <c r="C189" s="749" t="s">
        <v>586</v>
      </c>
      <c r="D189" s="750" t="s">
        <v>587</v>
      </c>
      <c r="E189" s="751">
        <v>50113001</v>
      </c>
      <c r="F189" s="750" t="s">
        <v>589</v>
      </c>
      <c r="G189" s="749" t="s">
        <v>590</v>
      </c>
      <c r="H189" s="749">
        <v>102538</v>
      </c>
      <c r="I189" s="749">
        <v>2538</v>
      </c>
      <c r="J189" s="749" t="s">
        <v>885</v>
      </c>
      <c r="K189" s="749" t="s">
        <v>886</v>
      </c>
      <c r="L189" s="752">
        <v>55.5</v>
      </c>
      <c r="M189" s="752">
        <v>3</v>
      </c>
      <c r="N189" s="753">
        <v>166.5</v>
      </c>
    </row>
    <row r="190" spans="1:14" ht="14.4" customHeight="1" x14ac:dyDescent="0.3">
      <c r="A190" s="747" t="s">
        <v>565</v>
      </c>
      <c r="B190" s="748" t="s">
        <v>566</v>
      </c>
      <c r="C190" s="749" t="s">
        <v>586</v>
      </c>
      <c r="D190" s="750" t="s">
        <v>587</v>
      </c>
      <c r="E190" s="751">
        <v>50113001</v>
      </c>
      <c r="F190" s="750" t="s">
        <v>589</v>
      </c>
      <c r="G190" s="749" t="s">
        <v>590</v>
      </c>
      <c r="H190" s="749">
        <v>215605</v>
      </c>
      <c r="I190" s="749">
        <v>215605</v>
      </c>
      <c r="J190" s="749" t="s">
        <v>692</v>
      </c>
      <c r="K190" s="749" t="s">
        <v>693</v>
      </c>
      <c r="L190" s="752">
        <v>28.291818181818186</v>
      </c>
      <c r="M190" s="752">
        <v>11</v>
      </c>
      <c r="N190" s="753">
        <v>311.21000000000004</v>
      </c>
    </row>
    <row r="191" spans="1:14" ht="14.4" customHeight="1" x14ac:dyDescent="0.3">
      <c r="A191" s="747" t="s">
        <v>565</v>
      </c>
      <c r="B191" s="748" t="s">
        <v>566</v>
      </c>
      <c r="C191" s="749" t="s">
        <v>586</v>
      </c>
      <c r="D191" s="750" t="s">
        <v>587</v>
      </c>
      <c r="E191" s="751">
        <v>50113001</v>
      </c>
      <c r="F191" s="750" t="s">
        <v>589</v>
      </c>
      <c r="G191" s="749" t="s">
        <v>590</v>
      </c>
      <c r="H191" s="749">
        <v>214355</v>
      </c>
      <c r="I191" s="749">
        <v>214355</v>
      </c>
      <c r="J191" s="749" t="s">
        <v>696</v>
      </c>
      <c r="K191" s="749" t="s">
        <v>697</v>
      </c>
      <c r="L191" s="752">
        <v>215.18</v>
      </c>
      <c r="M191" s="752">
        <v>1</v>
      </c>
      <c r="N191" s="753">
        <v>215.18</v>
      </c>
    </row>
    <row r="192" spans="1:14" ht="14.4" customHeight="1" x14ac:dyDescent="0.3">
      <c r="A192" s="747" t="s">
        <v>565</v>
      </c>
      <c r="B192" s="748" t="s">
        <v>566</v>
      </c>
      <c r="C192" s="749" t="s">
        <v>586</v>
      </c>
      <c r="D192" s="750" t="s">
        <v>587</v>
      </c>
      <c r="E192" s="751">
        <v>50113001</v>
      </c>
      <c r="F192" s="750" t="s">
        <v>589</v>
      </c>
      <c r="G192" s="749" t="s">
        <v>590</v>
      </c>
      <c r="H192" s="749">
        <v>51384</v>
      </c>
      <c r="I192" s="749">
        <v>51384</v>
      </c>
      <c r="J192" s="749" t="s">
        <v>700</v>
      </c>
      <c r="K192" s="749" t="s">
        <v>887</v>
      </c>
      <c r="L192" s="752">
        <v>192.50000000000006</v>
      </c>
      <c r="M192" s="752">
        <v>2</v>
      </c>
      <c r="N192" s="753">
        <v>385.00000000000011</v>
      </c>
    </row>
    <row r="193" spans="1:14" ht="14.4" customHeight="1" x14ac:dyDescent="0.3">
      <c r="A193" s="747" t="s">
        <v>565</v>
      </c>
      <c r="B193" s="748" t="s">
        <v>566</v>
      </c>
      <c r="C193" s="749" t="s">
        <v>586</v>
      </c>
      <c r="D193" s="750" t="s">
        <v>587</v>
      </c>
      <c r="E193" s="751">
        <v>50113001</v>
      </c>
      <c r="F193" s="750" t="s">
        <v>589</v>
      </c>
      <c r="G193" s="749" t="s">
        <v>590</v>
      </c>
      <c r="H193" s="749">
        <v>51366</v>
      </c>
      <c r="I193" s="749">
        <v>51366</v>
      </c>
      <c r="J193" s="749" t="s">
        <v>700</v>
      </c>
      <c r="K193" s="749" t="s">
        <v>702</v>
      </c>
      <c r="L193" s="752">
        <v>171.6</v>
      </c>
      <c r="M193" s="752">
        <v>32</v>
      </c>
      <c r="N193" s="753">
        <v>5491.2</v>
      </c>
    </row>
    <row r="194" spans="1:14" ht="14.4" customHeight="1" x14ac:dyDescent="0.3">
      <c r="A194" s="747" t="s">
        <v>565</v>
      </c>
      <c r="B194" s="748" t="s">
        <v>566</v>
      </c>
      <c r="C194" s="749" t="s">
        <v>586</v>
      </c>
      <c r="D194" s="750" t="s">
        <v>587</v>
      </c>
      <c r="E194" s="751">
        <v>50113001</v>
      </c>
      <c r="F194" s="750" t="s">
        <v>589</v>
      </c>
      <c r="G194" s="749" t="s">
        <v>590</v>
      </c>
      <c r="H194" s="749">
        <v>51383</v>
      </c>
      <c r="I194" s="749">
        <v>51383</v>
      </c>
      <c r="J194" s="749" t="s">
        <v>700</v>
      </c>
      <c r="K194" s="749" t="s">
        <v>703</v>
      </c>
      <c r="L194" s="752">
        <v>93.5</v>
      </c>
      <c r="M194" s="752">
        <v>4</v>
      </c>
      <c r="N194" s="753">
        <v>374</v>
      </c>
    </row>
    <row r="195" spans="1:14" ht="14.4" customHeight="1" x14ac:dyDescent="0.3">
      <c r="A195" s="747" t="s">
        <v>565</v>
      </c>
      <c r="B195" s="748" t="s">
        <v>566</v>
      </c>
      <c r="C195" s="749" t="s">
        <v>586</v>
      </c>
      <c r="D195" s="750" t="s">
        <v>587</v>
      </c>
      <c r="E195" s="751">
        <v>50113001</v>
      </c>
      <c r="F195" s="750" t="s">
        <v>589</v>
      </c>
      <c r="G195" s="749" t="s">
        <v>590</v>
      </c>
      <c r="H195" s="749">
        <v>208465</v>
      </c>
      <c r="I195" s="749">
        <v>208465</v>
      </c>
      <c r="J195" s="749" t="s">
        <v>888</v>
      </c>
      <c r="K195" s="749" t="s">
        <v>889</v>
      </c>
      <c r="L195" s="752">
        <v>2234.65</v>
      </c>
      <c r="M195" s="752">
        <v>1</v>
      </c>
      <c r="N195" s="753">
        <v>2234.65</v>
      </c>
    </row>
    <row r="196" spans="1:14" ht="14.4" customHeight="1" x14ac:dyDescent="0.3">
      <c r="A196" s="747" t="s">
        <v>565</v>
      </c>
      <c r="B196" s="748" t="s">
        <v>566</v>
      </c>
      <c r="C196" s="749" t="s">
        <v>586</v>
      </c>
      <c r="D196" s="750" t="s">
        <v>587</v>
      </c>
      <c r="E196" s="751">
        <v>50113001</v>
      </c>
      <c r="F196" s="750" t="s">
        <v>589</v>
      </c>
      <c r="G196" s="749" t="s">
        <v>590</v>
      </c>
      <c r="H196" s="749">
        <v>134824</v>
      </c>
      <c r="I196" s="749">
        <v>134824</v>
      </c>
      <c r="J196" s="749" t="s">
        <v>890</v>
      </c>
      <c r="K196" s="749" t="s">
        <v>891</v>
      </c>
      <c r="L196" s="752">
        <v>199.97999999999996</v>
      </c>
      <c r="M196" s="752">
        <v>1</v>
      </c>
      <c r="N196" s="753">
        <v>199.97999999999996</v>
      </c>
    </row>
    <row r="197" spans="1:14" ht="14.4" customHeight="1" x14ac:dyDescent="0.3">
      <c r="A197" s="747" t="s">
        <v>565</v>
      </c>
      <c r="B197" s="748" t="s">
        <v>566</v>
      </c>
      <c r="C197" s="749" t="s">
        <v>586</v>
      </c>
      <c r="D197" s="750" t="s">
        <v>587</v>
      </c>
      <c r="E197" s="751">
        <v>50113001</v>
      </c>
      <c r="F197" s="750" t="s">
        <v>589</v>
      </c>
      <c r="G197" s="749" t="s">
        <v>590</v>
      </c>
      <c r="H197" s="749">
        <v>102486</v>
      </c>
      <c r="I197" s="749">
        <v>2486</v>
      </c>
      <c r="J197" s="749" t="s">
        <v>892</v>
      </c>
      <c r="K197" s="749" t="s">
        <v>893</v>
      </c>
      <c r="L197" s="752">
        <v>123.09999999999998</v>
      </c>
      <c r="M197" s="752">
        <v>12</v>
      </c>
      <c r="N197" s="753">
        <v>1477.1999999999998</v>
      </c>
    </row>
    <row r="198" spans="1:14" ht="14.4" customHeight="1" x14ac:dyDescent="0.3">
      <c r="A198" s="747" t="s">
        <v>565</v>
      </c>
      <c r="B198" s="748" t="s">
        <v>566</v>
      </c>
      <c r="C198" s="749" t="s">
        <v>586</v>
      </c>
      <c r="D198" s="750" t="s">
        <v>587</v>
      </c>
      <c r="E198" s="751">
        <v>50113001</v>
      </c>
      <c r="F198" s="750" t="s">
        <v>589</v>
      </c>
      <c r="G198" s="749" t="s">
        <v>590</v>
      </c>
      <c r="H198" s="749">
        <v>911930</v>
      </c>
      <c r="I198" s="749">
        <v>0</v>
      </c>
      <c r="J198" s="749" t="s">
        <v>894</v>
      </c>
      <c r="K198" s="749" t="s">
        <v>567</v>
      </c>
      <c r="L198" s="752">
        <v>44.173468181252133</v>
      </c>
      <c r="M198" s="752">
        <v>1</v>
      </c>
      <c r="N198" s="753">
        <v>44.173468181252133</v>
      </c>
    </row>
    <row r="199" spans="1:14" ht="14.4" customHeight="1" x14ac:dyDescent="0.3">
      <c r="A199" s="747" t="s">
        <v>565</v>
      </c>
      <c r="B199" s="748" t="s">
        <v>566</v>
      </c>
      <c r="C199" s="749" t="s">
        <v>586</v>
      </c>
      <c r="D199" s="750" t="s">
        <v>587</v>
      </c>
      <c r="E199" s="751">
        <v>50113001</v>
      </c>
      <c r="F199" s="750" t="s">
        <v>589</v>
      </c>
      <c r="G199" s="749" t="s">
        <v>590</v>
      </c>
      <c r="H199" s="749">
        <v>900007</v>
      </c>
      <c r="I199" s="749">
        <v>0</v>
      </c>
      <c r="J199" s="749" t="s">
        <v>895</v>
      </c>
      <c r="K199" s="749" t="s">
        <v>567</v>
      </c>
      <c r="L199" s="752">
        <v>75.882136928943552</v>
      </c>
      <c r="M199" s="752">
        <v>3</v>
      </c>
      <c r="N199" s="753">
        <v>227.64641078683064</v>
      </c>
    </row>
    <row r="200" spans="1:14" ht="14.4" customHeight="1" x14ac:dyDescent="0.3">
      <c r="A200" s="747" t="s">
        <v>565</v>
      </c>
      <c r="B200" s="748" t="s">
        <v>566</v>
      </c>
      <c r="C200" s="749" t="s">
        <v>586</v>
      </c>
      <c r="D200" s="750" t="s">
        <v>587</v>
      </c>
      <c r="E200" s="751">
        <v>50113001</v>
      </c>
      <c r="F200" s="750" t="s">
        <v>589</v>
      </c>
      <c r="G200" s="749" t="s">
        <v>590</v>
      </c>
      <c r="H200" s="749">
        <v>921459</v>
      </c>
      <c r="I200" s="749">
        <v>0</v>
      </c>
      <c r="J200" s="749" t="s">
        <v>896</v>
      </c>
      <c r="K200" s="749" t="s">
        <v>567</v>
      </c>
      <c r="L200" s="752">
        <v>398.69678043606586</v>
      </c>
      <c r="M200" s="752">
        <v>1</v>
      </c>
      <c r="N200" s="753">
        <v>398.69678043606586</v>
      </c>
    </row>
    <row r="201" spans="1:14" ht="14.4" customHeight="1" x14ac:dyDescent="0.3">
      <c r="A201" s="747" t="s">
        <v>565</v>
      </c>
      <c r="B201" s="748" t="s">
        <v>566</v>
      </c>
      <c r="C201" s="749" t="s">
        <v>586</v>
      </c>
      <c r="D201" s="750" t="s">
        <v>587</v>
      </c>
      <c r="E201" s="751">
        <v>50113001</v>
      </c>
      <c r="F201" s="750" t="s">
        <v>589</v>
      </c>
      <c r="G201" s="749" t="s">
        <v>590</v>
      </c>
      <c r="H201" s="749">
        <v>215172</v>
      </c>
      <c r="I201" s="749">
        <v>215172</v>
      </c>
      <c r="J201" s="749" t="s">
        <v>897</v>
      </c>
      <c r="K201" s="749" t="s">
        <v>898</v>
      </c>
      <c r="L201" s="752">
        <v>282.37</v>
      </c>
      <c r="M201" s="752">
        <v>1</v>
      </c>
      <c r="N201" s="753">
        <v>282.37</v>
      </c>
    </row>
    <row r="202" spans="1:14" ht="14.4" customHeight="1" x14ac:dyDescent="0.3">
      <c r="A202" s="747" t="s">
        <v>565</v>
      </c>
      <c r="B202" s="748" t="s">
        <v>566</v>
      </c>
      <c r="C202" s="749" t="s">
        <v>586</v>
      </c>
      <c r="D202" s="750" t="s">
        <v>587</v>
      </c>
      <c r="E202" s="751">
        <v>50113001</v>
      </c>
      <c r="F202" s="750" t="s">
        <v>589</v>
      </c>
      <c r="G202" s="749" t="s">
        <v>590</v>
      </c>
      <c r="H202" s="749">
        <v>218341</v>
      </c>
      <c r="I202" s="749">
        <v>218341</v>
      </c>
      <c r="J202" s="749" t="s">
        <v>899</v>
      </c>
      <c r="K202" s="749" t="s">
        <v>900</v>
      </c>
      <c r="L202" s="752">
        <v>350.84999999999997</v>
      </c>
      <c r="M202" s="752">
        <v>1</v>
      </c>
      <c r="N202" s="753">
        <v>350.84999999999997</v>
      </c>
    </row>
    <row r="203" spans="1:14" ht="14.4" customHeight="1" x14ac:dyDescent="0.3">
      <c r="A203" s="747" t="s">
        <v>565</v>
      </c>
      <c r="B203" s="748" t="s">
        <v>566</v>
      </c>
      <c r="C203" s="749" t="s">
        <v>586</v>
      </c>
      <c r="D203" s="750" t="s">
        <v>587</v>
      </c>
      <c r="E203" s="751">
        <v>50113001</v>
      </c>
      <c r="F203" s="750" t="s">
        <v>589</v>
      </c>
      <c r="G203" s="749" t="s">
        <v>603</v>
      </c>
      <c r="H203" s="749">
        <v>197125</v>
      </c>
      <c r="I203" s="749">
        <v>197125</v>
      </c>
      <c r="J203" s="749" t="s">
        <v>901</v>
      </c>
      <c r="K203" s="749" t="s">
        <v>902</v>
      </c>
      <c r="L203" s="752">
        <v>110</v>
      </c>
      <c r="M203" s="752">
        <v>2</v>
      </c>
      <c r="N203" s="753">
        <v>220</v>
      </c>
    </row>
    <row r="204" spans="1:14" ht="14.4" customHeight="1" x14ac:dyDescent="0.3">
      <c r="A204" s="747" t="s">
        <v>565</v>
      </c>
      <c r="B204" s="748" t="s">
        <v>566</v>
      </c>
      <c r="C204" s="749" t="s">
        <v>586</v>
      </c>
      <c r="D204" s="750" t="s">
        <v>587</v>
      </c>
      <c r="E204" s="751">
        <v>50113001</v>
      </c>
      <c r="F204" s="750" t="s">
        <v>589</v>
      </c>
      <c r="G204" s="749" t="s">
        <v>590</v>
      </c>
      <c r="H204" s="749">
        <v>196190</v>
      </c>
      <c r="I204" s="749">
        <v>96190</v>
      </c>
      <c r="J204" s="749" t="s">
        <v>903</v>
      </c>
      <c r="K204" s="749" t="s">
        <v>904</v>
      </c>
      <c r="L204" s="752">
        <v>52.674999999999997</v>
      </c>
      <c r="M204" s="752">
        <v>2</v>
      </c>
      <c r="N204" s="753">
        <v>105.35</v>
      </c>
    </row>
    <row r="205" spans="1:14" ht="14.4" customHeight="1" x14ac:dyDescent="0.3">
      <c r="A205" s="747" t="s">
        <v>565</v>
      </c>
      <c r="B205" s="748" t="s">
        <v>566</v>
      </c>
      <c r="C205" s="749" t="s">
        <v>586</v>
      </c>
      <c r="D205" s="750" t="s">
        <v>587</v>
      </c>
      <c r="E205" s="751">
        <v>50113001</v>
      </c>
      <c r="F205" s="750" t="s">
        <v>589</v>
      </c>
      <c r="G205" s="749" t="s">
        <v>590</v>
      </c>
      <c r="H205" s="749">
        <v>223159</v>
      </c>
      <c r="I205" s="749">
        <v>223159</v>
      </c>
      <c r="J205" s="749" t="s">
        <v>905</v>
      </c>
      <c r="K205" s="749" t="s">
        <v>906</v>
      </c>
      <c r="L205" s="752">
        <v>74.370000000000033</v>
      </c>
      <c r="M205" s="752">
        <v>4</v>
      </c>
      <c r="N205" s="753">
        <v>297.48000000000013</v>
      </c>
    </row>
    <row r="206" spans="1:14" ht="14.4" customHeight="1" x14ac:dyDescent="0.3">
      <c r="A206" s="747" t="s">
        <v>565</v>
      </c>
      <c r="B206" s="748" t="s">
        <v>566</v>
      </c>
      <c r="C206" s="749" t="s">
        <v>586</v>
      </c>
      <c r="D206" s="750" t="s">
        <v>587</v>
      </c>
      <c r="E206" s="751">
        <v>50113001</v>
      </c>
      <c r="F206" s="750" t="s">
        <v>589</v>
      </c>
      <c r="G206" s="749" t="s">
        <v>603</v>
      </c>
      <c r="H206" s="749">
        <v>112572</v>
      </c>
      <c r="I206" s="749">
        <v>112572</v>
      </c>
      <c r="J206" s="749" t="s">
        <v>907</v>
      </c>
      <c r="K206" s="749" t="s">
        <v>908</v>
      </c>
      <c r="L206" s="752">
        <v>64.860000000000014</v>
      </c>
      <c r="M206" s="752">
        <v>2</v>
      </c>
      <c r="N206" s="753">
        <v>129.72000000000003</v>
      </c>
    </row>
    <row r="207" spans="1:14" ht="14.4" customHeight="1" x14ac:dyDescent="0.3">
      <c r="A207" s="747" t="s">
        <v>565</v>
      </c>
      <c r="B207" s="748" t="s">
        <v>566</v>
      </c>
      <c r="C207" s="749" t="s">
        <v>586</v>
      </c>
      <c r="D207" s="750" t="s">
        <v>587</v>
      </c>
      <c r="E207" s="751">
        <v>50113001</v>
      </c>
      <c r="F207" s="750" t="s">
        <v>589</v>
      </c>
      <c r="G207" s="749" t="s">
        <v>590</v>
      </c>
      <c r="H207" s="749">
        <v>100536</v>
      </c>
      <c r="I207" s="749">
        <v>536</v>
      </c>
      <c r="J207" s="749" t="s">
        <v>909</v>
      </c>
      <c r="K207" s="749" t="s">
        <v>594</v>
      </c>
      <c r="L207" s="752">
        <v>140.24000000000004</v>
      </c>
      <c r="M207" s="752">
        <v>2</v>
      </c>
      <c r="N207" s="753">
        <v>280.48000000000008</v>
      </c>
    </row>
    <row r="208" spans="1:14" ht="14.4" customHeight="1" x14ac:dyDescent="0.3">
      <c r="A208" s="747" t="s">
        <v>565</v>
      </c>
      <c r="B208" s="748" t="s">
        <v>566</v>
      </c>
      <c r="C208" s="749" t="s">
        <v>586</v>
      </c>
      <c r="D208" s="750" t="s">
        <v>587</v>
      </c>
      <c r="E208" s="751">
        <v>50113001</v>
      </c>
      <c r="F208" s="750" t="s">
        <v>589</v>
      </c>
      <c r="G208" s="749" t="s">
        <v>603</v>
      </c>
      <c r="H208" s="749">
        <v>155824</v>
      </c>
      <c r="I208" s="749">
        <v>55824</v>
      </c>
      <c r="J208" s="749" t="s">
        <v>747</v>
      </c>
      <c r="K208" s="749" t="s">
        <v>748</v>
      </c>
      <c r="L208" s="752">
        <v>50.64641025641027</v>
      </c>
      <c r="M208" s="752">
        <v>39</v>
      </c>
      <c r="N208" s="753">
        <v>1975.2100000000005</v>
      </c>
    </row>
    <row r="209" spans="1:14" ht="14.4" customHeight="1" x14ac:dyDescent="0.3">
      <c r="A209" s="747" t="s">
        <v>565</v>
      </c>
      <c r="B209" s="748" t="s">
        <v>566</v>
      </c>
      <c r="C209" s="749" t="s">
        <v>586</v>
      </c>
      <c r="D209" s="750" t="s">
        <v>587</v>
      </c>
      <c r="E209" s="751">
        <v>50113001</v>
      </c>
      <c r="F209" s="750" t="s">
        <v>589</v>
      </c>
      <c r="G209" s="749" t="s">
        <v>603</v>
      </c>
      <c r="H209" s="749">
        <v>155823</v>
      </c>
      <c r="I209" s="749">
        <v>55823</v>
      </c>
      <c r="J209" s="749" t="s">
        <v>747</v>
      </c>
      <c r="K209" s="749" t="s">
        <v>749</v>
      </c>
      <c r="L209" s="752">
        <v>34.4</v>
      </c>
      <c r="M209" s="752">
        <v>10</v>
      </c>
      <c r="N209" s="753">
        <v>344</v>
      </c>
    </row>
    <row r="210" spans="1:14" ht="14.4" customHeight="1" x14ac:dyDescent="0.3">
      <c r="A210" s="747" t="s">
        <v>565</v>
      </c>
      <c r="B210" s="748" t="s">
        <v>566</v>
      </c>
      <c r="C210" s="749" t="s">
        <v>586</v>
      </c>
      <c r="D210" s="750" t="s">
        <v>587</v>
      </c>
      <c r="E210" s="751">
        <v>50113001</v>
      </c>
      <c r="F210" s="750" t="s">
        <v>589</v>
      </c>
      <c r="G210" s="749" t="s">
        <v>603</v>
      </c>
      <c r="H210" s="749">
        <v>850729</v>
      </c>
      <c r="I210" s="749">
        <v>157875</v>
      </c>
      <c r="J210" s="749" t="s">
        <v>755</v>
      </c>
      <c r="K210" s="749" t="s">
        <v>756</v>
      </c>
      <c r="L210" s="752">
        <v>225.5</v>
      </c>
      <c r="M210" s="752">
        <v>40</v>
      </c>
      <c r="N210" s="753">
        <v>9020</v>
      </c>
    </row>
    <row r="211" spans="1:14" ht="14.4" customHeight="1" x14ac:dyDescent="0.3">
      <c r="A211" s="747" t="s">
        <v>565</v>
      </c>
      <c r="B211" s="748" t="s">
        <v>566</v>
      </c>
      <c r="C211" s="749" t="s">
        <v>586</v>
      </c>
      <c r="D211" s="750" t="s">
        <v>587</v>
      </c>
      <c r="E211" s="751">
        <v>50113001</v>
      </c>
      <c r="F211" s="750" t="s">
        <v>589</v>
      </c>
      <c r="G211" s="749" t="s">
        <v>590</v>
      </c>
      <c r="H211" s="749">
        <v>207820</v>
      </c>
      <c r="I211" s="749">
        <v>207820</v>
      </c>
      <c r="J211" s="749" t="s">
        <v>757</v>
      </c>
      <c r="K211" s="749" t="s">
        <v>758</v>
      </c>
      <c r="L211" s="752">
        <v>30.450000000000006</v>
      </c>
      <c r="M211" s="752">
        <v>6</v>
      </c>
      <c r="N211" s="753">
        <v>182.70000000000005</v>
      </c>
    </row>
    <row r="212" spans="1:14" ht="14.4" customHeight="1" x14ac:dyDescent="0.3">
      <c r="A212" s="747" t="s">
        <v>565</v>
      </c>
      <c r="B212" s="748" t="s">
        <v>566</v>
      </c>
      <c r="C212" s="749" t="s">
        <v>586</v>
      </c>
      <c r="D212" s="750" t="s">
        <v>587</v>
      </c>
      <c r="E212" s="751">
        <v>50113001</v>
      </c>
      <c r="F212" s="750" t="s">
        <v>589</v>
      </c>
      <c r="G212" s="749" t="s">
        <v>603</v>
      </c>
      <c r="H212" s="749">
        <v>845220</v>
      </c>
      <c r="I212" s="749">
        <v>101211</v>
      </c>
      <c r="J212" s="749" t="s">
        <v>763</v>
      </c>
      <c r="K212" s="749" t="s">
        <v>910</v>
      </c>
      <c r="L212" s="752">
        <v>219.57000000000005</v>
      </c>
      <c r="M212" s="752">
        <v>1</v>
      </c>
      <c r="N212" s="753">
        <v>219.57000000000005</v>
      </c>
    </row>
    <row r="213" spans="1:14" ht="14.4" customHeight="1" x14ac:dyDescent="0.3">
      <c r="A213" s="747" t="s">
        <v>565</v>
      </c>
      <c r="B213" s="748" t="s">
        <v>566</v>
      </c>
      <c r="C213" s="749" t="s">
        <v>586</v>
      </c>
      <c r="D213" s="750" t="s">
        <v>587</v>
      </c>
      <c r="E213" s="751">
        <v>50113001</v>
      </c>
      <c r="F213" s="750" t="s">
        <v>589</v>
      </c>
      <c r="G213" s="749" t="s">
        <v>590</v>
      </c>
      <c r="H213" s="749">
        <v>118305</v>
      </c>
      <c r="I213" s="749">
        <v>18305</v>
      </c>
      <c r="J213" s="749" t="s">
        <v>911</v>
      </c>
      <c r="K213" s="749" t="s">
        <v>912</v>
      </c>
      <c r="L213" s="752">
        <v>241.99999999999997</v>
      </c>
      <c r="M213" s="752">
        <v>22</v>
      </c>
      <c r="N213" s="753">
        <v>5323.9999999999991</v>
      </c>
    </row>
    <row r="214" spans="1:14" ht="14.4" customHeight="1" x14ac:dyDescent="0.3">
      <c r="A214" s="747" t="s">
        <v>565</v>
      </c>
      <c r="B214" s="748" t="s">
        <v>566</v>
      </c>
      <c r="C214" s="749" t="s">
        <v>586</v>
      </c>
      <c r="D214" s="750" t="s">
        <v>587</v>
      </c>
      <c r="E214" s="751">
        <v>50113001</v>
      </c>
      <c r="F214" s="750" t="s">
        <v>589</v>
      </c>
      <c r="G214" s="749" t="s">
        <v>590</v>
      </c>
      <c r="H214" s="749">
        <v>208204</v>
      </c>
      <c r="I214" s="749">
        <v>208204</v>
      </c>
      <c r="J214" s="749" t="s">
        <v>913</v>
      </c>
      <c r="K214" s="749" t="s">
        <v>914</v>
      </c>
      <c r="L214" s="752">
        <v>48.97999999999999</v>
      </c>
      <c r="M214" s="752">
        <v>1</v>
      </c>
      <c r="N214" s="753">
        <v>48.97999999999999</v>
      </c>
    </row>
    <row r="215" spans="1:14" ht="14.4" customHeight="1" x14ac:dyDescent="0.3">
      <c r="A215" s="747" t="s">
        <v>565</v>
      </c>
      <c r="B215" s="748" t="s">
        <v>566</v>
      </c>
      <c r="C215" s="749" t="s">
        <v>586</v>
      </c>
      <c r="D215" s="750" t="s">
        <v>587</v>
      </c>
      <c r="E215" s="751">
        <v>50113001</v>
      </c>
      <c r="F215" s="750" t="s">
        <v>589</v>
      </c>
      <c r="G215" s="749" t="s">
        <v>603</v>
      </c>
      <c r="H215" s="749">
        <v>158172</v>
      </c>
      <c r="I215" s="749">
        <v>58172</v>
      </c>
      <c r="J215" s="749" t="s">
        <v>915</v>
      </c>
      <c r="K215" s="749" t="s">
        <v>916</v>
      </c>
      <c r="L215" s="752">
        <v>251.78</v>
      </c>
      <c r="M215" s="752">
        <v>1</v>
      </c>
      <c r="N215" s="753">
        <v>251.78</v>
      </c>
    </row>
    <row r="216" spans="1:14" ht="14.4" customHeight="1" x14ac:dyDescent="0.3">
      <c r="A216" s="747" t="s">
        <v>565</v>
      </c>
      <c r="B216" s="748" t="s">
        <v>566</v>
      </c>
      <c r="C216" s="749" t="s">
        <v>586</v>
      </c>
      <c r="D216" s="750" t="s">
        <v>587</v>
      </c>
      <c r="E216" s="751">
        <v>50113001</v>
      </c>
      <c r="F216" s="750" t="s">
        <v>589</v>
      </c>
      <c r="G216" s="749" t="s">
        <v>590</v>
      </c>
      <c r="H216" s="749">
        <v>188848</v>
      </c>
      <c r="I216" s="749">
        <v>188848</v>
      </c>
      <c r="J216" s="749" t="s">
        <v>917</v>
      </c>
      <c r="K216" s="749" t="s">
        <v>918</v>
      </c>
      <c r="L216" s="752">
        <v>23.560000000000009</v>
      </c>
      <c r="M216" s="752">
        <v>1</v>
      </c>
      <c r="N216" s="753">
        <v>23.560000000000009</v>
      </c>
    </row>
    <row r="217" spans="1:14" ht="14.4" customHeight="1" x14ac:dyDescent="0.3">
      <c r="A217" s="747" t="s">
        <v>565</v>
      </c>
      <c r="B217" s="748" t="s">
        <v>566</v>
      </c>
      <c r="C217" s="749" t="s">
        <v>586</v>
      </c>
      <c r="D217" s="750" t="s">
        <v>587</v>
      </c>
      <c r="E217" s="751">
        <v>50113001</v>
      </c>
      <c r="F217" s="750" t="s">
        <v>589</v>
      </c>
      <c r="G217" s="749" t="s">
        <v>590</v>
      </c>
      <c r="H217" s="749">
        <v>195459</v>
      </c>
      <c r="I217" s="749">
        <v>95459</v>
      </c>
      <c r="J217" s="749" t="s">
        <v>919</v>
      </c>
      <c r="K217" s="749" t="s">
        <v>920</v>
      </c>
      <c r="L217" s="752">
        <v>81.91</v>
      </c>
      <c r="M217" s="752">
        <v>1</v>
      </c>
      <c r="N217" s="753">
        <v>81.91</v>
      </c>
    </row>
    <row r="218" spans="1:14" ht="14.4" customHeight="1" x14ac:dyDescent="0.3">
      <c r="A218" s="747" t="s">
        <v>565</v>
      </c>
      <c r="B218" s="748" t="s">
        <v>566</v>
      </c>
      <c r="C218" s="749" t="s">
        <v>586</v>
      </c>
      <c r="D218" s="750" t="s">
        <v>587</v>
      </c>
      <c r="E218" s="751">
        <v>50113001</v>
      </c>
      <c r="F218" s="750" t="s">
        <v>589</v>
      </c>
      <c r="G218" s="749" t="s">
        <v>603</v>
      </c>
      <c r="H218" s="749">
        <v>849266</v>
      </c>
      <c r="I218" s="749">
        <v>162444</v>
      </c>
      <c r="J218" s="749" t="s">
        <v>921</v>
      </c>
      <c r="K218" s="749" t="s">
        <v>922</v>
      </c>
      <c r="L218" s="752">
        <v>82.12</v>
      </c>
      <c r="M218" s="752">
        <v>3</v>
      </c>
      <c r="N218" s="753">
        <v>246.36</v>
      </c>
    </row>
    <row r="219" spans="1:14" ht="14.4" customHeight="1" x14ac:dyDescent="0.3">
      <c r="A219" s="747" t="s">
        <v>565</v>
      </c>
      <c r="B219" s="748" t="s">
        <v>566</v>
      </c>
      <c r="C219" s="749" t="s">
        <v>586</v>
      </c>
      <c r="D219" s="750" t="s">
        <v>587</v>
      </c>
      <c r="E219" s="751">
        <v>50113001</v>
      </c>
      <c r="F219" s="750" t="s">
        <v>589</v>
      </c>
      <c r="G219" s="749" t="s">
        <v>590</v>
      </c>
      <c r="H219" s="749">
        <v>225261</v>
      </c>
      <c r="I219" s="749">
        <v>225261</v>
      </c>
      <c r="J219" s="749" t="s">
        <v>923</v>
      </c>
      <c r="K219" s="749" t="s">
        <v>924</v>
      </c>
      <c r="L219" s="752">
        <v>57.929999999999986</v>
      </c>
      <c r="M219" s="752">
        <v>3</v>
      </c>
      <c r="N219" s="753">
        <v>173.78999999999996</v>
      </c>
    </row>
    <row r="220" spans="1:14" ht="14.4" customHeight="1" x14ac:dyDescent="0.3">
      <c r="A220" s="747" t="s">
        <v>565</v>
      </c>
      <c r="B220" s="748" t="s">
        <v>566</v>
      </c>
      <c r="C220" s="749" t="s">
        <v>586</v>
      </c>
      <c r="D220" s="750" t="s">
        <v>587</v>
      </c>
      <c r="E220" s="751">
        <v>50113001</v>
      </c>
      <c r="F220" s="750" t="s">
        <v>589</v>
      </c>
      <c r="G220" s="749" t="s">
        <v>590</v>
      </c>
      <c r="H220" s="749">
        <v>116445</v>
      </c>
      <c r="I220" s="749">
        <v>16445</v>
      </c>
      <c r="J220" s="749" t="s">
        <v>925</v>
      </c>
      <c r="K220" s="749" t="s">
        <v>926</v>
      </c>
      <c r="L220" s="752">
        <v>121.44</v>
      </c>
      <c r="M220" s="752">
        <v>1</v>
      </c>
      <c r="N220" s="753">
        <v>121.44</v>
      </c>
    </row>
    <row r="221" spans="1:14" ht="14.4" customHeight="1" x14ac:dyDescent="0.3">
      <c r="A221" s="747" t="s">
        <v>565</v>
      </c>
      <c r="B221" s="748" t="s">
        <v>566</v>
      </c>
      <c r="C221" s="749" t="s">
        <v>586</v>
      </c>
      <c r="D221" s="750" t="s">
        <v>587</v>
      </c>
      <c r="E221" s="751">
        <v>50113001</v>
      </c>
      <c r="F221" s="750" t="s">
        <v>589</v>
      </c>
      <c r="G221" s="749" t="s">
        <v>603</v>
      </c>
      <c r="H221" s="749">
        <v>158191</v>
      </c>
      <c r="I221" s="749">
        <v>158191</v>
      </c>
      <c r="J221" s="749" t="s">
        <v>927</v>
      </c>
      <c r="K221" s="749" t="s">
        <v>928</v>
      </c>
      <c r="L221" s="752">
        <v>58.880000000000031</v>
      </c>
      <c r="M221" s="752">
        <v>1</v>
      </c>
      <c r="N221" s="753">
        <v>58.880000000000031</v>
      </c>
    </row>
    <row r="222" spans="1:14" ht="14.4" customHeight="1" x14ac:dyDescent="0.3">
      <c r="A222" s="747" t="s">
        <v>565</v>
      </c>
      <c r="B222" s="748" t="s">
        <v>566</v>
      </c>
      <c r="C222" s="749" t="s">
        <v>586</v>
      </c>
      <c r="D222" s="750" t="s">
        <v>587</v>
      </c>
      <c r="E222" s="751">
        <v>50113001</v>
      </c>
      <c r="F222" s="750" t="s">
        <v>589</v>
      </c>
      <c r="G222" s="749" t="s">
        <v>590</v>
      </c>
      <c r="H222" s="749">
        <v>184360</v>
      </c>
      <c r="I222" s="749">
        <v>84360</v>
      </c>
      <c r="J222" s="749" t="s">
        <v>929</v>
      </c>
      <c r="K222" s="749" t="s">
        <v>930</v>
      </c>
      <c r="L222" s="752">
        <v>149.68000000000004</v>
      </c>
      <c r="M222" s="752">
        <v>1</v>
      </c>
      <c r="N222" s="753">
        <v>149.68000000000004</v>
      </c>
    </row>
    <row r="223" spans="1:14" ht="14.4" customHeight="1" x14ac:dyDescent="0.3">
      <c r="A223" s="747" t="s">
        <v>565</v>
      </c>
      <c r="B223" s="748" t="s">
        <v>566</v>
      </c>
      <c r="C223" s="749" t="s">
        <v>586</v>
      </c>
      <c r="D223" s="750" t="s">
        <v>587</v>
      </c>
      <c r="E223" s="751">
        <v>50113001</v>
      </c>
      <c r="F223" s="750" t="s">
        <v>589</v>
      </c>
      <c r="G223" s="749" t="s">
        <v>590</v>
      </c>
      <c r="H223" s="749">
        <v>175025</v>
      </c>
      <c r="I223" s="749">
        <v>75025</v>
      </c>
      <c r="J223" s="749" t="s">
        <v>931</v>
      </c>
      <c r="K223" s="749" t="s">
        <v>932</v>
      </c>
      <c r="L223" s="752">
        <v>43.919999999999995</v>
      </c>
      <c r="M223" s="752">
        <v>3</v>
      </c>
      <c r="N223" s="753">
        <v>131.76</v>
      </c>
    </row>
    <row r="224" spans="1:14" ht="14.4" customHeight="1" x14ac:dyDescent="0.3">
      <c r="A224" s="747" t="s">
        <v>565</v>
      </c>
      <c r="B224" s="748" t="s">
        <v>566</v>
      </c>
      <c r="C224" s="749" t="s">
        <v>586</v>
      </c>
      <c r="D224" s="750" t="s">
        <v>587</v>
      </c>
      <c r="E224" s="751">
        <v>50113001</v>
      </c>
      <c r="F224" s="750" t="s">
        <v>589</v>
      </c>
      <c r="G224" s="749" t="s">
        <v>590</v>
      </c>
      <c r="H224" s="749">
        <v>848632</v>
      </c>
      <c r="I224" s="749">
        <v>125315</v>
      </c>
      <c r="J224" s="749" t="s">
        <v>776</v>
      </c>
      <c r="K224" s="749" t="s">
        <v>933</v>
      </c>
      <c r="L224" s="752">
        <v>58.20000000000001</v>
      </c>
      <c r="M224" s="752">
        <v>10</v>
      </c>
      <c r="N224" s="753">
        <v>582.00000000000011</v>
      </c>
    </row>
    <row r="225" spans="1:14" ht="14.4" customHeight="1" x14ac:dyDescent="0.3">
      <c r="A225" s="747" t="s">
        <v>565</v>
      </c>
      <c r="B225" s="748" t="s">
        <v>566</v>
      </c>
      <c r="C225" s="749" t="s">
        <v>586</v>
      </c>
      <c r="D225" s="750" t="s">
        <v>587</v>
      </c>
      <c r="E225" s="751">
        <v>50113001</v>
      </c>
      <c r="F225" s="750" t="s">
        <v>589</v>
      </c>
      <c r="G225" s="749" t="s">
        <v>590</v>
      </c>
      <c r="H225" s="749">
        <v>102429</v>
      </c>
      <c r="I225" s="749">
        <v>2429</v>
      </c>
      <c r="J225" s="749" t="s">
        <v>934</v>
      </c>
      <c r="K225" s="749" t="s">
        <v>872</v>
      </c>
      <c r="L225" s="752">
        <v>50.58</v>
      </c>
      <c r="M225" s="752">
        <v>1</v>
      </c>
      <c r="N225" s="753">
        <v>50.58</v>
      </c>
    </row>
    <row r="226" spans="1:14" ht="14.4" customHeight="1" x14ac:dyDescent="0.3">
      <c r="A226" s="747" t="s">
        <v>565</v>
      </c>
      <c r="B226" s="748" t="s">
        <v>566</v>
      </c>
      <c r="C226" s="749" t="s">
        <v>586</v>
      </c>
      <c r="D226" s="750" t="s">
        <v>587</v>
      </c>
      <c r="E226" s="751">
        <v>50113001</v>
      </c>
      <c r="F226" s="750" t="s">
        <v>589</v>
      </c>
      <c r="G226" s="749" t="s">
        <v>590</v>
      </c>
      <c r="H226" s="749">
        <v>201137</v>
      </c>
      <c r="I226" s="749">
        <v>201137</v>
      </c>
      <c r="J226" s="749" t="s">
        <v>935</v>
      </c>
      <c r="K226" s="749" t="s">
        <v>936</v>
      </c>
      <c r="L226" s="752">
        <v>23.32</v>
      </c>
      <c r="M226" s="752">
        <v>5</v>
      </c>
      <c r="N226" s="753">
        <v>116.6</v>
      </c>
    </row>
    <row r="227" spans="1:14" ht="14.4" customHeight="1" x14ac:dyDescent="0.3">
      <c r="A227" s="747" t="s">
        <v>565</v>
      </c>
      <c r="B227" s="748" t="s">
        <v>566</v>
      </c>
      <c r="C227" s="749" t="s">
        <v>586</v>
      </c>
      <c r="D227" s="750" t="s">
        <v>587</v>
      </c>
      <c r="E227" s="751">
        <v>50113001</v>
      </c>
      <c r="F227" s="750" t="s">
        <v>589</v>
      </c>
      <c r="G227" s="749" t="s">
        <v>603</v>
      </c>
      <c r="H227" s="749">
        <v>166030</v>
      </c>
      <c r="I227" s="749">
        <v>66030</v>
      </c>
      <c r="J227" s="749" t="s">
        <v>800</v>
      </c>
      <c r="K227" s="749" t="s">
        <v>801</v>
      </c>
      <c r="L227" s="752">
        <v>29.850000000000005</v>
      </c>
      <c r="M227" s="752">
        <v>1</v>
      </c>
      <c r="N227" s="753">
        <v>29.850000000000005</v>
      </c>
    </row>
    <row r="228" spans="1:14" ht="14.4" customHeight="1" x14ac:dyDescent="0.3">
      <c r="A228" s="747" t="s">
        <v>565</v>
      </c>
      <c r="B228" s="748" t="s">
        <v>566</v>
      </c>
      <c r="C228" s="749" t="s">
        <v>586</v>
      </c>
      <c r="D228" s="750" t="s">
        <v>587</v>
      </c>
      <c r="E228" s="751">
        <v>50113002</v>
      </c>
      <c r="F228" s="750" t="s">
        <v>937</v>
      </c>
      <c r="G228" s="749" t="s">
        <v>590</v>
      </c>
      <c r="H228" s="749">
        <v>149415</v>
      </c>
      <c r="I228" s="749">
        <v>49415</v>
      </c>
      <c r="J228" s="749" t="s">
        <v>938</v>
      </c>
      <c r="K228" s="749" t="s">
        <v>939</v>
      </c>
      <c r="L228" s="752">
        <v>1680.58</v>
      </c>
      <c r="M228" s="752">
        <v>1</v>
      </c>
      <c r="N228" s="753">
        <v>1680.58</v>
      </c>
    </row>
    <row r="229" spans="1:14" ht="14.4" customHeight="1" x14ac:dyDescent="0.3">
      <c r="A229" s="747" t="s">
        <v>565</v>
      </c>
      <c r="B229" s="748" t="s">
        <v>566</v>
      </c>
      <c r="C229" s="749" t="s">
        <v>586</v>
      </c>
      <c r="D229" s="750" t="s">
        <v>587</v>
      </c>
      <c r="E229" s="751">
        <v>50113002</v>
      </c>
      <c r="F229" s="750" t="s">
        <v>937</v>
      </c>
      <c r="G229" s="749" t="s">
        <v>590</v>
      </c>
      <c r="H229" s="749">
        <v>110996</v>
      </c>
      <c r="I229" s="749">
        <v>10996</v>
      </c>
      <c r="J229" s="749" t="s">
        <v>940</v>
      </c>
      <c r="K229" s="749" t="s">
        <v>941</v>
      </c>
      <c r="L229" s="752">
        <v>2400</v>
      </c>
      <c r="M229" s="752">
        <v>1</v>
      </c>
      <c r="N229" s="753">
        <v>2400</v>
      </c>
    </row>
    <row r="230" spans="1:14" ht="14.4" customHeight="1" x14ac:dyDescent="0.3">
      <c r="A230" s="747" t="s">
        <v>565</v>
      </c>
      <c r="B230" s="748" t="s">
        <v>566</v>
      </c>
      <c r="C230" s="749" t="s">
        <v>586</v>
      </c>
      <c r="D230" s="750" t="s">
        <v>587</v>
      </c>
      <c r="E230" s="751">
        <v>50113006</v>
      </c>
      <c r="F230" s="750" t="s">
        <v>805</v>
      </c>
      <c r="G230" s="749" t="s">
        <v>603</v>
      </c>
      <c r="H230" s="749">
        <v>33527</v>
      </c>
      <c r="I230" s="749">
        <v>33527</v>
      </c>
      <c r="J230" s="749" t="s">
        <v>942</v>
      </c>
      <c r="K230" s="749" t="s">
        <v>943</v>
      </c>
      <c r="L230" s="752">
        <v>54.379999999999995</v>
      </c>
      <c r="M230" s="752">
        <v>1</v>
      </c>
      <c r="N230" s="753">
        <v>54.379999999999995</v>
      </c>
    </row>
    <row r="231" spans="1:14" ht="14.4" customHeight="1" x14ac:dyDescent="0.3">
      <c r="A231" s="747" t="s">
        <v>565</v>
      </c>
      <c r="B231" s="748" t="s">
        <v>566</v>
      </c>
      <c r="C231" s="749" t="s">
        <v>586</v>
      </c>
      <c r="D231" s="750" t="s">
        <v>587</v>
      </c>
      <c r="E231" s="751">
        <v>50113006</v>
      </c>
      <c r="F231" s="750" t="s">
        <v>805</v>
      </c>
      <c r="G231" s="749" t="s">
        <v>603</v>
      </c>
      <c r="H231" s="749">
        <v>33677</v>
      </c>
      <c r="I231" s="749">
        <v>33677</v>
      </c>
      <c r="J231" s="749" t="s">
        <v>944</v>
      </c>
      <c r="K231" s="749" t="s">
        <v>945</v>
      </c>
      <c r="L231" s="752">
        <v>274.45999999999992</v>
      </c>
      <c r="M231" s="752">
        <v>1</v>
      </c>
      <c r="N231" s="753">
        <v>274.45999999999992</v>
      </c>
    </row>
    <row r="232" spans="1:14" ht="14.4" customHeight="1" x14ac:dyDescent="0.3">
      <c r="A232" s="747" t="s">
        <v>565</v>
      </c>
      <c r="B232" s="748" t="s">
        <v>566</v>
      </c>
      <c r="C232" s="749" t="s">
        <v>586</v>
      </c>
      <c r="D232" s="750" t="s">
        <v>587</v>
      </c>
      <c r="E232" s="751">
        <v>50113008</v>
      </c>
      <c r="F232" s="750" t="s">
        <v>808</v>
      </c>
      <c r="G232" s="749"/>
      <c r="H232" s="749"/>
      <c r="I232" s="749">
        <v>6480</v>
      </c>
      <c r="J232" s="749" t="s">
        <v>809</v>
      </c>
      <c r="K232" s="749" t="s">
        <v>811</v>
      </c>
      <c r="L232" s="752">
        <v>4305.39990234375</v>
      </c>
      <c r="M232" s="752">
        <v>2</v>
      </c>
      <c r="N232" s="753">
        <v>8610.7998046875</v>
      </c>
    </row>
    <row r="233" spans="1:14" ht="14.4" customHeight="1" x14ac:dyDescent="0.3">
      <c r="A233" s="747" t="s">
        <v>565</v>
      </c>
      <c r="B233" s="748" t="s">
        <v>566</v>
      </c>
      <c r="C233" s="749" t="s">
        <v>586</v>
      </c>
      <c r="D233" s="750" t="s">
        <v>587</v>
      </c>
      <c r="E233" s="751">
        <v>50113013</v>
      </c>
      <c r="F233" s="750" t="s">
        <v>812</v>
      </c>
      <c r="G233" s="749" t="s">
        <v>603</v>
      </c>
      <c r="H233" s="749">
        <v>194155</v>
      </c>
      <c r="I233" s="749">
        <v>94155</v>
      </c>
      <c r="J233" s="749" t="s">
        <v>946</v>
      </c>
      <c r="K233" s="749" t="s">
        <v>947</v>
      </c>
      <c r="L233" s="752">
        <v>320.32</v>
      </c>
      <c r="M233" s="752">
        <v>0.6</v>
      </c>
      <c r="N233" s="753">
        <v>192.19199999999998</v>
      </c>
    </row>
    <row r="234" spans="1:14" ht="14.4" customHeight="1" x14ac:dyDescent="0.3">
      <c r="A234" s="747" t="s">
        <v>565</v>
      </c>
      <c r="B234" s="748" t="s">
        <v>566</v>
      </c>
      <c r="C234" s="749" t="s">
        <v>586</v>
      </c>
      <c r="D234" s="750" t="s">
        <v>587</v>
      </c>
      <c r="E234" s="751">
        <v>50113013</v>
      </c>
      <c r="F234" s="750" t="s">
        <v>812</v>
      </c>
      <c r="G234" s="749" t="s">
        <v>603</v>
      </c>
      <c r="H234" s="749">
        <v>203097</v>
      </c>
      <c r="I234" s="749">
        <v>203097</v>
      </c>
      <c r="J234" s="749" t="s">
        <v>948</v>
      </c>
      <c r="K234" s="749" t="s">
        <v>949</v>
      </c>
      <c r="L234" s="752">
        <v>165.90999999999997</v>
      </c>
      <c r="M234" s="752">
        <v>2</v>
      </c>
      <c r="N234" s="753">
        <v>331.81999999999994</v>
      </c>
    </row>
    <row r="235" spans="1:14" ht="14.4" customHeight="1" x14ac:dyDescent="0.3">
      <c r="A235" s="747" t="s">
        <v>565</v>
      </c>
      <c r="B235" s="748" t="s">
        <v>566</v>
      </c>
      <c r="C235" s="749" t="s">
        <v>586</v>
      </c>
      <c r="D235" s="750" t="s">
        <v>587</v>
      </c>
      <c r="E235" s="751">
        <v>50113013</v>
      </c>
      <c r="F235" s="750" t="s">
        <v>812</v>
      </c>
      <c r="G235" s="749" t="s">
        <v>590</v>
      </c>
      <c r="H235" s="749">
        <v>172972</v>
      </c>
      <c r="I235" s="749">
        <v>72972</v>
      </c>
      <c r="J235" s="749" t="s">
        <v>815</v>
      </c>
      <c r="K235" s="749" t="s">
        <v>816</v>
      </c>
      <c r="L235" s="752">
        <v>181.58</v>
      </c>
      <c r="M235" s="752">
        <v>1</v>
      </c>
      <c r="N235" s="753">
        <v>181.58</v>
      </c>
    </row>
    <row r="236" spans="1:14" ht="14.4" customHeight="1" x14ac:dyDescent="0.3">
      <c r="A236" s="747" t="s">
        <v>565</v>
      </c>
      <c r="B236" s="748" t="s">
        <v>566</v>
      </c>
      <c r="C236" s="749" t="s">
        <v>586</v>
      </c>
      <c r="D236" s="750" t="s">
        <v>587</v>
      </c>
      <c r="E236" s="751">
        <v>50113013</v>
      </c>
      <c r="F236" s="750" t="s">
        <v>812</v>
      </c>
      <c r="G236" s="749" t="s">
        <v>603</v>
      </c>
      <c r="H236" s="749">
        <v>183817</v>
      </c>
      <c r="I236" s="749">
        <v>183817</v>
      </c>
      <c r="J236" s="749" t="s">
        <v>817</v>
      </c>
      <c r="K236" s="749" t="s">
        <v>818</v>
      </c>
      <c r="L236" s="752">
        <v>918.5</v>
      </c>
      <c r="M236" s="752">
        <v>1.5</v>
      </c>
      <c r="N236" s="753">
        <v>1377.75</v>
      </c>
    </row>
    <row r="237" spans="1:14" ht="14.4" customHeight="1" x14ac:dyDescent="0.3">
      <c r="A237" s="747" t="s">
        <v>565</v>
      </c>
      <c r="B237" s="748" t="s">
        <v>566</v>
      </c>
      <c r="C237" s="749" t="s">
        <v>586</v>
      </c>
      <c r="D237" s="750" t="s">
        <v>587</v>
      </c>
      <c r="E237" s="751">
        <v>50113013</v>
      </c>
      <c r="F237" s="750" t="s">
        <v>812</v>
      </c>
      <c r="G237" s="749" t="s">
        <v>590</v>
      </c>
      <c r="H237" s="749">
        <v>164831</v>
      </c>
      <c r="I237" s="749">
        <v>64831</v>
      </c>
      <c r="J237" s="749" t="s">
        <v>819</v>
      </c>
      <c r="K237" s="749" t="s">
        <v>820</v>
      </c>
      <c r="L237" s="752">
        <v>198.88000000000005</v>
      </c>
      <c r="M237" s="752">
        <v>1</v>
      </c>
      <c r="N237" s="753">
        <v>198.88000000000005</v>
      </c>
    </row>
    <row r="238" spans="1:14" ht="14.4" customHeight="1" x14ac:dyDescent="0.3">
      <c r="A238" s="747" t="s">
        <v>565</v>
      </c>
      <c r="B238" s="748" t="s">
        <v>566</v>
      </c>
      <c r="C238" s="749" t="s">
        <v>586</v>
      </c>
      <c r="D238" s="750" t="s">
        <v>587</v>
      </c>
      <c r="E238" s="751">
        <v>50113013</v>
      </c>
      <c r="F238" s="750" t="s">
        <v>812</v>
      </c>
      <c r="G238" s="749" t="s">
        <v>590</v>
      </c>
      <c r="H238" s="749">
        <v>183926</v>
      </c>
      <c r="I238" s="749">
        <v>183926</v>
      </c>
      <c r="J238" s="749" t="s">
        <v>821</v>
      </c>
      <c r="K238" s="749" t="s">
        <v>818</v>
      </c>
      <c r="L238" s="752">
        <v>132.66000000000003</v>
      </c>
      <c r="M238" s="752">
        <v>1.2</v>
      </c>
      <c r="N238" s="753">
        <v>159.19200000000001</v>
      </c>
    </row>
    <row r="239" spans="1:14" ht="14.4" customHeight="1" x14ac:dyDescent="0.3">
      <c r="A239" s="747" t="s">
        <v>565</v>
      </c>
      <c r="B239" s="748" t="s">
        <v>566</v>
      </c>
      <c r="C239" s="749" t="s">
        <v>586</v>
      </c>
      <c r="D239" s="750" t="s">
        <v>587</v>
      </c>
      <c r="E239" s="751">
        <v>50113013</v>
      </c>
      <c r="F239" s="750" t="s">
        <v>812</v>
      </c>
      <c r="G239" s="749" t="s">
        <v>603</v>
      </c>
      <c r="H239" s="749">
        <v>849655</v>
      </c>
      <c r="I239" s="749">
        <v>129836</v>
      </c>
      <c r="J239" s="749" t="s">
        <v>828</v>
      </c>
      <c r="K239" s="749" t="s">
        <v>829</v>
      </c>
      <c r="L239" s="752">
        <v>262.89999999999998</v>
      </c>
      <c r="M239" s="752">
        <v>1.5</v>
      </c>
      <c r="N239" s="753">
        <v>394.34999999999997</v>
      </c>
    </row>
    <row r="240" spans="1:14" ht="14.4" customHeight="1" x14ac:dyDescent="0.3">
      <c r="A240" s="747" t="s">
        <v>565</v>
      </c>
      <c r="B240" s="748" t="s">
        <v>566</v>
      </c>
      <c r="C240" s="749" t="s">
        <v>586</v>
      </c>
      <c r="D240" s="750" t="s">
        <v>587</v>
      </c>
      <c r="E240" s="751">
        <v>50113013</v>
      </c>
      <c r="F240" s="750" t="s">
        <v>812</v>
      </c>
      <c r="G240" s="749" t="s">
        <v>590</v>
      </c>
      <c r="H240" s="749">
        <v>216199</v>
      </c>
      <c r="I240" s="749">
        <v>216199</v>
      </c>
      <c r="J240" s="749" t="s">
        <v>950</v>
      </c>
      <c r="K240" s="749" t="s">
        <v>951</v>
      </c>
      <c r="L240" s="752">
        <v>99.900000000000034</v>
      </c>
      <c r="M240" s="752">
        <v>3</v>
      </c>
      <c r="N240" s="753">
        <v>299.7000000000001</v>
      </c>
    </row>
    <row r="241" spans="1:14" ht="14.4" customHeight="1" x14ac:dyDescent="0.3">
      <c r="A241" s="747" t="s">
        <v>565</v>
      </c>
      <c r="B241" s="748" t="s">
        <v>566</v>
      </c>
      <c r="C241" s="749" t="s">
        <v>586</v>
      </c>
      <c r="D241" s="750" t="s">
        <v>587</v>
      </c>
      <c r="E241" s="751">
        <v>50113013</v>
      </c>
      <c r="F241" s="750" t="s">
        <v>812</v>
      </c>
      <c r="G241" s="749" t="s">
        <v>590</v>
      </c>
      <c r="H241" s="749">
        <v>101076</v>
      </c>
      <c r="I241" s="749">
        <v>1076</v>
      </c>
      <c r="J241" s="749" t="s">
        <v>952</v>
      </c>
      <c r="K241" s="749" t="s">
        <v>953</v>
      </c>
      <c r="L241" s="752">
        <v>78.430000000000007</v>
      </c>
      <c r="M241" s="752">
        <v>5</v>
      </c>
      <c r="N241" s="753">
        <v>392.15000000000003</v>
      </c>
    </row>
    <row r="242" spans="1:14" ht="14.4" customHeight="1" x14ac:dyDescent="0.3">
      <c r="A242" s="747" t="s">
        <v>565</v>
      </c>
      <c r="B242" s="748" t="s">
        <v>566</v>
      </c>
      <c r="C242" s="749" t="s">
        <v>586</v>
      </c>
      <c r="D242" s="750" t="s">
        <v>587</v>
      </c>
      <c r="E242" s="751">
        <v>50113013</v>
      </c>
      <c r="F242" s="750" t="s">
        <v>812</v>
      </c>
      <c r="G242" s="749" t="s">
        <v>590</v>
      </c>
      <c r="H242" s="749">
        <v>201970</v>
      </c>
      <c r="I242" s="749">
        <v>201970</v>
      </c>
      <c r="J242" s="749" t="s">
        <v>837</v>
      </c>
      <c r="K242" s="749" t="s">
        <v>838</v>
      </c>
      <c r="L242" s="752">
        <v>72.180000000000007</v>
      </c>
      <c r="M242" s="752">
        <v>4</v>
      </c>
      <c r="N242" s="753">
        <v>288.72000000000003</v>
      </c>
    </row>
    <row r="243" spans="1:14" ht="14.4" customHeight="1" x14ac:dyDescent="0.3">
      <c r="A243" s="747" t="s">
        <v>565</v>
      </c>
      <c r="B243" s="748" t="s">
        <v>566</v>
      </c>
      <c r="C243" s="749" t="s">
        <v>586</v>
      </c>
      <c r="D243" s="750" t="s">
        <v>587</v>
      </c>
      <c r="E243" s="751">
        <v>50113013</v>
      </c>
      <c r="F243" s="750" t="s">
        <v>812</v>
      </c>
      <c r="G243" s="749" t="s">
        <v>603</v>
      </c>
      <c r="H243" s="749">
        <v>113453</v>
      </c>
      <c r="I243" s="749">
        <v>113453</v>
      </c>
      <c r="J243" s="749" t="s">
        <v>839</v>
      </c>
      <c r="K243" s="749" t="s">
        <v>840</v>
      </c>
      <c r="L243" s="752">
        <v>458.7</v>
      </c>
      <c r="M243" s="752">
        <v>1.5</v>
      </c>
      <c r="N243" s="753">
        <v>688.05</v>
      </c>
    </row>
    <row r="244" spans="1:14" ht="14.4" customHeight="1" x14ac:dyDescent="0.3">
      <c r="A244" s="747" t="s">
        <v>565</v>
      </c>
      <c r="B244" s="748" t="s">
        <v>566</v>
      </c>
      <c r="C244" s="749" t="s">
        <v>586</v>
      </c>
      <c r="D244" s="750" t="s">
        <v>587</v>
      </c>
      <c r="E244" s="751">
        <v>50113013</v>
      </c>
      <c r="F244" s="750" t="s">
        <v>812</v>
      </c>
      <c r="G244" s="749" t="s">
        <v>590</v>
      </c>
      <c r="H244" s="749">
        <v>116600</v>
      </c>
      <c r="I244" s="749">
        <v>16600</v>
      </c>
      <c r="J244" s="749" t="s">
        <v>843</v>
      </c>
      <c r="K244" s="749" t="s">
        <v>844</v>
      </c>
      <c r="L244" s="752">
        <v>43.860000000000007</v>
      </c>
      <c r="M244" s="752">
        <v>205.4</v>
      </c>
      <c r="N244" s="753">
        <v>9008.844000000001</v>
      </c>
    </row>
    <row r="245" spans="1:14" ht="14.4" customHeight="1" x14ac:dyDescent="0.3">
      <c r="A245" s="747" t="s">
        <v>565</v>
      </c>
      <c r="B245" s="748" t="s">
        <v>566</v>
      </c>
      <c r="C245" s="749" t="s">
        <v>586</v>
      </c>
      <c r="D245" s="750" t="s">
        <v>587</v>
      </c>
      <c r="E245" s="751">
        <v>50113013</v>
      </c>
      <c r="F245" s="750" t="s">
        <v>812</v>
      </c>
      <c r="G245" s="749" t="s">
        <v>590</v>
      </c>
      <c r="H245" s="749">
        <v>117149</v>
      </c>
      <c r="I245" s="749">
        <v>17149</v>
      </c>
      <c r="J245" s="749" t="s">
        <v>843</v>
      </c>
      <c r="K245" s="749" t="s">
        <v>845</v>
      </c>
      <c r="L245" s="752">
        <v>163.32</v>
      </c>
      <c r="M245" s="752">
        <v>5</v>
      </c>
      <c r="N245" s="753">
        <v>816.59999999999991</v>
      </c>
    </row>
    <row r="246" spans="1:14" ht="14.4" customHeight="1" x14ac:dyDescent="0.3">
      <c r="A246" s="747" t="s">
        <v>565</v>
      </c>
      <c r="B246" s="748" t="s">
        <v>566</v>
      </c>
      <c r="C246" s="749" t="s">
        <v>586</v>
      </c>
      <c r="D246" s="750" t="s">
        <v>587</v>
      </c>
      <c r="E246" s="751">
        <v>50113013</v>
      </c>
      <c r="F246" s="750" t="s">
        <v>812</v>
      </c>
      <c r="G246" s="749" t="s">
        <v>603</v>
      </c>
      <c r="H246" s="749">
        <v>166269</v>
      </c>
      <c r="I246" s="749">
        <v>166269</v>
      </c>
      <c r="J246" s="749" t="s">
        <v>846</v>
      </c>
      <c r="K246" s="749" t="s">
        <v>847</v>
      </c>
      <c r="L246" s="752">
        <v>52.879999999999995</v>
      </c>
      <c r="M246" s="752">
        <v>20</v>
      </c>
      <c r="N246" s="753">
        <v>1057.5999999999999</v>
      </c>
    </row>
    <row r="247" spans="1:14" ht="14.4" customHeight="1" x14ac:dyDescent="0.3">
      <c r="A247" s="747" t="s">
        <v>565</v>
      </c>
      <c r="B247" s="748" t="s">
        <v>566</v>
      </c>
      <c r="C247" s="749" t="s">
        <v>586</v>
      </c>
      <c r="D247" s="750" t="s">
        <v>587</v>
      </c>
      <c r="E247" s="751">
        <v>50113013</v>
      </c>
      <c r="F247" s="750" t="s">
        <v>812</v>
      </c>
      <c r="G247" s="749" t="s">
        <v>603</v>
      </c>
      <c r="H247" s="749">
        <v>118547</v>
      </c>
      <c r="I247" s="749">
        <v>18547</v>
      </c>
      <c r="J247" s="749" t="s">
        <v>848</v>
      </c>
      <c r="K247" s="749" t="s">
        <v>849</v>
      </c>
      <c r="L247" s="752">
        <v>126.94000000000004</v>
      </c>
      <c r="M247" s="752">
        <v>2</v>
      </c>
      <c r="N247" s="753">
        <v>253.88000000000008</v>
      </c>
    </row>
    <row r="248" spans="1:14" ht="14.4" customHeight="1" thickBot="1" x14ac:dyDescent="0.35">
      <c r="A248" s="754" t="s">
        <v>565</v>
      </c>
      <c r="B248" s="755" t="s">
        <v>566</v>
      </c>
      <c r="C248" s="756" t="s">
        <v>586</v>
      </c>
      <c r="D248" s="757" t="s">
        <v>587</v>
      </c>
      <c r="E248" s="758">
        <v>50113014</v>
      </c>
      <c r="F248" s="757" t="s">
        <v>954</v>
      </c>
      <c r="G248" s="756" t="s">
        <v>603</v>
      </c>
      <c r="H248" s="756">
        <v>164401</v>
      </c>
      <c r="I248" s="756">
        <v>164401</v>
      </c>
      <c r="J248" s="756" t="s">
        <v>955</v>
      </c>
      <c r="K248" s="756" t="s">
        <v>956</v>
      </c>
      <c r="L248" s="759">
        <v>148.5</v>
      </c>
      <c r="M248" s="759">
        <v>1</v>
      </c>
      <c r="N248" s="760">
        <v>148.5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957</v>
      </c>
      <c r="B5" s="745"/>
      <c r="C5" s="765">
        <v>0</v>
      </c>
      <c r="D5" s="745">
        <v>242.6</v>
      </c>
      <c r="E5" s="765">
        <v>1</v>
      </c>
      <c r="F5" s="746">
        <v>242.6</v>
      </c>
    </row>
    <row r="6" spans="1:6" ht="14.4" customHeight="1" x14ac:dyDescent="0.3">
      <c r="A6" s="776" t="s">
        <v>958</v>
      </c>
      <c r="B6" s="752"/>
      <c r="C6" s="766">
        <v>0</v>
      </c>
      <c r="D6" s="752">
        <v>60136.404999999992</v>
      </c>
      <c r="E6" s="766">
        <v>1</v>
      </c>
      <c r="F6" s="753">
        <v>60136.404999999992</v>
      </c>
    </row>
    <row r="7" spans="1:6" ht="14.4" customHeight="1" thickBot="1" x14ac:dyDescent="0.35">
      <c r="A7" s="777" t="s">
        <v>959</v>
      </c>
      <c r="B7" s="768"/>
      <c r="C7" s="769">
        <v>0</v>
      </c>
      <c r="D7" s="768">
        <v>32669.062000000002</v>
      </c>
      <c r="E7" s="769">
        <v>1</v>
      </c>
      <c r="F7" s="770">
        <v>32669.062000000002</v>
      </c>
    </row>
    <row r="8" spans="1:6" ht="14.4" customHeight="1" thickBot="1" x14ac:dyDescent="0.35">
      <c r="A8" s="771" t="s">
        <v>3</v>
      </c>
      <c r="B8" s="772"/>
      <c r="C8" s="773">
        <v>0</v>
      </c>
      <c r="D8" s="772">
        <v>93048.066999999995</v>
      </c>
      <c r="E8" s="773">
        <v>1</v>
      </c>
      <c r="F8" s="774">
        <v>93048.066999999995</v>
      </c>
    </row>
    <row r="9" spans="1:6" ht="14.4" customHeight="1" thickBot="1" x14ac:dyDescent="0.35"/>
    <row r="10" spans="1:6" ht="14.4" customHeight="1" x14ac:dyDescent="0.3">
      <c r="A10" s="775" t="s">
        <v>960</v>
      </c>
      <c r="B10" s="745"/>
      <c r="C10" s="765">
        <v>0</v>
      </c>
      <c r="D10" s="745">
        <v>1061.22</v>
      </c>
      <c r="E10" s="765">
        <v>1</v>
      </c>
      <c r="F10" s="746">
        <v>1061.22</v>
      </c>
    </row>
    <row r="11" spans="1:6" ht="14.4" customHeight="1" x14ac:dyDescent="0.3">
      <c r="A11" s="776" t="s">
        <v>961</v>
      </c>
      <c r="B11" s="752"/>
      <c r="C11" s="766">
        <v>0</v>
      </c>
      <c r="D11" s="752">
        <v>92.43</v>
      </c>
      <c r="E11" s="766">
        <v>1</v>
      </c>
      <c r="F11" s="753">
        <v>92.43</v>
      </c>
    </row>
    <row r="12" spans="1:6" ht="14.4" customHeight="1" x14ac:dyDescent="0.3">
      <c r="A12" s="776" t="s">
        <v>962</v>
      </c>
      <c r="B12" s="752"/>
      <c r="C12" s="766">
        <v>0</v>
      </c>
      <c r="D12" s="752">
        <v>137.53000000000003</v>
      </c>
      <c r="E12" s="766">
        <v>1</v>
      </c>
      <c r="F12" s="753">
        <v>137.53000000000003</v>
      </c>
    </row>
    <row r="13" spans="1:6" ht="14.4" customHeight="1" x14ac:dyDescent="0.3">
      <c r="A13" s="776" t="s">
        <v>963</v>
      </c>
      <c r="B13" s="752"/>
      <c r="C13" s="766">
        <v>0</v>
      </c>
      <c r="D13" s="752">
        <v>51694.770000000004</v>
      </c>
      <c r="E13" s="766">
        <v>1</v>
      </c>
      <c r="F13" s="753">
        <v>51694.770000000004</v>
      </c>
    </row>
    <row r="14" spans="1:6" ht="14.4" customHeight="1" x14ac:dyDescent="0.3">
      <c r="A14" s="776" t="s">
        <v>964</v>
      </c>
      <c r="B14" s="752"/>
      <c r="C14" s="766">
        <v>0</v>
      </c>
      <c r="D14" s="752">
        <v>256.88000000000005</v>
      </c>
      <c r="E14" s="766">
        <v>1</v>
      </c>
      <c r="F14" s="753">
        <v>256.88000000000005</v>
      </c>
    </row>
    <row r="15" spans="1:6" ht="14.4" customHeight="1" x14ac:dyDescent="0.3">
      <c r="A15" s="776" t="s">
        <v>965</v>
      </c>
      <c r="B15" s="752"/>
      <c r="C15" s="766">
        <v>0</v>
      </c>
      <c r="D15" s="752">
        <v>799.06000000000006</v>
      </c>
      <c r="E15" s="766">
        <v>1</v>
      </c>
      <c r="F15" s="753">
        <v>799.06000000000006</v>
      </c>
    </row>
    <row r="16" spans="1:6" ht="14.4" customHeight="1" x14ac:dyDescent="0.3">
      <c r="A16" s="776" t="s">
        <v>966</v>
      </c>
      <c r="B16" s="752"/>
      <c r="C16" s="766">
        <v>0</v>
      </c>
      <c r="D16" s="752">
        <v>204.89000000000004</v>
      </c>
      <c r="E16" s="766">
        <v>1</v>
      </c>
      <c r="F16" s="753">
        <v>204.89000000000004</v>
      </c>
    </row>
    <row r="17" spans="1:6" ht="14.4" customHeight="1" x14ac:dyDescent="0.3">
      <c r="A17" s="776" t="s">
        <v>967</v>
      </c>
      <c r="B17" s="752"/>
      <c r="C17" s="766">
        <v>0</v>
      </c>
      <c r="D17" s="752">
        <v>52.620000000000012</v>
      </c>
      <c r="E17" s="766">
        <v>1</v>
      </c>
      <c r="F17" s="753">
        <v>52.620000000000012</v>
      </c>
    </row>
    <row r="18" spans="1:6" ht="14.4" customHeight="1" x14ac:dyDescent="0.3">
      <c r="A18" s="776" t="s">
        <v>968</v>
      </c>
      <c r="B18" s="752"/>
      <c r="C18" s="766">
        <v>0</v>
      </c>
      <c r="D18" s="752">
        <v>129.72000000000003</v>
      </c>
      <c r="E18" s="766">
        <v>1</v>
      </c>
      <c r="F18" s="753">
        <v>129.72000000000003</v>
      </c>
    </row>
    <row r="19" spans="1:6" ht="14.4" customHeight="1" x14ac:dyDescent="0.3">
      <c r="A19" s="776" t="s">
        <v>969</v>
      </c>
      <c r="B19" s="752"/>
      <c r="C19" s="766">
        <v>0</v>
      </c>
      <c r="D19" s="752">
        <v>305.65000000000003</v>
      </c>
      <c r="E19" s="766">
        <v>1</v>
      </c>
      <c r="F19" s="753">
        <v>305.65000000000003</v>
      </c>
    </row>
    <row r="20" spans="1:6" ht="14.4" customHeight="1" x14ac:dyDescent="0.3">
      <c r="A20" s="776" t="s">
        <v>970</v>
      </c>
      <c r="B20" s="752"/>
      <c r="C20" s="766">
        <v>0</v>
      </c>
      <c r="D20" s="752">
        <v>53.86</v>
      </c>
      <c r="E20" s="766">
        <v>1</v>
      </c>
      <c r="F20" s="753">
        <v>53.86</v>
      </c>
    </row>
    <row r="21" spans="1:6" ht="14.4" customHeight="1" x14ac:dyDescent="0.3">
      <c r="A21" s="776" t="s">
        <v>971</v>
      </c>
      <c r="B21" s="752"/>
      <c r="C21" s="766">
        <v>0</v>
      </c>
      <c r="D21" s="752">
        <v>58.880000000000031</v>
      </c>
      <c r="E21" s="766">
        <v>1</v>
      </c>
      <c r="F21" s="753">
        <v>58.880000000000031</v>
      </c>
    </row>
    <row r="22" spans="1:6" ht="14.4" customHeight="1" x14ac:dyDescent="0.3">
      <c r="A22" s="776" t="s">
        <v>972</v>
      </c>
      <c r="B22" s="752"/>
      <c r="C22" s="766">
        <v>0</v>
      </c>
      <c r="D22" s="752">
        <v>19.009999999999998</v>
      </c>
      <c r="E22" s="766">
        <v>1</v>
      </c>
      <c r="F22" s="753">
        <v>19.009999999999998</v>
      </c>
    </row>
    <row r="23" spans="1:6" ht="14.4" customHeight="1" x14ac:dyDescent="0.3">
      <c r="A23" s="776" t="s">
        <v>973</v>
      </c>
      <c r="B23" s="752"/>
      <c r="C23" s="766">
        <v>0</v>
      </c>
      <c r="D23" s="752">
        <v>243.98999999999992</v>
      </c>
      <c r="E23" s="766">
        <v>1</v>
      </c>
      <c r="F23" s="753">
        <v>243.98999999999992</v>
      </c>
    </row>
    <row r="24" spans="1:6" ht="14.4" customHeight="1" x14ac:dyDescent="0.3">
      <c r="A24" s="776" t="s">
        <v>974</v>
      </c>
      <c r="B24" s="752"/>
      <c r="C24" s="766">
        <v>0</v>
      </c>
      <c r="D24" s="752">
        <v>242.6</v>
      </c>
      <c r="E24" s="766">
        <v>1</v>
      </c>
      <c r="F24" s="753">
        <v>242.6</v>
      </c>
    </row>
    <row r="25" spans="1:6" ht="14.4" customHeight="1" x14ac:dyDescent="0.3">
      <c r="A25" s="776" t="s">
        <v>975</v>
      </c>
      <c r="B25" s="752"/>
      <c r="C25" s="766">
        <v>0</v>
      </c>
      <c r="D25" s="752">
        <v>314.27</v>
      </c>
      <c r="E25" s="766">
        <v>1</v>
      </c>
      <c r="F25" s="753">
        <v>314.27</v>
      </c>
    </row>
    <row r="26" spans="1:6" ht="14.4" customHeight="1" x14ac:dyDescent="0.3">
      <c r="A26" s="776" t="s">
        <v>976</v>
      </c>
      <c r="B26" s="752"/>
      <c r="C26" s="766">
        <v>0</v>
      </c>
      <c r="D26" s="752">
        <v>507.7600000000001</v>
      </c>
      <c r="E26" s="766">
        <v>1</v>
      </c>
      <c r="F26" s="753">
        <v>507.7600000000001</v>
      </c>
    </row>
    <row r="27" spans="1:6" ht="14.4" customHeight="1" x14ac:dyDescent="0.3">
      <c r="A27" s="776" t="s">
        <v>977</v>
      </c>
      <c r="B27" s="752"/>
      <c r="C27" s="766">
        <v>0</v>
      </c>
      <c r="D27" s="752">
        <v>3214.75</v>
      </c>
      <c r="E27" s="766">
        <v>1</v>
      </c>
      <c r="F27" s="753">
        <v>3214.75</v>
      </c>
    </row>
    <row r="28" spans="1:6" ht="14.4" customHeight="1" x14ac:dyDescent="0.3">
      <c r="A28" s="776" t="s">
        <v>978</v>
      </c>
      <c r="B28" s="752"/>
      <c r="C28" s="766">
        <v>0</v>
      </c>
      <c r="D28" s="752">
        <v>330.64000000000004</v>
      </c>
      <c r="E28" s="766">
        <v>1</v>
      </c>
      <c r="F28" s="753">
        <v>330.64000000000004</v>
      </c>
    </row>
    <row r="29" spans="1:6" ht="14.4" customHeight="1" x14ac:dyDescent="0.3">
      <c r="A29" s="776" t="s">
        <v>979</v>
      </c>
      <c r="B29" s="752"/>
      <c r="C29" s="766">
        <v>0</v>
      </c>
      <c r="D29" s="752">
        <v>7145.3799999999992</v>
      </c>
      <c r="E29" s="766">
        <v>1</v>
      </c>
      <c r="F29" s="753">
        <v>7145.3799999999992</v>
      </c>
    </row>
    <row r="30" spans="1:6" ht="14.4" customHeight="1" x14ac:dyDescent="0.3">
      <c r="A30" s="776" t="s">
        <v>980</v>
      </c>
      <c r="B30" s="752"/>
      <c r="C30" s="766">
        <v>0</v>
      </c>
      <c r="D30" s="752">
        <v>192.19199999999998</v>
      </c>
      <c r="E30" s="766">
        <v>1</v>
      </c>
      <c r="F30" s="753">
        <v>192.19199999999998</v>
      </c>
    </row>
    <row r="31" spans="1:6" ht="14.4" customHeight="1" x14ac:dyDescent="0.3">
      <c r="A31" s="776" t="s">
        <v>981</v>
      </c>
      <c r="B31" s="752"/>
      <c r="C31" s="766">
        <v>0</v>
      </c>
      <c r="D31" s="752">
        <v>1850.8</v>
      </c>
      <c r="E31" s="766">
        <v>1</v>
      </c>
      <c r="F31" s="753">
        <v>1850.8</v>
      </c>
    </row>
    <row r="32" spans="1:6" ht="14.4" customHeight="1" x14ac:dyDescent="0.3">
      <c r="A32" s="776" t="s">
        <v>982</v>
      </c>
      <c r="B32" s="752"/>
      <c r="C32" s="766">
        <v>0</v>
      </c>
      <c r="D32" s="752">
        <v>1291.395</v>
      </c>
      <c r="E32" s="766">
        <v>1</v>
      </c>
      <c r="F32" s="753">
        <v>1291.395</v>
      </c>
    </row>
    <row r="33" spans="1:6" ht="14.4" customHeight="1" x14ac:dyDescent="0.3">
      <c r="A33" s="776" t="s">
        <v>983</v>
      </c>
      <c r="B33" s="752"/>
      <c r="C33" s="766">
        <v>0</v>
      </c>
      <c r="D33" s="752">
        <v>148.5</v>
      </c>
      <c r="E33" s="766">
        <v>1</v>
      </c>
      <c r="F33" s="753">
        <v>148.5</v>
      </c>
    </row>
    <row r="34" spans="1:6" ht="14.4" customHeight="1" x14ac:dyDescent="0.3">
      <c r="A34" s="776" t="s">
        <v>984</v>
      </c>
      <c r="B34" s="752"/>
      <c r="C34" s="766">
        <v>0</v>
      </c>
      <c r="D34" s="752">
        <v>220</v>
      </c>
      <c r="E34" s="766">
        <v>1</v>
      </c>
      <c r="F34" s="753">
        <v>220</v>
      </c>
    </row>
    <row r="35" spans="1:6" ht="14.4" customHeight="1" x14ac:dyDescent="0.3">
      <c r="A35" s="776" t="s">
        <v>985</v>
      </c>
      <c r="B35" s="752"/>
      <c r="C35" s="766">
        <v>0</v>
      </c>
      <c r="D35" s="752">
        <v>6190.21</v>
      </c>
      <c r="E35" s="766">
        <v>1</v>
      </c>
      <c r="F35" s="753">
        <v>6190.21</v>
      </c>
    </row>
    <row r="36" spans="1:6" ht="14.4" customHeight="1" x14ac:dyDescent="0.3">
      <c r="A36" s="776" t="s">
        <v>986</v>
      </c>
      <c r="B36" s="752"/>
      <c r="C36" s="766">
        <v>0</v>
      </c>
      <c r="D36" s="752">
        <v>11049.5</v>
      </c>
      <c r="E36" s="766">
        <v>1</v>
      </c>
      <c r="F36" s="753">
        <v>11049.5</v>
      </c>
    </row>
    <row r="37" spans="1:6" ht="14.4" customHeight="1" x14ac:dyDescent="0.3">
      <c r="A37" s="776" t="s">
        <v>987</v>
      </c>
      <c r="B37" s="752"/>
      <c r="C37" s="766">
        <v>0</v>
      </c>
      <c r="D37" s="752">
        <v>58.25</v>
      </c>
      <c r="E37" s="766">
        <v>1</v>
      </c>
      <c r="F37" s="753">
        <v>58.25</v>
      </c>
    </row>
    <row r="38" spans="1:6" ht="14.4" customHeight="1" x14ac:dyDescent="0.3">
      <c r="A38" s="776" t="s">
        <v>988</v>
      </c>
      <c r="B38" s="752"/>
      <c r="C38" s="766">
        <v>0</v>
      </c>
      <c r="D38" s="752">
        <v>251.78</v>
      </c>
      <c r="E38" s="766">
        <v>1</v>
      </c>
      <c r="F38" s="753">
        <v>251.78</v>
      </c>
    </row>
    <row r="39" spans="1:6" ht="14.4" customHeight="1" x14ac:dyDescent="0.3">
      <c r="A39" s="776" t="s">
        <v>989</v>
      </c>
      <c r="B39" s="752"/>
      <c r="C39" s="766">
        <v>0</v>
      </c>
      <c r="D39" s="752">
        <v>118.55999999999999</v>
      </c>
      <c r="E39" s="766">
        <v>1</v>
      </c>
      <c r="F39" s="753">
        <v>118.55999999999999</v>
      </c>
    </row>
    <row r="40" spans="1:6" ht="14.4" customHeight="1" x14ac:dyDescent="0.3">
      <c r="A40" s="776" t="s">
        <v>990</v>
      </c>
      <c r="B40" s="752"/>
      <c r="C40" s="766">
        <v>0</v>
      </c>
      <c r="D40" s="752">
        <v>136.47</v>
      </c>
      <c r="E40" s="766">
        <v>1</v>
      </c>
      <c r="F40" s="753">
        <v>136.47</v>
      </c>
    </row>
    <row r="41" spans="1:6" ht="14.4" customHeight="1" x14ac:dyDescent="0.3">
      <c r="A41" s="776" t="s">
        <v>991</v>
      </c>
      <c r="B41" s="752"/>
      <c r="C41" s="766">
        <v>0</v>
      </c>
      <c r="D41" s="752">
        <v>70.40000000000002</v>
      </c>
      <c r="E41" s="766">
        <v>1</v>
      </c>
      <c r="F41" s="753">
        <v>70.40000000000002</v>
      </c>
    </row>
    <row r="42" spans="1:6" ht="14.4" customHeight="1" x14ac:dyDescent="0.3">
      <c r="A42" s="776" t="s">
        <v>992</v>
      </c>
      <c r="B42" s="752"/>
      <c r="C42" s="766">
        <v>0</v>
      </c>
      <c r="D42" s="752">
        <v>406.19999999999993</v>
      </c>
      <c r="E42" s="766">
        <v>1</v>
      </c>
      <c r="F42" s="753">
        <v>406.19999999999993</v>
      </c>
    </row>
    <row r="43" spans="1:6" ht="14.4" customHeight="1" x14ac:dyDescent="0.3">
      <c r="A43" s="776" t="s">
        <v>993</v>
      </c>
      <c r="B43" s="752"/>
      <c r="C43" s="766">
        <v>0</v>
      </c>
      <c r="D43" s="752">
        <v>278.96000000000004</v>
      </c>
      <c r="E43" s="766">
        <v>1</v>
      </c>
      <c r="F43" s="753">
        <v>278.96000000000004</v>
      </c>
    </row>
    <row r="44" spans="1:6" ht="14.4" customHeight="1" x14ac:dyDescent="0.3">
      <c r="A44" s="776" t="s">
        <v>994</v>
      </c>
      <c r="B44" s="752"/>
      <c r="C44" s="766">
        <v>0</v>
      </c>
      <c r="D44" s="752">
        <v>246.36</v>
      </c>
      <c r="E44" s="766">
        <v>1</v>
      </c>
      <c r="F44" s="753">
        <v>246.36</v>
      </c>
    </row>
    <row r="45" spans="1:6" ht="14.4" customHeight="1" x14ac:dyDescent="0.3">
      <c r="A45" s="776" t="s">
        <v>995</v>
      </c>
      <c r="B45" s="752"/>
      <c r="C45" s="766">
        <v>0</v>
      </c>
      <c r="D45" s="752">
        <v>442.04999999999995</v>
      </c>
      <c r="E45" s="766">
        <v>1</v>
      </c>
      <c r="F45" s="753">
        <v>442.04999999999995</v>
      </c>
    </row>
    <row r="46" spans="1:6" ht="14.4" customHeight="1" x14ac:dyDescent="0.3">
      <c r="A46" s="776" t="s">
        <v>996</v>
      </c>
      <c r="B46" s="752"/>
      <c r="C46" s="766">
        <v>0</v>
      </c>
      <c r="D46" s="752">
        <v>2522.85</v>
      </c>
      <c r="E46" s="766">
        <v>1</v>
      </c>
      <c r="F46" s="753">
        <v>2522.85</v>
      </c>
    </row>
    <row r="47" spans="1:6" ht="14.4" customHeight="1" x14ac:dyDescent="0.3">
      <c r="A47" s="776" t="s">
        <v>997</v>
      </c>
      <c r="B47" s="752"/>
      <c r="C47" s="766">
        <v>0</v>
      </c>
      <c r="D47" s="752">
        <v>49.38</v>
      </c>
      <c r="E47" s="766">
        <v>1</v>
      </c>
      <c r="F47" s="753">
        <v>49.38</v>
      </c>
    </row>
    <row r="48" spans="1:6" ht="14.4" customHeight="1" thickBot="1" x14ac:dyDescent="0.35">
      <c r="A48" s="777" t="s">
        <v>998</v>
      </c>
      <c r="B48" s="768"/>
      <c r="C48" s="769">
        <v>0</v>
      </c>
      <c r="D48" s="768">
        <v>658.29999999999984</v>
      </c>
      <c r="E48" s="769">
        <v>1</v>
      </c>
      <c r="F48" s="770">
        <v>658.29999999999984</v>
      </c>
    </row>
    <row r="49" spans="1:6" ht="14.4" customHeight="1" thickBot="1" x14ac:dyDescent="0.35">
      <c r="A49" s="771" t="s">
        <v>3</v>
      </c>
      <c r="B49" s="772"/>
      <c r="C49" s="773">
        <v>0</v>
      </c>
      <c r="D49" s="772">
        <v>93048.067000000025</v>
      </c>
      <c r="E49" s="773">
        <v>1</v>
      </c>
      <c r="F49" s="774">
        <v>93048.067000000025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471.8</v>
      </c>
      <c r="J3" s="47">
        <f>SUBTOTAL(9,J6:J1048576)</f>
        <v>93048.067000000054</v>
      </c>
      <c r="K3" s="48">
        <f>IF(M3=0,0,J3/M3)</f>
        <v>1</v>
      </c>
      <c r="L3" s="47">
        <f>SUBTOTAL(9,L6:L1048576)</f>
        <v>471.8</v>
      </c>
      <c r="M3" s="49">
        <f>SUBTOTAL(9,M6:M1048576)</f>
        <v>93048.067000000054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578</v>
      </c>
      <c r="B6" s="741" t="s">
        <v>999</v>
      </c>
      <c r="C6" s="741" t="s">
        <v>1000</v>
      </c>
      <c r="D6" s="741" t="s">
        <v>639</v>
      </c>
      <c r="E6" s="741" t="s">
        <v>1001</v>
      </c>
      <c r="F6" s="745"/>
      <c r="G6" s="745"/>
      <c r="H6" s="765">
        <v>0</v>
      </c>
      <c r="I6" s="745">
        <v>4</v>
      </c>
      <c r="J6" s="745">
        <v>66.320000000000007</v>
      </c>
      <c r="K6" s="765">
        <v>1</v>
      </c>
      <c r="L6" s="745">
        <v>4</v>
      </c>
      <c r="M6" s="746">
        <v>66.320000000000007</v>
      </c>
    </row>
    <row r="7" spans="1:13" ht="14.4" customHeight="1" x14ac:dyDescent="0.3">
      <c r="A7" s="747" t="s">
        <v>578</v>
      </c>
      <c r="B7" s="748" t="s">
        <v>1002</v>
      </c>
      <c r="C7" s="748" t="s">
        <v>1003</v>
      </c>
      <c r="D7" s="748" t="s">
        <v>1004</v>
      </c>
      <c r="E7" s="748" t="s">
        <v>1005</v>
      </c>
      <c r="F7" s="752"/>
      <c r="G7" s="752"/>
      <c r="H7" s="766">
        <v>0</v>
      </c>
      <c r="I7" s="752">
        <v>1</v>
      </c>
      <c r="J7" s="752">
        <v>92.43</v>
      </c>
      <c r="K7" s="766">
        <v>1</v>
      </c>
      <c r="L7" s="752">
        <v>1</v>
      </c>
      <c r="M7" s="753">
        <v>92.43</v>
      </c>
    </row>
    <row r="8" spans="1:13" ht="14.4" customHeight="1" x14ac:dyDescent="0.3">
      <c r="A8" s="747" t="s">
        <v>578</v>
      </c>
      <c r="B8" s="748" t="s">
        <v>1006</v>
      </c>
      <c r="C8" s="748" t="s">
        <v>1007</v>
      </c>
      <c r="D8" s="748" t="s">
        <v>1008</v>
      </c>
      <c r="E8" s="748" t="s">
        <v>1009</v>
      </c>
      <c r="F8" s="752"/>
      <c r="G8" s="752"/>
      <c r="H8" s="766">
        <v>0</v>
      </c>
      <c r="I8" s="752">
        <v>1</v>
      </c>
      <c r="J8" s="752">
        <v>137.53000000000003</v>
      </c>
      <c r="K8" s="766">
        <v>1</v>
      </c>
      <c r="L8" s="752">
        <v>1</v>
      </c>
      <c r="M8" s="753">
        <v>137.53000000000003</v>
      </c>
    </row>
    <row r="9" spans="1:13" ht="14.4" customHeight="1" x14ac:dyDescent="0.3">
      <c r="A9" s="747" t="s">
        <v>578</v>
      </c>
      <c r="B9" s="748" t="s">
        <v>1010</v>
      </c>
      <c r="C9" s="748" t="s">
        <v>1011</v>
      </c>
      <c r="D9" s="748" t="s">
        <v>678</v>
      </c>
      <c r="E9" s="748" t="s">
        <v>1012</v>
      </c>
      <c r="F9" s="752"/>
      <c r="G9" s="752"/>
      <c r="H9" s="766">
        <v>0</v>
      </c>
      <c r="I9" s="752">
        <v>9</v>
      </c>
      <c r="J9" s="752">
        <v>29700</v>
      </c>
      <c r="K9" s="766">
        <v>1</v>
      </c>
      <c r="L9" s="752">
        <v>9</v>
      </c>
      <c r="M9" s="753">
        <v>29700</v>
      </c>
    </row>
    <row r="10" spans="1:13" ht="14.4" customHeight="1" x14ac:dyDescent="0.3">
      <c r="A10" s="747" t="s">
        <v>578</v>
      </c>
      <c r="B10" s="748" t="s">
        <v>1010</v>
      </c>
      <c r="C10" s="748" t="s">
        <v>1013</v>
      </c>
      <c r="D10" s="748" t="s">
        <v>680</v>
      </c>
      <c r="E10" s="748" t="s">
        <v>1014</v>
      </c>
      <c r="F10" s="752"/>
      <c r="G10" s="752"/>
      <c r="H10" s="766">
        <v>0</v>
      </c>
      <c r="I10" s="752">
        <v>12</v>
      </c>
      <c r="J10" s="752">
        <v>7567.92</v>
      </c>
      <c r="K10" s="766">
        <v>1</v>
      </c>
      <c r="L10" s="752">
        <v>12</v>
      </c>
      <c r="M10" s="753">
        <v>7567.92</v>
      </c>
    </row>
    <row r="11" spans="1:13" ht="14.4" customHeight="1" x14ac:dyDescent="0.3">
      <c r="A11" s="747" t="s">
        <v>578</v>
      </c>
      <c r="B11" s="748" t="s">
        <v>1010</v>
      </c>
      <c r="C11" s="748" t="s">
        <v>1015</v>
      </c>
      <c r="D11" s="748" t="s">
        <v>680</v>
      </c>
      <c r="E11" s="748" t="s">
        <v>1016</v>
      </c>
      <c r="F11" s="752"/>
      <c r="G11" s="752"/>
      <c r="H11" s="766">
        <v>0</v>
      </c>
      <c r="I11" s="752">
        <v>3</v>
      </c>
      <c r="J11" s="752">
        <v>1226.8500000000004</v>
      </c>
      <c r="K11" s="766">
        <v>1</v>
      </c>
      <c r="L11" s="752">
        <v>3</v>
      </c>
      <c r="M11" s="753">
        <v>1226.8500000000004</v>
      </c>
    </row>
    <row r="12" spans="1:13" ht="14.4" customHeight="1" x14ac:dyDescent="0.3">
      <c r="A12" s="747" t="s">
        <v>578</v>
      </c>
      <c r="B12" s="748" t="s">
        <v>1017</v>
      </c>
      <c r="C12" s="748" t="s">
        <v>1018</v>
      </c>
      <c r="D12" s="748" t="s">
        <v>683</v>
      </c>
      <c r="E12" s="748" t="s">
        <v>684</v>
      </c>
      <c r="F12" s="752"/>
      <c r="G12" s="752"/>
      <c r="H12" s="766">
        <v>0</v>
      </c>
      <c r="I12" s="752">
        <v>2</v>
      </c>
      <c r="J12" s="752">
        <v>80.780000000000015</v>
      </c>
      <c r="K12" s="766">
        <v>1</v>
      </c>
      <c r="L12" s="752">
        <v>2</v>
      </c>
      <c r="M12" s="753">
        <v>80.780000000000015</v>
      </c>
    </row>
    <row r="13" spans="1:13" ht="14.4" customHeight="1" x14ac:dyDescent="0.3">
      <c r="A13" s="747" t="s">
        <v>578</v>
      </c>
      <c r="B13" s="748" t="s">
        <v>1019</v>
      </c>
      <c r="C13" s="748" t="s">
        <v>1020</v>
      </c>
      <c r="D13" s="748" t="s">
        <v>620</v>
      </c>
      <c r="E13" s="748" t="s">
        <v>621</v>
      </c>
      <c r="F13" s="752"/>
      <c r="G13" s="752"/>
      <c r="H13" s="766">
        <v>0</v>
      </c>
      <c r="I13" s="752">
        <v>1</v>
      </c>
      <c r="J13" s="752">
        <v>204.89000000000004</v>
      </c>
      <c r="K13" s="766">
        <v>1</v>
      </c>
      <c r="L13" s="752">
        <v>1</v>
      </c>
      <c r="M13" s="753">
        <v>204.89000000000004</v>
      </c>
    </row>
    <row r="14" spans="1:13" ht="14.4" customHeight="1" x14ac:dyDescent="0.3">
      <c r="A14" s="747" t="s">
        <v>578</v>
      </c>
      <c r="B14" s="748" t="s">
        <v>1021</v>
      </c>
      <c r="C14" s="748" t="s">
        <v>1022</v>
      </c>
      <c r="D14" s="748" t="s">
        <v>1023</v>
      </c>
      <c r="E14" s="748" t="s">
        <v>1024</v>
      </c>
      <c r="F14" s="752"/>
      <c r="G14" s="752"/>
      <c r="H14" s="766">
        <v>0</v>
      </c>
      <c r="I14" s="752">
        <v>1</v>
      </c>
      <c r="J14" s="752">
        <v>26.470000000000006</v>
      </c>
      <c r="K14" s="766">
        <v>1</v>
      </c>
      <c r="L14" s="752">
        <v>1</v>
      </c>
      <c r="M14" s="753">
        <v>26.470000000000006</v>
      </c>
    </row>
    <row r="15" spans="1:13" ht="14.4" customHeight="1" x14ac:dyDescent="0.3">
      <c r="A15" s="747" t="s">
        <v>578</v>
      </c>
      <c r="B15" s="748" t="s">
        <v>1021</v>
      </c>
      <c r="C15" s="748" t="s">
        <v>1025</v>
      </c>
      <c r="D15" s="748" t="s">
        <v>1023</v>
      </c>
      <c r="E15" s="748" t="s">
        <v>1026</v>
      </c>
      <c r="F15" s="752"/>
      <c r="G15" s="752"/>
      <c r="H15" s="766">
        <v>0</v>
      </c>
      <c r="I15" s="752">
        <v>1</v>
      </c>
      <c r="J15" s="752">
        <v>26.150000000000006</v>
      </c>
      <c r="K15" s="766">
        <v>1</v>
      </c>
      <c r="L15" s="752">
        <v>1</v>
      </c>
      <c r="M15" s="753">
        <v>26.150000000000006</v>
      </c>
    </row>
    <row r="16" spans="1:13" ht="14.4" customHeight="1" x14ac:dyDescent="0.3">
      <c r="A16" s="747" t="s">
        <v>578</v>
      </c>
      <c r="B16" s="748" t="s">
        <v>1027</v>
      </c>
      <c r="C16" s="748" t="s">
        <v>1028</v>
      </c>
      <c r="D16" s="748" t="s">
        <v>763</v>
      </c>
      <c r="E16" s="748" t="s">
        <v>1026</v>
      </c>
      <c r="F16" s="752"/>
      <c r="G16" s="752"/>
      <c r="H16" s="766">
        <v>0</v>
      </c>
      <c r="I16" s="752">
        <v>1</v>
      </c>
      <c r="J16" s="752">
        <v>86.08</v>
      </c>
      <c r="K16" s="766">
        <v>1</v>
      </c>
      <c r="L16" s="752">
        <v>1</v>
      </c>
      <c r="M16" s="753">
        <v>86.08</v>
      </c>
    </row>
    <row r="17" spans="1:13" ht="14.4" customHeight="1" x14ac:dyDescent="0.3">
      <c r="A17" s="747" t="s">
        <v>578</v>
      </c>
      <c r="B17" s="748" t="s">
        <v>1029</v>
      </c>
      <c r="C17" s="748" t="s">
        <v>1030</v>
      </c>
      <c r="D17" s="748" t="s">
        <v>1031</v>
      </c>
      <c r="E17" s="748" t="s">
        <v>1032</v>
      </c>
      <c r="F17" s="752"/>
      <c r="G17" s="752"/>
      <c r="H17" s="766">
        <v>0</v>
      </c>
      <c r="I17" s="752">
        <v>2</v>
      </c>
      <c r="J17" s="752">
        <v>23.680000000000003</v>
      </c>
      <c r="K17" s="766">
        <v>1</v>
      </c>
      <c r="L17" s="752">
        <v>2</v>
      </c>
      <c r="M17" s="753">
        <v>23.680000000000003</v>
      </c>
    </row>
    <row r="18" spans="1:13" ht="14.4" customHeight="1" x14ac:dyDescent="0.3">
      <c r="A18" s="747" t="s">
        <v>578</v>
      </c>
      <c r="B18" s="748" t="s">
        <v>1029</v>
      </c>
      <c r="C18" s="748" t="s">
        <v>1033</v>
      </c>
      <c r="D18" s="748" t="s">
        <v>1031</v>
      </c>
      <c r="E18" s="748" t="s">
        <v>1034</v>
      </c>
      <c r="F18" s="752"/>
      <c r="G18" s="752"/>
      <c r="H18" s="766">
        <v>0</v>
      </c>
      <c r="I18" s="752">
        <v>1</v>
      </c>
      <c r="J18" s="752">
        <v>30.179999999999996</v>
      </c>
      <c r="K18" s="766">
        <v>1</v>
      </c>
      <c r="L18" s="752">
        <v>1</v>
      </c>
      <c r="M18" s="753">
        <v>30.179999999999996</v>
      </c>
    </row>
    <row r="19" spans="1:13" ht="14.4" customHeight="1" x14ac:dyDescent="0.3">
      <c r="A19" s="747" t="s">
        <v>578</v>
      </c>
      <c r="B19" s="748" t="s">
        <v>1035</v>
      </c>
      <c r="C19" s="748" t="s">
        <v>1036</v>
      </c>
      <c r="D19" s="748" t="s">
        <v>730</v>
      </c>
      <c r="E19" s="748" t="s">
        <v>1037</v>
      </c>
      <c r="F19" s="752"/>
      <c r="G19" s="752"/>
      <c r="H19" s="766">
        <v>0</v>
      </c>
      <c r="I19" s="752">
        <v>1</v>
      </c>
      <c r="J19" s="752">
        <v>19.009999999999998</v>
      </c>
      <c r="K19" s="766">
        <v>1</v>
      </c>
      <c r="L19" s="752">
        <v>1</v>
      </c>
      <c r="M19" s="753">
        <v>19.009999999999998</v>
      </c>
    </row>
    <row r="20" spans="1:13" ht="14.4" customHeight="1" x14ac:dyDescent="0.3">
      <c r="A20" s="747" t="s">
        <v>578</v>
      </c>
      <c r="B20" s="748" t="s">
        <v>1038</v>
      </c>
      <c r="C20" s="748" t="s">
        <v>1039</v>
      </c>
      <c r="D20" s="748" t="s">
        <v>1040</v>
      </c>
      <c r="E20" s="748" t="s">
        <v>1041</v>
      </c>
      <c r="F20" s="752"/>
      <c r="G20" s="752"/>
      <c r="H20" s="766">
        <v>0</v>
      </c>
      <c r="I20" s="752">
        <v>1</v>
      </c>
      <c r="J20" s="752">
        <v>34.689999999999991</v>
      </c>
      <c r="K20" s="766">
        <v>1</v>
      </c>
      <c r="L20" s="752">
        <v>1</v>
      </c>
      <c r="M20" s="753">
        <v>34.689999999999991</v>
      </c>
    </row>
    <row r="21" spans="1:13" ht="14.4" customHeight="1" x14ac:dyDescent="0.3">
      <c r="A21" s="747" t="s">
        <v>578</v>
      </c>
      <c r="B21" s="748" t="s">
        <v>1038</v>
      </c>
      <c r="C21" s="748" t="s">
        <v>1042</v>
      </c>
      <c r="D21" s="748" t="s">
        <v>1040</v>
      </c>
      <c r="E21" s="748" t="s">
        <v>1043</v>
      </c>
      <c r="F21" s="752"/>
      <c r="G21" s="752"/>
      <c r="H21" s="766">
        <v>0</v>
      </c>
      <c r="I21" s="752">
        <v>1</v>
      </c>
      <c r="J21" s="752">
        <v>209.29999999999993</v>
      </c>
      <c r="K21" s="766">
        <v>1</v>
      </c>
      <c r="L21" s="752">
        <v>1</v>
      </c>
      <c r="M21" s="753">
        <v>209.29999999999993</v>
      </c>
    </row>
    <row r="22" spans="1:13" ht="14.4" customHeight="1" x14ac:dyDescent="0.3">
      <c r="A22" s="747" t="s">
        <v>578</v>
      </c>
      <c r="B22" s="748" t="s">
        <v>1044</v>
      </c>
      <c r="C22" s="748" t="s">
        <v>1045</v>
      </c>
      <c r="D22" s="748" t="s">
        <v>1046</v>
      </c>
      <c r="E22" s="748" t="s">
        <v>1047</v>
      </c>
      <c r="F22" s="752"/>
      <c r="G22" s="752"/>
      <c r="H22" s="766">
        <v>0</v>
      </c>
      <c r="I22" s="752">
        <v>1</v>
      </c>
      <c r="J22" s="752">
        <v>314.27</v>
      </c>
      <c r="K22" s="766">
        <v>1</v>
      </c>
      <c r="L22" s="752">
        <v>1</v>
      </c>
      <c r="M22" s="753">
        <v>314.27</v>
      </c>
    </row>
    <row r="23" spans="1:13" ht="14.4" customHeight="1" x14ac:dyDescent="0.3">
      <c r="A23" s="747" t="s">
        <v>578</v>
      </c>
      <c r="B23" s="748" t="s">
        <v>1048</v>
      </c>
      <c r="C23" s="748" t="s">
        <v>1049</v>
      </c>
      <c r="D23" s="748" t="s">
        <v>1050</v>
      </c>
      <c r="E23" s="748" t="s">
        <v>1051</v>
      </c>
      <c r="F23" s="752"/>
      <c r="G23" s="752"/>
      <c r="H23" s="766">
        <v>0</v>
      </c>
      <c r="I23" s="752">
        <v>1</v>
      </c>
      <c r="J23" s="752">
        <v>49.38</v>
      </c>
      <c r="K23" s="766">
        <v>1</v>
      </c>
      <c r="L23" s="752">
        <v>1</v>
      </c>
      <c r="M23" s="753">
        <v>49.38</v>
      </c>
    </row>
    <row r="24" spans="1:13" ht="14.4" customHeight="1" x14ac:dyDescent="0.3">
      <c r="A24" s="747" t="s">
        <v>578</v>
      </c>
      <c r="B24" s="748" t="s">
        <v>1052</v>
      </c>
      <c r="C24" s="748" t="s">
        <v>1053</v>
      </c>
      <c r="D24" s="748" t="s">
        <v>1054</v>
      </c>
      <c r="E24" s="748" t="s">
        <v>1055</v>
      </c>
      <c r="F24" s="752"/>
      <c r="G24" s="752"/>
      <c r="H24" s="766">
        <v>0</v>
      </c>
      <c r="I24" s="752">
        <v>1</v>
      </c>
      <c r="J24" s="752">
        <v>110.23000000000002</v>
      </c>
      <c r="K24" s="766">
        <v>1</v>
      </c>
      <c r="L24" s="752">
        <v>1</v>
      </c>
      <c r="M24" s="753">
        <v>110.23000000000002</v>
      </c>
    </row>
    <row r="25" spans="1:13" ht="14.4" customHeight="1" x14ac:dyDescent="0.3">
      <c r="A25" s="747" t="s">
        <v>578</v>
      </c>
      <c r="B25" s="748" t="s">
        <v>1056</v>
      </c>
      <c r="C25" s="748" t="s">
        <v>1057</v>
      </c>
      <c r="D25" s="748" t="s">
        <v>1058</v>
      </c>
      <c r="E25" s="748" t="s">
        <v>1059</v>
      </c>
      <c r="F25" s="752"/>
      <c r="G25" s="752"/>
      <c r="H25" s="766">
        <v>0</v>
      </c>
      <c r="I25" s="752">
        <v>4</v>
      </c>
      <c r="J25" s="752">
        <v>1834.8</v>
      </c>
      <c r="K25" s="766">
        <v>1</v>
      </c>
      <c r="L25" s="752">
        <v>4</v>
      </c>
      <c r="M25" s="753">
        <v>1834.8</v>
      </c>
    </row>
    <row r="26" spans="1:13" ht="14.4" customHeight="1" x14ac:dyDescent="0.3">
      <c r="A26" s="747" t="s">
        <v>578</v>
      </c>
      <c r="B26" s="748" t="s">
        <v>1060</v>
      </c>
      <c r="C26" s="748" t="s">
        <v>1061</v>
      </c>
      <c r="D26" s="748" t="s">
        <v>1062</v>
      </c>
      <c r="E26" s="748" t="s">
        <v>1063</v>
      </c>
      <c r="F26" s="752"/>
      <c r="G26" s="752"/>
      <c r="H26" s="766">
        <v>0</v>
      </c>
      <c r="I26" s="752">
        <v>2</v>
      </c>
      <c r="J26" s="752">
        <v>253.88000000000005</v>
      </c>
      <c r="K26" s="766">
        <v>1</v>
      </c>
      <c r="L26" s="752">
        <v>2</v>
      </c>
      <c r="M26" s="753">
        <v>253.88000000000005</v>
      </c>
    </row>
    <row r="27" spans="1:13" ht="14.4" customHeight="1" x14ac:dyDescent="0.3">
      <c r="A27" s="747" t="s">
        <v>578</v>
      </c>
      <c r="B27" s="748" t="s">
        <v>1064</v>
      </c>
      <c r="C27" s="748" t="s">
        <v>1065</v>
      </c>
      <c r="D27" s="748" t="s">
        <v>1066</v>
      </c>
      <c r="E27" s="748" t="s">
        <v>1067</v>
      </c>
      <c r="F27" s="752"/>
      <c r="G27" s="752"/>
      <c r="H27" s="766">
        <v>0</v>
      </c>
      <c r="I27" s="752">
        <v>2</v>
      </c>
      <c r="J27" s="752">
        <v>1837</v>
      </c>
      <c r="K27" s="766">
        <v>1</v>
      </c>
      <c r="L27" s="752">
        <v>2</v>
      </c>
      <c r="M27" s="753">
        <v>1837</v>
      </c>
    </row>
    <row r="28" spans="1:13" ht="14.4" customHeight="1" x14ac:dyDescent="0.3">
      <c r="A28" s="747" t="s">
        <v>578</v>
      </c>
      <c r="B28" s="748" t="s">
        <v>1068</v>
      </c>
      <c r="C28" s="748" t="s">
        <v>1069</v>
      </c>
      <c r="D28" s="748" t="s">
        <v>1070</v>
      </c>
      <c r="E28" s="748" t="s">
        <v>1071</v>
      </c>
      <c r="F28" s="752"/>
      <c r="G28" s="752"/>
      <c r="H28" s="766">
        <v>0</v>
      </c>
      <c r="I28" s="752">
        <v>8</v>
      </c>
      <c r="J28" s="752">
        <v>330.64000000000004</v>
      </c>
      <c r="K28" s="766">
        <v>1</v>
      </c>
      <c r="L28" s="752">
        <v>8</v>
      </c>
      <c r="M28" s="753">
        <v>330.64000000000004</v>
      </c>
    </row>
    <row r="29" spans="1:13" ht="14.4" customHeight="1" x14ac:dyDescent="0.3">
      <c r="A29" s="747" t="s">
        <v>578</v>
      </c>
      <c r="B29" s="748" t="s">
        <v>1072</v>
      </c>
      <c r="C29" s="748" t="s">
        <v>1073</v>
      </c>
      <c r="D29" s="748" t="s">
        <v>1074</v>
      </c>
      <c r="E29" s="748" t="s">
        <v>1075</v>
      </c>
      <c r="F29" s="752"/>
      <c r="G29" s="752"/>
      <c r="H29" s="766">
        <v>0</v>
      </c>
      <c r="I29" s="752">
        <v>8.5</v>
      </c>
      <c r="J29" s="752">
        <v>1309</v>
      </c>
      <c r="K29" s="766">
        <v>1</v>
      </c>
      <c r="L29" s="752">
        <v>8.5</v>
      </c>
      <c r="M29" s="753">
        <v>1309</v>
      </c>
    </row>
    <row r="30" spans="1:13" ht="14.4" customHeight="1" x14ac:dyDescent="0.3">
      <c r="A30" s="747" t="s">
        <v>578</v>
      </c>
      <c r="B30" s="748" t="s">
        <v>1072</v>
      </c>
      <c r="C30" s="748" t="s">
        <v>1076</v>
      </c>
      <c r="D30" s="748" t="s">
        <v>1074</v>
      </c>
      <c r="E30" s="748" t="s">
        <v>1077</v>
      </c>
      <c r="F30" s="752"/>
      <c r="G30" s="752"/>
      <c r="H30" s="766">
        <v>0</v>
      </c>
      <c r="I30" s="752">
        <v>20.699999999999996</v>
      </c>
      <c r="J30" s="752">
        <v>5442.0299999999988</v>
      </c>
      <c r="K30" s="766">
        <v>1</v>
      </c>
      <c r="L30" s="752">
        <v>20.699999999999996</v>
      </c>
      <c r="M30" s="753">
        <v>5442.0299999999988</v>
      </c>
    </row>
    <row r="31" spans="1:13" ht="14.4" customHeight="1" x14ac:dyDescent="0.3">
      <c r="A31" s="747" t="s">
        <v>578</v>
      </c>
      <c r="B31" s="748" t="s">
        <v>1078</v>
      </c>
      <c r="C31" s="748" t="s">
        <v>1079</v>
      </c>
      <c r="D31" s="748" t="s">
        <v>1080</v>
      </c>
      <c r="E31" s="748" t="s">
        <v>1081</v>
      </c>
      <c r="F31" s="752"/>
      <c r="G31" s="752"/>
      <c r="H31" s="766">
        <v>0</v>
      </c>
      <c r="I31" s="752">
        <v>15</v>
      </c>
      <c r="J31" s="752">
        <v>793.2</v>
      </c>
      <c r="K31" s="766">
        <v>1</v>
      </c>
      <c r="L31" s="752">
        <v>15</v>
      </c>
      <c r="M31" s="753">
        <v>793.2</v>
      </c>
    </row>
    <row r="32" spans="1:13" ht="14.4" customHeight="1" x14ac:dyDescent="0.3">
      <c r="A32" s="747" t="s">
        <v>578</v>
      </c>
      <c r="B32" s="748" t="s">
        <v>1082</v>
      </c>
      <c r="C32" s="748" t="s">
        <v>1083</v>
      </c>
      <c r="D32" s="748" t="s">
        <v>1084</v>
      </c>
      <c r="E32" s="748" t="s">
        <v>1085</v>
      </c>
      <c r="F32" s="752"/>
      <c r="G32" s="752"/>
      <c r="H32" s="766">
        <v>0</v>
      </c>
      <c r="I32" s="752">
        <v>3.5</v>
      </c>
      <c r="J32" s="752">
        <v>1291.395</v>
      </c>
      <c r="K32" s="766">
        <v>1</v>
      </c>
      <c r="L32" s="752">
        <v>3.5</v>
      </c>
      <c r="M32" s="753">
        <v>1291.395</v>
      </c>
    </row>
    <row r="33" spans="1:13" ht="14.4" customHeight="1" x14ac:dyDescent="0.3">
      <c r="A33" s="747" t="s">
        <v>578</v>
      </c>
      <c r="B33" s="748" t="s">
        <v>1086</v>
      </c>
      <c r="C33" s="748" t="s">
        <v>1087</v>
      </c>
      <c r="D33" s="748" t="s">
        <v>747</v>
      </c>
      <c r="E33" s="748" t="s">
        <v>749</v>
      </c>
      <c r="F33" s="752"/>
      <c r="G33" s="752"/>
      <c r="H33" s="766">
        <v>0</v>
      </c>
      <c r="I33" s="752">
        <v>40</v>
      </c>
      <c r="J33" s="752">
        <v>1338.8</v>
      </c>
      <c r="K33" s="766">
        <v>1</v>
      </c>
      <c r="L33" s="752">
        <v>40</v>
      </c>
      <c r="M33" s="753">
        <v>1338.8</v>
      </c>
    </row>
    <row r="34" spans="1:13" ht="14.4" customHeight="1" x14ac:dyDescent="0.3">
      <c r="A34" s="747" t="s">
        <v>578</v>
      </c>
      <c r="B34" s="748" t="s">
        <v>1086</v>
      </c>
      <c r="C34" s="748" t="s">
        <v>1088</v>
      </c>
      <c r="D34" s="748" t="s">
        <v>747</v>
      </c>
      <c r="E34" s="748" t="s">
        <v>1089</v>
      </c>
      <c r="F34" s="752"/>
      <c r="G34" s="752"/>
      <c r="H34" s="766">
        <v>0</v>
      </c>
      <c r="I34" s="752">
        <v>47</v>
      </c>
      <c r="J34" s="752">
        <v>2380.2800000000007</v>
      </c>
      <c r="K34" s="766">
        <v>1</v>
      </c>
      <c r="L34" s="752">
        <v>47</v>
      </c>
      <c r="M34" s="753">
        <v>2380.2800000000007</v>
      </c>
    </row>
    <row r="35" spans="1:13" ht="14.4" customHeight="1" x14ac:dyDescent="0.3">
      <c r="A35" s="747" t="s">
        <v>578</v>
      </c>
      <c r="B35" s="748" t="s">
        <v>1086</v>
      </c>
      <c r="C35" s="748" t="s">
        <v>1090</v>
      </c>
      <c r="D35" s="748" t="s">
        <v>747</v>
      </c>
      <c r="E35" s="748" t="s">
        <v>1091</v>
      </c>
      <c r="F35" s="752"/>
      <c r="G35" s="752"/>
      <c r="H35" s="766">
        <v>0</v>
      </c>
      <c r="I35" s="752">
        <v>3</v>
      </c>
      <c r="J35" s="752">
        <v>151.92000000000002</v>
      </c>
      <c r="K35" s="766">
        <v>1</v>
      </c>
      <c r="L35" s="752">
        <v>3</v>
      </c>
      <c r="M35" s="753">
        <v>151.92000000000002</v>
      </c>
    </row>
    <row r="36" spans="1:13" ht="14.4" customHeight="1" x14ac:dyDescent="0.3">
      <c r="A36" s="747" t="s">
        <v>578</v>
      </c>
      <c r="B36" s="748" t="s">
        <v>1092</v>
      </c>
      <c r="C36" s="748" t="s">
        <v>1093</v>
      </c>
      <c r="D36" s="748" t="s">
        <v>1094</v>
      </c>
      <c r="E36" s="748" t="s">
        <v>1095</v>
      </c>
      <c r="F36" s="752"/>
      <c r="G36" s="752"/>
      <c r="H36" s="766">
        <v>0</v>
      </c>
      <c r="I36" s="752">
        <v>9</v>
      </c>
      <c r="J36" s="752">
        <v>2029.5</v>
      </c>
      <c r="K36" s="766">
        <v>1</v>
      </c>
      <c r="L36" s="752">
        <v>9</v>
      </c>
      <c r="M36" s="753">
        <v>2029.5</v>
      </c>
    </row>
    <row r="37" spans="1:13" ht="14.4" customHeight="1" x14ac:dyDescent="0.3">
      <c r="A37" s="747" t="s">
        <v>578</v>
      </c>
      <c r="B37" s="748" t="s">
        <v>1096</v>
      </c>
      <c r="C37" s="748" t="s">
        <v>1097</v>
      </c>
      <c r="D37" s="748" t="s">
        <v>1098</v>
      </c>
      <c r="E37" s="748" t="s">
        <v>1099</v>
      </c>
      <c r="F37" s="752"/>
      <c r="G37" s="752"/>
      <c r="H37" s="766">
        <v>0</v>
      </c>
      <c r="I37" s="752">
        <v>13</v>
      </c>
      <c r="J37" s="752">
        <v>118.55999999999999</v>
      </c>
      <c r="K37" s="766">
        <v>1</v>
      </c>
      <c r="L37" s="752">
        <v>13</v>
      </c>
      <c r="M37" s="753">
        <v>118.55999999999999</v>
      </c>
    </row>
    <row r="38" spans="1:13" ht="14.4" customHeight="1" x14ac:dyDescent="0.3">
      <c r="A38" s="747" t="s">
        <v>578</v>
      </c>
      <c r="B38" s="748" t="s">
        <v>1100</v>
      </c>
      <c r="C38" s="748" t="s">
        <v>1101</v>
      </c>
      <c r="D38" s="748" t="s">
        <v>803</v>
      </c>
      <c r="E38" s="748" t="s">
        <v>1102</v>
      </c>
      <c r="F38" s="752"/>
      <c r="G38" s="752"/>
      <c r="H38" s="766">
        <v>0</v>
      </c>
      <c r="I38" s="752">
        <v>3</v>
      </c>
      <c r="J38" s="752">
        <v>136.47</v>
      </c>
      <c r="K38" s="766">
        <v>1</v>
      </c>
      <c r="L38" s="752">
        <v>3</v>
      </c>
      <c r="M38" s="753">
        <v>136.47</v>
      </c>
    </row>
    <row r="39" spans="1:13" ht="14.4" customHeight="1" x14ac:dyDescent="0.3">
      <c r="A39" s="747" t="s">
        <v>578</v>
      </c>
      <c r="B39" s="748" t="s">
        <v>1103</v>
      </c>
      <c r="C39" s="748" t="s">
        <v>1104</v>
      </c>
      <c r="D39" s="748" t="s">
        <v>604</v>
      </c>
      <c r="E39" s="748" t="s">
        <v>1105</v>
      </c>
      <c r="F39" s="752"/>
      <c r="G39" s="752"/>
      <c r="H39" s="766">
        <v>0</v>
      </c>
      <c r="I39" s="752">
        <v>9</v>
      </c>
      <c r="J39" s="752">
        <v>304.19999999999993</v>
      </c>
      <c r="K39" s="766">
        <v>1</v>
      </c>
      <c r="L39" s="752">
        <v>9</v>
      </c>
      <c r="M39" s="753">
        <v>304.19999999999993</v>
      </c>
    </row>
    <row r="40" spans="1:13" ht="14.4" customHeight="1" x14ac:dyDescent="0.3">
      <c r="A40" s="747" t="s">
        <v>578</v>
      </c>
      <c r="B40" s="748" t="s">
        <v>1106</v>
      </c>
      <c r="C40" s="748" t="s">
        <v>1107</v>
      </c>
      <c r="D40" s="748" t="s">
        <v>800</v>
      </c>
      <c r="E40" s="748" t="s">
        <v>1108</v>
      </c>
      <c r="F40" s="752"/>
      <c r="G40" s="752"/>
      <c r="H40" s="766">
        <v>0</v>
      </c>
      <c r="I40" s="752">
        <v>5</v>
      </c>
      <c r="J40" s="752">
        <v>149.25000000000003</v>
      </c>
      <c r="K40" s="766">
        <v>1</v>
      </c>
      <c r="L40" s="752">
        <v>5</v>
      </c>
      <c r="M40" s="753">
        <v>149.25000000000003</v>
      </c>
    </row>
    <row r="41" spans="1:13" ht="14.4" customHeight="1" x14ac:dyDescent="0.3">
      <c r="A41" s="747" t="s">
        <v>578</v>
      </c>
      <c r="B41" s="748" t="s">
        <v>1106</v>
      </c>
      <c r="C41" s="748" t="s">
        <v>1109</v>
      </c>
      <c r="D41" s="748" t="s">
        <v>800</v>
      </c>
      <c r="E41" s="748" t="s">
        <v>1110</v>
      </c>
      <c r="F41" s="752"/>
      <c r="G41" s="752"/>
      <c r="H41" s="766">
        <v>0</v>
      </c>
      <c r="I41" s="752">
        <v>1</v>
      </c>
      <c r="J41" s="752">
        <v>99.86</v>
      </c>
      <c r="K41" s="766">
        <v>1</v>
      </c>
      <c r="L41" s="752">
        <v>1</v>
      </c>
      <c r="M41" s="753">
        <v>99.86</v>
      </c>
    </row>
    <row r="42" spans="1:13" ht="14.4" customHeight="1" x14ac:dyDescent="0.3">
      <c r="A42" s="747" t="s">
        <v>578</v>
      </c>
      <c r="B42" s="748" t="s">
        <v>1111</v>
      </c>
      <c r="C42" s="748" t="s">
        <v>1112</v>
      </c>
      <c r="D42" s="748" t="s">
        <v>806</v>
      </c>
      <c r="E42" s="748" t="s">
        <v>807</v>
      </c>
      <c r="F42" s="752"/>
      <c r="G42" s="752"/>
      <c r="H42" s="766">
        <v>0</v>
      </c>
      <c r="I42" s="752">
        <v>2</v>
      </c>
      <c r="J42" s="752">
        <v>329.46</v>
      </c>
      <c r="K42" s="766">
        <v>1</v>
      </c>
      <c r="L42" s="752">
        <v>2</v>
      </c>
      <c r="M42" s="753">
        <v>329.46</v>
      </c>
    </row>
    <row r="43" spans="1:13" ht="14.4" customHeight="1" x14ac:dyDescent="0.3">
      <c r="A43" s="747" t="s">
        <v>583</v>
      </c>
      <c r="B43" s="748" t="s">
        <v>1113</v>
      </c>
      <c r="C43" s="748" t="s">
        <v>1114</v>
      </c>
      <c r="D43" s="748" t="s">
        <v>852</v>
      </c>
      <c r="E43" s="748" t="s">
        <v>1115</v>
      </c>
      <c r="F43" s="752"/>
      <c r="G43" s="752"/>
      <c r="H43" s="766">
        <v>0</v>
      </c>
      <c r="I43" s="752">
        <v>10</v>
      </c>
      <c r="J43" s="752">
        <v>242.6</v>
      </c>
      <c r="K43" s="766">
        <v>1</v>
      </c>
      <c r="L43" s="752">
        <v>10</v>
      </c>
      <c r="M43" s="753">
        <v>242.6</v>
      </c>
    </row>
    <row r="44" spans="1:13" ht="14.4" customHeight="1" x14ac:dyDescent="0.3">
      <c r="A44" s="747" t="s">
        <v>586</v>
      </c>
      <c r="B44" s="748" t="s">
        <v>999</v>
      </c>
      <c r="C44" s="748" t="s">
        <v>1000</v>
      </c>
      <c r="D44" s="748" t="s">
        <v>639</v>
      </c>
      <c r="E44" s="748" t="s">
        <v>1001</v>
      </c>
      <c r="F44" s="752"/>
      <c r="G44" s="752"/>
      <c r="H44" s="766">
        <v>0</v>
      </c>
      <c r="I44" s="752">
        <v>60</v>
      </c>
      <c r="J44" s="752">
        <v>994.9</v>
      </c>
      <c r="K44" s="766">
        <v>1</v>
      </c>
      <c r="L44" s="752">
        <v>60</v>
      </c>
      <c r="M44" s="753">
        <v>994.9</v>
      </c>
    </row>
    <row r="45" spans="1:13" ht="14.4" customHeight="1" x14ac:dyDescent="0.3">
      <c r="A45" s="747" t="s">
        <v>586</v>
      </c>
      <c r="B45" s="748" t="s">
        <v>1010</v>
      </c>
      <c r="C45" s="748" t="s">
        <v>1011</v>
      </c>
      <c r="D45" s="748" t="s">
        <v>678</v>
      </c>
      <c r="E45" s="748" t="s">
        <v>1012</v>
      </c>
      <c r="F45" s="752"/>
      <c r="G45" s="752"/>
      <c r="H45" s="766">
        <v>0</v>
      </c>
      <c r="I45" s="752">
        <v>4</v>
      </c>
      <c r="J45" s="752">
        <v>13200</v>
      </c>
      <c r="K45" s="766">
        <v>1</v>
      </c>
      <c r="L45" s="752">
        <v>4</v>
      </c>
      <c r="M45" s="753">
        <v>13200</v>
      </c>
    </row>
    <row r="46" spans="1:13" ht="14.4" customHeight="1" x14ac:dyDescent="0.3">
      <c r="A46" s="747" t="s">
        <v>586</v>
      </c>
      <c r="B46" s="748" t="s">
        <v>1116</v>
      </c>
      <c r="C46" s="748" t="s">
        <v>1117</v>
      </c>
      <c r="D46" s="748" t="s">
        <v>873</v>
      </c>
      <c r="E46" s="748" t="s">
        <v>1118</v>
      </c>
      <c r="F46" s="752"/>
      <c r="G46" s="752"/>
      <c r="H46" s="766">
        <v>0</v>
      </c>
      <c r="I46" s="752">
        <v>2</v>
      </c>
      <c r="J46" s="752">
        <v>256.88000000000005</v>
      </c>
      <c r="K46" s="766">
        <v>1</v>
      </c>
      <c r="L46" s="752">
        <v>2</v>
      </c>
      <c r="M46" s="753">
        <v>256.88000000000005</v>
      </c>
    </row>
    <row r="47" spans="1:13" ht="14.4" customHeight="1" x14ac:dyDescent="0.3">
      <c r="A47" s="747" t="s">
        <v>586</v>
      </c>
      <c r="B47" s="748" t="s">
        <v>1017</v>
      </c>
      <c r="C47" s="748" t="s">
        <v>1018</v>
      </c>
      <c r="D47" s="748" t="s">
        <v>683</v>
      </c>
      <c r="E47" s="748" t="s">
        <v>684</v>
      </c>
      <c r="F47" s="752"/>
      <c r="G47" s="752"/>
      <c r="H47" s="766">
        <v>0</v>
      </c>
      <c r="I47" s="752">
        <v>17</v>
      </c>
      <c r="J47" s="752">
        <v>686.63000000000011</v>
      </c>
      <c r="K47" s="766">
        <v>1</v>
      </c>
      <c r="L47" s="752">
        <v>17</v>
      </c>
      <c r="M47" s="753">
        <v>686.63000000000011</v>
      </c>
    </row>
    <row r="48" spans="1:13" ht="14.4" customHeight="1" x14ac:dyDescent="0.3">
      <c r="A48" s="747" t="s">
        <v>586</v>
      </c>
      <c r="B48" s="748" t="s">
        <v>1017</v>
      </c>
      <c r="C48" s="748" t="s">
        <v>1119</v>
      </c>
      <c r="D48" s="748" t="s">
        <v>881</v>
      </c>
      <c r="E48" s="748" t="s">
        <v>1120</v>
      </c>
      <c r="F48" s="752"/>
      <c r="G48" s="752"/>
      <c r="H48" s="766">
        <v>0</v>
      </c>
      <c r="I48" s="752">
        <v>1</v>
      </c>
      <c r="J48" s="752">
        <v>31.649999999999995</v>
      </c>
      <c r="K48" s="766">
        <v>1</v>
      </c>
      <c r="L48" s="752">
        <v>1</v>
      </c>
      <c r="M48" s="753">
        <v>31.649999999999995</v>
      </c>
    </row>
    <row r="49" spans="1:13" ht="14.4" customHeight="1" x14ac:dyDescent="0.3">
      <c r="A49" s="747" t="s">
        <v>586</v>
      </c>
      <c r="B49" s="748" t="s">
        <v>1121</v>
      </c>
      <c r="C49" s="748" t="s">
        <v>1122</v>
      </c>
      <c r="D49" s="748" t="s">
        <v>1123</v>
      </c>
      <c r="E49" s="748" t="s">
        <v>1124</v>
      </c>
      <c r="F49" s="752"/>
      <c r="G49" s="752"/>
      <c r="H49" s="766">
        <v>0</v>
      </c>
      <c r="I49" s="752">
        <v>2</v>
      </c>
      <c r="J49" s="752">
        <v>129.72000000000003</v>
      </c>
      <c r="K49" s="766">
        <v>1</v>
      </c>
      <c r="L49" s="752">
        <v>2</v>
      </c>
      <c r="M49" s="753">
        <v>129.72000000000003</v>
      </c>
    </row>
    <row r="50" spans="1:13" ht="14.4" customHeight="1" x14ac:dyDescent="0.3">
      <c r="A50" s="747" t="s">
        <v>586</v>
      </c>
      <c r="B50" s="748" t="s">
        <v>1027</v>
      </c>
      <c r="C50" s="748" t="s">
        <v>1125</v>
      </c>
      <c r="D50" s="748" t="s">
        <v>763</v>
      </c>
      <c r="E50" s="748" t="s">
        <v>1126</v>
      </c>
      <c r="F50" s="752"/>
      <c r="G50" s="752"/>
      <c r="H50" s="766">
        <v>0</v>
      </c>
      <c r="I50" s="752">
        <v>1</v>
      </c>
      <c r="J50" s="752">
        <v>219.57000000000005</v>
      </c>
      <c r="K50" s="766">
        <v>1</v>
      </c>
      <c r="L50" s="752">
        <v>1</v>
      </c>
      <c r="M50" s="753">
        <v>219.57000000000005</v>
      </c>
    </row>
    <row r="51" spans="1:13" ht="14.4" customHeight="1" x14ac:dyDescent="0.3">
      <c r="A51" s="747" t="s">
        <v>586</v>
      </c>
      <c r="B51" s="748" t="s">
        <v>1127</v>
      </c>
      <c r="C51" s="748" t="s">
        <v>1128</v>
      </c>
      <c r="D51" s="748" t="s">
        <v>1129</v>
      </c>
      <c r="E51" s="748" t="s">
        <v>1130</v>
      </c>
      <c r="F51" s="752"/>
      <c r="G51" s="752"/>
      <c r="H51" s="766">
        <v>0</v>
      </c>
      <c r="I51" s="752">
        <v>1</v>
      </c>
      <c r="J51" s="752">
        <v>58.880000000000031</v>
      </c>
      <c r="K51" s="766">
        <v>1</v>
      </c>
      <c r="L51" s="752">
        <v>1</v>
      </c>
      <c r="M51" s="753">
        <v>58.880000000000031</v>
      </c>
    </row>
    <row r="52" spans="1:13" ht="14.4" customHeight="1" x14ac:dyDescent="0.3">
      <c r="A52" s="747" t="s">
        <v>586</v>
      </c>
      <c r="B52" s="748" t="s">
        <v>1052</v>
      </c>
      <c r="C52" s="748" t="s">
        <v>1131</v>
      </c>
      <c r="D52" s="748" t="s">
        <v>948</v>
      </c>
      <c r="E52" s="748" t="s">
        <v>1132</v>
      </c>
      <c r="F52" s="752"/>
      <c r="G52" s="752"/>
      <c r="H52" s="766">
        <v>0</v>
      </c>
      <c r="I52" s="752">
        <v>2</v>
      </c>
      <c r="J52" s="752">
        <v>331.81999999999994</v>
      </c>
      <c r="K52" s="766">
        <v>1</v>
      </c>
      <c r="L52" s="752">
        <v>2</v>
      </c>
      <c r="M52" s="753">
        <v>331.81999999999994</v>
      </c>
    </row>
    <row r="53" spans="1:13" ht="14.4" customHeight="1" x14ac:dyDescent="0.3">
      <c r="A53" s="747" t="s">
        <v>586</v>
      </c>
      <c r="B53" s="748" t="s">
        <v>1056</v>
      </c>
      <c r="C53" s="748" t="s">
        <v>1057</v>
      </c>
      <c r="D53" s="748" t="s">
        <v>1058</v>
      </c>
      <c r="E53" s="748" t="s">
        <v>1059</v>
      </c>
      <c r="F53" s="752"/>
      <c r="G53" s="752"/>
      <c r="H53" s="766">
        <v>0</v>
      </c>
      <c r="I53" s="752">
        <v>1.5</v>
      </c>
      <c r="J53" s="752">
        <v>688.05</v>
      </c>
      <c r="K53" s="766">
        <v>1</v>
      </c>
      <c r="L53" s="752">
        <v>1.5</v>
      </c>
      <c r="M53" s="753">
        <v>688.05</v>
      </c>
    </row>
    <row r="54" spans="1:13" ht="14.4" customHeight="1" x14ac:dyDescent="0.3">
      <c r="A54" s="747" t="s">
        <v>586</v>
      </c>
      <c r="B54" s="748" t="s">
        <v>1060</v>
      </c>
      <c r="C54" s="748" t="s">
        <v>1061</v>
      </c>
      <c r="D54" s="748" t="s">
        <v>1062</v>
      </c>
      <c r="E54" s="748" t="s">
        <v>1063</v>
      </c>
      <c r="F54" s="752"/>
      <c r="G54" s="752"/>
      <c r="H54" s="766">
        <v>0</v>
      </c>
      <c r="I54" s="752">
        <v>2</v>
      </c>
      <c r="J54" s="752">
        <v>253.88000000000008</v>
      </c>
      <c r="K54" s="766">
        <v>1</v>
      </c>
      <c r="L54" s="752">
        <v>2</v>
      </c>
      <c r="M54" s="753">
        <v>253.88000000000008</v>
      </c>
    </row>
    <row r="55" spans="1:13" ht="14.4" customHeight="1" x14ac:dyDescent="0.3">
      <c r="A55" s="747" t="s">
        <v>586</v>
      </c>
      <c r="B55" s="748" t="s">
        <v>1064</v>
      </c>
      <c r="C55" s="748" t="s">
        <v>1065</v>
      </c>
      <c r="D55" s="748" t="s">
        <v>1066</v>
      </c>
      <c r="E55" s="748" t="s">
        <v>1067</v>
      </c>
      <c r="F55" s="752"/>
      <c r="G55" s="752"/>
      <c r="H55" s="766">
        <v>0</v>
      </c>
      <c r="I55" s="752">
        <v>1.5</v>
      </c>
      <c r="J55" s="752">
        <v>1377.75</v>
      </c>
      <c r="K55" s="766">
        <v>1</v>
      </c>
      <c r="L55" s="752">
        <v>1.5</v>
      </c>
      <c r="M55" s="753">
        <v>1377.75</v>
      </c>
    </row>
    <row r="56" spans="1:13" ht="14.4" customHeight="1" x14ac:dyDescent="0.3">
      <c r="A56" s="747" t="s">
        <v>586</v>
      </c>
      <c r="B56" s="748" t="s">
        <v>1072</v>
      </c>
      <c r="C56" s="748" t="s">
        <v>1076</v>
      </c>
      <c r="D56" s="748" t="s">
        <v>1074</v>
      </c>
      <c r="E56" s="748" t="s">
        <v>1077</v>
      </c>
      <c r="F56" s="752"/>
      <c r="G56" s="752"/>
      <c r="H56" s="766">
        <v>0</v>
      </c>
      <c r="I56" s="752">
        <v>1.5</v>
      </c>
      <c r="J56" s="752">
        <v>394.34999999999997</v>
      </c>
      <c r="K56" s="766">
        <v>1</v>
      </c>
      <c r="L56" s="752">
        <v>1.5</v>
      </c>
      <c r="M56" s="753">
        <v>394.34999999999997</v>
      </c>
    </row>
    <row r="57" spans="1:13" ht="14.4" customHeight="1" x14ac:dyDescent="0.3">
      <c r="A57" s="747" t="s">
        <v>586</v>
      </c>
      <c r="B57" s="748" t="s">
        <v>1133</v>
      </c>
      <c r="C57" s="748" t="s">
        <v>1134</v>
      </c>
      <c r="D57" s="748" t="s">
        <v>946</v>
      </c>
      <c r="E57" s="748" t="s">
        <v>1135</v>
      </c>
      <c r="F57" s="752"/>
      <c r="G57" s="752"/>
      <c r="H57" s="766">
        <v>0</v>
      </c>
      <c r="I57" s="752">
        <v>0.6</v>
      </c>
      <c r="J57" s="752">
        <v>192.19199999999998</v>
      </c>
      <c r="K57" s="766">
        <v>1</v>
      </c>
      <c r="L57" s="752">
        <v>0.6</v>
      </c>
      <c r="M57" s="753">
        <v>192.19199999999998</v>
      </c>
    </row>
    <row r="58" spans="1:13" ht="14.4" customHeight="1" x14ac:dyDescent="0.3">
      <c r="A58" s="747" t="s">
        <v>586</v>
      </c>
      <c r="B58" s="748" t="s">
        <v>1078</v>
      </c>
      <c r="C58" s="748" t="s">
        <v>1079</v>
      </c>
      <c r="D58" s="748" t="s">
        <v>1080</v>
      </c>
      <c r="E58" s="748" t="s">
        <v>1081</v>
      </c>
      <c r="F58" s="752"/>
      <c r="G58" s="752"/>
      <c r="H58" s="766">
        <v>0</v>
      </c>
      <c r="I58" s="752">
        <v>20</v>
      </c>
      <c r="J58" s="752">
        <v>1057.5999999999999</v>
      </c>
      <c r="K58" s="766">
        <v>1</v>
      </c>
      <c r="L58" s="752">
        <v>20</v>
      </c>
      <c r="M58" s="753">
        <v>1057.5999999999999</v>
      </c>
    </row>
    <row r="59" spans="1:13" ht="14.4" customHeight="1" x14ac:dyDescent="0.3">
      <c r="A59" s="747" t="s">
        <v>586</v>
      </c>
      <c r="B59" s="748" t="s">
        <v>1136</v>
      </c>
      <c r="C59" s="748" t="s">
        <v>1137</v>
      </c>
      <c r="D59" s="748" t="s">
        <v>1138</v>
      </c>
      <c r="E59" s="748" t="s">
        <v>1139</v>
      </c>
      <c r="F59" s="752"/>
      <c r="G59" s="752"/>
      <c r="H59" s="766">
        <v>0</v>
      </c>
      <c r="I59" s="752">
        <v>1</v>
      </c>
      <c r="J59" s="752">
        <v>148.5</v>
      </c>
      <c r="K59" s="766">
        <v>1</v>
      </c>
      <c r="L59" s="752">
        <v>1</v>
      </c>
      <c r="M59" s="753">
        <v>148.5</v>
      </c>
    </row>
    <row r="60" spans="1:13" ht="14.4" customHeight="1" x14ac:dyDescent="0.3">
      <c r="A60" s="747" t="s">
        <v>586</v>
      </c>
      <c r="B60" s="748" t="s">
        <v>1140</v>
      </c>
      <c r="C60" s="748" t="s">
        <v>1141</v>
      </c>
      <c r="D60" s="748" t="s">
        <v>1142</v>
      </c>
      <c r="E60" s="748" t="s">
        <v>1143</v>
      </c>
      <c r="F60" s="752"/>
      <c r="G60" s="752"/>
      <c r="H60" s="766">
        <v>0</v>
      </c>
      <c r="I60" s="752">
        <v>3</v>
      </c>
      <c r="J60" s="752">
        <v>246.36</v>
      </c>
      <c r="K60" s="766">
        <v>1</v>
      </c>
      <c r="L60" s="752">
        <v>3</v>
      </c>
      <c r="M60" s="753">
        <v>246.36</v>
      </c>
    </row>
    <row r="61" spans="1:13" ht="14.4" customHeight="1" x14ac:dyDescent="0.3">
      <c r="A61" s="747" t="s">
        <v>586</v>
      </c>
      <c r="B61" s="748" t="s">
        <v>1144</v>
      </c>
      <c r="C61" s="748" t="s">
        <v>1145</v>
      </c>
      <c r="D61" s="748" t="s">
        <v>1146</v>
      </c>
      <c r="E61" s="748" t="s">
        <v>1147</v>
      </c>
      <c r="F61" s="752"/>
      <c r="G61" s="752"/>
      <c r="H61" s="766">
        <v>0</v>
      </c>
      <c r="I61" s="752">
        <v>2</v>
      </c>
      <c r="J61" s="752">
        <v>220</v>
      </c>
      <c r="K61" s="766">
        <v>1</v>
      </c>
      <c r="L61" s="752">
        <v>2</v>
      </c>
      <c r="M61" s="753">
        <v>220</v>
      </c>
    </row>
    <row r="62" spans="1:13" ht="14.4" customHeight="1" x14ac:dyDescent="0.3">
      <c r="A62" s="747" t="s">
        <v>586</v>
      </c>
      <c r="B62" s="748" t="s">
        <v>1086</v>
      </c>
      <c r="C62" s="748" t="s">
        <v>1087</v>
      </c>
      <c r="D62" s="748" t="s">
        <v>747</v>
      </c>
      <c r="E62" s="748" t="s">
        <v>749</v>
      </c>
      <c r="F62" s="752"/>
      <c r="G62" s="752"/>
      <c r="H62" s="766">
        <v>0</v>
      </c>
      <c r="I62" s="752">
        <v>10</v>
      </c>
      <c r="J62" s="752">
        <v>344</v>
      </c>
      <c r="K62" s="766">
        <v>1</v>
      </c>
      <c r="L62" s="752">
        <v>10</v>
      </c>
      <c r="M62" s="753">
        <v>344</v>
      </c>
    </row>
    <row r="63" spans="1:13" ht="14.4" customHeight="1" x14ac:dyDescent="0.3">
      <c r="A63" s="747" t="s">
        <v>586</v>
      </c>
      <c r="B63" s="748" t="s">
        <v>1086</v>
      </c>
      <c r="C63" s="748" t="s">
        <v>1088</v>
      </c>
      <c r="D63" s="748" t="s">
        <v>747</v>
      </c>
      <c r="E63" s="748" t="s">
        <v>1089</v>
      </c>
      <c r="F63" s="752"/>
      <c r="G63" s="752"/>
      <c r="H63" s="766">
        <v>0</v>
      </c>
      <c r="I63" s="752">
        <v>39</v>
      </c>
      <c r="J63" s="752">
        <v>1975.2100000000003</v>
      </c>
      <c r="K63" s="766">
        <v>1</v>
      </c>
      <c r="L63" s="752">
        <v>39</v>
      </c>
      <c r="M63" s="753">
        <v>1975.2100000000003</v>
      </c>
    </row>
    <row r="64" spans="1:13" ht="14.4" customHeight="1" x14ac:dyDescent="0.3">
      <c r="A64" s="747" t="s">
        <v>586</v>
      </c>
      <c r="B64" s="748" t="s">
        <v>1092</v>
      </c>
      <c r="C64" s="748" t="s">
        <v>1093</v>
      </c>
      <c r="D64" s="748" t="s">
        <v>1094</v>
      </c>
      <c r="E64" s="748" t="s">
        <v>1095</v>
      </c>
      <c r="F64" s="752"/>
      <c r="G64" s="752"/>
      <c r="H64" s="766">
        <v>0</v>
      </c>
      <c r="I64" s="752">
        <v>40</v>
      </c>
      <c r="J64" s="752">
        <v>9020</v>
      </c>
      <c r="K64" s="766">
        <v>1</v>
      </c>
      <c r="L64" s="752">
        <v>40</v>
      </c>
      <c r="M64" s="753">
        <v>9020</v>
      </c>
    </row>
    <row r="65" spans="1:13" ht="14.4" customHeight="1" x14ac:dyDescent="0.3">
      <c r="A65" s="747" t="s">
        <v>586</v>
      </c>
      <c r="B65" s="748" t="s">
        <v>1148</v>
      </c>
      <c r="C65" s="748" t="s">
        <v>1149</v>
      </c>
      <c r="D65" s="748" t="s">
        <v>1150</v>
      </c>
      <c r="E65" s="748" t="s">
        <v>1151</v>
      </c>
      <c r="F65" s="752"/>
      <c r="G65" s="752"/>
      <c r="H65" s="766">
        <v>0</v>
      </c>
      <c r="I65" s="752">
        <v>1</v>
      </c>
      <c r="J65" s="752">
        <v>58.25</v>
      </c>
      <c r="K65" s="766">
        <v>1</v>
      </c>
      <c r="L65" s="752">
        <v>1</v>
      </c>
      <c r="M65" s="753">
        <v>58.25</v>
      </c>
    </row>
    <row r="66" spans="1:13" ht="14.4" customHeight="1" x14ac:dyDescent="0.3">
      <c r="A66" s="747" t="s">
        <v>586</v>
      </c>
      <c r="B66" s="748" t="s">
        <v>1152</v>
      </c>
      <c r="C66" s="748" t="s">
        <v>1153</v>
      </c>
      <c r="D66" s="748" t="s">
        <v>1154</v>
      </c>
      <c r="E66" s="748" t="s">
        <v>1155</v>
      </c>
      <c r="F66" s="752"/>
      <c r="G66" s="752"/>
      <c r="H66" s="766">
        <v>0</v>
      </c>
      <c r="I66" s="752">
        <v>1</v>
      </c>
      <c r="J66" s="752">
        <v>251.78</v>
      </c>
      <c r="K66" s="766">
        <v>1</v>
      </c>
      <c r="L66" s="752">
        <v>1</v>
      </c>
      <c r="M66" s="753">
        <v>251.78</v>
      </c>
    </row>
    <row r="67" spans="1:13" ht="14.4" customHeight="1" x14ac:dyDescent="0.3">
      <c r="A67" s="747" t="s">
        <v>586</v>
      </c>
      <c r="B67" s="748" t="s">
        <v>1156</v>
      </c>
      <c r="C67" s="748" t="s">
        <v>1157</v>
      </c>
      <c r="D67" s="748" t="s">
        <v>868</v>
      </c>
      <c r="E67" s="748" t="s">
        <v>1158</v>
      </c>
      <c r="F67" s="752"/>
      <c r="G67" s="752"/>
      <c r="H67" s="766">
        <v>0</v>
      </c>
      <c r="I67" s="752">
        <v>1</v>
      </c>
      <c r="J67" s="752">
        <v>70.40000000000002</v>
      </c>
      <c r="K67" s="766">
        <v>1</v>
      </c>
      <c r="L67" s="752">
        <v>1</v>
      </c>
      <c r="M67" s="753">
        <v>70.40000000000002</v>
      </c>
    </row>
    <row r="68" spans="1:13" ht="14.4" customHeight="1" x14ac:dyDescent="0.3">
      <c r="A68" s="747" t="s">
        <v>586</v>
      </c>
      <c r="B68" s="748" t="s">
        <v>1103</v>
      </c>
      <c r="C68" s="748" t="s">
        <v>1104</v>
      </c>
      <c r="D68" s="748" t="s">
        <v>604</v>
      </c>
      <c r="E68" s="748" t="s">
        <v>1105</v>
      </c>
      <c r="F68" s="752"/>
      <c r="G68" s="752"/>
      <c r="H68" s="766">
        <v>0</v>
      </c>
      <c r="I68" s="752">
        <v>3</v>
      </c>
      <c r="J68" s="752">
        <v>102</v>
      </c>
      <c r="K68" s="766">
        <v>1</v>
      </c>
      <c r="L68" s="752">
        <v>3</v>
      </c>
      <c r="M68" s="753">
        <v>102</v>
      </c>
    </row>
    <row r="69" spans="1:13" ht="14.4" customHeight="1" x14ac:dyDescent="0.3">
      <c r="A69" s="747" t="s">
        <v>586</v>
      </c>
      <c r="B69" s="748" t="s">
        <v>1106</v>
      </c>
      <c r="C69" s="748" t="s">
        <v>1107</v>
      </c>
      <c r="D69" s="748" t="s">
        <v>800</v>
      </c>
      <c r="E69" s="748" t="s">
        <v>1108</v>
      </c>
      <c r="F69" s="752"/>
      <c r="G69" s="752"/>
      <c r="H69" s="766">
        <v>0</v>
      </c>
      <c r="I69" s="752">
        <v>1</v>
      </c>
      <c r="J69" s="752">
        <v>29.850000000000005</v>
      </c>
      <c r="K69" s="766">
        <v>1</v>
      </c>
      <c r="L69" s="752">
        <v>1</v>
      </c>
      <c r="M69" s="753">
        <v>29.850000000000005</v>
      </c>
    </row>
    <row r="70" spans="1:13" ht="14.4" customHeight="1" x14ac:dyDescent="0.3">
      <c r="A70" s="747" t="s">
        <v>586</v>
      </c>
      <c r="B70" s="748" t="s">
        <v>1111</v>
      </c>
      <c r="C70" s="748" t="s">
        <v>1159</v>
      </c>
      <c r="D70" s="748" t="s">
        <v>942</v>
      </c>
      <c r="E70" s="748" t="s">
        <v>943</v>
      </c>
      <c r="F70" s="752"/>
      <c r="G70" s="752"/>
      <c r="H70" s="766">
        <v>0</v>
      </c>
      <c r="I70" s="752">
        <v>1</v>
      </c>
      <c r="J70" s="752">
        <v>54.379999999999995</v>
      </c>
      <c r="K70" s="766">
        <v>1</v>
      </c>
      <c r="L70" s="752">
        <v>1</v>
      </c>
      <c r="M70" s="753">
        <v>54.379999999999995</v>
      </c>
    </row>
    <row r="71" spans="1:13" ht="14.4" customHeight="1" thickBot="1" x14ac:dyDescent="0.35">
      <c r="A71" s="754" t="s">
        <v>586</v>
      </c>
      <c r="B71" s="755" t="s">
        <v>1111</v>
      </c>
      <c r="C71" s="755" t="s">
        <v>1160</v>
      </c>
      <c r="D71" s="755" t="s">
        <v>944</v>
      </c>
      <c r="E71" s="755" t="s">
        <v>945</v>
      </c>
      <c r="F71" s="759"/>
      <c r="G71" s="759"/>
      <c r="H71" s="767">
        <v>0</v>
      </c>
      <c r="I71" s="759">
        <v>1</v>
      </c>
      <c r="J71" s="759">
        <v>274.45999999999992</v>
      </c>
      <c r="K71" s="767">
        <v>1</v>
      </c>
      <c r="L71" s="759">
        <v>1</v>
      </c>
      <c r="M71" s="760">
        <v>274.45999999999992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304</v>
      </c>
      <c r="C3" s="396">
        <f>SUM(C6:C1048576)</f>
        <v>193</v>
      </c>
      <c r="D3" s="396">
        <f>SUM(D6:D1048576)</f>
        <v>241</v>
      </c>
      <c r="E3" s="397">
        <f>SUM(E6:E1048576)</f>
        <v>0</v>
      </c>
      <c r="F3" s="394">
        <f>IF(SUM($B3:$E3)=0,"",B3/SUM($B3:$E3))</f>
        <v>0.41192411924119243</v>
      </c>
      <c r="G3" s="392">
        <f t="shared" ref="G3:I3" si="0">IF(SUM($B3:$E3)=0,"",C3/SUM($B3:$E3))</f>
        <v>0.26151761517615174</v>
      </c>
      <c r="H3" s="392">
        <f t="shared" si="0"/>
        <v>0.32655826558265583</v>
      </c>
      <c r="I3" s="393">
        <f t="shared" si="0"/>
        <v>0</v>
      </c>
      <c r="J3" s="396">
        <f>SUM(J6:J1048576)</f>
        <v>75</v>
      </c>
      <c r="K3" s="396">
        <f>SUM(K6:K1048576)</f>
        <v>108</v>
      </c>
      <c r="L3" s="396">
        <f>SUM(L6:L1048576)</f>
        <v>241</v>
      </c>
      <c r="M3" s="397">
        <f>SUM(M6:M1048576)</f>
        <v>0</v>
      </c>
      <c r="N3" s="394">
        <f>IF(SUM($J3:$M3)=0,"",J3/SUM($J3:$M3))</f>
        <v>0.17688679245283018</v>
      </c>
      <c r="O3" s="392">
        <f t="shared" ref="O3:Q3" si="1">IF(SUM($J3:$M3)=0,"",K3/SUM($J3:$M3))</f>
        <v>0.25471698113207547</v>
      </c>
      <c r="P3" s="392">
        <f t="shared" si="1"/>
        <v>0.56839622641509435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1162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1163</v>
      </c>
      <c r="B7" s="798">
        <v>179</v>
      </c>
      <c r="C7" s="752">
        <v>127</v>
      </c>
      <c r="D7" s="752">
        <v>205</v>
      </c>
      <c r="E7" s="753"/>
      <c r="F7" s="795">
        <v>0.35029354207436397</v>
      </c>
      <c r="G7" s="766">
        <v>0.24853228962818003</v>
      </c>
      <c r="H7" s="766">
        <v>0.40117416829745595</v>
      </c>
      <c r="I7" s="801">
        <v>0</v>
      </c>
      <c r="J7" s="798">
        <v>35</v>
      </c>
      <c r="K7" s="752">
        <v>69</v>
      </c>
      <c r="L7" s="752">
        <v>205</v>
      </c>
      <c r="M7" s="753"/>
      <c r="N7" s="795">
        <v>0.11326860841423948</v>
      </c>
      <c r="O7" s="766">
        <v>0.22330097087378642</v>
      </c>
      <c r="P7" s="766">
        <v>0.66343042071197411</v>
      </c>
      <c r="Q7" s="789">
        <v>0</v>
      </c>
    </row>
    <row r="8" spans="1:17" ht="14.4" customHeight="1" x14ac:dyDescent="0.3">
      <c r="A8" s="792" t="s">
        <v>1164</v>
      </c>
      <c r="B8" s="798">
        <v>22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1165</v>
      </c>
      <c r="B9" s="799">
        <v>103</v>
      </c>
      <c r="C9" s="759">
        <v>66</v>
      </c>
      <c r="D9" s="759">
        <v>36</v>
      </c>
      <c r="E9" s="760"/>
      <c r="F9" s="796">
        <v>0.5024390243902439</v>
      </c>
      <c r="G9" s="767">
        <v>0.32195121951219513</v>
      </c>
      <c r="H9" s="767">
        <v>0.17560975609756097</v>
      </c>
      <c r="I9" s="802">
        <v>0</v>
      </c>
      <c r="J9" s="799">
        <v>33</v>
      </c>
      <c r="K9" s="759">
        <v>39</v>
      </c>
      <c r="L9" s="759">
        <v>36</v>
      </c>
      <c r="M9" s="760"/>
      <c r="N9" s="796">
        <v>0.30555555555555558</v>
      </c>
      <c r="O9" s="767">
        <v>0.3611111111111111</v>
      </c>
      <c r="P9" s="767">
        <v>0.33333333333333331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1166</v>
      </c>
      <c r="C5" s="733">
        <v>704527.59999999974</v>
      </c>
      <c r="D5" s="733">
        <v>1257</v>
      </c>
      <c r="E5" s="733">
        <v>577006.72999999975</v>
      </c>
      <c r="F5" s="803">
        <v>0.81899804918927233</v>
      </c>
      <c r="G5" s="733">
        <v>1016</v>
      </c>
      <c r="H5" s="803">
        <v>0.80827366746221163</v>
      </c>
      <c r="I5" s="733">
        <v>127520.87</v>
      </c>
      <c r="J5" s="803">
        <v>0.1810019508107277</v>
      </c>
      <c r="K5" s="733">
        <v>241</v>
      </c>
      <c r="L5" s="803">
        <v>0.1917263325377884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1167</v>
      </c>
      <c r="C6" s="733">
        <v>451547.0499999997</v>
      </c>
      <c r="D6" s="733">
        <v>592</v>
      </c>
      <c r="E6" s="733">
        <v>369597.59999999969</v>
      </c>
      <c r="F6" s="803">
        <v>0.81851403967759273</v>
      </c>
      <c r="G6" s="733">
        <v>419</v>
      </c>
      <c r="H6" s="803">
        <v>0.70777027027027029</v>
      </c>
      <c r="I6" s="733">
        <v>81949.45</v>
      </c>
      <c r="J6" s="803">
        <v>0.18148596032240727</v>
      </c>
      <c r="K6" s="733">
        <v>173</v>
      </c>
      <c r="L6" s="803">
        <v>0.29222972972972971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1168</v>
      </c>
      <c r="C7" s="733">
        <v>252980.55000000002</v>
      </c>
      <c r="D7" s="733">
        <v>665</v>
      </c>
      <c r="E7" s="733">
        <v>207409.13000000003</v>
      </c>
      <c r="F7" s="803">
        <v>0.81986196171998216</v>
      </c>
      <c r="G7" s="733">
        <v>597</v>
      </c>
      <c r="H7" s="803">
        <v>0.89774436090225562</v>
      </c>
      <c r="I7" s="733">
        <v>45571.419999999991</v>
      </c>
      <c r="J7" s="803">
        <v>0.18013803828001793</v>
      </c>
      <c r="K7" s="733">
        <v>68</v>
      </c>
      <c r="L7" s="803">
        <v>0.10225563909774436</v>
      </c>
      <c r="M7" s="733" t="s">
        <v>1</v>
      </c>
      <c r="N7" s="270"/>
    </row>
    <row r="8" spans="1:14" ht="14.4" customHeight="1" x14ac:dyDescent="0.3">
      <c r="A8" s="729" t="s">
        <v>565</v>
      </c>
      <c r="B8" s="730" t="s">
        <v>3</v>
      </c>
      <c r="C8" s="733">
        <v>704527.59999999974</v>
      </c>
      <c r="D8" s="733">
        <v>1257</v>
      </c>
      <c r="E8" s="733">
        <v>577006.72999999975</v>
      </c>
      <c r="F8" s="803">
        <v>0.81899804918927233</v>
      </c>
      <c r="G8" s="733">
        <v>1016</v>
      </c>
      <c r="H8" s="803">
        <v>0.80827366746221163</v>
      </c>
      <c r="I8" s="733">
        <v>127520.87</v>
      </c>
      <c r="J8" s="803">
        <v>0.1810019508107277</v>
      </c>
      <c r="K8" s="733">
        <v>241</v>
      </c>
      <c r="L8" s="803">
        <v>0.1917263325377884</v>
      </c>
      <c r="M8" s="733" t="s">
        <v>577</v>
      </c>
      <c r="N8" s="270"/>
    </row>
    <row r="10" spans="1:14" ht="14.4" customHeight="1" x14ac:dyDescent="0.3">
      <c r="A10" s="729">
        <v>31</v>
      </c>
      <c r="B10" s="730" t="s">
        <v>1166</v>
      </c>
      <c r="C10" s="733" t="s">
        <v>567</v>
      </c>
      <c r="D10" s="733" t="s">
        <v>567</v>
      </c>
      <c r="E10" s="733" t="s">
        <v>567</v>
      </c>
      <c r="F10" s="803" t="s">
        <v>567</v>
      </c>
      <c r="G10" s="733" t="s">
        <v>567</v>
      </c>
      <c r="H10" s="803" t="s">
        <v>567</v>
      </c>
      <c r="I10" s="733" t="s">
        <v>567</v>
      </c>
      <c r="J10" s="803" t="s">
        <v>567</v>
      </c>
      <c r="K10" s="733" t="s">
        <v>567</v>
      </c>
      <c r="L10" s="803" t="s">
        <v>567</v>
      </c>
      <c r="M10" s="733" t="s">
        <v>73</v>
      </c>
      <c r="N10" s="270"/>
    </row>
    <row r="11" spans="1:14" ht="14.4" customHeight="1" x14ac:dyDescent="0.3">
      <c r="A11" s="729" t="s">
        <v>1169</v>
      </c>
      <c r="B11" s="730" t="s">
        <v>1167</v>
      </c>
      <c r="C11" s="733">
        <v>219.37</v>
      </c>
      <c r="D11" s="733">
        <v>2</v>
      </c>
      <c r="E11" s="733" t="s">
        <v>567</v>
      </c>
      <c r="F11" s="803">
        <v>0</v>
      </c>
      <c r="G11" s="733" t="s">
        <v>567</v>
      </c>
      <c r="H11" s="803">
        <v>0</v>
      </c>
      <c r="I11" s="733">
        <v>219.37</v>
      </c>
      <c r="J11" s="803">
        <v>1</v>
      </c>
      <c r="K11" s="733">
        <v>2</v>
      </c>
      <c r="L11" s="803">
        <v>1</v>
      </c>
      <c r="M11" s="733" t="s">
        <v>1</v>
      </c>
      <c r="N11" s="270"/>
    </row>
    <row r="12" spans="1:14" ht="14.4" customHeight="1" x14ac:dyDescent="0.3">
      <c r="A12" s="729" t="s">
        <v>1169</v>
      </c>
      <c r="B12" s="730" t="s">
        <v>1168</v>
      </c>
      <c r="C12" s="733">
        <v>1000</v>
      </c>
      <c r="D12" s="733">
        <v>1</v>
      </c>
      <c r="E12" s="733" t="s">
        <v>567</v>
      </c>
      <c r="F12" s="803">
        <v>0</v>
      </c>
      <c r="G12" s="733" t="s">
        <v>567</v>
      </c>
      <c r="H12" s="803">
        <v>0</v>
      </c>
      <c r="I12" s="733">
        <v>1000</v>
      </c>
      <c r="J12" s="803">
        <v>1</v>
      </c>
      <c r="K12" s="733">
        <v>1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1169</v>
      </c>
      <c r="B13" s="730" t="s">
        <v>1170</v>
      </c>
      <c r="C13" s="733">
        <v>1219.3699999999999</v>
      </c>
      <c r="D13" s="733">
        <v>3</v>
      </c>
      <c r="E13" s="733" t="s">
        <v>567</v>
      </c>
      <c r="F13" s="803">
        <v>0</v>
      </c>
      <c r="G13" s="733" t="s">
        <v>567</v>
      </c>
      <c r="H13" s="803">
        <v>0</v>
      </c>
      <c r="I13" s="733">
        <v>1219.3699999999999</v>
      </c>
      <c r="J13" s="803">
        <v>1</v>
      </c>
      <c r="K13" s="733">
        <v>3</v>
      </c>
      <c r="L13" s="803">
        <v>1</v>
      </c>
      <c r="M13" s="733" t="s">
        <v>581</v>
      </c>
      <c r="N13" s="270"/>
    </row>
    <row r="14" spans="1:14" ht="14.4" customHeight="1" x14ac:dyDescent="0.3">
      <c r="A14" s="729" t="s">
        <v>567</v>
      </c>
      <c r="B14" s="730" t="s">
        <v>567</v>
      </c>
      <c r="C14" s="733" t="s">
        <v>567</v>
      </c>
      <c r="D14" s="733" t="s">
        <v>567</v>
      </c>
      <c r="E14" s="733" t="s">
        <v>567</v>
      </c>
      <c r="F14" s="803" t="s">
        <v>567</v>
      </c>
      <c r="G14" s="733" t="s">
        <v>567</v>
      </c>
      <c r="H14" s="803" t="s">
        <v>567</v>
      </c>
      <c r="I14" s="733" t="s">
        <v>567</v>
      </c>
      <c r="J14" s="803" t="s">
        <v>567</v>
      </c>
      <c r="K14" s="733" t="s">
        <v>567</v>
      </c>
      <c r="L14" s="803" t="s">
        <v>567</v>
      </c>
      <c r="M14" s="733" t="s">
        <v>582</v>
      </c>
      <c r="N14" s="270"/>
    </row>
    <row r="15" spans="1:14" ht="14.4" customHeight="1" x14ac:dyDescent="0.3">
      <c r="A15" s="729" t="s">
        <v>1171</v>
      </c>
      <c r="B15" s="730" t="s">
        <v>1167</v>
      </c>
      <c r="C15" s="733">
        <v>451327.6799999997</v>
      </c>
      <c r="D15" s="733">
        <v>590</v>
      </c>
      <c r="E15" s="733">
        <v>369597.59999999969</v>
      </c>
      <c r="F15" s="803">
        <v>0.81891188238221935</v>
      </c>
      <c r="G15" s="733">
        <v>419</v>
      </c>
      <c r="H15" s="803">
        <v>0.71016949152542375</v>
      </c>
      <c r="I15" s="733">
        <v>81730.080000000002</v>
      </c>
      <c r="J15" s="803">
        <v>0.18108811761778063</v>
      </c>
      <c r="K15" s="733">
        <v>171</v>
      </c>
      <c r="L15" s="803">
        <v>0.28983050847457625</v>
      </c>
      <c r="M15" s="733" t="s">
        <v>1</v>
      </c>
      <c r="N15" s="270"/>
    </row>
    <row r="16" spans="1:14" ht="14.4" customHeight="1" x14ac:dyDescent="0.3">
      <c r="A16" s="729" t="s">
        <v>1171</v>
      </c>
      <c r="B16" s="730" t="s">
        <v>1168</v>
      </c>
      <c r="C16" s="733">
        <v>251980.55000000002</v>
      </c>
      <c r="D16" s="733">
        <v>664</v>
      </c>
      <c r="E16" s="733">
        <v>207409.13000000003</v>
      </c>
      <c r="F16" s="803">
        <v>0.823115633329636</v>
      </c>
      <c r="G16" s="733">
        <v>597</v>
      </c>
      <c r="H16" s="803">
        <v>0.89909638554216864</v>
      </c>
      <c r="I16" s="733">
        <v>44571.419999999991</v>
      </c>
      <c r="J16" s="803">
        <v>0.176884366670364</v>
      </c>
      <c r="K16" s="733">
        <v>67</v>
      </c>
      <c r="L16" s="803">
        <v>0.10090361445783133</v>
      </c>
      <c r="M16" s="733" t="s">
        <v>1</v>
      </c>
      <c r="N16" s="270"/>
    </row>
    <row r="17" spans="1:14" ht="14.4" customHeight="1" x14ac:dyDescent="0.3">
      <c r="A17" s="729" t="s">
        <v>1171</v>
      </c>
      <c r="B17" s="730" t="s">
        <v>1172</v>
      </c>
      <c r="C17" s="733">
        <v>703308.22999999975</v>
      </c>
      <c r="D17" s="733">
        <v>1254</v>
      </c>
      <c r="E17" s="733">
        <v>577006.72999999975</v>
      </c>
      <c r="F17" s="803">
        <v>0.82041799795233439</v>
      </c>
      <c r="G17" s="733">
        <v>1016</v>
      </c>
      <c r="H17" s="803">
        <v>0.81020733652312604</v>
      </c>
      <c r="I17" s="733">
        <v>126301.5</v>
      </c>
      <c r="J17" s="803">
        <v>0.17958200204766556</v>
      </c>
      <c r="K17" s="733">
        <v>238</v>
      </c>
      <c r="L17" s="803">
        <v>0.18979266347687401</v>
      </c>
      <c r="M17" s="733" t="s">
        <v>581</v>
      </c>
      <c r="N17" s="270"/>
    </row>
    <row r="18" spans="1:14" ht="14.4" customHeight="1" x14ac:dyDescent="0.3">
      <c r="A18" s="729" t="s">
        <v>567</v>
      </c>
      <c r="B18" s="730" t="s">
        <v>567</v>
      </c>
      <c r="C18" s="733" t="s">
        <v>567</v>
      </c>
      <c r="D18" s="733" t="s">
        <v>567</v>
      </c>
      <c r="E18" s="733" t="s">
        <v>567</v>
      </c>
      <c r="F18" s="803" t="s">
        <v>567</v>
      </c>
      <c r="G18" s="733" t="s">
        <v>567</v>
      </c>
      <c r="H18" s="803" t="s">
        <v>567</v>
      </c>
      <c r="I18" s="733" t="s">
        <v>567</v>
      </c>
      <c r="J18" s="803" t="s">
        <v>567</v>
      </c>
      <c r="K18" s="733" t="s">
        <v>567</v>
      </c>
      <c r="L18" s="803" t="s">
        <v>567</v>
      </c>
      <c r="M18" s="733" t="s">
        <v>582</v>
      </c>
      <c r="N18" s="270"/>
    </row>
    <row r="19" spans="1:14" ht="14.4" customHeight="1" x14ac:dyDescent="0.3">
      <c r="A19" s="729" t="s">
        <v>565</v>
      </c>
      <c r="B19" s="730" t="s">
        <v>1173</v>
      </c>
      <c r="C19" s="733">
        <v>704527.59999999974</v>
      </c>
      <c r="D19" s="733">
        <v>1257</v>
      </c>
      <c r="E19" s="733">
        <v>577006.72999999975</v>
      </c>
      <c r="F19" s="803">
        <v>0.81899804918927233</v>
      </c>
      <c r="G19" s="733">
        <v>1016</v>
      </c>
      <c r="H19" s="803">
        <v>0.80827366746221163</v>
      </c>
      <c r="I19" s="733">
        <v>127520.87</v>
      </c>
      <c r="J19" s="803">
        <v>0.1810019508107277</v>
      </c>
      <c r="K19" s="733">
        <v>241</v>
      </c>
      <c r="L19" s="803">
        <v>0.1917263325377884</v>
      </c>
      <c r="M19" s="733" t="s">
        <v>577</v>
      </c>
      <c r="N19" s="270"/>
    </row>
    <row r="20" spans="1:14" ht="14.4" customHeight="1" x14ac:dyDescent="0.3">
      <c r="A20" s="804" t="s">
        <v>301</v>
      </c>
    </row>
    <row r="21" spans="1:14" ht="14.4" customHeight="1" x14ac:dyDescent="0.3">
      <c r="A21" s="805" t="s">
        <v>1174</v>
      </c>
    </row>
    <row r="22" spans="1:14" ht="14.4" customHeight="1" x14ac:dyDescent="0.3">
      <c r="A22" s="804" t="s">
        <v>1175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1176</v>
      </c>
      <c r="B5" s="797">
        <v>7598.47</v>
      </c>
      <c r="C5" s="741">
        <v>1</v>
      </c>
      <c r="D5" s="810">
        <v>11</v>
      </c>
      <c r="E5" s="813" t="s">
        <v>1176</v>
      </c>
      <c r="F5" s="797">
        <v>5547.93</v>
      </c>
      <c r="G5" s="765">
        <v>0.73013777773683386</v>
      </c>
      <c r="H5" s="745">
        <v>8</v>
      </c>
      <c r="I5" s="788">
        <v>0.72727272727272729</v>
      </c>
      <c r="J5" s="816">
        <v>2050.54</v>
      </c>
      <c r="K5" s="765">
        <v>0.26986222226316614</v>
      </c>
      <c r="L5" s="745">
        <v>3</v>
      </c>
      <c r="M5" s="788">
        <v>0.27272727272727271</v>
      </c>
    </row>
    <row r="6" spans="1:13" ht="14.4" customHeight="1" x14ac:dyDescent="0.3">
      <c r="A6" s="807" t="s">
        <v>1177</v>
      </c>
      <c r="B6" s="798">
        <v>28057.160000000003</v>
      </c>
      <c r="C6" s="748">
        <v>1</v>
      </c>
      <c r="D6" s="811">
        <v>12</v>
      </c>
      <c r="E6" s="814" t="s">
        <v>1177</v>
      </c>
      <c r="F6" s="798">
        <v>24134.33</v>
      </c>
      <c r="G6" s="766">
        <v>0.86018435222951994</v>
      </c>
      <c r="H6" s="752">
        <v>9</v>
      </c>
      <c r="I6" s="789">
        <v>0.75</v>
      </c>
      <c r="J6" s="817">
        <v>3922.8300000000004</v>
      </c>
      <c r="K6" s="766">
        <v>0.13981564777047997</v>
      </c>
      <c r="L6" s="752">
        <v>3</v>
      </c>
      <c r="M6" s="789">
        <v>0.25</v>
      </c>
    </row>
    <row r="7" spans="1:13" ht="14.4" customHeight="1" x14ac:dyDescent="0.3">
      <c r="A7" s="807" t="s">
        <v>1178</v>
      </c>
      <c r="B7" s="798">
        <v>29893.320000000003</v>
      </c>
      <c r="C7" s="748">
        <v>1</v>
      </c>
      <c r="D7" s="811">
        <v>51</v>
      </c>
      <c r="E7" s="814" t="s">
        <v>1178</v>
      </c>
      <c r="F7" s="798">
        <v>19263.300000000003</v>
      </c>
      <c r="G7" s="766">
        <v>0.64440149170450123</v>
      </c>
      <c r="H7" s="752">
        <v>33</v>
      </c>
      <c r="I7" s="789">
        <v>0.6470588235294118</v>
      </c>
      <c r="J7" s="817">
        <v>10630.02</v>
      </c>
      <c r="K7" s="766">
        <v>0.35559850829549877</v>
      </c>
      <c r="L7" s="752">
        <v>18</v>
      </c>
      <c r="M7" s="789">
        <v>0.35294117647058826</v>
      </c>
    </row>
    <row r="8" spans="1:13" ht="14.4" customHeight="1" x14ac:dyDescent="0.3">
      <c r="A8" s="807" t="s">
        <v>1179</v>
      </c>
      <c r="B8" s="798">
        <v>8424.7099999999991</v>
      </c>
      <c r="C8" s="748">
        <v>1</v>
      </c>
      <c r="D8" s="811">
        <v>18</v>
      </c>
      <c r="E8" s="814" t="s">
        <v>1179</v>
      </c>
      <c r="F8" s="798">
        <v>8068.9699999999993</v>
      </c>
      <c r="G8" s="766">
        <v>0.95777421418660114</v>
      </c>
      <c r="H8" s="752">
        <v>16</v>
      </c>
      <c r="I8" s="789">
        <v>0.88888888888888884</v>
      </c>
      <c r="J8" s="817">
        <v>355.74</v>
      </c>
      <c r="K8" s="766">
        <v>4.2225785813398926E-2</v>
      </c>
      <c r="L8" s="752">
        <v>2</v>
      </c>
      <c r="M8" s="789">
        <v>0.1111111111111111</v>
      </c>
    </row>
    <row r="9" spans="1:13" ht="14.4" customHeight="1" x14ac:dyDescent="0.3">
      <c r="A9" s="807" t="s">
        <v>1180</v>
      </c>
      <c r="B9" s="798">
        <v>22396.57</v>
      </c>
      <c r="C9" s="748">
        <v>1</v>
      </c>
      <c r="D9" s="811">
        <v>42</v>
      </c>
      <c r="E9" s="814" t="s">
        <v>1180</v>
      </c>
      <c r="F9" s="798">
        <v>19965.689999999999</v>
      </c>
      <c r="G9" s="766">
        <v>0.89146195153990093</v>
      </c>
      <c r="H9" s="752">
        <v>33</v>
      </c>
      <c r="I9" s="789">
        <v>0.7857142857142857</v>
      </c>
      <c r="J9" s="817">
        <v>2430.88</v>
      </c>
      <c r="K9" s="766">
        <v>0.10853804846009903</v>
      </c>
      <c r="L9" s="752">
        <v>9</v>
      </c>
      <c r="M9" s="789">
        <v>0.21428571428571427</v>
      </c>
    </row>
    <row r="10" spans="1:13" ht="14.4" customHeight="1" x14ac:dyDescent="0.3">
      <c r="A10" s="807" t="s">
        <v>1181</v>
      </c>
      <c r="B10" s="798">
        <v>26768.870000000003</v>
      </c>
      <c r="C10" s="748">
        <v>1</v>
      </c>
      <c r="D10" s="811">
        <v>39</v>
      </c>
      <c r="E10" s="814" t="s">
        <v>1181</v>
      </c>
      <c r="F10" s="798">
        <v>25044.360000000004</v>
      </c>
      <c r="G10" s="766">
        <v>0.9355777812063043</v>
      </c>
      <c r="H10" s="752">
        <v>32</v>
      </c>
      <c r="I10" s="789">
        <v>0.82051282051282048</v>
      </c>
      <c r="J10" s="817">
        <v>1724.51</v>
      </c>
      <c r="K10" s="766">
        <v>6.4422218793695807E-2</v>
      </c>
      <c r="L10" s="752">
        <v>7</v>
      </c>
      <c r="M10" s="789">
        <v>0.17948717948717949</v>
      </c>
    </row>
    <row r="11" spans="1:13" ht="14.4" customHeight="1" x14ac:dyDescent="0.3">
      <c r="A11" s="807" t="s">
        <v>1182</v>
      </c>
      <c r="B11" s="798">
        <v>27870.580000000005</v>
      </c>
      <c r="C11" s="748">
        <v>1</v>
      </c>
      <c r="D11" s="811">
        <v>65</v>
      </c>
      <c r="E11" s="814" t="s">
        <v>1182</v>
      </c>
      <c r="F11" s="798">
        <v>23486.360000000004</v>
      </c>
      <c r="G11" s="766">
        <v>0.84269362173302453</v>
      </c>
      <c r="H11" s="752">
        <v>52</v>
      </c>
      <c r="I11" s="789">
        <v>0.8</v>
      </c>
      <c r="J11" s="817">
        <v>4384.22</v>
      </c>
      <c r="K11" s="766">
        <v>0.15730637826697541</v>
      </c>
      <c r="L11" s="752">
        <v>13</v>
      </c>
      <c r="M11" s="789">
        <v>0.2</v>
      </c>
    </row>
    <row r="12" spans="1:13" ht="14.4" customHeight="1" x14ac:dyDescent="0.3">
      <c r="A12" s="807" t="s">
        <v>1183</v>
      </c>
      <c r="B12" s="798">
        <v>188431.42000000004</v>
      </c>
      <c r="C12" s="748">
        <v>1</v>
      </c>
      <c r="D12" s="811">
        <v>353</v>
      </c>
      <c r="E12" s="814" t="s">
        <v>1183</v>
      </c>
      <c r="F12" s="798">
        <v>153231.41000000003</v>
      </c>
      <c r="G12" s="766">
        <v>0.81319458294163471</v>
      </c>
      <c r="H12" s="752">
        <v>299</v>
      </c>
      <c r="I12" s="789">
        <v>0.84702549575070818</v>
      </c>
      <c r="J12" s="817">
        <v>35200.01</v>
      </c>
      <c r="K12" s="766">
        <v>0.18680541705836529</v>
      </c>
      <c r="L12" s="752">
        <v>54</v>
      </c>
      <c r="M12" s="789">
        <v>0.15297450424929179</v>
      </c>
    </row>
    <row r="13" spans="1:13" ht="14.4" customHeight="1" x14ac:dyDescent="0.3">
      <c r="A13" s="807" t="s">
        <v>1184</v>
      </c>
      <c r="B13" s="798">
        <v>67575.540000000008</v>
      </c>
      <c r="C13" s="748">
        <v>1</v>
      </c>
      <c r="D13" s="811">
        <v>121</v>
      </c>
      <c r="E13" s="814" t="s">
        <v>1184</v>
      </c>
      <c r="F13" s="798">
        <v>51910.05</v>
      </c>
      <c r="G13" s="766">
        <v>0.76817810112949148</v>
      </c>
      <c r="H13" s="752">
        <v>101</v>
      </c>
      <c r="I13" s="789">
        <v>0.83471074380165289</v>
      </c>
      <c r="J13" s="817">
        <v>15665.490000000002</v>
      </c>
      <c r="K13" s="766">
        <v>0.23182189887050847</v>
      </c>
      <c r="L13" s="752">
        <v>20</v>
      </c>
      <c r="M13" s="789">
        <v>0.16528925619834711</v>
      </c>
    </row>
    <row r="14" spans="1:13" ht="14.4" customHeight="1" x14ac:dyDescent="0.3">
      <c r="A14" s="807" t="s">
        <v>1185</v>
      </c>
      <c r="B14" s="798">
        <v>38305.280000000006</v>
      </c>
      <c r="C14" s="748">
        <v>1</v>
      </c>
      <c r="D14" s="811">
        <v>72</v>
      </c>
      <c r="E14" s="814" t="s">
        <v>1185</v>
      </c>
      <c r="F14" s="798">
        <v>35230.660000000003</v>
      </c>
      <c r="G14" s="766">
        <v>0.91973378082603752</v>
      </c>
      <c r="H14" s="752">
        <v>58</v>
      </c>
      <c r="I14" s="789">
        <v>0.80555555555555558</v>
      </c>
      <c r="J14" s="817">
        <v>3074.62</v>
      </c>
      <c r="K14" s="766">
        <v>8.0266219173962428E-2</v>
      </c>
      <c r="L14" s="752">
        <v>14</v>
      </c>
      <c r="M14" s="789">
        <v>0.19444444444444445</v>
      </c>
    </row>
    <row r="15" spans="1:13" ht="14.4" customHeight="1" x14ac:dyDescent="0.3">
      <c r="A15" s="807" t="s">
        <v>1186</v>
      </c>
      <c r="B15" s="798">
        <v>26088.400000000001</v>
      </c>
      <c r="C15" s="748">
        <v>1</v>
      </c>
      <c r="D15" s="811">
        <v>41</v>
      </c>
      <c r="E15" s="814" t="s">
        <v>1186</v>
      </c>
      <c r="F15" s="798">
        <v>19795.030000000002</v>
      </c>
      <c r="G15" s="766">
        <v>0.75876749819843303</v>
      </c>
      <c r="H15" s="752">
        <v>35</v>
      </c>
      <c r="I15" s="789">
        <v>0.85365853658536583</v>
      </c>
      <c r="J15" s="817">
        <v>6293.3700000000008</v>
      </c>
      <c r="K15" s="766">
        <v>0.241232501801567</v>
      </c>
      <c r="L15" s="752">
        <v>6</v>
      </c>
      <c r="M15" s="789">
        <v>0.14634146341463414</v>
      </c>
    </row>
    <row r="16" spans="1:13" ht="14.4" customHeight="1" x14ac:dyDescent="0.3">
      <c r="A16" s="807" t="s">
        <v>1187</v>
      </c>
      <c r="B16" s="798">
        <v>18000.820000000003</v>
      </c>
      <c r="C16" s="748">
        <v>1</v>
      </c>
      <c r="D16" s="811">
        <v>54</v>
      </c>
      <c r="E16" s="814" t="s">
        <v>1187</v>
      </c>
      <c r="F16" s="798">
        <v>15478.350000000002</v>
      </c>
      <c r="G16" s="766">
        <v>0.85986916151597537</v>
      </c>
      <c r="H16" s="752">
        <v>37</v>
      </c>
      <c r="I16" s="789">
        <v>0.68518518518518523</v>
      </c>
      <c r="J16" s="817">
        <v>2522.4700000000003</v>
      </c>
      <c r="K16" s="766">
        <v>0.14013083848402461</v>
      </c>
      <c r="L16" s="752">
        <v>17</v>
      </c>
      <c r="M16" s="789">
        <v>0.31481481481481483</v>
      </c>
    </row>
    <row r="17" spans="1:13" ht="14.4" customHeight="1" x14ac:dyDescent="0.3">
      <c r="A17" s="807" t="s">
        <v>1188</v>
      </c>
      <c r="B17" s="798">
        <v>57280.520000000004</v>
      </c>
      <c r="C17" s="748">
        <v>1</v>
      </c>
      <c r="D17" s="811">
        <v>49</v>
      </c>
      <c r="E17" s="814" t="s">
        <v>1188</v>
      </c>
      <c r="F17" s="798">
        <v>42743.28</v>
      </c>
      <c r="G17" s="766">
        <v>0.74620970619680116</v>
      </c>
      <c r="H17" s="752">
        <v>37</v>
      </c>
      <c r="I17" s="789">
        <v>0.75510204081632648</v>
      </c>
      <c r="J17" s="817">
        <v>14537.240000000002</v>
      </c>
      <c r="K17" s="766">
        <v>0.25379029380319873</v>
      </c>
      <c r="L17" s="752">
        <v>12</v>
      </c>
      <c r="M17" s="789">
        <v>0.24489795918367346</v>
      </c>
    </row>
    <row r="18" spans="1:13" ht="14.4" customHeight="1" x14ac:dyDescent="0.3">
      <c r="A18" s="807" t="s">
        <v>1189</v>
      </c>
      <c r="B18" s="798">
        <v>37300.29</v>
      </c>
      <c r="C18" s="748">
        <v>1</v>
      </c>
      <c r="D18" s="811">
        <v>64</v>
      </c>
      <c r="E18" s="814" t="s">
        <v>1189</v>
      </c>
      <c r="F18" s="798">
        <v>32863.550000000003</v>
      </c>
      <c r="G18" s="766">
        <v>0.88105347170223081</v>
      </c>
      <c r="H18" s="752">
        <v>55</v>
      </c>
      <c r="I18" s="789">
        <v>0.859375</v>
      </c>
      <c r="J18" s="817">
        <v>4436.74</v>
      </c>
      <c r="K18" s="766">
        <v>0.11894652829776926</v>
      </c>
      <c r="L18" s="752">
        <v>9</v>
      </c>
      <c r="M18" s="789">
        <v>0.140625</v>
      </c>
    </row>
    <row r="19" spans="1:13" ht="14.4" customHeight="1" x14ac:dyDescent="0.3">
      <c r="A19" s="807" t="s">
        <v>1190</v>
      </c>
      <c r="B19" s="798">
        <v>22927.83</v>
      </c>
      <c r="C19" s="748">
        <v>1</v>
      </c>
      <c r="D19" s="811">
        <v>52</v>
      </c>
      <c r="E19" s="814" t="s">
        <v>1190</v>
      </c>
      <c r="F19" s="798">
        <v>17940.760000000002</v>
      </c>
      <c r="G19" s="766">
        <v>0.78248835585399934</v>
      </c>
      <c r="H19" s="752">
        <v>44</v>
      </c>
      <c r="I19" s="789">
        <v>0.84615384615384615</v>
      </c>
      <c r="J19" s="817">
        <v>4987.07</v>
      </c>
      <c r="K19" s="766">
        <v>0.21751164414600072</v>
      </c>
      <c r="L19" s="752">
        <v>8</v>
      </c>
      <c r="M19" s="789">
        <v>0.15384615384615385</v>
      </c>
    </row>
    <row r="20" spans="1:13" ht="14.4" customHeight="1" x14ac:dyDescent="0.3">
      <c r="A20" s="807" t="s">
        <v>1191</v>
      </c>
      <c r="B20" s="798">
        <v>21234.67</v>
      </c>
      <c r="C20" s="748">
        <v>1</v>
      </c>
      <c r="D20" s="811">
        <v>44</v>
      </c>
      <c r="E20" s="814" t="s">
        <v>1191</v>
      </c>
      <c r="F20" s="798">
        <v>16011.24</v>
      </c>
      <c r="G20" s="766">
        <v>0.75401407226954786</v>
      </c>
      <c r="H20" s="752">
        <v>28</v>
      </c>
      <c r="I20" s="789">
        <v>0.63636363636363635</v>
      </c>
      <c r="J20" s="817">
        <v>5223.43</v>
      </c>
      <c r="K20" s="766">
        <v>0.24598592773045216</v>
      </c>
      <c r="L20" s="752">
        <v>16</v>
      </c>
      <c r="M20" s="789">
        <v>0.36363636363636365</v>
      </c>
    </row>
    <row r="21" spans="1:13" ht="14.4" customHeight="1" thickBot="1" x14ac:dyDescent="0.35">
      <c r="A21" s="808" t="s">
        <v>1192</v>
      </c>
      <c r="B21" s="799">
        <v>76373.150000000038</v>
      </c>
      <c r="C21" s="755">
        <v>1</v>
      </c>
      <c r="D21" s="812">
        <v>169</v>
      </c>
      <c r="E21" s="815" t="s">
        <v>1192</v>
      </c>
      <c r="F21" s="799">
        <v>66291.460000000036</v>
      </c>
      <c r="G21" s="767">
        <v>0.86799431475590572</v>
      </c>
      <c r="H21" s="759">
        <v>139</v>
      </c>
      <c r="I21" s="790">
        <v>0.8224852071005917</v>
      </c>
      <c r="J21" s="818">
        <v>10081.689999999999</v>
      </c>
      <c r="K21" s="767">
        <v>0.1320056852440942</v>
      </c>
      <c r="L21" s="759">
        <v>30</v>
      </c>
      <c r="M21" s="790">
        <v>0.17751479289940827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1701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704527.60000000009</v>
      </c>
      <c r="N3" s="70">
        <f>SUBTOTAL(9,N7:N1048576)</f>
        <v>2401</v>
      </c>
      <c r="O3" s="70">
        <f>SUBTOTAL(9,O7:O1048576)</f>
        <v>1257</v>
      </c>
      <c r="P3" s="70">
        <f>SUBTOTAL(9,P7:P1048576)</f>
        <v>577006.72999999975</v>
      </c>
      <c r="Q3" s="71">
        <f>IF(M3=0,0,P3/M3)</f>
        <v>0.81899804918927188</v>
      </c>
      <c r="R3" s="70">
        <f>SUBTOTAL(9,R7:R1048576)</f>
        <v>1949</v>
      </c>
      <c r="S3" s="71">
        <f>IF(N3=0,0,R3/N3)</f>
        <v>0.81174510620574758</v>
      </c>
      <c r="T3" s="70">
        <f>SUBTOTAL(9,T7:T1048576)</f>
        <v>1016</v>
      </c>
      <c r="U3" s="72">
        <f>IF(O3=0,0,T3/O3)</f>
        <v>0.80827366746221163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1166</v>
      </c>
      <c r="C7" s="825" t="s">
        <v>1169</v>
      </c>
      <c r="D7" s="826" t="s">
        <v>1699</v>
      </c>
      <c r="E7" s="827" t="s">
        <v>1186</v>
      </c>
      <c r="F7" s="825" t="s">
        <v>1168</v>
      </c>
      <c r="G7" s="825" t="s">
        <v>1193</v>
      </c>
      <c r="H7" s="825" t="s">
        <v>567</v>
      </c>
      <c r="I7" s="825" t="s">
        <v>1194</v>
      </c>
      <c r="J7" s="825" t="s">
        <v>1195</v>
      </c>
      <c r="K7" s="825" t="s">
        <v>1196</v>
      </c>
      <c r="L7" s="828">
        <v>1000</v>
      </c>
      <c r="M7" s="828">
        <v>1000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1166</v>
      </c>
      <c r="C8" s="832" t="s">
        <v>1169</v>
      </c>
      <c r="D8" s="833" t="s">
        <v>1699</v>
      </c>
      <c r="E8" s="834" t="s">
        <v>1187</v>
      </c>
      <c r="F8" s="832" t="s">
        <v>1167</v>
      </c>
      <c r="G8" s="832" t="s">
        <v>1197</v>
      </c>
      <c r="H8" s="832" t="s">
        <v>567</v>
      </c>
      <c r="I8" s="832" t="s">
        <v>1198</v>
      </c>
      <c r="J8" s="832" t="s">
        <v>843</v>
      </c>
      <c r="K8" s="832" t="s">
        <v>1199</v>
      </c>
      <c r="L8" s="835">
        <v>219.37</v>
      </c>
      <c r="M8" s="835">
        <v>219.37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31</v>
      </c>
      <c r="B9" s="832" t="s">
        <v>1166</v>
      </c>
      <c r="C9" s="832" t="s">
        <v>1169</v>
      </c>
      <c r="D9" s="833" t="s">
        <v>1699</v>
      </c>
      <c r="E9" s="834" t="s">
        <v>1188</v>
      </c>
      <c r="F9" s="832" t="s">
        <v>1167</v>
      </c>
      <c r="G9" s="832" t="s">
        <v>1200</v>
      </c>
      <c r="H9" s="832" t="s">
        <v>603</v>
      </c>
      <c r="I9" s="832" t="s">
        <v>1087</v>
      </c>
      <c r="J9" s="832" t="s">
        <v>747</v>
      </c>
      <c r="K9" s="832" t="s">
        <v>749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1166</v>
      </c>
      <c r="C10" s="832" t="s">
        <v>1171</v>
      </c>
      <c r="D10" s="833" t="s">
        <v>1700</v>
      </c>
      <c r="E10" s="834" t="s">
        <v>1176</v>
      </c>
      <c r="F10" s="832" t="s">
        <v>1167</v>
      </c>
      <c r="G10" s="832" t="s">
        <v>1201</v>
      </c>
      <c r="H10" s="832" t="s">
        <v>603</v>
      </c>
      <c r="I10" s="832" t="s">
        <v>1202</v>
      </c>
      <c r="J10" s="832" t="s">
        <v>1203</v>
      </c>
      <c r="K10" s="832" t="s">
        <v>1204</v>
      </c>
      <c r="L10" s="835">
        <v>123.2</v>
      </c>
      <c r="M10" s="835">
        <v>123.2</v>
      </c>
      <c r="N10" s="832">
        <v>1</v>
      </c>
      <c r="O10" s="836">
        <v>0.5</v>
      </c>
      <c r="P10" s="835">
        <v>123.2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31</v>
      </c>
      <c r="B11" s="832" t="s">
        <v>1166</v>
      </c>
      <c r="C11" s="832" t="s">
        <v>1171</v>
      </c>
      <c r="D11" s="833" t="s">
        <v>1700</v>
      </c>
      <c r="E11" s="834" t="s">
        <v>1176</v>
      </c>
      <c r="F11" s="832" t="s">
        <v>1167</v>
      </c>
      <c r="G11" s="832" t="s">
        <v>1205</v>
      </c>
      <c r="H11" s="832" t="s">
        <v>567</v>
      </c>
      <c r="I11" s="832" t="s">
        <v>1206</v>
      </c>
      <c r="J11" s="832" t="s">
        <v>1207</v>
      </c>
      <c r="K11" s="832" t="s">
        <v>1208</v>
      </c>
      <c r="L11" s="835">
        <v>577.88</v>
      </c>
      <c r="M11" s="835">
        <v>577.88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31</v>
      </c>
      <c r="B12" s="832" t="s">
        <v>1166</v>
      </c>
      <c r="C12" s="832" t="s">
        <v>1171</v>
      </c>
      <c r="D12" s="833" t="s">
        <v>1700</v>
      </c>
      <c r="E12" s="834" t="s">
        <v>1176</v>
      </c>
      <c r="F12" s="832" t="s">
        <v>1167</v>
      </c>
      <c r="G12" s="832" t="s">
        <v>1209</v>
      </c>
      <c r="H12" s="832" t="s">
        <v>603</v>
      </c>
      <c r="I12" s="832" t="s">
        <v>1013</v>
      </c>
      <c r="J12" s="832" t="s">
        <v>680</v>
      </c>
      <c r="K12" s="832" t="s">
        <v>1014</v>
      </c>
      <c r="L12" s="835">
        <v>736.33</v>
      </c>
      <c r="M12" s="835">
        <v>4417.9800000000005</v>
      </c>
      <c r="N12" s="832">
        <v>6</v>
      </c>
      <c r="O12" s="836">
        <v>2.5</v>
      </c>
      <c r="P12" s="835">
        <v>2945.32</v>
      </c>
      <c r="Q12" s="837">
        <v>0.66666666666666663</v>
      </c>
      <c r="R12" s="832">
        <v>4</v>
      </c>
      <c r="S12" s="837">
        <v>0.66666666666666663</v>
      </c>
      <c r="T12" s="836">
        <v>1.5</v>
      </c>
      <c r="U12" s="838">
        <v>0.6</v>
      </c>
    </row>
    <row r="13" spans="1:21" ht="14.4" customHeight="1" x14ac:dyDescent="0.3">
      <c r="A13" s="831">
        <v>31</v>
      </c>
      <c r="B13" s="832" t="s">
        <v>1166</v>
      </c>
      <c r="C13" s="832" t="s">
        <v>1171</v>
      </c>
      <c r="D13" s="833" t="s">
        <v>1700</v>
      </c>
      <c r="E13" s="834" t="s">
        <v>1176</v>
      </c>
      <c r="F13" s="832" t="s">
        <v>1167</v>
      </c>
      <c r="G13" s="832" t="s">
        <v>1209</v>
      </c>
      <c r="H13" s="832" t="s">
        <v>603</v>
      </c>
      <c r="I13" s="832" t="s">
        <v>1015</v>
      </c>
      <c r="J13" s="832" t="s">
        <v>680</v>
      </c>
      <c r="K13" s="832" t="s">
        <v>1016</v>
      </c>
      <c r="L13" s="835">
        <v>490.89</v>
      </c>
      <c r="M13" s="835">
        <v>490.89</v>
      </c>
      <c r="N13" s="832">
        <v>1</v>
      </c>
      <c r="O13" s="836">
        <v>1</v>
      </c>
      <c r="P13" s="835">
        <v>490.89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1166</v>
      </c>
      <c r="C14" s="832" t="s">
        <v>1171</v>
      </c>
      <c r="D14" s="833" t="s">
        <v>1700</v>
      </c>
      <c r="E14" s="834" t="s">
        <v>1176</v>
      </c>
      <c r="F14" s="832" t="s">
        <v>1167</v>
      </c>
      <c r="G14" s="832" t="s">
        <v>1210</v>
      </c>
      <c r="H14" s="832" t="s">
        <v>603</v>
      </c>
      <c r="I14" s="832" t="s">
        <v>1211</v>
      </c>
      <c r="J14" s="832" t="s">
        <v>1212</v>
      </c>
      <c r="K14" s="832" t="s">
        <v>1213</v>
      </c>
      <c r="L14" s="835">
        <v>16.12</v>
      </c>
      <c r="M14" s="835">
        <v>16.12</v>
      </c>
      <c r="N14" s="832">
        <v>1</v>
      </c>
      <c r="O14" s="836">
        <v>1</v>
      </c>
      <c r="P14" s="835">
        <v>16.12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31</v>
      </c>
      <c r="B15" s="832" t="s">
        <v>1166</v>
      </c>
      <c r="C15" s="832" t="s">
        <v>1171</v>
      </c>
      <c r="D15" s="833" t="s">
        <v>1700</v>
      </c>
      <c r="E15" s="834" t="s">
        <v>1176</v>
      </c>
      <c r="F15" s="832" t="s">
        <v>1167</v>
      </c>
      <c r="G15" s="832" t="s">
        <v>1214</v>
      </c>
      <c r="H15" s="832" t="s">
        <v>567</v>
      </c>
      <c r="I15" s="832" t="s">
        <v>1215</v>
      </c>
      <c r="J15" s="832" t="s">
        <v>1216</v>
      </c>
      <c r="K15" s="832" t="s">
        <v>1217</v>
      </c>
      <c r="L15" s="835">
        <v>0</v>
      </c>
      <c r="M15" s="835">
        <v>0</v>
      </c>
      <c r="N15" s="832">
        <v>1</v>
      </c>
      <c r="O15" s="836">
        <v>0.5</v>
      </c>
      <c r="P15" s="835">
        <v>0</v>
      </c>
      <c r="Q15" s="837"/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31</v>
      </c>
      <c r="B16" s="832" t="s">
        <v>1166</v>
      </c>
      <c r="C16" s="832" t="s">
        <v>1171</v>
      </c>
      <c r="D16" s="833" t="s">
        <v>1700</v>
      </c>
      <c r="E16" s="834" t="s">
        <v>1176</v>
      </c>
      <c r="F16" s="832" t="s">
        <v>1167</v>
      </c>
      <c r="G16" s="832" t="s">
        <v>1218</v>
      </c>
      <c r="H16" s="832" t="s">
        <v>603</v>
      </c>
      <c r="I16" s="832" t="s">
        <v>1219</v>
      </c>
      <c r="J16" s="832" t="s">
        <v>1129</v>
      </c>
      <c r="K16" s="832" t="s">
        <v>1220</v>
      </c>
      <c r="L16" s="835">
        <v>263.68</v>
      </c>
      <c r="M16" s="835">
        <v>263.68</v>
      </c>
      <c r="N16" s="832">
        <v>1</v>
      </c>
      <c r="O16" s="836">
        <v>0.5</v>
      </c>
      <c r="P16" s="835">
        <v>263.68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31</v>
      </c>
      <c r="B17" s="832" t="s">
        <v>1166</v>
      </c>
      <c r="C17" s="832" t="s">
        <v>1171</v>
      </c>
      <c r="D17" s="833" t="s">
        <v>1700</v>
      </c>
      <c r="E17" s="834" t="s">
        <v>1176</v>
      </c>
      <c r="F17" s="832" t="s">
        <v>1167</v>
      </c>
      <c r="G17" s="832" t="s">
        <v>1221</v>
      </c>
      <c r="H17" s="832" t="s">
        <v>603</v>
      </c>
      <c r="I17" s="832" t="s">
        <v>1222</v>
      </c>
      <c r="J17" s="832" t="s">
        <v>948</v>
      </c>
      <c r="K17" s="832" t="s">
        <v>1223</v>
      </c>
      <c r="L17" s="835">
        <v>154.36000000000001</v>
      </c>
      <c r="M17" s="835">
        <v>308.72000000000003</v>
      </c>
      <c r="N17" s="832">
        <v>2</v>
      </c>
      <c r="O17" s="836">
        <v>1</v>
      </c>
      <c r="P17" s="835">
        <v>308.72000000000003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31</v>
      </c>
      <c r="B18" s="832" t="s">
        <v>1166</v>
      </c>
      <c r="C18" s="832" t="s">
        <v>1171</v>
      </c>
      <c r="D18" s="833" t="s">
        <v>1700</v>
      </c>
      <c r="E18" s="834" t="s">
        <v>1176</v>
      </c>
      <c r="F18" s="832" t="s">
        <v>1168</v>
      </c>
      <c r="G18" s="832" t="s">
        <v>1224</v>
      </c>
      <c r="H18" s="832" t="s">
        <v>567</v>
      </c>
      <c r="I18" s="832" t="s">
        <v>1225</v>
      </c>
      <c r="J18" s="832" t="s">
        <v>1226</v>
      </c>
      <c r="K18" s="832" t="s">
        <v>1227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1166</v>
      </c>
      <c r="C19" s="832" t="s">
        <v>1171</v>
      </c>
      <c r="D19" s="833" t="s">
        <v>1700</v>
      </c>
      <c r="E19" s="834" t="s">
        <v>1176</v>
      </c>
      <c r="F19" s="832" t="s">
        <v>1168</v>
      </c>
      <c r="G19" s="832" t="s">
        <v>1193</v>
      </c>
      <c r="H19" s="832" t="s">
        <v>567</v>
      </c>
      <c r="I19" s="832" t="s">
        <v>1228</v>
      </c>
      <c r="J19" s="832" t="s">
        <v>1229</v>
      </c>
      <c r="K19" s="832" t="s">
        <v>1230</v>
      </c>
      <c r="L19" s="835">
        <v>1000</v>
      </c>
      <c r="M19" s="835">
        <v>1000</v>
      </c>
      <c r="N19" s="832">
        <v>1</v>
      </c>
      <c r="O19" s="836">
        <v>1</v>
      </c>
      <c r="P19" s="835">
        <v>1000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31</v>
      </c>
      <c r="B20" s="832" t="s">
        <v>1166</v>
      </c>
      <c r="C20" s="832" t="s">
        <v>1171</v>
      </c>
      <c r="D20" s="833" t="s">
        <v>1700</v>
      </c>
      <c r="E20" s="834" t="s">
        <v>1176</v>
      </c>
      <c r="F20" s="832" t="s">
        <v>1168</v>
      </c>
      <c r="G20" s="832" t="s">
        <v>1231</v>
      </c>
      <c r="H20" s="832" t="s">
        <v>567</v>
      </c>
      <c r="I20" s="832" t="s">
        <v>1232</v>
      </c>
      <c r="J20" s="832" t="s">
        <v>1233</v>
      </c>
      <c r="K20" s="832" t="s">
        <v>1234</v>
      </c>
      <c r="L20" s="835">
        <v>200</v>
      </c>
      <c r="M20" s="835">
        <v>400</v>
      </c>
      <c r="N20" s="832">
        <v>2</v>
      </c>
      <c r="O20" s="836">
        <v>1</v>
      </c>
      <c r="P20" s="835">
        <v>400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31</v>
      </c>
      <c r="B21" s="832" t="s">
        <v>1166</v>
      </c>
      <c r="C21" s="832" t="s">
        <v>1171</v>
      </c>
      <c r="D21" s="833" t="s">
        <v>1700</v>
      </c>
      <c r="E21" s="834" t="s">
        <v>1177</v>
      </c>
      <c r="F21" s="832" t="s">
        <v>1167</v>
      </c>
      <c r="G21" s="832" t="s">
        <v>1235</v>
      </c>
      <c r="H21" s="832" t="s">
        <v>567</v>
      </c>
      <c r="I21" s="832" t="s">
        <v>1236</v>
      </c>
      <c r="J21" s="832" t="s">
        <v>1237</v>
      </c>
      <c r="K21" s="832" t="s">
        <v>1063</v>
      </c>
      <c r="L21" s="835">
        <v>78.33</v>
      </c>
      <c r="M21" s="835">
        <v>156.66</v>
      </c>
      <c r="N21" s="832">
        <v>2</v>
      </c>
      <c r="O21" s="836"/>
      <c r="P21" s="835">
        <v>156.66</v>
      </c>
      <c r="Q21" s="837">
        <v>1</v>
      </c>
      <c r="R21" s="832">
        <v>2</v>
      </c>
      <c r="S21" s="837">
        <v>1</v>
      </c>
      <c r="T21" s="836"/>
      <c r="U21" s="838"/>
    </row>
    <row r="22" spans="1:21" ht="14.4" customHeight="1" x14ac:dyDescent="0.3">
      <c r="A22" s="831">
        <v>31</v>
      </c>
      <c r="B22" s="832" t="s">
        <v>1166</v>
      </c>
      <c r="C22" s="832" t="s">
        <v>1171</v>
      </c>
      <c r="D22" s="833" t="s">
        <v>1700</v>
      </c>
      <c r="E22" s="834" t="s">
        <v>1177</v>
      </c>
      <c r="F22" s="832" t="s">
        <v>1167</v>
      </c>
      <c r="G22" s="832" t="s">
        <v>1238</v>
      </c>
      <c r="H22" s="832" t="s">
        <v>567</v>
      </c>
      <c r="I22" s="832" t="s">
        <v>1239</v>
      </c>
      <c r="J22" s="832" t="s">
        <v>1240</v>
      </c>
      <c r="K22" s="832" t="s">
        <v>1241</v>
      </c>
      <c r="L22" s="835">
        <v>46.99</v>
      </c>
      <c r="M22" s="835">
        <v>46.99</v>
      </c>
      <c r="N22" s="832">
        <v>1</v>
      </c>
      <c r="O22" s="836"/>
      <c r="P22" s="835">
        <v>46.99</v>
      </c>
      <c r="Q22" s="837">
        <v>1</v>
      </c>
      <c r="R22" s="832">
        <v>1</v>
      </c>
      <c r="S22" s="837">
        <v>1</v>
      </c>
      <c r="T22" s="836"/>
      <c r="U22" s="838"/>
    </row>
    <row r="23" spans="1:21" ht="14.4" customHeight="1" x14ac:dyDescent="0.3">
      <c r="A23" s="831">
        <v>31</v>
      </c>
      <c r="B23" s="832" t="s">
        <v>1166</v>
      </c>
      <c r="C23" s="832" t="s">
        <v>1171</v>
      </c>
      <c r="D23" s="833" t="s">
        <v>1700</v>
      </c>
      <c r="E23" s="834" t="s">
        <v>1177</v>
      </c>
      <c r="F23" s="832" t="s">
        <v>1167</v>
      </c>
      <c r="G23" s="832" t="s">
        <v>1242</v>
      </c>
      <c r="H23" s="832" t="s">
        <v>567</v>
      </c>
      <c r="I23" s="832" t="s">
        <v>1243</v>
      </c>
      <c r="J23" s="832" t="s">
        <v>831</v>
      </c>
      <c r="K23" s="832" t="s">
        <v>1244</v>
      </c>
      <c r="L23" s="835">
        <v>48.09</v>
      </c>
      <c r="M23" s="835">
        <v>336.63</v>
      </c>
      <c r="N23" s="832">
        <v>7</v>
      </c>
      <c r="O23" s="836"/>
      <c r="P23" s="835">
        <v>336.63</v>
      </c>
      <c r="Q23" s="837">
        <v>1</v>
      </c>
      <c r="R23" s="832">
        <v>7</v>
      </c>
      <c r="S23" s="837">
        <v>1</v>
      </c>
      <c r="T23" s="836"/>
      <c r="U23" s="838"/>
    </row>
    <row r="24" spans="1:21" ht="14.4" customHeight="1" x14ac:dyDescent="0.3">
      <c r="A24" s="831">
        <v>31</v>
      </c>
      <c r="B24" s="832" t="s">
        <v>1166</v>
      </c>
      <c r="C24" s="832" t="s">
        <v>1171</v>
      </c>
      <c r="D24" s="833" t="s">
        <v>1700</v>
      </c>
      <c r="E24" s="834" t="s">
        <v>1177</v>
      </c>
      <c r="F24" s="832" t="s">
        <v>1167</v>
      </c>
      <c r="G24" s="832" t="s">
        <v>1245</v>
      </c>
      <c r="H24" s="832" t="s">
        <v>567</v>
      </c>
      <c r="I24" s="832" t="s">
        <v>1246</v>
      </c>
      <c r="J24" s="832" t="s">
        <v>1247</v>
      </c>
      <c r="K24" s="832" t="s">
        <v>1248</v>
      </c>
      <c r="L24" s="835">
        <v>132.97999999999999</v>
      </c>
      <c r="M24" s="835">
        <v>132.97999999999999</v>
      </c>
      <c r="N24" s="832">
        <v>1</v>
      </c>
      <c r="O24" s="836"/>
      <c r="P24" s="835"/>
      <c r="Q24" s="837">
        <v>0</v>
      </c>
      <c r="R24" s="832"/>
      <c r="S24" s="837">
        <v>0</v>
      </c>
      <c r="T24" s="836"/>
      <c r="U24" s="838"/>
    </row>
    <row r="25" spans="1:21" ht="14.4" customHeight="1" x14ac:dyDescent="0.3">
      <c r="A25" s="831">
        <v>31</v>
      </c>
      <c r="B25" s="832" t="s">
        <v>1166</v>
      </c>
      <c r="C25" s="832" t="s">
        <v>1171</v>
      </c>
      <c r="D25" s="833" t="s">
        <v>1700</v>
      </c>
      <c r="E25" s="834" t="s">
        <v>1177</v>
      </c>
      <c r="F25" s="832" t="s">
        <v>1167</v>
      </c>
      <c r="G25" s="832" t="s">
        <v>1209</v>
      </c>
      <c r="H25" s="832" t="s">
        <v>603</v>
      </c>
      <c r="I25" s="832" t="s">
        <v>1013</v>
      </c>
      <c r="J25" s="832" t="s">
        <v>680</v>
      </c>
      <c r="K25" s="832" t="s">
        <v>1014</v>
      </c>
      <c r="L25" s="835">
        <v>736.33</v>
      </c>
      <c r="M25" s="835">
        <v>8099.63</v>
      </c>
      <c r="N25" s="832">
        <v>11</v>
      </c>
      <c r="O25" s="836"/>
      <c r="P25" s="835">
        <v>8099.63</v>
      </c>
      <c r="Q25" s="837">
        <v>1</v>
      </c>
      <c r="R25" s="832">
        <v>11</v>
      </c>
      <c r="S25" s="837">
        <v>1</v>
      </c>
      <c r="T25" s="836"/>
      <c r="U25" s="838"/>
    </row>
    <row r="26" spans="1:21" ht="14.4" customHeight="1" x14ac:dyDescent="0.3">
      <c r="A26" s="831">
        <v>31</v>
      </c>
      <c r="B26" s="832" t="s">
        <v>1166</v>
      </c>
      <c r="C26" s="832" t="s">
        <v>1171</v>
      </c>
      <c r="D26" s="833" t="s">
        <v>1700</v>
      </c>
      <c r="E26" s="834" t="s">
        <v>1177</v>
      </c>
      <c r="F26" s="832" t="s">
        <v>1167</v>
      </c>
      <c r="G26" s="832" t="s">
        <v>1209</v>
      </c>
      <c r="H26" s="832" t="s">
        <v>603</v>
      </c>
      <c r="I26" s="832" t="s">
        <v>1249</v>
      </c>
      <c r="J26" s="832" t="s">
        <v>1250</v>
      </c>
      <c r="K26" s="832" t="s">
        <v>1251</v>
      </c>
      <c r="L26" s="835">
        <v>1847.49</v>
      </c>
      <c r="M26" s="835">
        <v>7389.96</v>
      </c>
      <c r="N26" s="832">
        <v>4</v>
      </c>
      <c r="O26" s="836"/>
      <c r="P26" s="835">
        <v>7389.96</v>
      </c>
      <c r="Q26" s="837">
        <v>1</v>
      </c>
      <c r="R26" s="832">
        <v>4</v>
      </c>
      <c r="S26" s="837">
        <v>1</v>
      </c>
      <c r="T26" s="836"/>
      <c r="U26" s="838"/>
    </row>
    <row r="27" spans="1:21" ht="14.4" customHeight="1" x14ac:dyDescent="0.3">
      <c r="A27" s="831">
        <v>31</v>
      </c>
      <c r="B27" s="832" t="s">
        <v>1166</v>
      </c>
      <c r="C27" s="832" t="s">
        <v>1171</v>
      </c>
      <c r="D27" s="833" t="s">
        <v>1700</v>
      </c>
      <c r="E27" s="834" t="s">
        <v>1177</v>
      </c>
      <c r="F27" s="832" t="s">
        <v>1167</v>
      </c>
      <c r="G27" s="832" t="s">
        <v>1209</v>
      </c>
      <c r="H27" s="832" t="s">
        <v>603</v>
      </c>
      <c r="I27" s="832" t="s">
        <v>1252</v>
      </c>
      <c r="J27" s="832" t="s">
        <v>680</v>
      </c>
      <c r="K27" s="832" t="s">
        <v>1253</v>
      </c>
      <c r="L27" s="835">
        <v>923.74</v>
      </c>
      <c r="M27" s="835">
        <v>3694.96</v>
      </c>
      <c r="N27" s="832">
        <v>4</v>
      </c>
      <c r="O27" s="836"/>
      <c r="P27" s="835">
        <v>3694.96</v>
      </c>
      <c r="Q27" s="837">
        <v>1</v>
      </c>
      <c r="R27" s="832">
        <v>4</v>
      </c>
      <c r="S27" s="837">
        <v>1</v>
      </c>
      <c r="T27" s="836"/>
      <c r="U27" s="838"/>
    </row>
    <row r="28" spans="1:21" ht="14.4" customHeight="1" x14ac:dyDescent="0.3">
      <c r="A28" s="831">
        <v>31</v>
      </c>
      <c r="B28" s="832" t="s">
        <v>1166</v>
      </c>
      <c r="C28" s="832" t="s">
        <v>1171</v>
      </c>
      <c r="D28" s="833" t="s">
        <v>1700</v>
      </c>
      <c r="E28" s="834" t="s">
        <v>1177</v>
      </c>
      <c r="F28" s="832" t="s">
        <v>1167</v>
      </c>
      <c r="G28" s="832" t="s">
        <v>1254</v>
      </c>
      <c r="H28" s="832" t="s">
        <v>567</v>
      </c>
      <c r="I28" s="832" t="s">
        <v>1255</v>
      </c>
      <c r="J28" s="832" t="s">
        <v>1256</v>
      </c>
      <c r="K28" s="832" t="s">
        <v>1257</v>
      </c>
      <c r="L28" s="835">
        <v>59.56</v>
      </c>
      <c r="M28" s="835">
        <v>119.12</v>
      </c>
      <c r="N28" s="832">
        <v>2</v>
      </c>
      <c r="O28" s="836"/>
      <c r="P28" s="835">
        <v>119.12</v>
      </c>
      <c r="Q28" s="837">
        <v>1</v>
      </c>
      <c r="R28" s="832">
        <v>2</v>
      </c>
      <c r="S28" s="837">
        <v>1</v>
      </c>
      <c r="T28" s="836"/>
      <c r="U28" s="838"/>
    </row>
    <row r="29" spans="1:21" ht="14.4" customHeight="1" x14ac:dyDescent="0.3">
      <c r="A29" s="831">
        <v>31</v>
      </c>
      <c r="B29" s="832" t="s">
        <v>1166</v>
      </c>
      <c r="C29" s="832" t="s">
        <v>1171</v>
      </c>
      <c r="D29" s="833" t="s">
        <v>1700</v>
      </c>
      <c r="E29" s="834" t="s">
        <v>1177</v>
      </c>
      <c r="F29" s="832" t="s">
        <v>1167</v>
      </c>
      <c r="G29" s="832" t="s">
        <v>1258</v>
      </c>
      <c r="H29" s="832" t="s">
        <v>567</v>
      </c>
      <c r="I29" s="832" t="s">
        <v>1259</v>
      </c>
      <c r="J29" s="832" t="s">
        <v>1260</v>
      </c>
      <c r="K29" s="832" t="s">
        <v>1261</v>
      </c>
      <c r="L29" s="835">
        <v>61.97</v>
      </c>
      <c r="M29" s="835">
        <v>123.94</v>
      </c>
      <c r="N29" s="832">
        <v>2</v>
      </c>
      <c r="O29" s="836"/>
      <c r="P29" s="835">
        <v>123.94</v>
      </c>
      <c r="Q29" s="837">
        <v>1</v>
      </c>
      <c r="R29" s="832">
        <v>2</v>
      </c>
      <c r="S29" s="837">
        <v>1</v>
      </c>
      <c r="T29" s="836"/>
      <c r="U29" s="838"/>
    </row>
    <row r="30" spans="1:21" ht="14.4" customHeight="1" x14ac:dyDescent="0.3">
      <c r="A30" s="831">
        <v>31</v>
      </c>
      <c r="B30" s="832" t="s">
        <v>1166</v>
      </c>
      <c r="C30" s="832" t="s">
        <v>1171</v>
      </c>
      <c r="D30" s="833" t="s">
        <v>1700</v>
      </c>
      <c r="E30" s="834" t="s">
        <v>1177</v>
      </c>
      <c r="F30" s="832" t="s">
        <v>1167</v>
      </c>
      <c r="G30" s="832" t="s">
        <v>1262</v>
      </c>
      <c r="H30" s="832" t="s">
        <v>567</v>
      </c>
      <c r="I30" s="832" t="s">
        <v>1263</v>
      </c>
      <c r="J30" s="832" t="s">
        <v>1264</v>
      </c>
      <c r="K30" s="832" t="s">
        <v>1265</v>
      </c>
      <c r="L30" s="835">
        <v>66.63</v>
      </c>
      <c r="M30" s="835">
        <v>66.63</v>
      </c>
      <c r="N30" s="832">
        <v>1</v>
      </c>
      <c r="O30" s="836"/>
      <c r="P30" s="835"/>
      <c r="Q30" s="837">
        <v>0</v>
      </c>
      <c r="R30" s="832"/>
      <c r="S30" s="837">
        <v>0</v>
      </c>
      <c r="T30" s="836"/>
      <c r="U30" s="838"/>
    </row>
    <row r="31" spans="1:21" ht="14.4" customHeight="1" x14ac:dyDescent="0.3">
      <c r="A31" s="831">
        <v>31</v>
      </c>
      <c r="B31" s="832" t="s">
        <v>1166</v>
      </c>
      <c r="C31" s="832" t="s">
        <v>1171</v>
      </c>
      <c r="D31" s="833" t="s">
        <v>1700</v>
      </c>
      <c r="E31" s="834" t="s">
        <v>1177</v>
      </c>
      <c r="F31" s="832" t="s">
        <v>1167</v>
      </c>
      <c r="G31" s="832" t="s">
        <v>1221</v>
      </c>
      <c r="H31" s="832" t="s">
        <v>603</v>
      </c>
      <c r="I31" s="832" t="s">
        <v>1053</v>
      </c>
      <c r="J31" s="832" t="s">
        <v>1054</v>
      </c>
      <c r="K31" s="832" t="s">
        <v>1055</v>
      </c>
      <c r="L31" s="835">
        <v>149.52000000000001</v>
      </c>
      <c r="M31" s="835">
        <v>299.04000000000002</v>
      </c>
      <c r="N31" s="832">
        <v>2</v>
      </c>
      <c r="O31" s="836"/>
      <c r="P31" s="835">
        <v>299.04000000000002</v>
      </c>
      <c r="Q31" s="837">
        <v>1</v>
      </c>
      <c r="R31" s="832">
        <v>2</v>
      </c>
      <c r="S31" s="837">
        <v>1</v>
      </c>
      <c r="T31" s="836"/>
      <c r="U31" s="838"/>
    </row>
    <row r="32" spans="1:21" ht="14.4" customHeight="1" x14ac:dyDescent="0.3">
      <c r="A32" s="831">
        <v>31</v>
      </c>
      <c r="B32" s="832" t="s">
        <v>1166</v>
      </c>
      <c r="C32" s="832" t="s">
        <v>1171</v>
      </c>
      <c r="D32" s="833" t="s">
        <v>1700</v>
      </c>
      <c r="E32" s="834" t="s">
        <v>1177</v>
      </c>
      <c r="F32" s="832" t="s">
        <v>1167</v>
      </c>
      <c r="G32" s="832" t="s">
        <v>1266</v>
      </c>
      <c r="H32" s="832" t="s">
        <v>567</v>
      </c>
      <c r="I32" s="832" t="s">
        <v>1267</v>
      </c>
      <c r="J32" s="832" t="s">
        <v>595</v>
      </c>
      <c r="K32" s="832" t="s">
        <v>1268</v>
      </c>
      <c r="L32" s="835">
        <v>0</v>
      </c>
      <c r="M32" s="835">
        <v>0</v>
      </c>
      <c r="N32" s="832">
        <v>1</v>
      </c>
      <c r="O32" s="836"/>
      <c r="P32" s="835">
        <v>0</v>
      </c>
      <c r="Q32" s="837"/>
      <c r="R32" s="832">
        <v>1</v>
      </c>
      <c r="S32" s="837">
        <v>1</v>
      </c>
      <c r="T32" s="836"/>
      <c r="U32" s="838"/>
    </row>
    <row r="33" spans="1:21" ht="14.4" customHeight="1" x14ac:dyDescent="0.3">
      <c r="A33" s="831">
        <v>31</v>
      </c>
      <c r="B33" s="832" t="s">
        <v>1166</v>
      </c>
      <c r="C33" s="832" t="s">
        <v>1171</v>
      </c>
      <c r="D33" s="833" t="s">
        <v>1700</v>
      </c>
      <c r="E33" s="834" t="s">
        <v>1177</v>
      </c>
      <c r="F33" s="832" t="s">
        <v>1168</v>
      </c>
      <c r="G33" s="832" t="s">
        <v>1269</v>
      </c>
      <c r="H33" s="832" t="s">
        <v>567</v>
      </c>
      <c r="I33" s="832" t="s">
        <v>1270</v>
      </c>
      <c r="J33" s="832" t="s">
        <v>1271</v>
      </c>
      <c r="K33" s="832" t="s">
        <v>1272</v>
      </c>
      <c r="L33" s="835">
        <v>35.130000000000003</v>
      </c>
      <c r="M33" s="835">
        <v>210.78</v>
      </c>
      <c r="N33" s="832">
        <v>6</v>
      </c>
      <c r="O33" s="836">
        <v>4</v>
      </c>
      <c r="P33" s="835">
        <v>175.65</v>
      </c>
      <c r="Q33" s="837">
        <v>0.83333333333333337</v>
      </c>
      <c r="R33" s="832">
        <v>5</v>
      </c>
      <c r="S33" s="837">
        <v>0.83333333333333337</v>
      </c>
      <c r="T33" s="836">
        <v>3</v>
      </c>
      <c r="U33" s="838">
        <v>0.75</v>
      </c>
    </row>
    <row r="34" spans="1:21" ht="14.4" customHeight="1" x14ac:dyDescent="0.3">
      <c r="A34" s="831">
        <v>31</v>
      </c>
      <c r="B34" s="832" t="s">
        <v>1166</v>
      </c>
      <c r="C34" s="832" t="s">
        <v>1171</v>
      </c>
      <c r="D34" s="833" t="s">
        <v>1700</v>
      </c>
      <c r="E34" s="834" t="s">
        <v>1177</v>
      </c>
      <c r="F34" s="832" t="s">
        <v>1168</v>
      </c>
      <c r="G34" s="832" t="s">
        <v>1269</v>
      </c>
      <c r="H34" s="832" t="s">
        <v>567</v>
      </c>
      <c r="I34" s="832" t="s">
        <v>1273</v>
      </c>
      <c r="J34" s="832" t="s">
        <v>1274</v>
      </c>
      <c r="K34" s="832" t="s">
        <v>1275</v>
      </c>
      <c r="L34" s="835">
        <v>100</v>
      </c>
      <c r="M34" s="835">
        <v>400</v>
      </c>
      <c r="N34" s="832">
        <v>4</v>
      </c>
      <c r="O34" s="836">
        <v>1</v>
      </c>
      <c r="P34" s="835">
        <v>400</v>
      </c>
      <c r="Q34" s="837">
        <v>1</v>
      </c>
      <c r="R34" s="832">
        <v>4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31</v>
      </c>
      <c r="B35" s="832" t="s">
        <v>1166</v>
      </c>
      <c r="C35" s="832" t="s">
        <v>1171</v>
      </c>
      <c r="D35" s="833" t="s">
        <v>1700</v>
      </c>
      <c r="E35" s="834" t="s">
        <v>1177</v>
      </c>
      <c r="F35" s="832" t="s">
        <v>1168</v>
      </c>
      <c r="G35" s="832" t="s">
        <v>1269</v>
      </c>
      <c r="H35" s="832" t="s">
        <v>567</v>
      </c>
      <c r="I35" s="832" t="s">
        <v>1276</v>
      </c>
      <c r="J35" s="832" t="s">
        <v>1277</v>
      </c>
      <c r="K35" s="832" t="s">
        <v>1278</v>
      </c>
      <c r="L35" s="835">
        <v>128</v>
      </c>
      <c r="M35" s="835">
        <v>512</v>
      </c>
      <c r="N35" s="832">
        <v>4</v>
      </c>
      <c r="O35" s="836">
        <v>1</v>
      </c>
      <c r="P35" s="835">
        <v>512</v>
      </c>
      <c r="Q35" s="837">
        <v>1</v>
      </c>
      <c r="R35" s="832">
        <v>4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31</v>
      </c>
      <c r="B36" s="832" t="s">
        <v>1166</v>
      </c>
      <c r="C36" s="832" t="s">
        <v>1171</v>
      </c>
      <c r="D36" s="833" t="s">
        <v>1700</v>
      </c>
      <c r="E36" s="834" t="s">
        <v>1177</v>
      </c>
      <c r="F36" s="832" t="s">
        <v>1168</v>
      </c>
      <c r="G36" s="832" t="s">
        <v>1193</v>
      </c>
      <c r="H36" s="832" t="s">
        <v>567</v>
      </c>
      <c r="I36" s="832" t="s">
        <v>1279</v>
      </c>
      <c r="J36" s="832" t="s">
        <v>1280</v>
      </c>
      <c r="K36" s="832" t="s">
        <v>1281</v>
      </c>
      <c r="L36" s="835">
        <v>58.5</v>
      </c>
      <c r="M36" s="835">
        <v>58.5</v>
      </c>
      <c r="N36" s="832">
        <v>1</v>
      </c>
      <c r="O36" s="836">
        <v>1</v>
      </c>
      <c r="P36" s="835">
        <v>58.5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31</v>
      </c>
      <c r="B37" s="832" t="s">
        <v>1166</v>
      </c>
      <c r="C37" s="832" t="s">
        <v>1171</v>
      </c>
      <c r="D37" s="833" t="s">
        <v>1700</v>
      </c>
      <c r="E37" s="834" t="s">
        <v>1177</v>
      </c>
      <c r="F37" s="832" t="s">
        <v>1168</v>
      </c>
      <c r="G37" s="832" t="s">
        <v>1193</v>
      </c>
      <c r="H37" s="832" t="s">
        <v>567</v>
      </c>
      <c r="I37" s="832" t="s">
        <v>1282</v>
      </c>
      <c r="J37" s="832" t="s">
        <v>1283</v>
      </c>
      <c r="K37" s="832" t="s">
        <v>1284</v>
      </c>
      <c r="L37" s="835">
        <v>971.25</v>
      </c>
      <c r="M37" s="835">
        <v>971.25</v>
      </c>
      <c r="N37" s="832">
        <v>1</v>
      </c>
      <c r="O37" s="836">
        <v>1</v>
      </c>
      <c r="P37" s="835">
        <v>971.25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31</v>
      </c>
      <c r="B38" s="832" t="s">
        <v>1166</v>
      </c>
      <c r="C38" s="832" t="s">
        <v>1171</v>
      </c>
      <c r="D38" s="833" t="s">
        <v>1700</v>
      </c>
      <c r="E38" s="834" t="s">
        <v>1177</v>
      </c>
      <c r="F38" s="832" t="s">
        <v>1168</v>
      </c>
      <c r="G38" s="832" t="s">
        <v>1193</v>
      </c>
      <c r="H38" s="832" t="s">
        <v>567</v>
      </c>
      <c r="I38" s="832" t="s">
        <v>1228</v>
      </c>
      <c r="J38" s="832" t="s">
        <v>1229</v>
      </c>
      <c r="K38" s="832" t="s">
        <v>1230</v>
      </c>
      <c r="L38" s="835">
        <v>1000</v>
      </c>
      <c r="M38" s="835">
        <v>1000</v>
      </c>
      <c r="N38" s="832">
        <v>1</v>
      </c>
      <c r="O38" s="836">
        <v>1</v>
      </c>
      <c r="P38" s="835">
        <v>1000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31</v>
      </c>
      <c r="B39" s="832" t="s">
        <v>1166</v>
      </c>
      <c r="C39" s="832" t="s">
        <v>1171</v>
      </c>
      <c r="D39" s="833" t="s">
        <v>1700</v>
      </c>
      <c r="E39" s="834" t="s">
        <v>1177</v>
      </c>
      <c r="F39" s="832" t="s">
        <v>1168</v>
      </c>
      <c r="G39" s="832" t="s">
        <v>1193</v>
      </c>
      <c r="H39" s="832" t="s">
        <v>567</v>
      </c>
      <c r="I39" s="832" t="s">
        <v>1285</v>
      </c>
      <c r="J39" s="832" t="s">
        <v>1286</v>
      </c>
      <c r="K39" s="832" t="s">
        <v>1287</v>
      </c>
      <c r="L39" s="835">
        <v>750</v>
      </c>
      <c r="M39" s="835">
        <v>1500</v>
      </c>
      <c r="N39" s="832">
        <v>2</v>
      </c>
      <c r="O39" s="836">
        <v>2</v>
      </c>
      <c r="P39" s="835">
        <v>750</v>
      </c>
      <c r="Q39" s="837">
        <v>0.5</v>
      </c>
      <c r="R39" s="832">
        <v>1</v>
      </c>
      <c r="S39" s="837">
        <v>0.5</v>
      </c>
      <c r="T39" s="836">
        <v>1</v>
      </c>
      <c r="U39" s="838">
        <v>0.5</v>
      </c>
    </row>
    <row r="40" spans="1:21" ht="14.4" customHeight="1" x14ac:dyDescent="0.3">
      <c r="A40" s="831">
        <v>31</v>
      </c>
      <c r="B40" s="832" t="s">
        <v>1166</v>
      </c>
      <c r="C40" s="832" t="s">
        <v>1171</v>
      </c>
      <c r="D40" s="833" t="s">
        <v>1700</v>
      </c>
      <c r="E40" s="834" t="s">
        <v>1177</v>
      </c>
      <c r="F40" s="832" t="s">
        <v>1168</v>
      </c>
      <c r="G40" s="832" t="s">
        <v>1193</v>
      </c>
      <c r="H40" s="832" t="s">
        <v>567</v>
      </c>
      <c r="I40" s="832" t="s">
        <v>1288</v>
      </c>
      <c r="J40" s="832" t="s">
        <v>1289</v>
      </c>
      <c r="K40" s="832" t="s">
        <v>1290</v>
      </c>
      <c r="L40" s="835">
        <v>2938.09</v>
      </c>
      <c r="M40" s="835">
        <v>2938.09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31</v>
      </c>
      <c r="B41" s="832" t="s">
        <v>1166</v>
      </c>
      <c r="C41" s="832" t="s">
        <v>1171</v>
      </c>
      <c r="D41" s="833" t="s">
        <v>1700</v>
      </c>
      <c r="E41" s="834" t="s">
        <v>1178</v>
      </c>
      <c r="F41" s="832" t="s">
        <v>1167</v>
      </c>
      <c r="G41" s="832" t="s">
        <v>1238</v>
      </c>
      <c r="H41" s="832" t="s">
        <v>567</v>
      </c>
      <c r="I41" s="832" t="s">
        <v>1291</v>
      </c>
      <c r="J41" s="832" t="s">
        <v>1292</v>
      </c>
      <c r="K41" s="832" t="s">
        <v>1293</v>
      </c>
      <c r="L41" s="835">
        <v>52.87</v>
      </c>
      <c r="M41" s="835">
        <v>105.74</v>
      </c>
      <c r="N41" s="832">
        <v>2</v>
      </c>
      <c r="O41" s="836">
        <v>2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31</v>
      </c>
      <c r="B42" s="832" t="s">
        <v>1166</v>
      </c>
      <c r="C42" s="832" t="s">
        <v>1171</v>
      </c>
      <c r="D42" s="833" t="s">
        <v>1700</v>
      </c>
      <c r="E42" s="834" t="s">
        <v>1178</v>
      </c>
      <c r="F42" s="832" t="s">
        <v>1167</v>
      </c>
      <c r="G42" s="832" t="s">
        <v>1294</v>
      </c>
      <c r="H42" s="832" t="s">
        <v>567</v>
      </c>
      <c r="I42" s="832" t="s">
        <v>1295</v>
      </c>
      <c r="J42" s="832" t="s">
        <v>643</v>
      </c>
      <c r="K42" s="832" t="s">
        <v>1296</v>
      </c>
      <c r="L42" s="835">
        <v>91.11</v>
      </c>
      <c r="M42" s="835">
        <v>91.11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1166</v>
      </c>
      <c r="C43" s="832" t="s">
        <v>1171</v>
      </c>
      <c r="D43" s="833" t="s">
        <v>1700</v>
      </c>
      <c r="E43" s="834" t="s">
        <v>1178</v>
      </c>
      <c r="F43" s="832" t="s">
        <v>1167</v>
      </c>
      <c r="G43" s="832" t="s">
        <v>1297</v>
      </c>
      <c r="H43" s="832" t="s">
        <v>567</v>
      </c>
      <c r="I43" s="832" t="s">
        <v>1298</v>
      </c>
      <c r="J43" s="832" t="s">
        <v>1299</v>
      </c>
      <c r="K43" s="832" t="s">
        <v>1300</v>
      </c>
      <c r="L43" s="835">
        <v>22.79</v>
      </c>
      <c r="M43" s="835">
        <v>22.79</v>
      </c>
      <c r="N43" s="832">
        <v>1</v>
      </c>
      <c r="O43" s="836">
        <v>1</v>
      </c>
      <c r="P43" s="835">
        <v>22.79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31</v>
      </c>
      <c r="B44" s="832" t="s">
        <v>1166</v>
      </c>
      <c r="C44" s="832" t="s">
        <v>1171</v>
      </c>
      <c r="D44" s="833" t="s">
        <v>1700</v>
      </c>
      <c r="E44" s="834" t="s">
        <v>1178</v>
      </c>
      <c r="F44" s="832" t="s">
        <v>1167</v>
      </c>
      <c r="G44" s="832" t="s">
        <v>1297</v>
      </c>
      <c r="H44" s="832" t="s">
        <v>567</v>
      </c>
      <c r="I44" s="832" t="s">
        <v>1301</v>
      </c>
      <c r="J44" s="832" t="s">
        <v>850</v>
      </c>
      <c r="K44" s="832" t="s">
        <v>1300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31</v>
      </c>
      <c r="B45" s="832" t="s">
        <v>1166</v>
      </c>
      <c r="C45" s="832" t="s">
        <v>1171</v>
      </c>
      <c r="D45" s="833" t="s">
        <v>1700</v>
      </c>
      <c r="E45" s="834" t="s">
        <v>1178</v>
      </c>
      <c r="F45" s="832" t="s">
        <v>1167</v>
      </c>
      <c r="G45" s="832" t="s">
        <v>1302</v>
      </c>
      <c r="H45" s="832" t="s">
        <v>567</v>
      </c>
      <c r="I45" s="832" t="s">
        <v>1303</v>
      </c>
      <c r="J45" s="832" t="s">
        <v>1304</v>
      </c>
      <c r="K45" s="832" t="s">
        <v>1305</v>
      </c>
      <c r="L45" s="835">
        <v>111.72</v>
      </c>
      <c r="M45" s="835">
        <v>111.72</v>
      </c>
      <c r="N45" s="832">
        <v>1</v>
      </c>
      <c r="O45" s="836">
        <v>1</v>
      </c>
      <c r="P45" s="835">
        <v>111.72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31</v>
      </c>
      <c r="B46" s="832" t="s">
        <v>1166</v>
      </c>
      <c r="C46" s="832" t="s">
        <v>1171</v>
      </c>
      <c r="D46" s="833" t="s">
        <v>1700</v>
      </c>
      <c r="E46" s="834" t="s">
        <v>1178</v>
      </c>
      <c r="F46" s="832" t="s">
        <v>1167</v>
      </c>
      <c r="G46" s="832" t="s">
        <v>1245</v>
      </c>
      <c r="H46" s="832" t="s">
        <v>567</v>
      </c>
      <c r="I46" s="832" t="s">
        <v>1246</v>
      </c>
      <c r="J46" s="832" t="s">
        <v>1247</v>
      </c>
      <c r="K46" s="832" t="s">
        <v>1248</v>
      </c>
      <c r="L46" s="835">
        <v>132.97999999999999</v>
      </c>
      <c r="M46" s="835">
        <v>398.93999999999994</v>
      </c>
      <c r="N46" s="832">
        <v>3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31</v>
      </c>
      <c r="B47" s="832" t="s">
        <v>1166</v>
      </c>
      <c r="C47" s="832" t="s">
        <v>1171</v>
      </c>
      <c r="D47" s="833" t="s">
        <v>1700</v>
      </c>
      <c r="E47" s="834" t="s">
        <v>1178</v>
      </c>
      <c r="F47" s="832" t="s">
        <v>1167</v>
      </c>
      <c r="G47" s="832" t="s">
        <v>1209</v>
      </c>
      <c r="H47" s="832" t="s">
        <v>603</v>
      </c>
      <c r="I47" s="832" t="s">
        <v>1306</v>
      </c>
      <c r="J47" s="832" t="s">
        <v>1250</v>
      </c>
      <c r="K47" s="832" t="s">
        <v>1307</v>
      </c>
      <c r="L47" s="835">
        <v>1385.62</v>
      </c>
      <c r="M47" s="835">
        <v>1385.62</v>
      </c>
      <c r="N47" s="832">
        <v>1</v>
      </c>
      <c r="O47" s="836">
        <v>1</v>
      </c>
      <c r="P47" s="835">
        <v>1385.62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31</v>
      </c>
      <c r="B48" s="832" t="s">
        <v>1166</v>
      </c>
      <c r="C48" s="832" t="s">
        <v>1171</v>
      </c>
      <c r="D48" s="833" t="s">
        <v>1700</v>
      </c>
      <c r="E48" s="834" t="s">
        <v>1178</v>
      </c>
      <c r="F48" s="832" t="s">
        <v>1167</v>
      </c>
      <c r="G48" s="832" t="s">
        <v>1209</v>
      </c>
      <c r="H48" s="832" t="s">
        <v>603</v>
      </c>
      <c r="I48" s="832" t="s">
        <v>1013</v>
      </c>
      <c r="J48" s="832" t="s">
        <v>680</v>
      </c>
      <c r="K48" s="832" t="s">
        <v>1014</v>
      </c>
      <c r="L48" s="835">
        <v>736.33</v>
      </c>
      <c r="M48" s="835">
        <v>11044.95</v>
      </c>
      <c r="N48" s="832">
        <v>15</v>
      </c>
      <c r="O48" s="836">
        <v>4</v>
      </c>
      <c r="P48" s="835">
        <v>6626.9700000000012</v>
      </c>
      <c r="Q48" s="837">
        <v>0.60000000000000009</v>
      </c>
      <c r="R48" s="832">
        <v>9</v>
      </c>
      <c r="S48" s="837">
        <v>0.6</v>
      </c>
      <c r="T48" s="836">
        <v>2.5</v>
      </c>
      <c r="U48" s="838">
        <v>0.625</v>
      </c>
    </row>
    <row r="49" spans="1:21" ht="14.4" customHeight="1" x14ac:dyDescent="0.3">
      <c r="A49" s="831">
        <v>31</v>
      </c>
      <c r="B49" s="832" t="s">
        <v>1166</v>
      </c>
      <c r="C49" s="832" t="s">
        <v>1171</v>
      </c>
      <c r="D49" s="833" t="s">
        <v>1700</v>
      </c>
      <c r="E49" s="834" t="s">
        <v>1178</v>
      </c>
      <c r="F49" s="832" t="s">
        <v>1167</v>
      </c>
      <c r="G49" s="832" t="s">
        <v>1308</v>
      </c>
      <c r="H49" s="832" t="s">
        <v>567</v>
      </c>
      <c r="I49" s="832" t="s">
        <v>1309</v>
      </c>
      <c r="J49" s="832" t="s">
        <v>1310</v>
      </c>
      <c r="K49" s="832" t="s">
        <v>1311</v>
      </c>
      <c r="L49" s="835">
        <v>0</v>
      </c>
      <c r="M49" s="835">
        <v>0</v>
      </c>
      <c r="N49" s="832">
        <v>2</v>
      </c>
      <c r="O49" s="836">
        <v>1</v>
      </c>
      <c r="P49" s="835">
        <v>0</v>
      </c>
      <c r="Q49" s="837"/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31</v>
      </c>
      <c r="B50" s="832" t="s">
        <v>1166</v>
      </c>
      <c r="C50" s="832" t="s">
        <v>1171</v>
      </c>
      <c r="D50" s="833" t="s">
        <v>1700</v>
      </c>
      <c r="E50" s="834" t="s">
        <v>1178</v>
      </c>
      <c r="F50" s="832" t="s">
        <v>1167</v>
      </c>
      <c r="G50" s="832" t="s">
        <v>1312</v>
      </c>
      <c r="H50" s="832" t="s">
        <v>567</v>
      </c>
      <c r="I50" s="832" t="s">
        <v>1313</v>
      </c>
      <c r="J50" s="832" t="s">
        <v>614</v>
      </c>
      <c r="K50" s="832" t="s">
        <v>1314</v>
      </c>
      <c r="L50" s="835">
        <v>35.25</v>
      </c>
      <c r="M50" s="835">
        <v>35.25</v>
      </c>
      <c r="N50" s="832">
        <v>1</v>
      </c>
      <c r="O50" s="836">
        <v>1</v>
      </c>
      <c r="P50" s="835">
        <v>35.25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31</v>
      </c>
      <c r="B51" s="832" t="s">
        <v>1166</v>
      </c>
      <c r="C51" s="832" t="s">
        <v>1171</v>
      </c>
      <c r="D51" s="833" t="s">
        <v>1700</v>
      </c>
      <c r="E51" s="834" t="s">
        <v>1178</v>
      </c>
      <c r="F51" s="832" t="s">
        <v>1167</v>
      </c>
      <c r="G51" s="832" t="s">
        <v>1200</v>
      </c>
      <c r="H51" s="832" t="s">
        <v>603</v>
      </c>
      <c r="I51" s="832" t="s">
        <v>1087</v>
      </c>
      <c r="J51" s="832" t="s">
        <v>747</v>
      </c>
      <c r="K51" s="832" t="s">
        <v>749</v>
      </c>
      <c r="L51" s="835">
        <v>0</v>
      </c>
      <c r="M51" s="835">
        <v>0</v>
      </c>
      <c r="N51" s="832">
        <v>12</v>
      </c>
      <c r="O51" s="836">
        <v>8</v>
      </c>
      <c r="P51" s="835">
        <v>0</v>
      </c>
      <c r="Q51" s="837"/>
      <c r="R51" s="832">
        <v>6</v>
      </c>
      <c r="S51" s="837">
        <v>0.5</v>
      </c>
      <c r="T51" s="836">
        <v>3.5</v>
      </c>
      <c r="U51" s="838">
        <v>0.4375</v>
      </c>
    </row>
    <row r="52" spans="1:21" ht="14.4" customHeight="1" x14ac:dyDescent="0.3">
      <c r="A52" s="831">
        <v>31</v>
      </c>
      <c r="B52" s="832" t="s">
        <v>1166</v>
      </c>
      <c r="C52" s="832" t="s">
        <v>1171</v>
      </c>
      <c r="D52" s="833" t="s">
        <v>1700</v>
      </c>
      <c r="E52" s="834" t="s">
        <v>1178</v>
      </c>
      <c r="F52" s="832" t="s">
        <v>1167</v>
      </c>
      <c r="G52" s="832" t="s">
        <v>1197</v>
      </c>
      <c r="H52" s="832" t="s">
        <v>567</v>
      </c>
      <c r="I52" s="832" t="s">
        <v>1198</v>
      </c>
      <c r="J52" s="832" t="s">
        <v>843</v>
      </c>
      <c r="K52" s="832" t="s">
        <v>1199</v>
      </c>
      <c r="L52" s="835">
        <v>219.37</v>
      </c>
      <c r="M52" s="835">
        <v>1535.59</v>
      </c>
      <c r="N52" s="832">
        <v>7</v>
      </c>
      <c r="O52" s="836">
        <v>4.5</v>
      </c>
      <c r="P52" s="835">
        <v>1096.8499999999999</v>
      </c>
      <c r="Q52" s="837">
        <v>0.7142857142857143</v>
      </c>
      <c r="R52" s="832">
        <v>5</v>
      </c>
      <c r="S52" s="837">
        <v>0.7142857142857143</v>
      </c>
      <c r="T52" s="836">
        <v>2.5</v>
      </c>
      <c r="U52" s="838">
        <v>0.55555555555555558</v>
      </c>
    </row>
    <row r="53" spans="1:21" ht="14.4" customHeight="1" x14ac:dyDescent="0.3">
      <c r="A53" s="831">
        <v>31</v>
      </c>
      <c r="B53" s="832" t="s">
        <v>1166</v>
      </c>
      <c r="C53" s="832" t="s">
        <v>1171</v>
      </c>
      <c r="D53" s="833" t="s">
        <v>1700</v>
      </c>
      <c r="E53" s="834" t="s">
        <v>1178</v>
      </c>
      <c r="F53" s="832" t="s">
        <v>1167</v>
      </c>
      <c r="G53" s="832" t="s">
        <v>1315</v>
      </c>
      <c r="H53" s="832" t="s">
        <v>567</v>
      </c>
      <c r="I53" s="832" t="s">
        <v>1316</v>
      </c>
      <c r="J53" s="832" t="s">
        <v>1317</v>
      </c>
      <c r="K53" s="832" t="s">
        <v>1318</v>
      </c>
      <c r="L53" s="835">
        <v>177.92</v>
      </c>
      <c r="M53" s="835">
        <v>355.84</v>
      </c>
      <c r="N53" s="832">
        <v>2</v>
      </c>
      <c r="O53" s="836">
        <v>1.5</v>
      </c>
      <c r="P53" s="835">
        <v>355.84</v>
      </c>
      <c r="Q53" s="837">
        <v>1</v>
      </c>
      <c r="R53" s="832">
        <v>2</v>
      </c>
      <c r="S53" s="837">
        <v>1</v>
      </c>
      <c r="T53" s="836">
        <v>1.5</v>
      </c>
      <c r="U53" s="838">
        <v>1</v>
      </c>
    </row>
    <row r="54" spans="1:21" ht="14.4" customHeight="1" x14ac:dyDescent="0.3">
      <c r="A54" s="831">
        <v>31</v>
      </c>
      <c r="B54" s="832" t="s">
        <v>1166</v>
      </c>
      <c r="C54" s="832" t="s">
        <v>1171</v>
      </c>
      <c r="D54" s="833" t="s">
        <v>1700</v>
      </c>
      <c r="E54" s="834" t="s">
        <v>1178</v>
      </c>
      <c r="F54" s="832" t="s">
        <v>1167</v>
      </c>
      <c r="G54" s="832" t="s">
        <v>1262</v>
      </c>
      <c r="H54" s="832" t="s">
        <v>567</v>
      </c>
      <c r="I54" s="832" t="s">
        <v>1319</v>
      </c>
      <c r="J54" s="832" t="s">
        <v>1264</v>
      </c>
      <c r="K54" s="832" t="s">
        <v>1320</v>
      </c>
      <c r="L54" s="835">
        <v>99.94</v>
      </c>
      <c r="M54" s="835">
        <v>99.94</v>
      </c>
      <c r="N54" s="832">
        <v>1</v>
      </c>
      <c r="O54" s="836">
        <v>0.5</v>
      </c>
      <c r="P54" s="835">
        <v>99.94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31</v>
      </c>
      <c r="B55" s="832" t="s">
        <v>1166</v>
      </c>
      <c r="C55" s="832" t="s">
        <v>1171</v>
      </c>
      <c r="D55" s="833" t="s">
        <v>1700</v>
      </c>
      <c r="E55" s="834" t="s">
        <v>1178</v>
      </c>
      <c r="F55" s="832" t="s">
        <v>1167</v>
      </c>
      <c r="G55" s="832" t="s">
        <v>1262</v>
      </c>
      <c r="H55" s="832" t="s">
        <v>567</v>
      </c>
      <c r="I55" s="832" t="s">
        <v>1321</v>
      </c>
      <c r="J55" s="832" t="s">
        <v>797</v>
      </c>
      <c r="K55" s="832" t="s">
        <v>799</v>
      </c>
      <c r="L55" s="835">
        <v>50.32</v>
      </c>
      <c r="M55" s="835">
        <v>50.32</v>
      </c>
      <c r="N55" s="832">
        <v>1</v>
      </c>
      <c r="O55" s="836">
        <v>0.5</v>
      </c>
      <c r="P55" s="835">
        <v>50.32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31</v>
      </c>
      <c r="B56" s="832" t="s">
        <v>1166</v>
      </c>
      <c r="C56" s="832" t="s">
        <v>1171</v>
      </c>
      <c r="D56" s="833" t="s">
        <v>1700</v>
      </c>
      <c r="E56" s="834" t="s">
        <v>1178</v>
      </c>
      <c r="F56" s="832" t="s">
        <v>1167</v>
      </c>
      <c r="G56" s="832" t="s">
        <v>1262</v>
      </c>
      <c r="H56" s="832" t="s">
        <v>567</v>
      </c>
      <c r="I56" s="832" t="s">
        <v>1322</v>
      </c>
      <c r="J56" s="832" t="s">
        <v>797</v>
      </c>
      <c r="K56" s="832" t="s">
        <v>1323</v>
      </c>
      <c r="L56" s="835">
        <v>50.32</v>
      </c>
      <c r="M56" s="835">
        <v>100.64</v>
      </c>
      <c r="N56" s="832">
        <v>2</v>
      </c>
      <c r="O56" s="836">
        <v>2</v>
      </c>
      <c r="P56" s="835">
        <v>50.32</v>
      </c>
      <c r="Q56" s="837">
        <v>0.5</v>
      </c>
      <c r="R56" s="832">
        <v>1</v>
      </c>
      <c r="S56" s="837">
        <v>0.5</v>
      </c>
      <c r="T56" s="836">
        <v>1</v>
      </c>
      <c r="U56" s="838">
        <v>0.5</v>
      </c>
    </row>
    <row r="57" spans="1:21" ht="14.4" customHeight="1" x14ac:dyDescent="0.3">
      <c r="A57" s="831">
        <v>31</v>
      </c>
      <c r="B57" s="832" t="s">
        <v>1166</v>
      </c>
      <c r="C57" s="832" t="s">
        <v>1171</v>
      </c>
      <c r="D57" s="833" t="s">
        <v>1700</v>
      </c>
      <c r="E57" s="834" t="s">
        <v>1178</v>
      </c>
      <c r="F57" s="832" t="s">
        <v>1167</v>
      </c>
      <c r="G57" s="832" t="s">
        <v>1221</v>
      </c>
      <c r="H57" s="832" t="s">
        <v>603</v>
      </c>
      <c r="I57" s="832" t="s">
        <v>1222</v>
      </c>
      <c r="J57" s="832" t="s">
        <v>948</v>
      </c>
      <c r="K57" s="832" t="s">
        <v>1223</v>
      </c>
      <c r="L57" s="835">
        <v>154.36000000000001</v>
      </c>
      <c r="M57" s="835">
        <v>308.72000000000003</v>
      </c>
      <c r="N57" s="832">
        <v>2</v>
      </c>
      <c r="O57" s="836">
        <v>1.5</v>
      </c>
      <c r="P57" s="835">
        <v>154.36000000000001</v>
      </c>
      <c r="Q57" s="837">
        <v>0.5</v>
      </c>
      <c r="R57" s="832">
        <v>1</v>
      </c>
      <c r="S57" s="837">
        <v>0.5</v>
      </c>
      <c r="T57" s="836">
        <v>0.5</v>
      </c>
      <c r="U57" s="838">
        <v>0.33333333333333331</v>
      </c>
    </row>
    <row r="58" spans="1:21" ht="14.4" customHeight="1" x14ac:dyDescent="0.3">
      <c r="A58" s="831">
        <v>31</v>
      </c>
      <c r="B58" s="832" t="s">
        <v>1166</v>
      </c>
      <c r="C58" s="832" t="s">
        <v>1171</v>
      </c>
      <c r="D58" s="833" t="s">
        <v>1700</v>
      </c>
      <c r="E58" s="834" t="s">
        <v>1178</v>
      </c>
      <c r="F58" s="832" t="s">
        <v>1168</v>
      </c>
      <c r="G58" s="832" t="s">
        <v>1269</v>
      </c>
      <c r="H58" s="832" t="s">
        <v>567</v>
      </c>
      <c r="I58" s="832" t="s">
        <v>1270</v>
      </c>
      <c r="J58" s="832" t="s">
        <v>1271</v>
      </c>
      <c r="K58" s="832" t="s">
        <v>1272</v>
      </c>
      <c r="L58" s="835">
        <v>35.130000000000003</v>
      </c>
      <c r="M58" s="835">
        <v>105.39000000000001</v>
      </c>
      <c r="N58" s="832">
        <v>3</v>
      </c>
      <c r="O58" s="836">
        <v>3</v>
      </c>
      <c r="P58" s="835">
        <v>105.39000000000001</v>
      </c>
      <c r="Q58" s="837">
        <v>1</v>
      </c>
      <c r="R58" s="832">
        <v>3</v>
      </c>
      <c r="S58" s="837">
        <v>1</v>
      </c>
      <c r="T58" s="836">
        <v>3</v>
      </c>
      <c r="U58" s="838">
        <v>1</v>
      </c>
    </row>
    <row r="59" spans="1:21" ht="14.4" customHeight="1" x14ac:dyDescent="0.3">
      <c r="A59" s="831">
        <v>31</v>
      </c>
      <c r="B59" s="832" t="s">
        <v>1166</v>
      </c>
      <c r="C59" s="832" t="s">
        <v>1171</v>
      </c>
      <c r="D59" s="833" t="s">
        <v>1700</v>
      </c>
      <c r="E59" s="834" t="s">
        <v>1178</v>
      </c>
      <c r="F59" s="832" t="s">
        <v>1168</v>
      </c>
      <c r="G59" s="832" t="s">
        <v>1269</v>
      </c>
      <c r="H59" s="832" t="s">
        <v>567</v>
      </c>
      <c r="I59" s="832" t="s">
        <v>1324</v>
      </c>
      <c r="J59" s="832" t="s">
        <v>1271</v>
      </c>
      <c r="K59" s="832" t="s">
        <v>1325</v>
      </c>
      <c r="L59" s="835">
        <v>38.24</v>
      </c>
      <c r="M59" s="835">
        <v>76.48</v>
      </c>
      <c r="N59" s="832">
        <v>2</v>
      </c>
      <c r="O59" s="836">
        <v>1</v>
      </c>
      <c r="P59" s="835">
        <v>76.48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31</v>
      </c>
      <c r="B60" s="832" t="s">
        <v>1166</v>
      </c>
      <c r="C60" s="832" t="s">
        <v>1171</v>
      </c>
      <c r="D60" s="833" t="s">
        <v>1700</v>
      </c>
      <c r="E60" s="834" t="s">
        <v>1178</v>
      </c>
      <c r="F60" s="832" t="s">
        <v>1168</v>
      </c>
      <c r="G60" s="832" t="s">
        <v>1269</v>
      </c>
      <c r="H60" s="832" t="s">
        <v>567</v>
      </c>
      <c r="I60" s="832" t="s">
        <v>1326</v>
      </c>
      <c r="J60" s="832" t="s">
        <v>1327</v>
      </c>
      <c r="K60" s="832" t="s">
        <v>1328</v>
      </c>
      <c r="L60" s="835">
        <v>30</v>
      </c>
      <c r="M60" s="835">
        <v>30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31</v>
      </c>
      <c r="B61" s="832" t="s">
        <v>1166</v>
      </c>
      <c r="C61" s="832" t="s">
        <v>1171</v>
      </c>
      <c r="D61" s="833" t="s">
        <v>1700</v>
      </c>
      <c r="E61" s="834" t="s">
        <v>1178</v>
      </c>
      <c r="F61" s="832" t="s">
        <v>1168</v>
      </c>
      <c r="G61" s="832" t="s">
        <v>1269</v>
      </c>
      <c r="H61" s="832" t="s">
        <v>567</v>
      </c>
      <c r="I61" s="832" t="s">
        <v>1329</v>
      </c>
      <c r="J61" s="832" t="s">
        <v>1330</v>
      </c>
      <c r="K61" s="832" t="s">
        <v>1331</v>
      </c>
      <c r="L61" s="835">
        <v>1497.4</v>
      </c>
      <c r="M61" s="835">
        <v>1497.4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31</v>
      </c>
      <c r="B62" s="832" t="s">
        <v>1166</v>
      </c>
      <c r="C62" s="832" t="s">
        <v>1171</v>
      </c>
      <c r="D62" s="833" t="s">
        <v>1700</v>
      </c>
      <c r="E62" s="834" t="s">
        <v>1178</v>
      </c>
      <c r="F62" s="832" t="s">
        <v>1168</v>
      </c>
      <c r="G62" s="832" t="s">
        <v>1193</v>
      </c>
      <c r="H62" s="832" t="s">
        <v>567</v>
      </c>
      <c r="I62" s="832" t="s">
        <v>1332</v>
      </c>
      <c r="J62" s="832" t="s">
        <v>1333</v>
      </c>
      <c r="K62" s="832" t="s">
        <v>1334</v>
      </c>
      <c r="L62" s="835">
        <v>3000</v>
      </c>
      <c r="M62" s="835">
        <v>3000</v>
      </c>
      <c r="N62" s="832">
        <v>1</v>
      </c>
      <c r="O62" s="836">
        <v>1</v>
      </c>
      <c r="P62" s="835">
        <v>3000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31</v>
      </c>
      <c r="B63" s="832" t="s">
        <v>1166</v>
      </c>
      <c r="C63" s="832" t="s">
        <v>1171</v>
      </c>
      <c r="D63" s="833" t="s">
        <v>1700</v>
      </c>
      <c r="E63" s="834" t="s">
        <v>1178</v>
      </c>
      <c r="F63" s="832" t="s">
        <v>1168</v>
      </c>
      <c r="G63" s="832" t="s">
        <v>1193</v>
      </c>
      <c r="H63" s="832" t="s">
        <v>567</v>
      </c>
      <c r="I63" s="832" t="s">
        <v>1335</v>
      </c>
      <c r="J63" s="832" t="s">
        <v>1336</v>
      </c>
      <c r="K63" s="832" t="s">
        <v>1337</v>
      </c>
      <c r="L63" s="835">
        <v>245.43</v>
      </c>
      <c r="M63" s="835">
        <v>245.43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31</v>
      </c>
      <c r="B64" s="832" t="s">
        <v>1166</v>
      </c>
      <c r="C64" s="832" t="s">
        <v>1171</v>
      </c>
      <c r="D64" s="833" t="s">
        <v>1700</v>
      </c>
      <c r="E64" s="834" t="s">
        <v>1178</v>
      </c>
      <c r="F64" s="832" t="s">
        <v>1168</v>
      </c>
      <c r="G64" s="832" t="s">
        <v>1193</v>
      </c>
      <c r="H64" s="832" t="s">
        <v>567</v>
      </c>
      <c r="I64" s="832" t="s">
        <v>1338</v>
      </c>
      <c r="J64" s="832" t="s">
        <v>1339</v>
      </c>
      <c r="K64" s="832" t="s">
        <v>1340</v>
      </c>
      <c r="L64" s="835">
        <v>1575</v>
      </c>
      <c r="M64" s="835">
        <v>1575</v>
      </c>
      <c r="N64" s="832">
        <v>1</v>
      </c>
      <c r="O64" s="836">
        <v>1</v>
      </c>
      <c r="P64" s="835">
        <v>1575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31</v>
      </c>
      <c r="B65" s="832" t="s">
        <v>1166</v>
      </c>
      <c r="C65" s="832" t="s">
        <v>1171</v>
      </c>
      <c r="D65" s="833" t="s">
        <v>1700</v>
      </c>
      <c r="E65" s="834" t="s">
        <v>1178</v>
      </c>
      <c r="F65" s="832" t="s">
        <v>1168</v>
      </c>
      <c r="G65" s="832" t="s">
        <v>1193</v>
      </c>
      <c r="H65" s="832" t="s">
        <v>567</v>
      </c>
      <c r="I65" s="832" t="s">
        <v>1341</v>
      </c>
      <c r="J65" s="832" t="s">
        <v>1342</v>
      </c>
      <c r="K65" s="832" t="s">
        <v>1343</v>
      </c>
      <c r="L65" s="835">
        <v>250</v>
      </c>
      <c r="M65" s="835">
        <v>250</v>
      </c>
      <c r="N65" s="832">
        <v>1</v>
      </c>
      <c r="O65" s="836">
        <v>1</v>
      </c>
      <c r="P65" s="835">
        <v>250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31</v>
      </c>
      <c r="B66" s="832" t="s">
        <v>1166</v>
      </c>
      <c r="C66" s="832" t="s">
        <v>1171</v>
      </c>
      <c r="D66" s="833" t="s">
        <v>1700</v>
      </c>
      <c r="E66" s="834" t="s">
        <v>1178</v>
      </c>
      <c r="F66" s="832" t="s">
        <v>1168</v>
      </c>
      <c r="G66" s="832" t="s">
        <v>1193</v>
      </c>
      <c r="H66" s="832" t="s">
        <v>567</v>
      </c>
      <c r="I66" s="832" t="s">
        <v>1344</v>
      </c>
      <c r="J66" s="832" t="s">
        <v>1345</v>
      </c>
      <c r="K66" s="832" t="s">
        <v>1346</v>
      </c>
      <c r="L66" s="835">
        <v>350</v>
      </c>
      <c r="M66" s="835">
        <v>700</v>
      </c>
      <c r="N66" s="832">
        <v>2</v>
      </c>
      <c r="O66" s="836">
        <v>2</v>
      </c>
      <c r="P66" s="835">
        <v>700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31</v>
      </c>
      <c r="B67" s="832" t="s">
        <v>1166</v>
      </c>
      <c r="C67" s="832" t="s">
        <v>1171</v>
      </c>
      <c r="D67" s="833" t="s">
        <v>1700</v>
      </c>
      <c r="E67" s="834" t="s">
        <v>1178</v>
      </c>
      <c r="F67" s="832" t="s">
        <v>1168</v>
      </c>
      <c r="G67" s="832" t="s">
        <v>1193</v>
      </c>
      <c r="H67" s="832" t="s">
        <v>567</v>
      </c>
      <c r="I67" s="832" t="s">
        <v>1347</v>
      </c>
      <c r="J67" s="832" t="s">
        <v>1280</v>
      </c>
      <c r="K67" s="832" t="s">
        <v>1348</v>
      </c>
      <c r="L67" s="835">
        <v>58.5</v>
      </c>
      <c r="M67" s="835">
        <v>117</v>
      </c>
      <c r="N67" s="832">
        <v>2</v>
      </c>
      <c r="O67" s="836">
        <v>2</v>
      </c>
      <c r="P67" s="835">
        <v>117</v>
      </c>
      <c r="Q67" s="837">
        <v>1</v>
      </c>
      <c r="R67" s="832">
        <v>2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31</v>
      </c>
      <c r="B68" s="832" t="s">
        <v>1166</v>
      </c>
      <c r="C68" s="832" t="s">
        <v>1171</v>
      </c>
      <c r="D68" s="833" t="s">
        <v>1700</v>
      </c>
      <c r="E68" s="834" t="s">
        <v>1178</v>
      </c>
      <c r="F68" s="832" t="s">
        <v>1168</v>
      </c>
      <c r="G68" s="832" t="s">
        <v>1193</v>
      </c>
      <c r="H68" s="832" t="s">
        <v>567</v>
      </c>
      <c r="I68" s="832" t="s">
        <v>1285</v>
      </c>
      <c r="J68" s="832" t="s">
        <v>1286</v>
      </c>
      <c r="K68" s="832" t="s">
        <v>1287</v>
      </c>
      <c r="L68" s="835">
        <v>750</v>
      </c>
      <c r="M68" s="835">
        <v>750</v>
      </c>
      <c r="N68" s="832">
        <v>1</v>
      </c>
      <c r="O68" s="836">
        <v>1</v>
      </c>
      <c r="P68" s="835">
        <v>750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31</v>
      </c>
      <c r="B69" s="832" t="s">
        <v>1166</v>
      </c>
      <c r="C69" s="832" t="s">
        <v>1171</v>
      </c>
      <c r="D69" s="833" t="s">
        <v>1700</v>
      </c>
      <c r="E69" s="834" t="s">
        <v>1178</v>
      </c>
      <c r="F69" s="832" t="s">
        <v>1168</v>
      </c>
      <c r="G69" s="832" t="s">
        <v>1193</v>
      </c>
      <c r="H69" s="832" t="s">
        <v>567</v>
      </c>
      <c r="I69" s="832" t="s">
        <v>1349</v>
      </c>
      <c r="J69" s="832" t="s">
        <v>1350</v>
      </c>
      <c r="K69" s="832" t="s">
        <v>1351</v>
      </c>
      <c r="L69" s="835">
        <v>3200</v>
      </c>
      <c r="M69" s="835">
        <v>3200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31</v>
      </c>
      <c r="B70" s="832" t="s">
        <v>1166</v>
      </c>
      <c r="C70" s="832" t="s">
        <v>1171</v>
      </c>
      <c r="D70" s="833" t="s">
        <v>1700</v>
      </c>
      <c r="E70" s="834" t="s">
        <v>1178</v>
      </c>
      <c r="F70" s="832" t="s">
        <v>1168</v>
      </c>
      <c r="G70" s="832" t="s">
        <v>1231</v>
      </c>
      <c r="H70" s="832" t="s">
        <v>567</v>
      </c>
      <c r="I70" s="832" t="s">
        <v>1352</v>
      </c>
      <c r="J70" s="832" t="s">
        <v>1353</v>
      </c>
      <c r="K70" s="832" t="s">
        <v>1354</v>
      </c>
      <c r="L70" s="835">
        <v>260</v>
      </c>
      <c r="M70" s="835">
        <v>1040</v>
      </c>
      <c r="N70" s="832">
        <v>4</v>
      </c>
      <c r="O70" s="836">
        <v>2</v>
      </c>
      <c r="P70" s="835">
        <v>1040</v>
      </c>
      <c r="Q70" s="837">
        <v>1</v>
      </c>
      <c r="R70" s="832">
        <v>4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31</v>
      </c>
      <c r="B71" s="832" t="s">
        <v>1166</v>
      </c>
      <c r="C71" s="832" t="s">
        <v>1171</v>
      </c>
      <c r="D71" s="833" t="s">
        <v>1700</v>
      </c>
      <c r="E71" s="834" t="s">
        <v>1178</v>
      </c>
      <c r="F71" s="832" t="s">
        <v>1168</v>
      </c>
      <c r="G71" s="832" t="s">
        <v>1355</v>
      </c>
      <c r="H71" s="832" t="s">
        <v>567</v>
      </c>
      <c r="I71" s="832" t="s">
        <v>1356</v>
      </c>
      <c r="J71" s="832" t="s">
        <v>1357</v>
      </c>
      <c r="K71" s="832" t="s">
        <v>1358</v>
      </c>
      <c r="L71" s="835">
        <v>553.15</v>
      </c>
      <c r="M71" s="835">
        <v>1659.4499999999998</v>
      </c>
      <c r="N71" s="832">
        <v>3</v>
      </c>
      <c r="O71" s="836">
        <v>1</v>
      </c>
      <c r="P71" s="835">
        <v>1659.4499999999998</v>
      </c>
      <c r="Q71" s="837">
        <v>1</v>
      </c>
      <c r="R71" s="832">
        <v>3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31</v>
      </c>
      <c r="B72" s="832" t="s">
        <v>1166</v>
      </c>
      <c r="C72" s="832" t="s">
        <v>1171</v>
      </c>
      <c r="D72" s="833" t="s">
        <v>1700</v>
      </c>
      <c r="E72" s="834" t="s">
        <v>1179</v>
      </c>
      <c r="F72" s="832" t="s">
        <v>1167</v>
      </c>
      <c r="G72" s="832" t="s">
        <v>1238</v>
      </c>
      <c r="H72" s="832" t="s">
        <v>567</v>
      </c>
      <c r="I72" s="832" t="s">
        <v>1291</v>
      </c>
      <c r="J72" s="832" t="s">
        <v>1292</v>
      </c>
      <c r="K72" s="832" t="s">
        <v>1293</v>
      </c>
      <c r="L72" s="835">
        <v>52.87</v>
      </c>
      <c r="M72" s="835">
        <v>105.74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31</v>
      </c>
      <c r="B73" s="832" t="s">
        <v>1166</v>
      </c>
      <c r="C73" s="832" t="s">
        <v>1171</v>
      </c>
      <c r="D73" s="833" t="s">
        <v>1700</v>
      </c>
      <c r="E73" s="834" t="s">
        <v>1179</v>
      </c>
      <c r="F73" s="832" t="s">
        <v>1167</v>
      </c>
      <c r="G73" s="832" t="s">
        <v>1359</v>
      </c>
      <c r="H73" s="832" t="s">
        <v>567</v>
      </c>
      <c r="I73" s="832" t="s">
        <v>1360</v>
      </c>
      <c r="J73" s="832" t="s">
        <v>1361</v>
      </c>
      <c r="K73" s="832" t="s">
        <v>1362</v>
      </c>
      <c r="L73" s="835">
        <v>29.13</v>
      </c>
      <c r="M73" s="835">
        <v>58.26</v>
      </c>
      <c r="N73" s="832">
        <v>2</v>
      </c>
      <c r="O73" s="836">
        <v>0.5</v>
      </c>
      <c r="P73" s="835">
        <v>58.26</v>
      </c>
      <c r="Q73" s="837">
        <v>1</v>
      </c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31</v>
      </c>
      <c r="B74" s="832" t="s">
        <v>1166</v>
      </c>
      <c r="C74" s="832" t="s">
        <v>1171</v>
      </c>
      <c r="D74" s="833" t="s">
        <v>1700</v>
      </c>
      <c r="E74" s="834" t="s">
        <v>1179</v>
      </c>
      <c r="F74" s="832" t="s">
        <v>1167</v>
      </c>
      <c r="G74" s="832" t="s">
        <v>1201</v>
      </c>
      <c r="H74" s="832" t="s">
        <v>603</v>
      </c>
      <c r="I74" s="832" t="s">
        <v>1202</v>
      </c>
      <c r="J74" s="832" t="s">
        <v>1203</v>
      </c>
      <c r="K74" s="832" t="s">
        <v>1204</v>
      </c>
      <c r="L74" s="835">
        <v>123.2</v>
      </c>
      <c r="M74" s="835">
        <v>123.2</v>
      </c>
      <c r="N74" s="832">
        <v>1</v>
      </c>
      <c r="O74" s="836">
        <v>1</v>
      </c>
      <c r="P74" s="835">
        <v>123.2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31</v>
      </c>
      <c r="B75" s="832" t="s">
        <v>1166</v>
      </c>
      <c r="C75" s="832" t="s">
        <v>1171</v>
      </c>
      <c r="D75" s="833" t="s">
        <v>1700</v>
      </c>
      <c r="E75" s="834" t="s">
        <v>1179</v>
      </c>
      <c r="F75" s="832" t="s">
        <v>1167</v>
      </c>
      <c r="G75" s="832" t="s">
        <v>1363</v>
      </c>
      <c r="H75" s="832" t="s">
        <v>567</v>
      </c>
      <c r="I75" s="832" t="s">
        <v>1364</v>
      </c>
      <c r="J75" s="832" t="s">
        <v>1365</v>
      </c>
      <c r="K75" s="832" t="s">
        <v>1366</v>
      </c>
      <c r="L75" s="835">
        <v>0</v>
      </c>
      <c r="M75" s="835">
        <v>0</v>
      </c>
      <c r="N75" s="832">
        <v>2</v>
      </c>
      <c r="O75" s="836">
        <v>0.5</v>
      </c>
      <c r="P75" s="835">
        <v>0</v>
      </c>
      <c r="Q75" s="837"/>
      <c r="R75" s="832">
        <v>2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31</v>
      </c>
      <c r="B76" s="832" t="s">
        <v>1166</v>
      </c>
      <c r="C76" s="832" t="s">
        <v>1171</v>
      </c>
      <c r="D76" s="833" t="s">
        <v>1700</v>
      </c>
      <c r="E76" s="834" t="s">
        <v>1179</v>
      </c>
      <c r="F76" s="832" t="s">
        <v>1167</v>
      </c>
      <c r="G76" s="832" t="s">
        <v>1367</v>
      </c>
      <c r="H76" s="832" t="s">
        <v>567</v>
      </c>
      <c r="I76" s="832" t="s">
        <v>1368</v>
      </c>
      <c r="J76" s="832" t="s">
        <v>1369</v>
      </c>
      <c r="K76" s="832" t="s">
        <v>1370</v>
      </c>
      <c r="L76" s="835">
        <v>73.989999999999995</v>
      </c>
      <c r="M76" s="835">
        <v>73.989999999999995</v>
      </c>
      <c r="N76" s="832">
        <v>1</v>
      </c>
      <c r="O76" s="836">
        <v>1</v>
      </c>
      <c r="P76" s="835">
        <v>73.989999999999995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31</v>
      </c>
      <c r="B77" s="832" t="s">
        <v>1166</v>
      </c>
      <c r="C77" s="832" t="s">
        <v>1171</v>
      </c>
      <c r="D77" s="833" t="s">
        <v>1700</v>
      </c>
      <c r="E77" s="834" t="s">
        <v>1179</v>
      </c>
      <c r="F77" s="832" t="s">
        <v>1167</v>
      </c>
      <c r="G77" s="832" t="s">
        <v>1315</v>
      </c>
      <c r="H77" s="832" t="s">
        <v>567</v>
      </c>
      <c r="I77" s="832" t="s">
        <v>1371</v>
      </c>
      <c r="J77" s="832" t="s">
        <v>1372</v>
      </c>
      <c r="K77" s="832" t="s">
        <v>1373</v>
      </c>
      <c r="L77" s="835">
        <v>311.02</v>
      </c>
      <c r="M77" s="835">
        <v>622.04</v>
      </c>
      <c r="N77" s="832">
        <v>2</v>
      </c>
      <c r="O77" s="836">
        <v>0.5</v>
      </c>
      <c r="P77" s="835">
        <v>622.04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31</v>
      </c>
      <c r="B78" s="832" t="s">
        <v>1166</v>
      </c>
      <c r="C78" s="832" t="s">
        <v>1171</v>
      </c>
      <c r="D78" s="833" t="s">
        <v>1700</v>
      </c>
      <c r="E78" s="834" t="s">
        <v>1179</v>
      </c>
      <c r="F78" s="832" t="s">
        <v>1167</v>
      </c>
      <c r="G78" s="832" t="s">
        <v>1262</v>
      </c>
      <c r="H78" s="832" t="s">
        <v>603</v>
      </c>
      <c r="I78" s="832" t="s">
        <v>1374</v>
      </c>
      <c r="J78" s="832" t="s">
        <v>1375</v>
      </c>
      <c r="K78" s="832" t="s">
        <v>1376</v>
      </c>
      <c r="L78" s="835">
        <v>50.32</v>
      </c>
      <c r="M78" s="835">
        <v>100.64</v>
      </c>
      <c r="N78" s="832">
        <v>2</v>
      </c>
      <c r="O78" s="836">
        <v>0.5</v>
      </c>
      <c r="P78" s="835">
        <v>100.64</v>
      </c>
      <c r="Q78" s="837">
        <v>1</v>
      </c>
      <c r="R78" s="832">
        <v>2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31</v>
      </c>
      <c r="B79" s="832" t="s">
        <v>1166</v>
      </c>
      <c r="C79" s="832" t="s">
        <v>1171</v>
      </c>
      <c r="D79" s="833" t="s">
        <v>1700</v>
      </c>
      <c r="E79" s="834" t="s">
        <v>1179</v>
      </c>
      <c r="F79" s="832" t="s">
        <v>1168</v>
      </c>
      <c r="G79" s="832" t="s">
        <v>1269</v>
      </c>
      <c r="H79" s="832" t="s">
        <v>567</v>
      </c>
      <c r="I79" s="832" t="s">
        <v>1377</v>
      </c>
      <c r="J79" s="832" t="s">
        <v>1271</v>
      </c>
      <c r="K79" s="832" t="s">
        <v>1378</v>
      </c>
      <c r="L79" s="835">
        <v>30.99</v>
      </c>
      <c r="M79" s="835">
        <v>61.98</v>
      </c>
      <c r="N79" s="832">
        <v>2</v>
      </c>
      <c r="O79" s="836">
        <v>2</v>
      </c>
      <c r="P79" s="835">
        <v>61.98</v>
      </c>
      <c r="Q79" s="837">
        <v>1</v>
      </c>
      <c r="R79" s="832">
        <v>2</v>
      </c>
      <c r="S79" s="837">
        <v>1</v>
      </c>
      <c r="T79" s="836">
        <v>2</v>
      </c>
      <c r="U79" s="838">
        <v>1</v>
      </c>
    </row>
    <row r="80" spans="1:21" ht="14.4" customHeight="1" x14ac:dyDescent="0.3">
      <c r="A80" s="831">
        <v>31</v>
      </c>
      <c r="B80" s="832" t="s">
        <v>1166</v>
      </c>
      <c r="C80" s="832" t="s">
        <v>1171</v>
      </c>
      <c r="D80" s="833" t="s">
        <v>1700</v>
      </c>
      <c r="E80" s="834" t="s">
        <v>1179</v>
      </c>
      <c r="F80" s="832" t="s">
        <v>1168</v>
      </c>
      <c r="G80" s="832" t="s">
        <v>1269</v>
      </c>
      <c r="H80" s="832" t="s">
        <v>567</v>
      </c>
      <c r="I80" s="832" t="s">
        <v>1379</v>
      </c>
      <c r="J80" s="832" t="s">
        <v>1271</v>
      </c>
      <c r="K80" s="832" t="s">
        <v>1380</v>
      </c>
      <c r="L80" s="835">
        <v>24.77</v>
      </c>
      <c r="M80" s="835">
        <v>74.31</v>
      </c>
      <c r="N80" s="832">
        <v>3</v>
      </c>
      <c r="O80" s="836">
        <v>3</v>
      </c>
      <c r="P80" s="835">
        <v>74.31</v>
      </c>
      <c r="Q80" s="837">
        <v>1</v>
      </c>
      <c r="R80" s="832">
        <v>3</v>
      </c>
      <c r="S80" s="837">
        <v>1</v>
      </c>
      <c r="T80" s="836">
        <v>3</v>
      </c>
      <c r="U80" s="838">
        <v>1</v>
      </c>
    </row>
    <row r="81" spans="1:21" ht="14.4" customHeight="1" x14ac:dyDescent="0.3">
      <c r="A81" s="831">
        <v>31</v>
      </c>
      <c r="B81" s="832" t="s">
        <v>1166</v>
      </c>
      <c r="C81" s="832" t="s">
        <v>1171</v>
      </c>
      <c r="D81" s="833" t="s">
        <v>1700</v>
      </c>
      <c r="E81" s="834" t="s">
        <v>1179</v>
      </c>
      <c r="F81" s="832" t="s">
        <v>1168</v>
      </c>
      <c r="G81" s="832" t="s">
        <v>1193</v>
      </c>
      <c r="H81" s="832" t="s">
        <v>567</v>
      </c>
      <c r="I81" s="832" t="s">
        <v>1335</v>
      </c>
      <c r="J81" s="832" t="s">
        <v>1336</v>
      </c>
      <c r="K81" s="832" t="s">
        <v>1337</v>
      </c>
      <c r="L81" s="835">
        <v>245.43</v>
      </c>
      <c r="M81" s="835">
        <v>245.43</v>
      </c>
      <c r="N81" s="832">
        <v>1</v>
      </c>
      <c r="O81" s="836">
        <v>1</v>
      </c>
      <c r="P81" s="835">
        <v>245.43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31</v>
      </c>
      <c r="B82" s="832" t="s">
        <v>1166</v>
      </c>
      <c r="C82" s="832" t="s">
        <v>1171</v>
      </c>
      <c r="D82" s="833" t="s">
        <v>1700</v>
      </c>
      <c r="E82" s="834" t="s">
        <v>1179</v>
      </c>
      <c r="F82" s="832" t="s">
        <v>1168</v>
      </c>
      <c r="G82" s="832" t="s">
        <v>1193</v>
      </c>
      <c r="H82" s="832" t="s">
        <v>567</v>
      </c>
      <c r="I82" s="832" t="s">
        <v>1338</v>
      </c>
      <c r="J82" s="832" t="s">
        <v>1339</v>
      </c>
      <c r="K82" s="832" t="s">
        <v>1340</v>
      </c>
      <c r="L82" s="835">
        <v>1575</v>
      </c>
      <c r="M82" s="835">
        <v>3150</v>
      </c>
      <c r="N82" s="832">
        <v>2</v>
      </c>
      <c r="O82" s="836">
        <v>2</v>
      </c>
      <c r="P82" s="835">
        <v>3150</v>
      </c>
      <c r="Q82" s="837">
        <v>1</v>
      </c>
      <c r="R82" s="832">
        <v>2</v>
      </c>
      <c r="S82" s="837">
        <v>1</v>
      </c>
      <c r="T82" s="836">
        <v>2</v>
      </c>
      <c r="U82" s="838">
        <v>1</v>
      </c>
    </row>
    <row r="83" spans="1:21" ht="14.4" customHeight="1" x14ac:dyDescent="0.3">
      <c r="A83" s="831">
        <v>31</v>
      </c>
      <c r="B83" s="832" t="s">
        <v>1166</v>
      </c>
      <c r="C83" s="832" t="s">
        <v>1171</v>
      </c>
      <c r="D83" s="833" t="s">
        <v>1700</v>
      </c>
      <c r="E83" s="834" t="s">
        <v>1179</v>
      </c>
      <c r="F83" s="832" t="s">
        <v>1168</v>
      </c>
      <c r="G83" s="832" t="s">
        <v>1193</v>
      </c>
      <c r="H83" s="832" t="s">
        <v>567</v>
      </c>
      <c r="I83" s="832" t="s">
        <v>1381</v>
      </c>
      <c r="J83" s="832" t="s">
        <v>1382</v>
      </c>
      <c r="K83" s="832" t="s">
        <v>1383</v>
      </c>
      <c r="L83" s="835">
        <v>250</v>
      </c>
      <c r="M83" s="835">
        <v>250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31</v>
      </c>
      <c r="B84" s="832" t="s">
        <v>1166</v>
      </c>
      <c r="C84" s="832" t="s">
        <v>1171</v>
      </c>
      <c r="D84" s="833" t="s">
        <v>1700</v>
      </c>
      <c r="E84" s="834" t="s">
        <v>1179</v>
      </c>
      <c r="F84" s="832" t="s">
        <v>1168</v>
      </c>
      <c r="G84" s="832" t="s">
        <v>1193</v>
      </c>
      <c r="H84" s="832" t="s">
        <v>567</v>
      </c>
      <c r="I84" s="832" t="s">
        <v>1384</v>
      </c>
      <c r="J84" s="832" t="s">
        <v>1385</v>
      </c>
      <c r="K84" s="832" t="s">
        <v>1386</v>
      </c>
      <c r="L84" s="835">
        <v>600</v>
      </c>
      <c r="M84" s="835">
        <v>600</v>
      </c>
      <c r="N84" s="832">
        <v>1</v>
      </c>
      <c r="O84" s="836">
        <v>1</v>
      </c>
      <c r="P84" s="835">
        <v>600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31</v>
      </c>
      <c r="B85" s="832" t="s">
        <v>1166</v>
      </c>
      <c r="C85" s="832" t="s">
        <v>1171</v>
      </c>
      <c r="D85" s="833" t="s">
        <v>1700</v>
      </c>
      <c r="E85" s="834" t="s">
        <v>1179</v>
      </c>
      <c r="F85" s="832" t="s">
        <v>1168</v>
      </c>
      <c r="G85" s="832" t="s">
        <v>1193</v>
      </c>
      <c r="H85" s="832" t="s">
        <v>567</v>
      </c>
      <c r="I85" s="832" t="s">
        <v>1387</v>
      </c>
      <c r="J85" s="832" t="s">
        <v>1388</v>
      </c>
      <c r="K85" s="832" t="s">
        <v>1389</v>
      </c>
      <c r="L85" s="835">
        <v>349.12</v>
      </c>
      <c r="M85" s="835">
        <v>349.12</v>
      </c>
      <c r="N85" s="832">
        <v>1</v>
      </c>
      <c r="O85" s="836">
        <v>1</v>
      </c>
      <c r="P85" s="835">
        <v>349.12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31</v>
      </c>
      <c r="B86" s="832" t="s">
        <v>1166</v>
      </c>
      <c r="C86" s="832" t="s">
        <v>1171</v>
      </c>
      <c r="D86" s="833" t="s">
        <v>1700</v>
      </c>
      <c r="E86" s="834" t="s">
        <v>1179</v>
      </c>
      <c r="F86" s="832" t="s">
        <v>1168</v>
      </c>
      <c r="G86" s="832" t="s">
        <v>1193</v>
      </c>
      <c r="H86" s="832" t="s">
        <v>567</v>
      </c>
      <c r="I86" s="832" t="s">
        <v>1344</v>
      </c>
      <c r="J86" s="832" t="s">
        <v>1345</v>
      </c>
      <c r="K86" s="832" t="s">
        <v>1346</v>
      </c>
      <c r="L86" s="835">
        <v>350</v>
      </c>
      <c r="M86" s="835">
        <v>350</v>
      </c>
      <c r="N86" s="832">
        <v>1</v>
      </c>
      <c r="O86" s="836">
        <v>1</v>
      </c>
      <c r="P86" s="835">
        <v>350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31</v>
      </c>
      <c r="B87" s="832" t="s">
        <v>1166</v>
      </c>
      <c r="C87" s="832" t="s">
        <v>1171</v>
      </c>
      <c r="D87" s="833" t="s">
        <v>1700</v>
      </c>
      <c r="E87" s="834" t="s">
        <v>1179</v>
      </c>
      <c r="F87" s="832" t="s">
        <v>1168</v>
      </c>
      <c r="G87" s="832" t="s">
        <v>1193</v>
      </c>
      <c r="H87" s="832" t="s">
        <v>567</v>
      </c>
      <c r="I87" s="832" t="s">
        <v>1390</v>
      </c>
      <c r="J87" s="832" t="s">
        <v>1391</v>
      </c>
      <c r="K87" s="832" t="s">
        <v>1392</v>
      </c>
      <c r="L87" s="835">
        <v>2260</v>
      </c>
      <c r="M87" s="835">
        <v>2260</v>
      </c>
      <c r="N87" s="832">
        <v>1</v>
      </c>
      <c r="O87" s="836">
        <v>1</v>
      </c>
      <c r="P87" s="835">
        <v>2260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31</v>
      </c>
      <c r="B88" s="832" t="s">
        <v>1166</v>
      </c>
      <c r="C88" s="832" t="s">
        <v>1171</v>
      </c>
      <c r="D88" s="833" t="s">
        <v>1700</v>
      </c>
      <c r="E88" s="834" t="s">
        <v>1180</v>
      </c>
      <c r="F88" s="832" t="s">
        <v>1167</v>
      </c>
      <c r="G88" s="832" t="s">
        <v>1393</v>
      </c>
      <c r="H88" s="832" t="s">
        <v>567</v>
      </c>
      <c r="I88" s="832" t="s">
        <v>1394</v>
      </c>
      <c r="J88" s="832" t="s">
        <v>1395</v>
      </c>
      <c r="K88" s="832" t="s">
        <v>1396</v>
      </c>
      <c r="L88" s="835">
        <v>0</v>
      </c>
      <c r="M88" s="835">
        <v>0</v>
      </c>
      <c r="N88" s="832">
        <v>2</v>
      </c>
      <c r="O88" s="836">
        <v>1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31</v>
      </c>
      <c r="B89" s="832" t="s">
        <v>1166</v>
      </c>
      <c r="C89" s="832" t="s">
        <v>1171</v>
      </c>
      <c r="D89" s="833" t="s">
        <v>1700</v>
      </c>
      <c r="E89" s="834" t="s">
        <v>1180</v>
      </c>
      <c r="F89" s="832" t="s">
        <v>1167</v>
      </c>
      <c r="G89" s="832" t="s">
        <v>1397</v>
      </c>
      <c r="H89" s="832" t="s">
        <v>567</v>
      </c>
      <c r="I89" s="832" t="s">
        <v>1398</v>
      </c>
      <c r="J89" s="832" t="s">
        <v>1399</v>
      </c>
      <c r="K89" s="832" t="s">
        <v>1400</v>
      </c>
      <c r="L89" s="835">
        <v>147.85</v>
      </c>
      <c r="M89" s="835">
        <v>147.85</v>
      </c>
      <c r="N89" s="832">
        <v>1</v>
      </c>
      <c r="O89" s="836">
        <v>0.5</v>
      </c>
      <c r="P89" s="835">
        <v>147.85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31</v>
      </c>
      <c r="B90" s="832" t="s">
        <v>1166</v>
      </c>
      <c r="C90" s="832" t="s">
        <v>1171</v>
      </c>
      <c r="D90" s="833" t="s">
        <v>1700</v>
      </c>
      <c r="E90" s="834" t="s">
        <v>1180</v>
      </c>
      <c r="F90" s="832" t="s">
        <v>1167</v>
      </c>
      <c r="G90" s="832" t="s">
        <v>1401</v>
      </c>
      <c r="H90" s="832" t="s">
        <v>567</v>
      </c>
      <c r="I90" s="832" t="s">
        <v>1402</v>
      </c>
      <c r="J90" s="832" t="s">
        <v>1403</v>
      </c>
      <c r="K90" s="832" t="s">
        <v>1404</v>
      </c>
      <c r="L90" s="835">
        <v>93.49</v>
      </c>
      <c r="M90" s="835">
        <v>280.46999999999997</v>
      </c>
      <c r="N90" s="832">
        <v>3</v>
      </c>
      <c r="O90" s="836">
        <v>1</v>
      </c>
      <c r="P90" s="835">
        <v>280.46999999999997</v>
      </c>
      <c r="Q90" s="837">
        <v>1</v>
      </c>
      <c r="R90" s="832">
        <v>3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31</v>
      </c>
      <c r="B91" s="832" t="s">
        <v>1166</v>
      </c>
      <c r="C91" s="832" t="s">
        <v>1171</v>
      </c>
      <c r="D91" s="833" t="s">
        <v>1700</v>
      </c>
      <c r="E91" s="834" t="s">
        <v>1180</v>
      </c>
      <c r="F91" s="832" t="s">
        <v>1167</v>
      </c>
      <c r="G91" s="832" t="s">
        <v>1405</v>
      </c>
      <c r="H91" s="832" t="s">
        <v>567</v>
      </c>
      <c r="I91" s="832" t="s">
        <v>1406</v>
      </c>
      <c r="J91" s="832" t="s">
        <v>1407</v>
      </c>
      <c r="K91" s="832" t="s">
        <v>1408</v>
      </c>
      <c r="L91" s="835">
        <v>159.16999999999999</v>
      </c>
      <c r="M91" s="835">
        <v>159.16999999999999</v>
      </c>
      <c r="N91" s="832">
        <v>1</v>
      </c>
      <c r="O91" s="836">
        <v>0.5</v>
      </c>
      <c r="P91" s="835">
        <v>159.16999999999999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31</v>
      </c>
      <c r="B92" s="832" t="s">
        <v>1166</v>
      </c>
      <c r="C92" s="832" t="s">
        <v>1171</v>
      </c>
      <c r="D92" s="833" t="s">
        <v>1700</v>
      </c>
      <c r="E92" s="834" t="s">
        <v>1180</v>
      </c>
      <c r="F92" s="832" t="s">
        <v>1167</v>
      </c>
      <c r="G92" s="832" t="s">
        <v>1242</v>
      </c>
      <c r="H92" s="832" t="s">
        <v>567</v>
      </c>
      <c r="I92" s="832" t="s">
        <v>1409</v>
      </c>
      <c r="J92" s="832" t="s">
        <v>837</v>
      </c>
      <c r="K92" s="832" t="s">
        <v>1410</v>
      </c>
      <c r="L92" s="835">
        <v>89.91</v>
      </c>
      <c r="M92" s="835">
        <v>179.82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31</v>
      </c>
      <c r="B93" s="832" t="s">
        <v>1166</v>
      </c>
      <c r="C93" s="832" t="s">
        <v>1171</v>
      </c>
      <c r="D93" s="833" t="s">
        <v>1700</v>
      </c>
      <c r="E93" s="834" t="s">
        <v>1180</v>
      </c>
      <c r="F93" s="832" t="s">
        <v>1167</v>
      </c>
      <c r="G93" s="832" t="s">
        <v>1302</v>
      </c>
      <c r="H93" s="832" t="s">
        <v>567</v>
      </c>
      <c r="I93" s="832" t="s">
        <v>1411</v>
      </c>
      <c r="J93" s="832" t="s">
        <v>1304</v>
      </c>
      <c r="K93" s="832" t="s">
        <v>1305</v>
      </c>
      <c r="L93" s="835">
        <v>111.72</v>
      </c>
      <c r="M93" s="835">
        <v>111.72</v>
      </c>
      <c r="N93" s="832">
        <v>1</v>
      </c>
      <c r="O93" s="836">
        <v>1</v>
      </c>
      <c r="P93" s="835">
        <v>111.72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31</v>
      </c>
      <c r="B94" s="832" t="s">
        <v>1166</v>
      </c>
      <c r="C94" s="832" t="s">
        <v>1171</v>
      </c>
      <c r="D94" s="833" t="s">
        <v>1700</v>
      </c>
      <c r="E94" s="834" t="s">
        <v>1180</v>
      </c>
      <c r="F94" s="832" t="s">
        <v>1167</v>
      </c>
      <c r="G94" s="832" t="s">
        <v>1412</v>
      </c>
      <c r="H94" s="832" t="s">
        <v>567</v>
      </c>
      <c r="I94" s="832" t="s">
        <v>1413</v>
      </c>
      <c r="J94" s="832" t="s">
        <v>1414</v>
      </c>
      <c r="K94" s="832" t="s">
        <v>1415</v>
      </c>
      <c r="L94" s="835">
        <v>0</v>
      </c>
      <c r="M94" s="835">
        <v>0</v>
      </c>
      <c r="N94" s="832">
        <v>2</v>
      </c>
      <c r="O94" s="836">
        <v>0.5</v>
      </c>
      <c r="P94" s="835">
        <v>0</v>
      </c>
      <c r="Q94" s="837"/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31</v>
      </c>
      <c r="B95" s="832" t="s">
        <v>1166</v>
      </c>
      <c r="C95" s="832" t="s">
        <v>1171</v>
      </c>
      <c r="D95" s="833" t="s">
        <v>1700</v>
      </c>
      <c r="E95" s="834" t="s">
        <v>1180</v>
      </c>
      <c r="F95" s="832" t="s">
        <v>1167</v>
      </c>
      <c r="G95" s="832" t="s">
        <v>1367</v>
      </c>
      <c r="H95" s="832" t="s">
        <v>567</v>
      </c>
      <c r="I95" s="832" t="s">
        <v>1368</v>
      </c>
      <c r="J95" s="832" t="s">
        <v>1369</v>
      </c>
      <c r="K95" s="832" t="s">
        <v>1370</v>
      </c>
      <c r="L95" s="835">
        <v>73.989999999999995</v>
      </c>
      <c r="M95" s="835">
        <v>147.97999999999999</v>
      </c>
      <c r="N95" s="832">
        <v>2</v>
      </c>
      <c r="O95" s="836">
        <v>0.5</v>
      </c>
      <c r="P95" s="835">
        <v>147.97999999999999</v>
      </c>
      <c r="Q95" s="837">
        <v>1</v>
      </c>
      <c r="R95" s="832">
        <v>2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31</v>
      </c>
      <c r="B96" s="832" t="s">
        <v>1166</v>
      </c>
      <c r="C96" s="832" t="s">
        <v>1171</v>
      </c>
      <c r="D96" s="833" t="s">
        <v>1700</v>
      </c>
      <c r="E96" s="834" t="s">
        <v>1180</v>
      </c>
      <c r="F96" s="832" t="s">
        <v>1167</v>
      </c>
      <c r="G96" s="832" t="s">
        <v>1416</v>
      </c>
      <c r="H96" s="832" t="s">
        <v>567</v>
      </c>
      <c r="I96" s="832" t="s">
        <v>1417</v>
      </c>
      <c r="J96" s="832" t="s">
        <v>1418</v>
      </c>
      <c r="K96" s="832" t="s">
        <v>1419</v>
      </c>
      <c r="L96" s="835">
        <v>2924.98</v>
      </c>
      <c r="M96" s="835">
        <v>2924.98</v>
      </c>
      <c r="N96" s="832">
        <v>1</v>
      </c>
      <c r="O96" s="836">
        <v>1</v>
      </c>
      <c r="P96" s="835">
        <v>2924.98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1166</v>
      </c>
      <c r="C97" s="832" t="s">
        <v>1171</v>
      </c>
      <c r="D97" s="833" t="s">
        <v>1700</v>
      </c>
      <c r="E97" s="834" t="s">
        <v>1180</v>
      </c>
      <c r="F97" s="832" t="s">
        <v>1167</v>
      </c>
      <c r="G97" s="832" t="s">
        <v>1209</v>
      </c>
      <c r="H97" s="832" t="s">
        <v>603</v>
      </c>
      <c r="I97" s="832" t="s">
        <v>1013</v>
      </c>
      <c r="J97" s="832" t="s">
        <v>680</v>
      </c>
      <c r="K97" s="832" t="s">
        <v>1014</v>
      </c>
      <c r="L97" s="835">
        <v>736.33</v>
      </c>
      <c r="M97" s="835">
        <v>7363.3000000000011</v>
      </c>
      <c r="N97" s="832">
        <v>10</v>
      </c>
      <c r="O97" s="836">
        <v>3</v>
      </c>
      <c r="P97" s="835">
        <v>7363.3000000000011</v>
      </c>
      <c r="Q97" s="837">
        <v>1</v>
      </c>
      <c r="R97" s="832">
        <v>10</v>
      </c>
      <c r="S97" s="837">
        <v>1</v>
      </c>
      <c r="T97" s="836">
        <v>3</v>
      </c>
      <c r="U97" s="838">
        <v>1</v>
      </c>
    </row>
    <row r="98" spans="1:21" ht="14.4" customHeight="1" x14ac:dyDescent="0.3">
      <c r="A98" s="831">
        <v>31</v>
      </c>
      <c r="B98" s="832" t="s">
        <v>1166</v>
      </c>
      <c r="C98" s="832" t="s">
        <v>1171</v>
      </c>
      <c r="D98" s="833" t="s">
        <v>1700</v>
      </c>
      <c r="E98" s="834" t="s">
        <v>1180</v>
      </c>
      <c r="F98" s="832" t="s">
        <v>1167</v>
      </c>
      <c r="G98" s="832" t="s">
        <v>1209</v>
      </c>
      <c r="H98" s="832" t="s">
        <v>603</v>
      </c>
      <c r="I98" s="832" t="s">
        <v>1015</v>
      </c>
      <c r="J98" s="832" t="s">
        <v>680</v>
      </c>
      <c r="K98" s="832" t="s">
        <v>1016</v>
      </c>
      <c r="L98" s="835">
        <v>490.89</v>
      </c>
      <c r="M98" s="835">
        <v>1472.67</v>
      </c>
      <c r="N98" s="832">
        <v>3</v>
      </c>
      <c r="O98" s="836">
        <v>0.5</v>
      </c>
      <c r="P98" s="835">
        <v>1472.67</v>
      </c>
      <c r="Q98" s="837">
        <v>1</v>
      </c>
      <c r="R98" s="832">
        <v>3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31</v>
      </c>
      <c r="B99" s="832" t="s">
        <v>1166</v>
      </c>
      <c r="C99" s="832" t="s">
        <v>1171</v>
      </c>
      <c r="D99" s="833" t="s">
        <v>1700</v>
      </c>
      <c r="E99" s="834" t="s">
        <v>1180</v>
      </c>
      <c r="F99" s="832" t="s">
        <v>1167</v>
      </c>
      <c r="G99" s="832" t="s">
        <v>1312</v>
      </c>
      <c r="H99" s="832" t="s">
        <v>567</v>
      </c>
      <c r="I99" s="832" t="s">
        <v>1420</v>
      </c>
      <c r="J99" s="832" t="s">
        <v>614</v>
      </c>
      <c r="K99" s="832" t="s">
        <v>1421</v>
      </c>
      <c r="L99" s="835">
        <v>17.62</v>
      </c>
      <c r="M99" s="835">
        <v>17.62</v>
      </c>
      <c r="N99" s="832">
        <v>1</v>
      </c>
      <c r="O99" s="836">
        <v>1</v>
      </c>
      <c r="P99" s="835">
        <v>17.62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31</v>
      </c>
      <c r="B100" s="832" t="s">
        <v>1166</v>
      </c>
      <c r="C100" s="832" t="s">
        <v>1171</v>
      </c>
      <c r="D100" s="833" t="s">
        <v>1700</v>
      </c>
      <c r="E100" s="834" t="s">
        <v>1180</v>
      </c>
      <c r="F100" s="832" t="s">
        <v>1167</v>
      </c>
      <c r="G100" s="832" t="s">
        <v>1312</v>
      </c>
      <c r="H100" s="832" t="s">
        <v>567</v>
      </c>
      <c r="I100" s="832" t="s">
        <v>1313</v>
      </c>
      <c r="J100" s="832" t="s">
        <v>614</v>
      </c>
      <c r="K100" s="832" t="s">
        <v>1314</v>
      </c>
      <c r="L100" s="835">
        <v>35.25</v>
      </c>
      <c r="M100" s="835">
        <v>141</v>
      </c>
      <c r="N100" s="832">
        <v>4</v>
      </c>
      <c r="O100" s="836">
        <v>2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31</v>
      </c>
      <c r="B101" s="832" t="s">
        <v>1166</v>
      </c>
      <c r="C101" s="832" t="s">
        <v>1171</v>
      </c>
      <c r="D101" s="833" t="s">
        <v>1700</v>
      </c>
      <c r="E101" s="834" t="s">
        <v>1180</v>
      </c>
      <c r="F101" s="832" t="s">
        <v>1167</v>
      </c>
      <c r="G101" s="832" t="s">
        <v>1312</v>
      </c>
      <c r="H101" s="832" t="s">
        <v>567</v>
      </c>
      <c r="I101" s="832" t="s">
        <v>1422</v>
      </c>
      <c r="J101" s="832" t="s">
        <v>614</v>
      </c>
      <c r="K101" s="832" t="s">
        <v>1423</v>
      </c>
      <c r="L101" s="835">
        <v>35.25</v>
      </c>
      <c r="M101" s="835">
        <v>176.25</v>
      </c>
      <c r="N101" s="832">
        <v>5</v>
      </c>
      <c r="O101" s="836">
        <v>2.5</v>
      </c>
      <c r="P101" s="835">
        <v>105.75</v>
      </c>
      <c r="Q101" s="837">
        <v>0.6</v>
      </c>
      <c r="R101" s="832">
        <v>3</v>
      </c>
      <c r="S101" s="837">
        <v>0.6</v>
      </c>
      <c r="T101" s="836">
        <v>2</v>
      </c>
      <c r="U101" s="838">
        <v>0.8</v>
      </c>
    </row>
    <row r="102" spans="1:21" ht="14.4" customHeight="1" x14ac:dyDescent="0.3">
      <c r="A102" s="831">
        <v>31</v>
      </c>
      <c r="B102" s="832" t="s">
        <v>1166</v>
      </c>
      <c r="C102" s="832" t="s">
        <v>1171</v>
      </c>
      <c r="D102" s="833" t="s">
        <v>1700</v>
      </c>
      <c r="E102" s="834" t="s">
        <v>1180</v>
      </c>
      <c r="F102" s="832" t="s">
        <v>1167</v>
      </c>
      <c r="G102" s="832" t="s">
        <v>1312</v>
      </c>
      <c r="H102" s="832" t="s">
        <v>567</v>
      </c>
      <c r="I102" s="832" t="s">
        <v>1424</v>
      </c>
      <c r="J102" s="832" t="s">
        <v>1425</v>
      </c>
      <c r="K102" s="832" t="s">
        <v>1426</v>
      </c>
      <c r="L102" s="835">
        <v>35.25</v>
      </c>
      <c r="M102" s="835">
        <v>70.5</v>
      </c>
      <c r="N102" s="832">
        <v>2</v>
      </c>
      <c r="O102" s="836">
        <v>0.5</v>
      </c>
      <c r="P102" s="835">
        <v>70.5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31</v>
      </c>
      <c r="B103" s="832" t="s">
        <v>1166</v>
      </c>
      <c r="C103" s="832" t="s">
        <v>1171</v>
      </c>
      <c r="D103" s="833" t="s">
        <v>1700</v>
      </c>
      <c r="E103" s="834" t="s">
        <v>1180</v>
      </c>
      <c r="F103" s="832" t="s">
        <v>1167</v>
      </c>
      <c r="G103" s="832" t="s">
        <v>1427</v>
      </c>
      <c r="H103" s="832" t="s">
        <v>567</v>
      </c>
      <c r="I103" s="832" t="s">
        <v>1428</v>
      </c>
      <c r="J103" s="832" t="s">
        <v>692</v>
      </c>
      <c r="K103" s="832" t="s">
        <v>1429</v>
      </c>
      <c r="L103" s="835">
        <v>32.25</v>
      </c>
      <c r="M103" s="835">
        <v>64.5</v>
      </c>
      <c r="N103" s="832">
        <v>2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31</v>
      </c>
      <c r="B104" s="832" t="s">
        <v>1166</v>
      </c>
      <c r="C104" s="832" t="s">
        <v>1171</v>
      </c>
      <c r="D104" s="833" t="s">
        <v>1700</v>
      </c>
      <c r="E104" s="834" t="s">
        <v>1180</v>
      </c>
      <c r="F104" s="832" t="s">
        <v>1167</v>
      </c>
      <c r="G104" s="832" t="s">
        <v>1214</v>
      </c>
      <c r="H104" s="832" t="s">
        <v>567</v>
      </c>
      <c r="I104" s="832" t="s">
        <v>1430</v>
      </c>
      <c r="J104" s="832" t="s">
        <v>1216</v>
      </c>
      <c r="K104" s="832" t="s">
        <v>1431</v>
      </c>
      <c r="L104" s="835">
        <v>0</v>
      </c>
      <c r="M104" s="835">
        <v>0</v>
      </c>
      <c r="N104" s="832">
        <v>1</v>
      </c>
      <c r="O104" s="836">
        <v>0.5</v>
      </c>
      <c r="P104" s="835">
        <v>0</v>
      </c>
      <c r="Q104" s="837"/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31</v>
      </c>
      <c r="B105" s="832" t="s">
        <v>1166</v>
      </c>
      <c r="C105" s="832" t="s">
        <v>1171</v>
      </c>
      <c r="D105" s="833" t="s">
        <v>1700</v>
      </c>
      <c r="E105" s="834" t="s">
        <v>1180</v>
      </c>
      <c r="F105" s="832" t="s">
        <v>1167</v>
      </c>
      <c r="G105" s="832" t="s">
        <v>1200</v>
      </c>
      <c r="H105" s="832" t="s">
        <v>603</v>
      </c>
      <c r="I105" s="832" t="s">
        <v>1087</v>
      </c>
      <c r="J105" s="832" t="s">
        <v>747</v>
      </c>
      <c r="K105" s="832" t="s">
        <v>749</v>
      </c>
      <c r="L105" s="835">
        <v>0</v>
      </c>
      <c r="M105" s="835">
        <v>0</v>
      </c>
      <c r="N105" s="832">
        <v>5</v>
      </c>
      <c r="O105" s="836">
        <v>2</v>
      </c>
      <c r="P105" s="835">
        <v>0</v>
      </c>
      <c r="Q105" s="837"/>
      <c r="R105" s="832">
        <v>5</v>
      </c>
      <c r="S105" s="837">
        <v>1</v>
      </c>
      <c r="T105" s="836">
        <v>2</v>
      </c>
      <c r="U105" s="838">
        <v>1</v>
      </c>
    </row>
    <row r="106" spans="1:21" ht="14.4" customHeight="1" x14ac:dyDescent="0.3">
      <c r="A106" s="831">
        <v>31</v>
      </c>
      <c r="B106" s="832" t="s">
        <v>1166</v>
      </c>
      <c r="C106" s="832" t="s">
        <v>1171</v>
      </c>
      <c r="D106" s="833" t="s">
        <v>1700</v>
      </c>
      <c r="E106" s="834" t="s">
        <v>1180</v>
      </c>
      <c r="F106" s="832" t="s">
        <v>1167</v>
      </c>
      <c r="G106" s="832" t="s">
        <v>1200</v>
      </c>
      <c r="H106" s="832" t="s">
        <v>603</v>
      </c>
      <c r="I106" s="832" t="s">
        <v>1090</v>
      </c>
      <c r="J106" s="832" t="s">
        <v>747</v>
      </c>
      <c r="K106" s="832" t="s">
        <v>1091</v>
      </c>
      <c r="L106" s="835">
        <v>61.49</v>
      </c>
      <c r="M106" s="835">
        <v>61.49</v>
      </c>
      <c r="N106" s="832">
        <v>1</v>
      </c>
      <c r="O106" s="836">
        <v>0.5</v>
      </c>
      <c r="P106" s="835">
        <v>61.49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31</v>
      </c>
      <c r="B107" s="832" t="s">
        <v>1166</v>
      </c>
      <c r="C107" s="832" t="s">
        <v>1171</v>
      </c>
      <c r="D107" s="833" t="s">
        <v>1700</v>
      </c>
      <c r="E107" s="834" t="s">
        <v>1180</v>
      </c>
      <c r="F107" s="832" t="s">
        <v>1167</v>
      </c>
      <c r="G107" s="832" t="s">
        <v>1432</v>
      </c>
      <c r="H107" s="832" t="s">
        <v>567</v>
      </c>
      <c r="I107" s="832" t="s">
        <v>1433</v>
      </c>
      <c r="J107" s="832" t="s">
        <v>1434</v>
      </c>
      <c r="K107" s="832" t="s">
        <v>1435</v>
      </c>
      <c r="L107" s="835">
        <v>93.96</v>
      </c>
      <c r="M107" s="835">
        <v>93.96</v>
      </c>
      <c r="N107" s="832">
        <v>1</v>
      </c>
      <c r="O107" s="836">
        <v>0.5</v>
      </c>
      <c r="P107" s="835">
        <v>93.96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31</v>
      </c>
      <c r="B108" s="832" t="s">
        <v>1166</v>
      </c>
      <c r="C108" s="832" t="s">
        <v>1171</v>
      </c>
      <c r="D108" s="833" t="s">
        <v>1700</v>
      </c>
      <c r="E108" s="834" t="s">
        <v>1180</v>
      </c>
      <c r="F108" s="832" t="s">
        <v>1167</v>
      </c>
      <c r="G108" s="832" t="s">
        <v>1436</v>
      </c>
      <c r="H108" s="832" t="s">
        <v>567</v>
      </c>
      <c r="I108" s="832" t="s">
        <v>1437</v>
      </c>
      <c r="J108" s="832" t="s">
        <v>1438</v>
      </c>
      <c r="K108" s="832" t="s">
        <v>1439</v>
      </c>
      <c r="L108" s="835">
        <v>0</v>
      </c>
      <c r="M108" s="835">
        <v>0</v>
      </c>
      <c r="N108" s="832">
        <v>2</v>
      </c>
      <c r="O108" s="836">
        <v>1</v>
      </c>
      <c r="P108" s="835">
        <v>0</v>
      </c>
      <c r="Q108" s="837"/>
      <c r="R108" s="832">
        <v>2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31</v>
      </c>
      <c r="B109" s="832" t="s">
        <v>1166</v>
      </c>
      <c r="C109" s="832" t="s">
        <v>1171</v>
      </c>
      <c r="D109" s="833" t="s">
        <v>1700</v>
      </c>
      <c r="E109" s="834" t="s">
        <v>1180</v>
      </c>
      <c r="F109" s="832" t="s">
        <v>1167</v>
      </c>
      <c r="G109" s="832" t="s">
        <v>1436</v>
      </c>
      <c r="H109" s="832" t="s">
        <v>567</v>
      </c>
      <c r="I109" s="832" t="s">
        <v>1440</v>
      </c>
      <c r="J109" s="832" t="s">
        <v>1438</v>
      </c>
      <c r="K109" s="832" t="s">
        <v>1439</v>
      </c>
      <c r="L109" s="835">
        <v>0</v>
      </c>
      <c r="M109" s="835">
        <v>0</v>
      </c>
      <c r="N109" s="832">
        <v>2</v>
      </c>
      <c r="O109" s="836">
        <v>1</v>
      </c>
      <c r="P109" s="835">
        <v>0</v>
      </c>
      <c r="Q109" s="837"/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31</v>
      </c>
      <c r="B110" s="832" t="s">
        <v>1166</v>
      </c>
      <c r="C110" s="832" t="s">
        <v>1171</v>
      </c>
      <c r="D110" s="833" t="s">
        <v>1700</v>
      </c>
      <c r="E110" s="834" t="s">
        <v>1180</v>
      </c>
      <c r="F110" s="832" t="s">
        <v>1167</v>
      </c>
      <c r="G110" s="832" t="s">
        <v>1262</v>
      </c>
      <c r="H110" s="832" t="s">
        <v>567</v>
      </c>
      <c r="I110" s="832" t="s">
        <v>1441</v>
      </c>
      <c r="J110" s="832" t="s">
        <v>1264</v>
      </c>
      <c r="K110" s="832" t="s">
        <v>1442</v>
      </c>
      <c r="L110" s="835">
        <v>33.31</v>
      </c>
      <c r="M110" s="835">
        <v>33.31</v>
      </c>
      <c r="N110" s="832">
        <v>1</v>
      </c>
      <c r="O110" s="836">
        <v>0.5</v>
      </c>
      <c r="P110" s="835">
        <v>33.31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31</v>
      </c>
      <c r="B111" s="832" t="s">
        <v>1166</v>
      </c>
      <c r="C111" s="832" t="s">
        <v>1171</v>
      </c>
      <c r="D111" s="833" t="s">
        <v>1700</v>
      </c>
      <c r="E111" s="834" t="s">
        <v>1180</v>
      </c>
      <c r="F111" s="832" t="s">
        <v>1167</v>
      </c>
      <c r="G111" s="832" t="s">
        <v>1221</v>
      </c>
      <c r="H111" s="832" t="s">
        <v>567</v>
      </c>
      <c r="I111" s="832" t="s">
        <v>1443</v>
      </c>
      <c r="J111" s="832" t="s">
        <v>948</v>
      </c>
      <c r="K111" s="832" t="s">
        <v>1132</v>
      </c>
      <c r="L111" s="835">
        <v>225.06</v>
      </c>
      <c r="M111" s="835">
        <v>225.06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31</v>
      </c>
      <c r="B112" s="832" t="s">
        <v>1166</v>
      </c>
      <c r="C112" s="832" t="s">
        <v>1171</v>
      </c>
      <c r="D112" s="833" t="s">
        <v>1700</v>
      </c>
      <c r="E112" s="834" t="s">
        <v>1180</v>
      </c>
      <c r="F112" s="832" t="s">
        <v>1167</v>
      </c>
      <c r="G112" s="832" t="s">
        <v>1266</v>
      </c>
      <c r="H112" s="832" t="s">
        <v>567</v>
      </c>
      <c r="I112" s="832" t="s">
        <v>1444</v>
      </c>
      <c r="J112" s="832" t="s">
        <v>595</v>
      </c>
      <c r="K112" s="832" t="s">
        <v>1445</v>
      </c>
      <c r="L112" s="835">
        <v>0</v>
      </c>
      <c r="M112" s="835">
        <v>0</v>
      </c>
      <c r="N112" s="832">
        <v>2</v>
      </c>
      <c r="O112" s="836">
        <v>1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31</v>
      </c>
      <c r="B113" s="832" t="s">
        <v>1166</v>
      </c>
      <c r="C113" s="832" t="s">
        <v>1171</v>
      </c>
      <c r="D113" s="833" t="s">
        <v>1700</v>
      </c>
      <c r="E113" s="834" t="s">
        <v>1180</v>
      </c>
      <c r="F113" s="832" t="s">
        <v>1167</v>
      </c>
      <c r="G113" s="832" t="s">
        <v>1446</v>
      </c>
      <c r="H113" s="832" t="s">
        <v>567</v>
      </c>
      <c r="I113" s="832" t="s">
        <v>1447</v>
      </c>
      <c r="J113" s="832" t="s">
        <v>1448</v>
      </c>
      <c r="K113" s="832" t="s">
        <v>1449</v>
      </c>
      <c r="L113" s="835">
        <v>107.27</v>
      </c>
      <c r="M113" s="835">
        <v>214.54</v>
      </c>
      <c r="N113" s="832">
        <v>2</v>
      </c>
      <c r="O113" s="836">
        <v>1</v>
      </c>
      <c r="P113" s="835">
        <v>214.54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31</v>
      </c>
      <c r="B114" s="832" t="s">
        <v>1166</v>
      </c>
      <c r="C114" s="832" t="s">
        <v>1171</v>
      </c>
      <c r="D114" s="833" t="s">
        <v>1700</v>
      </c>
      <c r="E114" s="834" t="s">
        <v>1180</v>
      </c>
      <c r="F114" s="832" t="s">
        <v>1168</v>
      </c>
      <c r="G114" s="832" t="s">
        <v>1269</v>
      </c>
      <c r="H114" s="832" t="s">
        <v>567</v>
      </c>
      <c r="I114" s="832" t="s">
        <v>1270</v>
      </c>
      <c r="J114" s="832" t="s">
        <v>1271</v>
      </c>
      <c r="K114" s="832" t="s">
        <v>1272</v>
      </c>
      <c r="L114" s="835">
        <v>35.130000000000003</v>
      </c>
      <c r="M114" s="835">
        <v>70.260000000000005</v>
      </c>
      <c r="N114" s="832">
        <v>2</v>
      </c>
      <c r="O114" s="836">
        <v>1</v>
      </c>
      <c r="P114" s="835">
        <v>70.260000000000005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31</v>
      </c>
      <c r="B115" s="832" t="s">
        <v>1166</v>
      </c>
      <c r="C115" s="832" t="s">
        <v>1171</v>
      </c>
      <c r="D115" s="833" t="s">
        <v>1700</v>
      </c>
      <c r="E115" s="834" t="s">
        <v>1180</v>
      </c>
      <c r="F115" s="832" t="s">
        <v>1168</v>
      </c>
      <c r="G115" s="832" t="s">
        <v>1269</v>
      </c>
      <c r="H115" s="832" t="s">
        <v>567</v>
      </c>
      <c r="I115" s="832" t="s">
        <v>1450</v>
      </c>
      <c r="J115" s="832" t="s">
        <v>1451</v>
      </c>
      <c r="K115" s="832" t="s">
        <v>1452</v>
      </c>
      <c r="L115" s="835">
        <v>116.88</v>
      </c>
      <c r="M115" s="835">
        <v>350.64</v>
      </c>
      <c r="N115" s="832">
        <v>3</v>
      </c>
      <c r="O115" s="836">
        <v>1</v>
      </c>
      <c r="P115" s="835">
        <v>350.64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31</v>
      </c>
      <c r="B116" s="832" t="s">
        <v>1166</v>
      </c>
      <c r="C116" s="832" t="s">
        <v>1171</v>
      </c>
      <c r="D116" s="833" t="s">
        <v>1700</v>
      </c>
      <c r="E116" s="834" t="s">
        <v>1180</v>
      </c>
      <c r="F116" s="832" t="s">
        <v>1168</v>
      </c>
      <c r="G116" s="832" t="s">
        <v>1193</v>
      </c>
      <c r="H116" s="832" t="s">
        <v>567</v>
      </c>
      <c r="I116" s="832" t="s">
        <v>1453</v>
      </c>
      <c r="J116" s="832" t="s">
        <v>1454</v>
      </c>
      <c r="K116" s="832" t="s">
        <v>1455</v>
      </c>
      <c r="L116" s="835">
        <v>492.18</v>
      </c>
      <c r="M116" s="835">
        <v>492.18</v>
      </c>
      <c r="N116" s="832">
        <v>1</v>
      </c>
      <c r="O116" s="836">
        <v>1</v>
      </c>
      <c r="P116" s="835">
        <v>492.18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31</v>
      </c>
      <c r="B117" s="832" t="s">
        <v>1166</v>
      </c>
      <c r="C117" s="832" t="s">
        <v>1171</v>
      </c>
      <c r="D117" s="833" t="s">
        <v>1700</v>
      </c>
      <c r="E117" s="834" t="s">
        <v>1180</v>
      </c>
      <c r="F117" s="832" t="s">
        <v>1168</v>
      </c>
      <c r="G117" s="832" t="s">
        <v>1193</v>
      </c>
      <c r="H117" s="832" t="s">
        <v>567</v>
      </c>
      <c r="I117" s="832" t="s">
        <v>1456</v>
      </c>
      <c r="J117" s="832" t="s">
        <v>1457</v>
      </c>
      <c r="K117" s="832" t="s">
        <v>1458</v>
      </c>
      <c r="L117" s="835">
        <v>320.25</v>
      </c>
      <c r="M117" s="835">
        <v>320.25</v>
      </c>
      <c r="N117" s="832">
        <v>1</v>
      </c>
      <c r="O117" s="836">
        <v>1</v>
      </c>
      <c r="P117" s="835">
        <v>320.25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31</v>
      </c>
      <c r="B118" s="832" t="s">
        <v>1166</v>
      </c>
      <c r="C118" s="832" t="s">
        <v>1171</v>
      </c>
      <c r="D118" s="833" t="s">
        <v>1700</v>
      </c>
      <c r="E118" s="834" t="s">
        <v>1180</v>
      </c>
      <c r="F118" s="832" t="s">
        <v>1168</v>
      </c>
      <c r="G118" s="832" t="s">
        <v>1193</v>
      </c>
      <c r="H118" s="832" t="s">
        <v>567</v>
      </c>
      <c r="I118" s="832" t="s">
        <v>1335</v>
      </c>
      <c r="J118" s="832" t="s">
        <v>1336</v>
      </c>
      <c r="K118" s="832" t="s">
        <v>1337</v>
      </c>
      <c r="L118" s="835">
        <v>245.43</v>
      </c>
      <c r="M118" s="835">
        <v>245.43</v>
      </c>
      <c r="N118" s="832">
        <v>1</v>
      </c>
      <c r="O118" s="836">
        <v>1</v>
      </c>
      <c r="P118" s="835">
        <v>245.43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31</v>
      </c>
      <c r="B119" s="832" t="s">
        <v>1166</v>
      </c>
      <c r="C119" s="832" t="s">
        <v>1171</v>
      </c>
      <c r="D119" s="833" t="s">
        <v>1700</v>
      </c>
      <c r="E119" s="834" t="s">
        <v>1180</v>
      </c>
      <c r="F119" s="832" t="s">
        <v>1168</v>
      </c>
      <c r="G119" s="832" t="s">
        <v>1193</v>
      </c>
      <c r="H119" s="832" t="s">
        <v>567</v>
      </c>
      <c r="I119" s="832" t="s">
        <v>1282</v>
      </c>
      <c r="J119" s="832" t="s">
        <v>1283</v>
      </c>
      <c r="K119" s="832" t="s">
        <v>1284</v>
      </c>
      <c r="L119" s="835">
        <v>971.25</v>
      </c>
      <c r="M119" s="835">
        <v>1942.5</v>
      </c>
      <c r="N119" s="832">
        <v>2</v>
      </c>
      <c r="O119" s="836">
        <v>2</v>
      </c>
      <c r="P119" s="835">
        <v>1942.5</v>
      </c>
      <c r="Q119" s="837">
        <v>1</v>
      </c>
      <c r="R119" s="832">
        <v>2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31</v>
      </c>
      <c r="B120" s="832" t="s">
        <v>1166</v>
      </c>
      <c r="C120" s="832" t="s">
        <v>1171</v>
      </c>
      <c r="D120" s="833" t="s">
        <v>1700</v>
      </c>
      <c r="E120" s="834" t="s">
        <v>1180</v>
      </c>
      <c r="F120" s="832" t="s">
        <v>1168</v>
      </c>
      <c r="G120" s="832" t="s">
        <v>1193</v>
      </c>
      <c r="H120" s="832" t="s">
        <v>567</v>
      </c>
      <c r="I120" s="832" t="s">
        <v>1381</v>
      </c>
      <c r="J120" s="832" t="s">
        <v>1382</v>
      </c>
      <c r="K120" s="832" t="s">
        <v>1383</v>
      </c>
      <c r="L120" s="835">
        <v>250</v>
      </c>
      <c r="M120" s="835">
        <v>250</v>
      </c>
      <c r="N120" s="832">
        <v>1</v>
      </c>
      <c r="O120" s="836">
        <v>1</v>
      </c>
      <c r="P120" s="835">
        <v>250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31</v>
      </c>
      <c r="B121" s="832" t="s">
        <v>1166</v>
      </c>
      <c r="C121" s="832" t="s">
        <v>1171</v>
      </c>
      <c r="D121" s="833" t="s">
        <v>1700</v>
      </c>
      <c r="E121" s="834" t="s">
        <v>1180</v>
      </c>
      <c r="F121" s="832" t="s">
        <v>1168</v>
      </c>
      <c r="G121" s="832" t="s">
        <v>1193</v>
      </c>
      <c r="H121" s="832" t="s">
        <v>567</v>
      </c>
      <c r="I121" s="832" t="s">
        <v>1387</v>
      </c>
      <c r="J121" s="832" t="s">
        <v>1388</v>
      </c>
      <c r="K121" s="832" t="s">
        <v>1389</v>
      </c>
      <c r="L121" s="835">
        <v>349.12</v>
      </c>
      <c r="M121" s="835">
        <v>349.12</v>
      </c>
      <c r="N121" s="832">
        <v>1</v>
      </c>
      <c r="O121" s="836">
        <v>1</v>
      </c>
      <c r="P121" s="835">
        <v>349.12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31</v>
      </c>
      <c r="B122" s="832" t="s">
        <v>1166</v>
      </c>
      <c r="C122" s="832" t="s">
        <v>1171</v>
      </c>
      <c r="D122" s="833" t="s">
        <v>1700</v>
      </c>
      <c r="E122" s="834" t="s">
        <v>1180</v>
      </c>
      <c r="F122" s="832" t="s">
        <v>1168</v>
      </c>
      <c r="G122" s="832" t="s">
        <v>1193</v>
      </c>
      <c r="H122" s="832" t="s">
        <v>567</v>
      </c>
      <c r="I122" s="832" t="s">
        <v>1344</v>
      </c>
      <c r="J122" s="832" t="s">
        <v>1345</v>
      </c>
      <c r="K122" s="832" t="s">
        <v>1346</v>
      </c>
      <c r="L122" s="835">
        <v>350</v>
      </c>
      <c r="M122" s="835">
        <v>700</v>
      </c>
      <c r="N122" s="832">
        <v>2</v>
      </c>
      <c r="O122" s="836">
        <v>2</v>
      </c>
      <c r="P122" s="835">
        <v>700</v>
      </c>
      <c r="Q122" s="837">
        <v>1</v>
      </c>
      <c r="R122" s="832">
        <v>2</v>
      </c>
      <c r="S122" s="837">
        <v>1</v>
      </c>
      <c r="T122" s="836">
        <v>2</v>
      </c>
      <c r="U122" s="838">
        <v>1</v>
      </c>
    </row>
    <row r="123" spans="1:21" ht="14.4" customHeight="1" x14ac:dyDescent="0.3">
      <c r="A123" s="831">
        <v>31</v>
      </c>
      <c r="B123" s="832" t="s">
        <v>1166</v>
      </c>
      <c r="C123" s="832" t="s">
        <v>1171</v>
      </c>
      <c r="D123" s="833" t="s">
        <v>1700</v>
      </c>
      <c r="E123" s="834" t="s">
        <v>1180</v>
      </c>
      <c r="F123" s="832" t="s">
        <v>1168</v>
      </c>
      <c r="G123" s="832" t="s">
        <v>1193</v>
      </c>
      <c r="H123" s="832" t="s">
        <v>567</v>
      </c>
      <c r="I123" s="832" t="s">
        <v>1459</v>
      </c>
      <c r="J123" s="832" t="s">
        <v>1460</v>
      </c>
      <c r="K123" s="832" t="s">
        <v>1461</v>
      </c>
      <c r="L123" s="835">
        <v>1000</v>
      </c>
      <c r="M123" s="835">
        <v>1000</v>
      </c>
      <c r="N123" s="832">
        <v>1</v>
      </c>
      <c r="O123" s="836">
        <v>1</v>
      </c>
      <c r="P123" s="835">
        <v>1000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31</v>
      </c>
      <c r="B124" s="832" t="s">
        <v>1166</v>
      </c>
      <c r="C124" s="832" t="s">
        <v>1171</v>
      </c>
      <c r="D124" s="833" t="s">
        <v>1700</v>
      </c>
      <c r="E124" s="834" t="s">
        <v>1180</v>
      </c>
      <c r="F124" s="832" t="s">
        <v>1168</v>
      </c>
      <c r="G124" s="832" t="s">
        <v>1193</v>
      </c>
      <c r="H124" s="832" t="s">
        <v>567</v>
      </c>
      <c r="I124" s="832" t="s">
        <v>1194</v>
      </c>
      <c r="J124" s="832" t="s">
        <v>1195</v>
      </c>
      <c r="K124" s="832" t="s">
        <v>1196</v>
      </c>
      <c r="L124" s="835">
        <v>1000</v>
      </c>
      <c r="M124" s="835">
        <v>1000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31</v>
      </c>
      <c r="B125" s="832" t="s">
        <v>1166</v>
      </c>
      <c r="C125" s="832" t="s">
        <v>1171</v>
      </c>
      <c r="D125" s="833" t="s">
        <v>1700</v>
      </c>
      <c r="E125" s="834" t="s">
        <v>1180</v>
      </c>
      <c r="F125" s="832" t="s">
        <v>1168</v>
      </c>
      <c r="G125" s="832" t="s">
        <v>1193</v>
      </c>
      <c r="H125" s="832" t="s">
        <v>567</v>
      </c>
      <c r="I125" s="832" t="s">
        <v>1462</v>
      </c>
      <c r="J125" s="832" t="s">
        <v>1463</v>
      </c>
      <c r="K125" s="832" t="s">
        <v>1464</v>
      </c>
      <c r="L125" s="835">
        <v>750</v>
      </c>
      <c r="M125" s="835">
        <v>750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31</v>
      </c>
      <c r="B126" s="832" t="s">
        <v>1166</v>
      </c>
      <c r="C126" s="832" t="s">
        <v>1171</v>
      </c>
      <c r="D126" s="833" t="s">
        <v>1700</v>
      </c>
      <c r="E126" s="834" t="s">
        <v>1180</v>
      </c>
      <c r="F126" s="832" t="s">
        <v>1168</v>
      </c>
      <c r="G126" s="832" t="s">
        <v>1231</v>
      </c>
      <c r="H126" s="832" t="s">
        <v>567</v>
      </c>
      <c r="I126" s="832" t="s">
        <v>1352</v>
      </c>
      <c r="J126" s="832" t="s">
        <v>1353</v>
      </c>
      <c r="K126" s="832" t="s">
        <v>1354</v>
      </c>
      <c r="L126" s="835">
        <v>260</v>
      </c>
      <c r="M126" s="835">
        <v>1040</v>
      </c>
      <c r="N126" s="832">
        <v>4</v>
      </c>
      <c r="O126" s="836">
        <v>2</v>
      </c>
      <c r="P126" s="835">
        <v>1040</v>
      </c>
      <c r="Q126" s="837">
        <v>1</v>
      </c>
      <c r="R126" s="832">
        <v>4</v>
      </c>
      <c r="S126" s="837">
        <v>1</v>
      </c>
      <c r="T126" s="836">
        <v>2</v>
      </c>
      <c r="U126" s="838">
        <v>1</v>
      </c>
    </row>
    <row r="127" spans="1:21" ht="14.4" customHeight="1" x14ac:dyDescent="0.3">
      <c r="A127" s="831">
        <v>31</v>
      </c>
      <c r="B127" s="832" t="s">
        <v>1166</v>
      </c>
      <c r="C127" s="832" t="s">
        <v>1171</v>
      </c>
      <c r="D127" s="833" t="s">
        <v>1700</v>
      </c>
      <c r="E127" s="834" t="s">
        <v>1181</v>
      </c>
      <c r="F127" s="832" t="s">
        <v>1167</v>
      </c>
      <c r="G127" s="832" t="s">
        <v>1465</v>
      </c>
      <c r="H127" s="832" t="s">
        <v>567</v>
      </c>
      <c r="I127" s="832" t="s">
        <v>1466</v>
      </c>
      <c r="J127" s="832" t="s">
        <v>1467</v>
      </c>
      <c r="K127" s="832" t="s">
        <v>1305</v>
      </c>
      <c r="L127" s="835">
        <v>238.72</v>
      </c>
      <c r="M127" s="835">
        <v>238.72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31</v>
      </c>
      <c r="B128" s="832" t="s">
        <v>1166</v>
      </c>
      <c r="C128" s="832" t="s">
        <v>1171</v>
      </c>
      <c r="D128" s="833" t="s">
        <v>1700</v>
      </c>
      <c r="E128" s="834" t="s">
        <v>1181</v>
      </c>
      <c r="F128" s="832" t="s">
        <v>1167</v>
      </c>
      <c r="G128" s="832" t="s">
        <v>1235</v>
      </c>
      <c r="H128" s="832" t="s">
        <v>567</v>
      </c>
      <c r="I128" s="832" t="s">
        <v>1236</v>
      </c>
      <c r="J128" s="832" t="s">
        <v>1237</v>
      </c>
      <c r="K128" s="832" t="s">
        <v>1063</v>
      </c>
      <c r="L128" s="835">
        <v>78.33</v>
      </c>
      <c r="M128" s="835">
        <v>156.66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31</v>
      </c>
      <c r="B129" s="832" t="s">
        <v>1166</v>
      </c>
      <c r="C129" s="832" t="s">
        <v>1171</v>
      </c>
      <c r="D129" s="833" t="s">
        <v>1700</v>
      </c>
      <c r="E129" s="834" t="s">
        <v>1181</v>
      </c>
      <c r="F129" s="832" t="s">
        <v>1167</v>
      </c>
      <c r="G129" s="832" t="s">
        <v>1238</v>
      </c>
      <c r="H129" s="832" t="s">
        <v>567</v>
      </c>
      <c r="I129" s="832" t="s">
        <v>1291</v>
      </c>
      <c r="J129" s="832" t="s">
        <v>1292</v>
      </c>
      <c r="K129" s="832" t="s">
        <v>1293</v>
      </c>
      <c r="L129" s="835">
        <v>52.87</v>
      </c>
      <c r="M129" s="835">
        <v>52.87</v>
      </c>
      <c r="N129" s="832">
        <v>1</v>
      </c>
      <c r="O129" s="836">
        <v>1</v>
      </c>
      <c r="P129" s="835">
        <v>52.87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31</v>
      </c>
      <c r="B130" s="832" t="s">
        <v>1166</v>
      </c>
      <c r="C130" s="832" t="s">
        <v>1171</v>
      </c>
      <c r="D130" s="833" t="s">
        <v>1700</v>
      </c>
      <c r="E130" s="834" t="s">
        <v>1181</v>
      </c>
      <c r="F130" s="832" t="s">
        <v>1167</v>
      </c>
      <c r="G130" s="832" t="s">
        <v>1468</v>
      </c>
      <c r="H130" s="832" t="s">
        <v>567</v>
      </c>
      <c r="I130" s="832" t="s">
        <v>1469</v>
      </c>
      <c r="J130" s="832" t="s">
        <v>1470</v>
      </c>
      <c r="K130" s="832" t="s">
        <v>1471</v>
      </c>
      <c r="L130" s="835">
        <v>62.18</v>
      </c>
      <c r="M130" s="835">
        <v>124.36</v>
      </c>
      <c r="N130" s="832">
        <v>2</v>
      </c>
      <c r="O130" s="836">
        <v>1</v>
      </c>
      <c r="P130" s="835">
        <v>124.36</v>
      </c>
      <c r="Q130" s="837">
        <v>1</v>
      </c>
      <c r="R130" s="832">
        <v>2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31</v>
      </c>
      <c r="B131" s="832" t="s">
        <v>1166</v>
      </c>
      <c r="C131" s="832" t="s">
        <v>1171</v>
      </c>
      <c r="D131" s="833" t="s">
        <v>1700</v>
      </c>
      <c r="E131" s="834" t="s">
        <v>1181</v>
      </c>
      <c r="F131" s="832" t="s">
        <v>1167</v>
      </c>
      <c r="G131" s="832" t="s">
        <v>1472</v>
      </c>
      <c r="H131" s="832" t="s">
        <v>567</v>
      </c>
      <c r="I131" s="832" t="s">
        <v>1473</v>
      </c>
      <c r="J131" s="832" t="s">
        <v>1474</v>
      </c>
      <c r="K131" s="832" t="s">
        <v>1475</v>
      </c>
      <c r="L131" s="835">
        <v>0</v>
      </c>
      <c r="M131" s="835">
        <v>0</v>
      </c>
      <c r="N131" s="832">
        <v>1</v>
      </c>
      <c r="O131" s="836">
        <v>1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31</v>
      </c>
      <c r="B132" s="832" t="s">
        <v>1166</v>
      </c>
      <c r="C132" s="832" t="s">
        <v>1171</v>
      </c>
      <c r="D132" s="833" t="s">
        <v>1700</v>
      </c>
      <c r="E132" s="834" t="s">
        <v>1181</v>
      </c>
      <c r="F132" s="832" t="s">
        <v>1167</v>
      </c>
      <c r="G132" s="832" t="s">
        <v>1242</v>
      </c>
      <c r="H132" s="832" t="s">
        <v>567</v>
      </c>
      <c r="I132" s="832" t="s">
        <v>1476</v>
      </c>
      <c r="J132" s="832" t="s">
        <v>831</v>
      </c>
      <c r="K132" s="832" t="s">
        <v>1477</v>
      </c>
      <c r="L132" s="835">
        <v>64.36</v>
      </c>
      <c r="M132" s="835">
        <v>64.36</v>
      </c>
      <c r="N132" s="832">
        <v>1</v>
      </c>
      <c r="O132" s="836">
        <v>1</v>
      </c>
      <c r="P132" s="835">
        <v>64.36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31</v>
      </c>
      <c r="B133" s="832" t="s">
        <v>1166</v>
      </c>
      <c r="C133" s="832" t="s">
        <v>1171</v>
      </c>
      <c r="D133" s="833" t="s">
        <v>1700</v>
      </c>
      <c r="E133" s="834" t="s">
        <v>1181</v>
      </c>
      <c r="F133" s="832" t="s">
        <v>1167</v>
      </c>
      <c r="G133" s="832" t="s">
        <v>1478</v>
      </c>
      <c r="H133" s="832" t="s">
        <v>567</v>
      </c>
      <c r="I133" s="832" t="s">
        <v>1479</v>
      </c>
      <c r="J133" s="832" t="s">
        <v>1480</v>
      </c>
      <c r="K133" s="832" t="s">
        <v>1481</v>
      </c>
      <c r="L133" s="835">
        <v>0</v>
      </c>
      <c r="M133" s="835">
        <v>0</v>
      </c>
      <c r="N133" s="832">
        <v>1</v>
      </c>
      <c r="O133" s="836">
        <v>1</v>
      </c>
      <c r="P133" s="835">
        <v>0</v>
      </c>
      <c r="Q133" s="837"/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31</v>
      </c>
      <c r="B134" s="832" t="s">
        <v>1166</v>
      </c>
      <c r="C134" s="832" t="s">
        <v>1171</v>
      </c>
      <c r="D134" s="833" t="s">
        <v>1700</v>
      </c>
      <c r="E134" s="834" t="s">
        <v>1181</v>
      </c>
      <c r="F134" s="832" t="s">
        <v>1167</v>
      </c>
      <c r="G134" s="832" t="s">
        <v>1209</v>
      </c>
      <c r="H134" s="832" t="s">
        <v>603</v>
      </c>
      <c r="I134" s="832" t="s">
        <v>1013</v>
      </c>
      <c r="J134" s="832" t="s">
        <v>680</v>
      </c>
      <c r="K134" s="832" t="s">
        <v>1014</v>
      </c>
      <c r="L134" s="835">
        <v>736.33</v>
      </c>
      <c r="M134" s="835">
        <v>4417.9800000000005</v>
      </c>
      <c r="N134" s="832">
        <v>6</v>
      </c>
      <c r="O134" s="836">
        <v>2.5</v>
      </c>
      <c r="P134" s="835">
        <v>4417.9800000000005</v>
      </c>
      <c r="Q134" s="837">
        <v>1</v>
      </c>
      <c r="R134" s="832">
        <v>6</v>
      </c>
      <c r="S134" s="837">
        <v>1</v>
      </c>
      <c r="T134" s="836">
        <v>2.5</v>
      </c>
      <c r="U134" s="838">
        <v>1</v>
      </c>
    </row>
    <row r="135" spans="1:21" ht="14.4" customHeight="1" x14ac:dyDescent="0.3">
      <c r="A135" s="831">
        <v>31</v>
      </c>
      <c r="B135" s="832" t="s">
        <v>1166</v>
      </c>
      <c r="C135" s="832" t="s">
        <v>1171</v>
      </c>
      <c r="D135" s="833" t="s">
        <v>1700</v>
      </c>
      <c r="E135" s="834" t="s">
        <v>1181</v>
      </c>
      <c r="F135" s="832" t="s">
        <v>1167</v>
      </c>
      <c r="G135" s="832" t="s">
        <v>1209</v>
      </c>
      <c r="H135" s="832" t="s">
        <v>603</v>
      </c>
      <c r="I135" s="832" t="s">
        <v>1015</v>
      </c>
      <c r="J135" s="832" t="s">
        <v>680</v>
      </c>
      <c r="K135" s="832" t="s">
        <v>1016</v>
      </c>
      <c r="L135" s="835">
        <v>490.89</v>
      </c>
      <c r="M135" s="835">
        <v>490.89</v>
      </c>
      <c r="N135" s="832">
        <v>1</v>
      </c>
      <c r="O135" s="836">
        <v>1</v>
      </c>
      <c r="P135" s="835">
        <v>490.89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31</v>
      </c>
      <c r="B136" s="832" t="s">
        <v>1166</v>
      </c>
      <c r="C136" s="832" t="s">
        <v>1171</v>
      </c>
      <c r="D136" s="833" t="s">
        <v>1700</v>
      </c>
      <c r="E136" s="834" t="s">
        <v>1181</v>
      </c>
      <c r="F136" s="832" t="s">
        <v>1167</v>
      </c>
      <c r="G136" s="832" t="s">
        <v>1209</v>
      </c>
      <c r="H136" s="832" t="s">
        <v>603</v>
      </c>
      <c r="I136" s="832" t="s">
        <v>1249</v>
      </c>
      <c r="J136" s="832" t="s">
        <v>1250</v>
      </c>
      <c r="K136" s="832" t="s">
        <v>1251</v>
      </c>
      <c r="L136" s="835">
        <v>1847.49</v>
      </c>
      <c r="M136" s="835">
        <v>5542.47</v>
      </c>
      <c r="N136" s="832">
        <v>3</v>
      </c>
      <c r="O136" s="836">
        <v>0.5</v>
      </c>
      <c r="P136" s="835">
        <v>5542.47</v>
      </c>
      <c r="Q136" s="837">
        <v>1</v>
      </c>
      <c r="R136" s="832">
        <v>3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31</v>
      </c>
      <c r="B137" s="832" t="s">
        <v>1166</v>
      </c>
      <c r="C137" s="832" t="s">
        <v>1171</v>
      </c>
      <c r="D137" s="833" t="s">
        <v>1700</v>
      </c>
      <c r="E137" s="834" t="s">
        <v>1181</v>
      </c>
      <c r="F137" s="832" t="s">
        <v>1167</v>
      </c>
      <c r="G137" s="832" t="s">
        <v>1482</v>
      </c>
      <c r="H137" s="832" t="s">
        <v>603</v>
      </c>
      <c r="I137" s="832" t="s">
        <v>1483</v>
      </c>
      <c r="J137" s="832" t="s">
        <v>1484</v>
      </c>
      <c r="K137" s="832" t="s">
        <v>1485</v>
      </c>
      <c r="L137" s="835">
        <v>117.46</v>
      </c>
      <c r="M137" s="835">
        <v>117.46</v>
      </c>
      <c r="N137" s="832">
        <v>1</v>
      </c>
      <c r="O137" s="836">
        <v>0.5</v>
      </c>
      <c r="P137" s="835">
        <v>117.46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31</v>
      </c>
      <c r="B138" s="832" t="s">
        <v>1166</v>
      </c>
      <c r="C138" s="832" t="s">
        <v>1171</v>
      </c>
      <c r="D138" s="833" t="s">
        <v>1700</v>
      </c>
      <c r="E138" s="834" t="s">
        <v>1181</v>
      </c>
      <c r="F138" s="832" t="s">
        <v>1167</v>
      </c>
      <c r="G138" s="832" t="s">
        <v>1200</v>
      </c>
      <c r="H138" s="832" t="s">
        <v>603</v>
      </c>
      <c r="I138" s="832" t="s">
        <v>1087</v>
      </c>
      <c r="J138" s="832" t="s">
        <v>747</v>
      </c>
      <c r="K138" s="832" t="s">
        <v>749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31</v>
      </c>
      <c r="B139" s="832" t="s">
        <v>1166</v>
      </c>
      <c r="C139" s="832" t="s">
        <v>1171</v>
      </c>
      <c r="D139" s="833" t="s">
        <v>1700</v>
      </c>
      <c r="E139" s="834" t="s">
        <v>1181</v>
      </c>
      <c r="F139" s="832" t="s">
        <v>1167</v>
      </c>
      <c r="G139" s="832" t="s">
        <v>1254</v>
      </c>
      <c r="H139" s="832" t="s">
        <v>567</v>
      </c>
      <c r="I139" s="832" t="s">
        <v>1486</v>
      </c>
      <c r="J139" s="832" t="s">
        <v>1256</v>
      </c>
      <c r="K139" s="832" t="s">
        <v>1487</v>
      </c>
      <c r="L139" s="835">
        <v>42.54</v>
      </c>
      <c r="M139" s="835">
        <v>127.62</v>
      </c>
      <c r="N139" s="832">
        <v>3</v>
      </c>
      <c r="O139" s="836">
        <v>1</v>
      </c>
      <c r="P139" s="835">
        <v>127.62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31</v>
      </c>
      <c r="B140" s="832" t="s">
        <v>1166</v>
      </c>
      <c r="C140" s="832" t="s">
        <v>1171</v>
      </c>
      <c r="D140" s="833" t="s">
        <v>1700</v>
      </c>
      <c r="E140" s="834" t="s">
        <v>1181</v>
      </c>
      <c r="F140" s="832" t="s">
        <v>1167</v>
      </c>
      <c r="G140" s="832" t="s">
        <v>1197</v>
      </c>
      <c r="H140" s="832" t="s">
        <v>567</v>
      </c>
      <c r="I140" s="832" t="s">
        <v>1198</v>
      </c>
      <c r="J140" s="832" t="s">
        <v>843</v>
      </c>
      <c r="K140" s="832" t="s">
        <v>1199</v>
      </c>
      <c r="L140" s="835">
        <v>219.37</v>
      </c>
      <c r="M140" s="835">
        <v>219.37</v>
      </c>
      <c r="N140" s="832">
        <v>1</v>
      </c>
      <c r="O140" s="836">
        <v>0.5</v>
      </c>
      <c r="P140" s="835">
        <v>219.37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31</v>
      </c>
      <c r="B141" s="832" t="s">
        <v>1166</v>
      </c>
      <c r="C141" s="832" t="s">
        <v>1171</v>
      </c>
      <c r="D141" s="833" t="s">
        <v>1700</v>
      </c>
      <c r="E141" s="834" t="s">
        <v>1181</v>
      </c>
      <c r="F141" s="832" t="s">
        <v>1167</v>
      </c>
      <c r="G141" s="832" t="s">
        <v>1432</v>
      </c>
      <c r="H141" s="832" t="s">
        <v>567</v>
      </c>
      <c r="I141" s="832" t="s">
        <v>1488</v>
      </c>
      <c r="J141" s="832" t="s">
        <v>1489</v>
      </c>
      <c r="K141" s="832" t="s">
        <v>1490</v>
      </c>
      <c r="L141" s="835">
        <v>31.32</v>
      </c>
      <c r="M141" s="835">
        <v>31.32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31</v>
      </c>
      <c r="B142" s="832" t="s">
        <v>1166</v>
      </c>
      <c r="C142" s="832" t="s">
        <v>1171</v>
      </c>
      <c r="D142" s="833" t="s">
        <v>1700</v>
      </c>
      <c r="E142" s="834" t="s">
        <v>1181</v>
      </c>
      <c r="F142" s="832" t="s">
        <v>1167</v>
      </c>
      <c r="G142" s="832" t="s">
        <v>1315</v>
      </c>
      <c r="H142" s="832" t="s">
        <v>567</v>
      </c>
      <c r="I142" s="832" t="s">
        <v>1371</v>
      </c>
      <c r="J142" s="832" t="s">
        <v>1372</v>
      </c>
      <c r="K142" s="832" t="s">
        <v>1373</v>
      </c>
      <c r="L142" s="835">
        <v>311.02</v>
      </c>
      <c r="M142" s="835">
        <v>933.06</v>
      </c>
      <c r="N142" s="832">
        <v>3</v>
      </c>
      <c r="O142" s="836">
        <v>2.5</v>
      </c>
      <c r="P142" s="835">
        <v>933.06</v>
      </c>
      <c r="Q142" s="837">
        <v>1</v>
      </c>
      <c r="R142" s="832">
        <v>3</v>
      </c>
      <c r="S142" s="837">
        <v>1</v>
      </c>
      <c r="T142" s="836">
        <v>2.5</v>
      </c>
      <c r="U142" s="838">
        <v>1</v>
      </c>
    </row>
    <row r="143" spans="1:21" ht="14.4" customHeight="1" x14ac:dyDescent="0.3">
      <c r="A143" s="831">
        <v>31</v>
      </c>
      <c r="B143" s="832" t="s">
        <v>1166</v>
      </c>
      <c r="C143" s="832" t="s">
        <v>1171</v>
      </c>
      <c r="D143" s="833" t="s">
        <v>1700</v>
      </c>
      <c r="E143" s="834" t="s">
        <v>1181</v>
      </c>
      <c r="F143" s="832" t="s">
        <v>1167</v>
      </c>
      <c r="G143" s="832" t="s">
        <v>1315</v>
      </c>
      <c r="H143" s="832" t="s">
        <v>567</v>
      </c>
      <c r="I143" s="832" t="s">
        <v>1491</v>
      </c>
      <c r="J143" s="832" t="s">
        <v>1492</v>
      </c>
      <c r="K143" s="832" t="s">
        <v>1493</v>
      </c>
      <c r="L143" s="835">
        <v>0</v>
      </c>
      <c r="M143" s="835">
        <v>0</v>
      </c>
      <c r="N143" s="832">
        <v>1</v>
      </c>
      <c r="O143" s="836">
        <v>0.5</v>
      </c>
      <c r="P143" s="835">
        <v>0</v>
      </c>
      <c r="Q143" s="837"/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31</v>
      </c>
      <c r="B144" s="832" t="s">
        <v>1166</v>
      </c>
      <c r="C144" s="832" t="s">
        <v>1171</v>
      </c>
      <c r="D144" s="833" t="s">
        <v>1700</v>
      </c>
      <c r="E144" s="834" t="s">
        <v>1181</v>
      </c>
      <c r="F144" s="832" t="s">
        <v>1167</v>
      </c>
      <c r="G144" s="832" t="s">
        <v>1262</v>
      </c>
      <c r="H144" s="832" t="s">
        <v>567</v>
      </c>
      <c r="I144" s="832" t="s">
        <v>1441</v>
      </c>
      <c r="J144" s="832" t="s">
        <v>1264</v>
      </c>
      <c r="K144" s="832" t="s">
        <v>1442</v>
      </c>
      <c r="L144" s="835">
        <v>33.31</v>
      </c>
      <c r="M144" s="835">
        <v>66.62</v>
      </c>
      <c r="N144" s="832">
        <v>2</v>
      </c>
      <c r="O144" s="836">
        <v>2</v>
      </c>
      <c r="P144" s="835">
        <v>66.62</v>
      </c>
      <c r="Q144" s="837">
        <v>1</v>
      </c>
      <c r="R144" s="832">
        <v>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31</v>
      </c>
      <c r="B145" s="832" t="s">
        <v>1166</v>
      </c>
      <c r="C145" s="832" t="s">
        <v>1171</v>
      </c>
      <c r="D145" s="833" t="s">
        <v>1700</v>
      </c>
      <c r="E145" s="834" t="s">
        <v>1181</v>
      </c>
      <c r="F145" s="832" t="s">
        <v>1167</v>
      </c>
      <c r="G145" s="832" t="s">
        <v>1262</v>
      </c>
      <c r="H145" s="832" t="s">
        <v>567</v>
      </c>
      <c r="I145" s="832" t="s">
        <v>1319</v>
      </c>
      <c r="J145" s="832" t="s">
        <v>1264</v>
      </c>
      <c r="K145" s="832" t="s">
        <v>1320</v>
      </c>
      <c r="L145" s="835">
        <v>99.94</v>
      </c>
      <c r="M145" s="835">
        <v>99.94</v>
      </c>
      <c r="N145" s="832">
        <v>1</v>
      </c>
      <c r="O145" s="836">
        <v>1</v>
      </c>
      <c r="P145" s="835">
        <v>99.94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31</v>
      </c>
      <c r="B146" s="832" t="s">
        <v>1166</v>
      </c>
      <c r="C146" s="832" t="s">
        <v>1171</v>
      </c>
      <c r="D146" s="833" t="s">
        <v>1700</v>
      </c>
      <c r="E146" s="834" t="s">
        <v>1181</v>
      </c>
      <c r="F146" s="832" t="s">
        <v>1167</v>
      </c>
      <c r="G146" s="832" t="s">
        <v>1262</v>
      </c>
      <c r="H146" s="832" t="s">
        <v>567</v>
      </c>
      <c r="I146" s="832" t="s">
        <v>1494</v>
      </c>
      <c r="J146" s="832" t="s">
        <v>1264</v>
      </c>
      <c r="K146" s="832" t="s">
        <v>1495</v>
      </c>
      <c r="L146" s="835">
        <v>16.77</v>
      </c>
      <c r="M146" s="835">
        <v>16.77</v>
      </c>
      <c r="N146" s="832">
        <v>1</v>
      </c>
      <c r="O146" s="836">
        <v>0.5</v>
      </c>
      <c r="P146" s="835">
        <v>16.77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31</v>
      </c>
      <c r="B147" s="832" t="s">
        <v>1166</v>
      </c>
      <c r="C147" s="832" t="s">
        <v>1171</v>
      </c>
      <c r="D147" s="833" t="s">
        <v>1700</v>
      </c>
      <c r="E147" s="834" t="s">
        <v>1181</v>
      </c>
      <c r="F147" s="832" t="s">
        <v>1167</v>
      </c>
      <c r="G147" s="832" t="s">
        <v>1221</v>
      </c>
      <c r="H147" s="832" t="s">
        <v>567</v>
      </c>
      <c r="I147" s="832" t="s">
        <v>1496</v>
      </c>
      <c r="J147" s="832" t="s">
        <v>948</v>
      </c>
      <c r="K147" s="832" t="s">
        <v>1223</v>
      </c>
      <c r="L147" s="835">
        <v>154.36000000000001</v>
      </c>
      <c r="M147" s="835">
        <v>154.36000000000001</v>
      </c>
      <c r="N147" s="832">
        <v>1</v>
      </c>
      <c r="O147" s="836">
        <v>1</v>
      </c>
      <c r="P147" s="835">
        <v>154.36000000000001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31</v>
      </c>
      <c r="B148" s="832" t="s">
        <v>1166</v>
      </c>
      <c r="C148" s="832" t="s">
        <v>1171</v>
      </c>
      <c r="D148" s="833" t="s">
        <v>1700</v>
      </c>
      <c r="E148" s="834" t="s">
        <v>1181</v>
      </c>
      <c r="F148" s="832" t="s">
        <v>1168</v>
      </c>
      <c r="G148" s="832" t="s">
        <v>1269</v>
      </c>
      <c r="H148" s="832" t="s">
        <v>567</v>
      </c>
      <c r="I148" s="832" t="s">
        <v>1270</v>
      </c>
      <c r="J148" s="832" t="s">
        <v>1271</v>
      </c>
      <c r="K148" s="832" t="s">
        <v>1272</v>
      </c>
      <c r="L148" s="835">
        <v>35.130000000000003</v>
      </c>
      <c r="M148" s="835">
        <v>70.260000000000005</v>
      </c>
      <c r="N148" s="832">
        <v>2</v>
      </c>
      <c r="O148" s="836">
        <v>1</v>
      </c>
      <c r="P148" s="835">
        <v>70.260000000000005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31</v>
      </c>
      <c r="B149" s="832" t="s">
        <v>1166</v>
      </c>
      <c r="C149" s="832" t="s">
        <v>1171</v>
      </c>
      <c r="D149" s="833" t="s">
        <v>1700</v>
      </c>
      <c r="E149" s="834" t="s">
        <v>1181</v>
      </c>
      <c r="F149" s="832" t="s">
        <v>1168</v>
      </c>
      <c r="G149" s="832" t="s">
        <v>1269</v>
      </c>
      <c r="H149" s="832" t="s">
        <v>567</v>
      </c>
      <c r="I149" s="832" t="s">
        <v>1273</v>
      </c>
      <c r="J149" s="832" t="s">
        <v>1274</v>
      </c>
      <c r="K149" s="832" t="s">
        <v>1275</v>
      </c>
      <c r="L149" s="835">
        <v>100</v>
      </c>
      <c r="M149" s="835">
        <v>600</v>
      </c>
      <c r="N149" s="832">
        <v>6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31</v>
      </c>
      <c r="B150" s="832" t="s">
        <v>1166</v>
      </c>
      <c r="C150" s="832" t="s">
        <v>1171</v>
      </c>
      <c r="D150" s="833" t="s">
        <v>1700</v>
      </c>
      <c r="E150" s="834" t="s">
        <v>1181</v>
      </c>
      <c r="F150" s="832" t="s">
        <v>1168</v>
      </c>
      <c r="G150" s="832" t="s">
        <v>1269</v>
      </c>
      <c r="H150" s="832" t="s">
        <v>567</v>
      </c>
      <c r="I150" s="832" t="s">
        <v>1377</v>
      </c>
      <c r="J150" s="832" t="s">
        <v>1271</v>
      </c>
      <c r="K150" s="832" t="s">
        <v>1378</v>
      </c>
      <c r="L150" s="835">
        <v>30.99</v>
      </c>
      <c r="M150" s="835">
        <v>30.99</v>
      </c>
      <c r="N150" s="832">
        <v>1</v>
      </c>
      <c r="O150" s="836">
        <v>1</v>
      </c>
      <c r="P150" s="835">
        <v>30.99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31</v>
      </c>
      <c r="B151" s="832" t="s">
        <v>1166</v>
      </c>
      <c r="C151" s="832" t="s">
        <v>1171</v>
      </c>
      <c r="D151" s="833" t="s">
        <v>1700</v>
      </c>
      <c r="E151" s="834" t="s">
        <v>1181</v>
      </c>
      <c r="F151" s="832" t="s">
        <v>1168</v>
      </c>
      <c r="G151" s="832" t="s">
        <v>1269</v>
      </c>
      <c r="H151" s="832" t="s">
        <v>567</v>
      </c>
      <c r="I151" s="832" t="s">
        <v>1324</v>
      </c>
      <c r="J151" s="832" t="s">
        <v>1271</v>
      </c>
      <c r="K151" s="832" t="s">
        <v>1325</v>
      </c>
      <c r="L151" s="835">
        <v>38.24</v>
      </c>
      <c r="M151" s="835">
        <v>38.24</v>
      </c>
      <c r="N151" s="832">
        <v>1</v>
      </c>
      <c r="O151" s="836">
        <v>1</v>
      </c>
      <c r="P151" s="835">
        <v>38.24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31</v>
      </c>
      <c r="B152" s="832" t="s">
        <v>1166</v>
      </c>
      <c r="C152" s="832" t="s">
        <v>1171</v>
      </c>
      <c r="D152" s="833" t="s">
        <v>1700</v>
      </c>
      <c r="E152" s="834" t="s">
        <v>1181</v>
      </c>
      <c r="F152" s="832" t="s">
        <v>1168</v>
      </c>
      <c r="G152" s="832" t="s">
        <v>1193</v>
      </c>
      <c r="H152" s="832" t="s">
        <v>567</v>
      </c>
      <c r="I152" s="832" t="s">
        <v>1497</v>
      </c>
      <c r="J152" s="832" t="s">
        <v>1498</v>
      </c>
      <c r="K152" s="832" t="s">
        <v>1499</v>
      </c>
      <c r="L152" s="835">
        <v>347.81</v>
      </c>
      <c r="M152" s="835">
        <v>347.81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31</v>
      </c>
      <c r="B153" s="832" t="s">
        <v>1166</v>
      </c>
      <c r="C153" s="832" t="s">
        <v>1171</v>
      </c>
      <c r="D153" s="833" t="s">
        <v>1700</v>
      </c>
      <c r="E153" s="834" t="s">
        <v>1181</v>
      </c>
      <c r="F153" s="832" t="s">
        <v>1168</v>
      </c>
      <c r="G153" s="832" t="s">
        <v>1193</v>
      </c>
      <c r="H153" s="832" t="s">
        <v>567</v>
      </c>
      <c r="I153" s="832" t="s">
        <v>1500</v>
      </c>
      <c r="J153" s="832" t="s">
        <v>1501</v>
      </c>
      <c r="K153" s="832" t="s">
        <v>1502</v>
      </c>
      <c r="L153" s="835">
        <v>2296.87</v>
      </c>
      <c r="M153" s="835">
        <v>4593.74</v>
      </c>
      <c r="N153" s="832">
        <v>2</v>
      </c>
      <c r="O153" s="836">
        <v>2</v>
      </c>
      <c r="P153" s="835">
        <v>4593.74</v>
      </c>
      <c r="Q153" s="837">
        <v>1</v>
      </c>
      <c r="R153" s="832">
        <v>2</v>
      </c>
      <c r="S153" s="837">
        <v>1</v>
      </c>
      <c r="T153" s="836">
        <v>2</v>
      </c>
      <c r="U153" s="838">
        <v>1</v>
      </c>
    </row>
    <row r="154" spans="1:21" ht="14.4" customHeight="1" x14ac:dyDescent="0.3">
      <c r="A154" s="831">
        <v>31</v>
      </c>
      <c r="B154" s="832" t="s">
        <v>1166</v>
      </c>
      <c r="C154" s="832" t="s">
        <v>1171</v>
      </c>
      <c r="D154" s="833" t="s">
        <v>1700</v>
      </c>
      <c r="E154" s="834" t="s">
        <v>1181</v>
      </c>
      <c r="F154" s="832" t="s">
        <v>1168</v>
      </c>
      <c r="G154" s="832" t="s">
        <v>1193</v>
      </c>
      <c r="H154" s="832" t="s">
        <v>567</v>
      </c>
      <c r="I154" s="832" t="s">
        <v>1456</v>
      </c>
      <c r="J154" s="832" t="s">
        <v>1457</v>
      </c>
      <c r="K154" s="832" t="s">
        <v>1458</v>
      </c>
      <c r="L154" s="835">
        <v>320.25</v>
      </c>
      <c r="M154" s="835">
        <v>640.5</v>
      </c>
      <c r="N154" s="832">
        <v>2</v>
      </c>
      <c r="O154" s="836">
        <v>2</v>
      </c>
      <c r="P154" s="835">
        <v>640.5</v>
      </c>
      <c r="Q154" s="837">
        <v>1</v>
      </c>
      <c r="R154" s="832">
        <v>2</v>
      </c>
      <c r="S154" s="837">
        <v>1</v>
      </c>
      <c r="T154" s="836">
        <v>2</v>
      </c>
      <c r="U154" s="838">
        <v>1</v>
      </c>
    </row>
    <row r="155" spans="1:21" ht="14.4" customHeight="1" x14ac:dyDescent="0.3">
      <c r="A155" s="831">
        <v>31</v>
      </c>
      <c r="B155" s="832" t="s">
        <v>1166</v>
      </c>
      <c r="C155" s="832" t="s">
        <v>1171</v>
      </c>
      <c r="D155" s="833" t="s">
        <v>1700</v>
      </c>
      <c r="E155" s="834" t="s">
        <v>1181</v>
      </c>
      <c r="F155" s="832" t="s">
        <v>1168</v>
      </c>
      <c r="G155" s="832" t="s">
        <v>1193</v>
      </c>
      <c r="H155" s="832" t="s">
        <v>567</v>
      </c>
      <c r="I155" s="832" t="s">
        <v>1282</v>
      </c>
      <c r="J155" s="832" t="s">
        <v>1283</v>
      </c>
      <c r="K155" s="832" t="s">
        <v>1284</v>
      </c>
      <c r="L155" s="835">
        <v>971.25</v>
      </c>
      <c r="M155" s="835">
        <v>1942.5</v>
      </c>
      <c r="N155" s="832">
        <v>2</v>
      </c>
      <c r="O155" s="836">
        <v>2</v>
      </c>
      <c r="P155" s="835">
        <v>1942.5</v>
      </c>
      <c r="Q155" s="837">
        <v>1</v>
      </c>
      <c r="R155" s="832">
        <v>2</v>
      </c>
      <c r="S155" s="837">
        <v>1</v>
      </c>
      <c r="T155" s="836">
        <v>2</v>
      </c>
      <c r="U155" s="838">
        <v>1</v>
      </c>
    </row>
    <row r="156" spans="1:21" ht="14.4" customHeight="1" x14ac:dyDescent="0.3">
      <c r="A156" s="831">
        <v>31</v>
      </c>
      <c r="B156" s="832" t="s">
        <v>1166</v>
      </c>
      <c r="C156" s="832" t="s">
        <v>1171</v>
      </c>
      <c r="D156" s="833" t="s">
        <v>1700</v>
      </c>
      <c r="E156" s="834" t="s">
        <v>1181</v>
      </c>
      <c r="F156" s="832" t="s">
        <v>1168</v>
      </c>
      <c r="G156" s="832" t="s">
        <v>1193</v>
      </c>
      <c r="H156" s="832" t="s">
        <v>567</v>
      </c>
      <c r="I156" s="832" t="s">
        <v>1344</v>
      </c>
      <c r="J156" s="832" t="s">
        <v>1345</v>
      </c>
      <c r="K156" s="832" t="s">
        <v>1346</v>
      </c>
      <c r="L156" s="835">
        <v>350</v>
      </c>
      <c r="M156" s="835">
        <v>350</v>
      </c>
      <c r="N156" s="832">
        <v>1</v>
      </c>
      <c r="O156" s="836">
        <v>1</v>
      </c>
      <c r="P156" s="835">
        <v>350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31</v>
      </c>
      <c r="B157" s="832" t="s">
        <v>1166</v>
      </c>
      <c r="C157" s="832" t="s">
        <v>1171</v>
      </c>
      <c r="D157" s="833" t="s">
        <v>1700</v>
      </c>
      <c r="E157" s="834" t="s">
        <v>1181</v>
      </c>
      <c r="F157" s="832" t="s">
        <v>1168</v>
      </c>
      <c r="G157" s="832" t="s">
        <v>1193</v>
      </c>
      <c r="H157" s="832" t="s">
        <v>567</v>
      </c>
      <c r="I157" s="832" t="s">
        <v>1228</v>
      </c>
      <c r="J157" s="832" t="s">
        <v>1229</v>
      </c>
      <c r="K157" s="832" t="s">
        <v>1230</v>
      </c>
      <c r="L157" s="835">
        <v>1000</v>
      </c>
      <c r="M157" s="835">
        <v>1000</v>
      </c>
      <c r="N157" s="832">
        <v>1</v>
      </c>
      <c r="O157" s="836">
        <v>1</v>
      </c>
      <c r="P157" s="835">
        <v>1000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31</v>
      </c>
      <c r="B158" s="832" t="s">
        <v>1166</v>
      </c>
      <c r="C158" s="832" t="s">
        <v>1171</v>
      </c>
      <c r="D158" s="833" t="s">
        <v>1700</v>
      </c>
      <c r="E158" s="834" t="s">
        <v>1181</v>
      </c>
      <c r="F158" s="832" t="s">
        <v>1168</v>
      </c>
      <c r="G158" s="832" t="s">
        <v>1193</v>
      </c>
      <c r="H158" s="832" t="s">
        <v>567</v>
      </c>
      <c r="I158" s="832" t="s">
        <v>1503</v>
      </c>
      <c r="J158" s="832" t="s">
        <v>1504</v>
      </c>
      <c r="K158" s="832" t="s">
        <v>1505</v>
      </c>
      <c r="L158" s="835">
        <v>3200</v>
      </c>
      <c r="M158" s="835">
        <v>3200</v>
      </c>
      <c r="N158" s="832">
        <v>1</v>
      </c>
      <c r="O158" s="836">
        <v>1</v>
      </c>
      <c r="P158" s="835">
        <v>3200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31</v>
      </c>
      <c r="B159" s="832" t="s">
        <v>1166</v>
      </c>
      <c r="C159" s="832" t="s">
        <v>1171</v>
      </c>
      <c r="D159" s="833" t="s">
        <v>1700</v>
      </c>
      <c r="E159" s="834" t="s">
        <v>1181</v>
      </c>
      <c r="F159" s="832" t="s">
        <v>1168</v>
      </c>
      <c r="G159" s="832" t="s">
        <v>1193</v>
      </c>
      <c r="H159" s="832" t="s">
        <v>567</v>
      </c>
      <c r="I159" s="832" t="s">
        <v>1506</v>
      </c>
      <c r="J159" s="832" t="s">
        <v>1507</v>
      </c>
      <c r="K159" s="832" t="s">
        <v>1508</v>
      </c>
      <c r="L159" s="835">
        <v>350</v>
      </c>
      <c r="M159" s="835">
        <v>700</v>
      </c>
      <c r="N159" s="832">
        <v>2</v>
      </c>
      <c r="O159" s="836">
        <v>2</v>
      </c>
      <c r="P159" s="835">
        <v>350</v>
      </c>
      <c r="Q159" s="837">
        <v>0.5</v>
      </c>
      <c r="R159" s="832">
        <v>1</v>
      </c>
      <c r="S159" s="837">
        <v>0.5</v>
      </c>
      <c r="T159" s="836">
        <v>1</v>
      </c>
      <c r="U159" s="838">
        <v>0.5</v>
      </c>
    </row>
    <row r="160" spans="1:21" ht="14.4" customHeight="1" x14ac:dyDescent="0.3">
      <c r="A160" s="831">
        <v>31</v>
      </c>
      <c r="B160" s="832" t="s">
        <v>1166</v>
      </c>
      <c r="C160" s="832" t="s">
        <v>1171</v>
      </c>
      <c r="D160" s="833" t="s">
        <v>1700</v>
      </c>
      <c r="E160" s="834" t="s">
        <v>1181</v>
      </c>
      <c r="F160" s="832" t="s">
        <v>1168</v>
      </c>
      <c r="G160" s="832" t="s">
        <v>1231</v>
      </c>
      <c r="H160" s="832" t="s">
        <v>567</v>
      </c>
      <c r="I160" s="832" t="s">
        <v>1232</v>
      </c>
      <c r="J160" s="832" t="s">
        <v>1233</v>
      </c>
      <c r="K160" s="832" t="s">
        <v>1234</v>
      </c>
      <c r="L160" s="835">
        <v>200</v>
      </c>
      <c r="M160" s="835">
        <v>400</v>
      </c>
      <c r="N160" s="832">
        <v>2</v>
      </c>
      <c r="O160" s="836">
        <v>1</v>
      </c>
      <c r="P160" s="835">
        <v>400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31</v>
      </c>
      <c r="B161" s="832" t="s">
        <v>1166</v>
      </c>
      <c r="C161" s="832" t="s">
        <v>1171</v>
      </c>
      <c r="D161" s="833" t="s">
        <v>1700</v>
      </c>
      <c r="E161" s="834" t="s">
        <v>1182</v>
      </c>
      <c r="F161" s="832" t="s">
        <v>1167</v>
      </c>
      <c r="G161" s="832" t="s">
        <v>1509</v>
      </c>
      <c r="H161" s="832" t="s">
        <v>567</v>
      </c>
      <c r="I161" s="832" t="s">
        <v>1510</v>
      </c>
      <c r="J161" s="832" t="s">
        <v>1511</v>
      </c>
      <c r="K161" s="832" t="s">
        <v>1512</v>
      </c>
      <c r="L161" s="835">
        <v>70.48</v>
      </c>
      <c r="M161" s="835">
        <v>70.48</v>
      </c>
      <c r="N161" s="832">
        <v>1</v>
      </c>
      <c r="O161" s="836">
        <v>1</v>
      </c>
      <c r="P161" s="835">
        <v>70.48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31</v>
      </c>
      <c r="B162" s="832" t="s">
        <v>1166</v>
      </c>
      <c r="C162" s="832" t="s">
        <v>1171</v>
      </c>
      <c r="D162" s="833" t="s">
        <v>1700</v>
      </c>
      <c r="E162" s="834" t="s">
        <v>1182</v>
      </c>
      <c r="F162" s="832" t="s">
        <v>1167</v>
      </c>
      <c r="G162" s="832" t="s">
        <v>1363</v>
      </c>
      <c r="H162" s="832" t="s">
        <v>567</v>
      </c>
      <c r="I162" s="832" t="s">
        <v>1364</v>
      </c>
      <c r="J162" s="832" t="s">
        <v>1365</v>
      </c>
      <c r="K162" s="832" t="s">
        <v>1366</v>
      </c>
      <c r="L162" s="835">
        <v>0</v>
      </c>
      <c r="M162" s="835">
        <v>0</v>
      </c>
      <c r="N162" s="832">
        <v>3</v>
      </c>
      <c r="O162" s="836">
        <v>2</v>
      </c>
      <c r="P162" s="835">
        <v>0</v>
      </c>
      <c r="Q162" s="837"/>
      <c r="R162" s="832">
        <v>3</v>
      </c>
      <c r="S162" s="837">
        <v>1</v>
      </c>
      <c r="T162" s="836">
        <v>2</v>
      </c>
      <c r="U162" s="838">
        <v>1</v>
      </c>
    </row>
    <row r="163" spans="1:21" ht="14.4" customHeight="1" x14ac:dyDescent="0.3">
      <c r="A163" s="831">
        <v>31</v>
      </c>
      <c r="B163" s="832" t="s">
        <v>1166</v>
      </c>
      <c r="C163" s="832" t="s">
        <v>1171</v>
      </c>
      <c r="D163" s="833" t="s">
        <v>1700</v>
      </c>
      <c r="E163" s="834" t="s">
        <v>1182</v>
      </c>
      <c r="F163" s="832" t="s">
        <v>1167</v>
      </c>
      <c r="G163" s="832" t="s">
        <v>1297</v>
      </c>
      <c r="H163" s="832" t="s">
        <v>567</v>
      </c>
      <c r="I163" s="832" t="s">
        <v>1301</v>
      </c>
      <c r="J163" s="832" t="s">
        <v>850</v>
      </c>
      <c r="K163" s="832" t="s">
        <v>1300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31</v>
      </c>
      <c r="B164" s="832" t="s">
        <v>1166</v>
      </c>
      <c r="C164" s="832" t="s">
        <v>1171</v>
      </c>
      <c r="D164" s="833" t="s">
        <v>1700</v>
      </c>
      <c r="E164" s="834" t="s">
        <v>1182</v>
      </c>
      <c r="F164" s="832" t="s">
        <v>1167</v>
      </c>
      <c r="G164" s="832" t="s">
        <v>1245</v>
      </c>
      <c r="H164" s="832" t="s">
        <v>567</v>
      </c>
      <c r="I164" s="832" t="s">
        <v>1246</v>
      </c>
      <c r="J164" s="832" t="s">
        <v>1247</v>
      </c>
      <c r="K164" s="832" t="s">
        <v>1248</v>
      </c>
      <c r="L164" s="835">
        <v>132.97999999999999</v>
      </c>
      <c r="M164" s="835">
        <v>1063.8399999999999</v>
      </c>
      <c r="N164" s="832">
        <v>8</v>
      </c>
      <c r="O164" s="836">
        <v>3.5</v>
      </c>
      <c r="P164" s="835">
        <v>531.91999999999996</v>
      </c>
      <c r="Q164" s="837">
        <v>0.5</v>
      </c>
      <c r="R164" s="832">
        <v>4</v>
      </c>
      <c r="S164" s="837">
        <v>0.5</v>
      </c>
      <c r="T164" s="836">
        <v>1.5</v>
      </c>
      <c r="U164" s="838">
        <v>0.42857142857142855</v>
      </c>
    </row>
    <row r="165" spans="1:21" ht="14.4" customHeight="1" x14ac:dyDescent="0.3">
      <c r="A165" s="831">
        <v>31</v>
      </c>
      <c r="B165" s="832" t="s">
        <v>1166</v>
      </c>
      <c r="C165" s="832" t="s">
        <v>1171</v>
      </c>
      <c r="D165" s="833" t="s">
        <v>1700</v>
      </c>
      <c r="E165" s="834" t="s">
        <v>1182</v>
      </c>
      <c r="F165" s="832" t="s">
        <v>1167</v>
      </c>
      <c r="G165" s="832" t="s">
        <v>1513</v>
      </c>
      <c r="H165" s="832" t="s">
        <v>567</v>
      </c>
      <c r="I165" s="832" t="s">
        <v>1514</v>
      </c>
      <c r="J165" s="832" t="s">
        <v>1515</v>
      </c>
      <c r="K165" s="832" t="s">
        <v>1155</v>
      </c>
      <c r="L165" s="835">
        <v>38.56</v>
      </c>
      <c r="M165" s="835">
        <v>38.56</v>
      </c>
      <c r="N165" s="832">
        <v>1</v>
      </c>
      <c r="O165" s="836">
        <v>1</v>
      </c>
      <c r="P165" s="835">
        <v>38.56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31</v>
      </c>
      <c r="B166" s="832" t="s">
        <v>1166</v>
      </c>
      <c r="C166" s="832" t="s">
        <v>1171</v>
      </c>
      <c r="D166" s="833" t="s">
        <v>1700</v>
      </c>
      <c r="E166" s="834" t="s">
        <v>1182</v>
      </c>
      <c r="F166" s="832" t="s">
        <v>1167</v>
      </c>
      <c r="G166" s="832" t="s">
        <v>1209</v>
      </c>
      <c r="H166" s="832" t="s">
        <v>603</v>
      </c>
      <c r="I166" s="832" t="s">
        <v>1306</v>
      </c>
      <c r="J166" s="832" t="s">
        <v>1250</v>
      </c>
      <c r="K166" s="832" t="s">
        <v>1307</v>
      </c>
      <c r="L166" s="835">
        <v>1385.62</v>
      </c>
      <c r="M166" s="835">
        <v>2771.24</v>
      </c>
      <c r="N166" s="832">
        <v>2</v>
      </c>
      <c r="O166" s="836">
        <v>1</v>
      </c>
      <c r="P166" s="835">
        <v>2771.24</v>
      </c>
      <c r="Q166" s="837">
        <v>1</v>
      </c>
      <c r="R166" s="832">
        <v>2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31</v>
      </c>
      <c r="B167" s="832" t="s">
        <v>1166</v>
      </c>
      <c r="C167" s="832" t="s">
        <v>1171</v>
      </c>
      <c r="D167" s="833" t="s">
        <v>1700</v>
      </c>
      <c r="E167" s="834" t="s">
        <v>1182</v>
      </c>
      <c r="F167" s="832" t="s">
        <v>1167</v>
      </c>
      <c r="G167" s="832" t="s">
        <v>1209</v>
      </c>
      <c r="H167" s="832" t="s">
        <v>603</v>
      </c>
      <c r="I167" s="832" t="s">
        <v>1013</v>
      </c>
      <c r="J167" s="832" t="s">
        <v>680</v>
      </c>
      <c r="K167" s="832" t="s">
        <v>1014</v>
      </c>
      <c r="L167" s="835">
        <v>736.33</v>
      </c>
      <c r="M167" s="835">
        <v>8099.630000000001</v>
      </c>
      <c r="N167" s="832">
        <v>11</v>
      </c>
      <c r="O167" s="836">
        <v>4.5</v>
      </c>
      <c r="P167" s="835">
        <v>5890.64</v>
      </c>
      <c r="Q167" s="837">
        <v>0.72727272727272718</v>
      </c>
      <c r="R167" s="832">
        <v>8</v>
      </c>
      <c r="S167" s="837">
        <v>0.72727272727272729</v>
      </c>
      <c r="T167" s="836">
        <v>3</v>
      </c>
      <c r="U167" s="838">
        <v>0.66666666666666663</v>
      </c>
    </row>
    <row r="168" spans="1:21" ht="14.4" customHeight="1" x14ac:dyDescent="0.3">
      <c r="A168" s="831">
        <v>31</v>
      </c>
      <c r="B168" s="832" t="s">
        <v>1166</v>
      </c>
      <c r="C168" s="832" t="s">
        <v>1171</v>
      </c>
      <c r="D168" s="833" t="s">
        <v>1700</v>
      </c>
      <c r="E168" s="834" t="s">
        <v>1182</v>
      </c>
      <c r="F168" s="832" t="s">
        <v>1167</v>
      </c>
      <c r="G168" s="832" t="s">
        <v>1209</v>
      </c>
      <c r="H168" s="832" t="s">
        <v>603</v>
      </c>
      <c r="I168" s="832" t="s">
        <v>1015</v>
      </c>
      <c r="J168" s="832" t="s">
        <v>680</v>
      </c>
      <c r="K168" s="832" t="s">
        <v>1016</v>
      </c>
      <c r="L168" s="835">
        <v>490.89</v>
      </c>
      <c r="M168" s="835">
        <v>490.89</v>
      </c>
      <c r="N168" s="832">
        <v>1</v>
      </c>
      <c r="O168" s="836">
        <v>1</v>
      </c>
      <c r="P168" s="835">
        <v>490.89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31</v>
      </c>
      <c r="B169" s="832" t="s">
        <v>1166</v>
      </c>
      <c r="C169" s="832" t="s">
        <v>1171</v>
      </c>
      <c r="D169" s="833" t="s">
        <v>1700</v>
      </c>
      <c r="E169" s="834" t="s">
        <v>1182</v>
      </c>
      <c r="F169" s="832" t="s">
        <v>1167</v>
      </c>
      <c r="G169" s="832" t="s">
        <v>1209</v>
      </c>
      <c r="H169" s="832" t="s">
        <v>603</v>
      </c>
      <c r="I169" s="832" t="s">
        <v>1516</v>
      </c>
      <c r="J169" s="832" t="s">
        <v>680</v>
      </c>
      <c r="K169" s="832" t="s">
        <v>1517</v>
      </c>
      <c r="L169" s="835">
        <v>1154.68</v>
      </c>
      <c r="M169" s="835">
        <v>3464.04</v>
      </c>
      <c r="N169" s="832">
        <v>3</v>
      </c>
      <c r="O169" s="836">
        <v>1</v>
      </c>
      <c r="P169" s="835">
        <v>3464.04</v>
      </c>
      <c r="Q169" s="837">
        <v>1</v>
      </c>
      <c r="R169" s="832">
        <v>3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31</v>
      </c>
      <c r="B170" s="832" t="s">
        <v>1166</v>
      </c>
      <c r="C170" s="832" t="s">
        <v>1171</v>
      </c>
      <c r="D170" s="833" t="s">
        <v>1700</v>
      </c>
      <c r="E170" s="834" t="s">
        <v>1182</v>
      </c>
      <c r="F170" s="832" t="s">
        <v>1167</v>
      </c>
      <c r="G170" s="832" t="s">
        <v>1209</v>
      </c>
      <c r="H170" s="832" t="s">
        <v>603</v>
      </c>
      <c r="I170" s="832" t="s">
        <v>1252</v>
      </c>
      <c r="J170" s="832" t="s">
        <v>680</v>
      </c>
      <c r="K170" s="832" t="s">
        <v>1253</v>
      </c>
      <c r="L170" s="835">
        <v>923.74</v>
      </c>
      <c r="M170" s="835">
        <v>2771.2200000000003</v>
      </c>
      <c r="N170" s="832">
        <v>3</v>
      </c>
      <c r="O170" s="836">
        <v>2</v>
      </c>
      <c r="P170" s="835">
        <v>2771.2200000000003</v>
      </c>
      <c r="Q170" s="837">
        <v>1</v>
      </c>
      <c r="R170" s="832">
        <v>3</v>
      </c>
      <c r="S170" s="837">
        <v>1</v>
      </c>
      <c r="T170" s="836">
        <v>2</v>
      </c>
      <c r="U170" s="838">
        <v>1</v>
      </c>
    </row>
    <row r="171" spans="1:21" ht="14.4" customHeight="1" x14ac:dyDescent="0.3">
      <c r="A171" s="831">
        <v>31</v>
      </c>
      <c r="B171" s="832" t="s">
        <v>1166</v>
      </c>
      <c r="C171" s="832" t="s">
        <v>1171</v>
      </c>
      <c r="D171" s="833" t="s">
        <v>1700</v>
      </c>
      <c r="E171" s="834" t="s">
        <v>1182</v>
      </c>
      <c r="F171" s="832" t="s">
        <v>1167</v>
      </c>
      <c r="G171" s="832" t="s">
        <v>1312</v>
      </c>
      <c r="H171" s="832" t="s">
        <v>567</v>
      </c>
      <c r="I171" s="832" t="s">
        <v>1313</v>
      </c>
      <c r="J171" s="832" t="s">
        <v>614</v>
      </c>
      <c r="K171" s="832" t="s">
        <v>1314</v>
      </c>
      <c r="L171" s="835">
        <v>35.25</v>
      </c>
      <c r="M171" s="835">
        <v>423</v>
      </c>
      <c r="N171" s="832">
        <v>12</v>
      </c>
      <c r="O171" s="836">
        <v>10.5</v>
      </c>
      <c r="P171" s="835">
        <v>246.75</v>
      </c>
      <c r="Q171" s="837">
        <v>0.58333333333333337</v>
      </c>
      <c r="R171" s="832">
        <v>7</v>
      </c>
      <c r="S171" s="837">
        <v>0.58333333333333337</v>
      </c>
      <c r="T171" s="836">
        <v>6.5</v>
      </c>
      <c r="U171" s="838">
        <v>0.61904761904761907</v>
      </c>
    </row>
    <row r="172" spans="1:21" ht="14.4" customHeight="1" x14ac:dyDescent="0.3">
      <c r="A172" s="831">
        <v>31</v>
      </c>
      <c r="B172" s="832" t="s">
        <v>1166</v>
      </c>
      <c r="C172" s="832" t="s">
        <v>1171</v>
      </c>
      <c r="D172" s="833" t="s">
        <v>1700</v>
      </c>
      <c r="E172" s="834" t="s">
        <v>1182</v>
      </c>
      <c r="F172" s="832" t="s">
        <v>1167</v>
      </c>
      <c r="G172" s="832" t="s">
        <v>1518</v>
      </c>
      <c r="H172" s="832" t="s">
        <v>567</v>
      </c>
      <c r="I172" s="832" t="s">
        <v>1519</v>
      </c>
      <c r="J172" s="832" t="s">
        <v>1520</v>
      </c>
      <c r="K172" s="832" t="s">
        <v>1521</v>
      </c>
      <c r="L172" s="835">
        <v>54.55</v>
      </c>
      <c r="M172" s="835">
        <v>54.55</v>
      </c>
      <c r="N172" s="832">
        <v>1</v>
      </c>
      <c r="O172" s="836">
        <v>0.5</v>
      </c>
      <c r="P172" s="835">
        <v>54.55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31</v>
      </c>
      <c r="B173" s="832" t="s">
        <v>1166</v>
      </c>
      <c r="C173" s="832" t="s">
        <v>1171</v>
      </c>
      <c r="D173" s="833" t="s">
        <v>1700</v>
      </c>
      <c r="E173" s="834" t="s">
        <v>1182</v>
      </c>
      <c r="F173" s="832" t="s">
        <v>1167</v>
      </c>
      <c r="G173" s="832" t="s">
        <v>1518</v>
      </c>
      <c r="H173" s="832" t="s">
        <v>567</v>
      </c>
      <c r="I173" s="832" t="s">
        <v>1522</v>
      </c>
      <c r="J173" s="832" t="s">
        <v>1520</v>
      </c>
      <c r="K173" s="832" t="s">
        <v>1523</v>
      </c>
      <c r="L173" s="835">
        <v>54.55</v>
      </c>
      <c r="M173" s="835">
        <v>54.55</v>
      </c>
      <c r="N173" s="832">
        <v>1</v>
      </c>
      <c r="O173" s="836">
        <v>0.5</v>
      </c>
      <c r="P173" s="835">
        <v>54.55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31</v>
      </c>
      <c r="B174" s="832" t="s">
        <v>1166</v>
      </c>
      <c r="C174" s="832" t="s">
        <v>1171</v>
      </c>
      <c r="D174" s="833" t="s">
        <v>1700</v>
      </c>
      <c r="E174" s="834" t="s">
        <v>1182</v>
      </c>
      <c r="F174" s="832" t="s">
        <v>1167</v>
      </c>
      <c r="G174" s="832" t="s">
        <v>1200</v>
      </c>
      <c r="H174" s="832" t="s">
        <v>603</v>
      </c>
      <c r="I174" s="832" t="s">
        <v>1087</v>
      </c>
      <c r="J174" s="832" t="s">
        <v>747</v>
      </c>
      <c r="K174" s="832" t="s">
        <v>749</v>
      </c>
      <c r="L174" s="835">
        <v>0</v>
      </c>
      <c r="M174" s="835">
        <v>0</v>
      </c>
      <c r="N174" s="832">
        <v>4</v>
      </c>
      <c r="O174" s="836">
        <v>3</v>
      </c>
      <c r="P174" s="835">
        <v>0</v>
      </c>
      <c r="Q174" s="837"/>
      <c r="R174" s="832">
        <v>4</v>
      </c>
      <c r="S174" s="837">
        <v>1</v>
      </c>
      <c r="T174" s="836">
        <v>3</v>
      </c>
      <c r="U174" s="838">
        <v>1</v>
      </c>
    </row>
    <row r="175" spans="1:21" ht="14.4" customHeight="1" x14ac:dyDescent="0.3">
      <c r="A175" s="831">
        <v>31</v>
      </c>
      <c r="B175" s="832" t="s">
        <v>1166</v>
      </c>
      <c r="C175" s="832" t="s">
        <v>1171</v>
      </c>
      <c r="D175" s="833" t="s">
        <v>1700</v>
      </c>
      <c r="E175" s="834" t="s">
        <v>1182</v>
      </c>
      <c r="F175" s="832" t="s">
        <v>1167</v>
      </c>
      <c r="G175" s="832" t="s">
        <v>1197</v>
      </c>
      <c r="H175" s="832" t="s">
        <v>567</v>
      </c>
      <c r="I175" s="832" t="s">
        <v>1198</v>
      </c>
      <c r="J175" s="832" t="s">
        <v>843</v>
      </c>
      <c r="K175" s="832" t="s">
        <v>1199</v>
      </c>
      <c r="L175" s="835">
        <v>219.37</v>
      </c>
      <c r="M175" s="835">
        <v>219.37</v>
      </c>
      <c r="N175" s="832">
        <v>1</v>
      </c>
      <c r="O175" s="836">
        <v>0.5</v>
      </c>
      <c r="P175" s="835">
        <v>219.37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31</v>
      </c>
      <c r="B176" s="832" t="s">
        <v>1166</v>
      </c>
      <c r="C176" s="832" t="s">
        <v>1171</v>
      </c>
      <c r="D176" s="833" t="s">
        <v>1700</v>
      </c>
      <c r="E176" s="834" t="s">
        <v>1182</v>
      </c>
      <c r="F176" s="832" t="s">
        <v>1167</v>
      </c>
      <c r="G176" s="832" t="s">
        <v>1262</v>
      </c>
      <c r="H176" s="832" t="s">
        <v>567</v>
      </c>
      <c r="I176" s="832" t="s">
        <v>1524</v>
      </c>
      <c r="J176" s="832" t="s">
        <v>1264</v>
      </c>
      <c r="K176" s="832" t="s">
        <v>1525</v>
      </c>
      <c r="L176" s="835">
        <v>33.549999999999997</v>
      </c>
      <c r="M176" s="835">
        <v>33.549999999999997</v>
      </c>
      <c r="N176" s="832">
        <v>1</v>
      </c>
      <c r="O176" s="836">
        <v>1</v>
      </c>
      <c r="P176" s="835">
        <v>33.549999999999997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31</v>
      </c>
      <c r="B177" s="832" t="s">
        <v>1166</v>
      </c>
      <c r="C177" s="832" t="s">
        <v>1171</v>
      </c>
      <c r="D177" s="833" t="s">
        <v>1700</v>
      </c>
      <c r="E177" s="834" t="s">
        <v>1182</v>
      </c>
      <c r="F177" s="832" t="s">
        <v>1167</v>
      </c>
      <c r="G177" s="832" t="s">
        <v>1262</v>
      </c>
      <c r="H177" s="832" t="s">
        <v>567</v>
      </c>
      <c r="I177" s="832" t="s">
        <v>1526</v>
      </c>
      <c r="J177" s="832" t="s">
        <v>1264</v>
      </c>
      <c r="K177" s="832" t="s">
        <v>1527</v>
      </c>
      <c r="L177" s="835">
        <v>50.32</v>
      </c>
      <c r="M177" s="835">
        <v>50.32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31</v>
      </c>
      <c r="B178" s="832" t="s">
        <v>1166</v>
      </c>
      <c r="C178" s="832" t="s">
        <v>1171</v>
      </c>
      <c r="D178" s="833" t="s">
        <v>1700</v>
      </c>
      <c r="E178" s="834" t="s">
        <v>1182</v>
      </c>
      <c r="F178" s="832" t="s">
        <v>1167</v>
      </c>
      <c r="G178" s="832" t="s">
        <v>1262</v>
      </c>
      <c r="H178" s="832" t="s">
        <v>567</v>
      </c>
      <c r="I178" s="832" t="s">
        <v>1319</v>
      </c>
      <c r="J178" s="832" t="s">
        <v>1264</v>
      </c>
      <c r="K178" s="832" t="s">
        <v>1320</v>
      </c>
      <c r="L178" s="835">
        <v>99.94</v>
      </c>
      <c r="M178" s="835">
        <v>399.76</v>
      </c>
      <c r="N178" s="832">
        <v>4</v>
      </c>
      <c r="O178" s="836">
        <v>3</v>
      </c>
      <c r="P178" s="835">
        <v>299.82</v>
      </c>
      <c r="Q178" s="837">
        <v>0.75</v>
      </c>
      <c r="R178" s="832">
        <v>3</v>
      </c>
      <c r="S178" s="837">
        <v>0.75</v>
      </c>
      <c r="T178" s="836">
        <v>2</v>
      </c>
      <c r="U178" s="838">
        <v>0.66666666666666663</v>
      </c>
    </row>
    <row r="179" spans="1:21" ht="14.4" customHeight="1" x14ac:dyDescent="0.3">
      <c r="A179" s="831">
        <v>31</v>
      </c>
      <c r="B179" s="832" t="s">
        <v>1166</v>
      </c>
      <c r="C179" s="832" t="s">
        <v>1171</v>
      </c>
      <c r="D179" s="833" t="s">
        <v>1700</v>
      </c>
      <c r="E179" s="834" t="s">
        <v>1182</v>
      </c>
      <c r="F179" s="832" t="s">
        <v>1167</v>
      </c>
      <c r="G179" s="832" t="s">
        <v>1262</v>
      </c>
      <c r="H179" s="832" t="s">
        <v>567</v>
      </c>
      <c r="I179" s="832" t="s">
        <v>1263</v>
      </c>
      <c r="J179" s="832" t="s">
        <v>1264</v>
      </c>
      <c r="K179" s="832" t="s">
        <v>1265</v>
      </c>
      <c r="L179" s="835">
        <v>66.63</v>
      </c>
      <c r="M179" s="835">
        <v>266.52</v>
      </c>
      <c r="N179" s="832">
        <v>4</v>
      </c>
      <c r="O179" s="836">
        <v>4</v>
      </c>
      <c r="P179" s="835">
        <v>266.52</v>
      </c>
      <c r="Q179" s="837">
        <v>1</v>
      </c>
      <c r="R179" s="832">
        <v>4</v>
      </c>
      <c r="S179" s="837">
        <v>1</v>
      </c>
      <c r="T179" s="836">
        <v>4</v>
      </c>
      <c r="U179" s="838">
        <v>1</v>
      </c>
    </row>
    <row r="180" spans="1:21" ht="14.4" customHeight="1" x14ac:dyDescent="0.3">
      <c r="A180" s="831">
        <v>31</v>
      </c>
      <c r="B180" s="832" t="s">
        <v>1166</v>
      </c>
      <c r="C180" s="832" t="s">
        <v>1171</v>
      </c>
      <c r="D180" s="833" t="s">
        <v>1700</v>
      </c>
      <c r="E180" s="834" t="s">
        <v>1182</v>
      </c>
      <c r="F180" s="832" t="s">
        <v>1167</v>
      </c>
      <c r="G180" s="832" t="s">
        <v>1221</v>
      </c>
      <c r="H180" s="832" t="s">
        <v>567</v>
      </c>
      <c r="I180" s="832" t="s">
        <v>1496</v>
      </c>
      <c r="J180" s="832" t="s">
        <v>948</v>
      </c>
      <c r="K180" s="832" t="s">
        <v>1223</v>
      </c>
      <c r="L180" s="835">
        <v>154.36000000000001</v>
      </c>
      <c r="M180" s="835">
        <v>154.36000000000001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31</v>
      </c>
      <c r="B181" s="832" t="s">
        <v>1166</v>
      </c>
      <c r="C181" s="832" t="s">
        <v>1171</v>
      </c>
      <c r="D181" s="833" t="s">
        <v>1700</v>
      </c>
      <c r="E181" s="834" t="s">
        <v>1182</v>
      </c>
      <c r="F181" s="832" t="s">
        <v>1168</v>
      </c>
      <c r="G181" s="832" t="s">
        <v>1269</v>
      </c>
      <c r="H181" s="832" t="s">
        <v>567</v>
      </c>
      <c r="I181" s="832" t="s">
        <v>1270</v>
      </c>
      <c r="J181" s="832" t="s">
        <v>1271</v>
      </c>
      <c r="K181" s="832" t="s">
        <v>1272</v>
      </c>
      <c r="L181" s="835">
        <v>35.130000000000003</v>
      </c>
      <c r="M181" s="835">
        <v>632.34</v>
      </c>
      <c r="N181" s="832">
        <v>18</v>
      </c>
      <c r="O181" s="836">
        <v>10</v>
      </c>
      <c r="P181" s="835">
        <v>562.08000000000004</v>
      </c>
      <c r="Q181" s="837">
        <v>0.88888888888888895</v>
      </c>
      <c r="R181" s="832">
        <v>16</v>
      </c>
      <c r="S181" s="837">
        <v>0.88888888888888884</v>
      </c>
      <c r="T181" s="836">
        <v>9</v>
      </c>
      <c r="U181" s="838">
        <v>0.9</v>
      </c>
    </row>
    <row r="182" spans="1:21" ht="14.4" customHeight="1" x14ac:dyDescent="0.3">
      <c r="A182" s="831">
        <v>31</v>
      </c>
      <c r="B182" s="832" t="s">
        <v>1166</v>
      </c>
      <c r="C182" s="832" t="s">
        <v>1171</v>
      </c>
      <c r="D182" s="833" t="s">
        <v>1700</v>
      </c>
      <c r="E182" s="834" t="s">
        <v>1182</v>
      </c>
      <c r="F182" s="832" t="s">
        <v>1168</v>
      </c>
      <c r="G182" s="832" t="s">
        <v>1193</v>
      </c>
      <c r="H182" s="832" t="s">
        <v>567</v>
      </c>
      <c r="I182" s="832" t="s">
        <v>1528</v>
      </c>
      <c r="J182" s="832" t="s">
        <v>1529</v>
      </c>
      <c r="K182" s="832" t="s">
        <v>1530</v>
      </c>
      <c r="L182" s="835">
        <v>199.5</v>
      </c>
      <c r="M182" s="835">
        <v>199.5</v>
      </c>
      <c r="N182" s="832">
        <v>1</v>
      </c>
      <c r="O182" s="836">
        <v>1</v>
      </c>
      <c r="P182" s="835">
        <v>199.5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31</v>
      </c>
      <c r="B183" s="832" t="s">
        <v>1166</v>
      </c>
      <c r="C183" s="832" t="s">
        <v>1171</v>
      </c>
      <c r="D183" s="833" t="s">
        <v>1700</v>
      </c>
      <c r="E183" s="834" t="s">
        <v>1182</v>
      </c>
      <c r="F183" s="832" t="s">
        <v>1168</v>
      </c>
      <c r="G183" s="832" t="s">
        <v>1193</v>
      </c>
      <c r="H183" s="832" t="s">
        <v>567</v>
      </c>
      <c r="I183" s="832" t="s">
        <v>1453</v>
      </c>
      <c r="J183" s="832" t="s">
        <v>1454</v>
      </c>
      <c r="K183" s="832" t="s">
        <v>1455</v>
      </c>
      <c r="L183" s="835">
        <v>492.18</v>
      </c>
      <c r="M183" s="835">
        <v>984.36</v>
      </c>
      <c r="N183" s="832">
        <v>2</v>
      </c>
      <c r="O183" s="836">
        <v>2</v>
      </c>
      <c r="P183" s="835">
        <v>492.18</v>
      </c>
      <c r="Q183" s="837">
        <v>0.5</v>
      </c>
      <c r="R183" s="832">
        <v>1</v>
      </c>
      <c r="S183" s="837">
        <v>0.5</v>
      </c>
      <c r="T183" s="836">
        <v>1</v>
      </c>
      <c r="U183" s="838">
        <v>0.5</v>
      </c>
    </row>
    <row r="184" spans="1:21" ht="14.4" customHeight="1" x14ac:dyDescent="0.3">
      <c r="A184" s="831">
        <v>31</v>
      </c>
      <c r="B184" s="832" t="s">
        <v>1166</v>
      </c>
      <c r="C184" s="832" t="s">
        <v>1171</v>
      </c>
      <c r="D184" s="833" t="s">
        <v>1700</v>
      </c>
      <c r="E184" s="834" t="s">
        <v>1182</v>
      </c>
      <c r="F184" s="832" t="s">
        <v>1168</v>
      </c>
      <c r="G184" s="832" t="s">
        <v>1193</v>
      </c>
      <c r="H184" s="832" t="s">
        <v>567</v>
      </c>
      <c r="I184" s="832" t="s">
        <v>1344</v>
      </c>
      <c r="J184" s="832" t="s">
        <v>1345</v>
      </c>
      <c r="K184" s="832" t="s">
        <v>1346</v>
      </c>
      <c r="L184" s="835">
        <v>350</v>
      </c>
      <c r="M184" s="835">
        <v>1050</v>
      </c>
      <c r="N184" s="832">
        <v>3</v>
      </c>
      <c r="O184" s="836">
        <v>3</v>
      </c>
      <c r="P184" s="835">
        <v>1050</v>
      </c>
      <c r="Q184" s="837">
        <v>1</v>
      </c>
      <c r="R184" s="832">
        <v>3</v>
      </c>
      <c r="S184" s="837">
        <v>1</v>
      </c>
      <c r="T184" s="836">
        <v>3</v>
      </c>
      <c r="U184" s="838">
        <v>1</v>
      </c>
    </row>
    <row r="185" spans="1:21" ht="14.4" customHeight="1" x14ac:dyDescent="0.3">
      <c r="A185" s="831">
        <v>31</v>
      </c>
      <c r="B185" s="832" t="s">
        <v>1166</v>
      </c>
      <c r="C185" s="832" t="s">
        <v>1171</v>
      </c>
      <c r="D185" s="833" t="s">
        <v>1700</v>
      </c>
      <c r="E185" s="834" t="s">
        <v>1182</v>
      </c>
      <c r="F185" s="832" t="s">
        <v>1168</v>
      </c>
      <c r="G185" s="832" t="s">
        <v>1193</v>
      </c>
      <c r="H185" s="832" t="s">
        <v>567</v>
      </c>
      <c r="I185" s="832" t="s">
        <v>1347</v>
      </c>
      <c r="J185" s="832" t="s">
        <v>1280</v>
      </c>
      <c r="K185" s="832" t="s">
        <v>1348</v>
      </c>
      <c r="L185" s="835">
        <v>58.5</v>
      </c>
      <c r="M185" s="835">
        <v>58.5</v>
      </c>
      <c r="N185" s="832">
        <v>1</v>
      </c>
      <c r="O185" s="836">
        <v>1</v>
      </c>
      <c r="P185" s="835">
        <v>58.5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31</v>
      </c>
      <c r="B186" s="832" t="s">
        <v>1166</v>
      </c>
      <c r="C186" s="832" t="s">
        <v>1171</v>
      </c>
      <c r="D186" s="833" t="s">
        <v>1700</v>
      </c>
      <c r="E186" s="834" t="s">
        <v>1182</v>
      </c>
      <c r="F186" s="832" t="s">
        <v>1168</v>
      </c>
      <c r="G186" s="832" t="s">
        <v>1193</v>
      </c>
      <c r="H186" s="832" t="s">
        <v>567</v>
      </c>
      <c r="I186" s="832" t="s">
        <v>1531</v>
      </c>
      <c r="J186" s="832" t="s">
        <v>1532</v>
      </c>
      <c r="K186" s="832" t="s">
        <v>1533</v>
      </c>
      <c r="L186" s="835">
        <v>1600</v>
      </c>
      <c r="M186" s="835">
        <v>1600</v>
      </c>
      <c r="N186" s="832">
        <v>1</v>
      </c>
      <c r="O186" s="836">
        <v>1</v>
      </c>
      <c r="P186" s="835">
        <v>1600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31</v>
      </c>
      <c r="B187" s="832" t="s">
        <v>1166</v>
      </c>
      <c r="C187" s="832" t="s">
        <v>1171</v>
      </c>
      <c r="D187" s="833" t="s">
        <v>1700</v>
      </c>
      <c r="E187" s="834" t="s">
        <v>1182</v>
      </c>
      <c r="F187" s="832" t="s">
        <v>1168</v>
      </c>
      <c r="G187" s="832" t="s">
        <v>1193</v>
      </c>
      <c r="H187" s="832" t="s">
        <v>567</v>
      </c>
      <c r="I187" s="832" t="s">
        <v>1228</v>
      </c>
      <c r="J187" s="832" t="s">
        <v>1229</v>
      </c>
      <c r="K187" s="832" t="s">
        <v>1230</v>
      </c>
      <c r="L187" s="835">
        <v>1000</v>
      </c>
      <c r="M187" s="835">
        <v>1000</v>
      </c>
      <c r="N187" s="832">
        <v>1</v>
      </c>
      <c r="O187" s="836">
        <v>1</v>
      </c>
      <c r="P187" s="835">
        <v>1000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31</v>
      </c>
      <c r="B188" s="832" t="s">
        <v>1166</v>
      </c>
      <c r="C188" s="832" t="s">
        <v>1171</v>
      </c>
      <c r="D188" s="833" t="s">
        <v>1700</v>
      </c>
      <c r="E188" s="834" t="s">
        <v>1182</v>
      </c>
      <c r="F188" s="832" t="s">
        <v>1168</v>
      </c>
      <c r="G188" s="832" t="s">
        <v>1193</v>
      </c>
      <c r="H188" s="832" t="s">
        <v>567</v>
      </c>
      <c r="I188" s="832" t="s">
        <v>1534</v>
      </c>
      <c r="J188" s="832" t="s">
        <v>1535</v>
      </c>
      <c r="K188" s="832" t="s">
        <v>1536</v>
      </c>
      <c r="L188" s="835">
        <v>600</v>
      </c>
      <c r="M188" s="835">
        <v>600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31</v>
      </c>
      <c r="B189" s="832" t="s">
        <v>1166</v>
      </c>
      <c r="C189" s="832" t="s">
        <v>1171</v>
      </c>
      <c r="D189" s="833" t="s">
        <v>1700</v>
      </c>
      <c r="E189" s="834" t="s">
        <v>1182</v>
      </c>
      <c r="F189" s="832" t="s">
        <v>1168</v>
      </c>
      <c r="G189" s="832" t="s">
        <v>1231</v>
      </c>
      <c r="H189" s="832" t="s">
        <v>567</v>
      </c>
      <c r="I189" s="832" t="s">
        <v>1352</v>
      </c>
      <c r="J189" s="832" t="s">
        <v>1353</v>
      </c>
      <c r="K189" s="832" t="s">
        <v>1354</v>
      </c>
      <c r="L189" s="835">
        <v>260</v>
      </c>
      <c r="M189" s="835">
        <v>520</v>
      </c>
      <c r="N189" s="832">
        <v>2</v>
      </c>
      <c r="O189" s="836">
        <v>1</v>
      </c>
      <c r="P189" s="835">
        <v>520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1166</v>
      </c>
      <c r="C190" s="832" t="s">
        <v>1171</v>
      </c>
      <c r="D190" s="833" t="s">
        <v>1700</v>
      </c>
      <c r="E190" s="834" t="s">
        <v>1182</v>
      </c>
      <c r="F190" s="832" t="s">
        <v>1168</v>
      </c>
      <c r="G190" s="832" t="s">
        <v>1231</v>
      </c>
      <c r="H190" s="832" t="s">
        <v>567</v>
      </c>
      <c r="I190" s="832" t="s">
        <v>1232</v>
      </c>
      <c r="J190" s="832" t="s">
        <v>1233</v>
      </c>
      <c r="K190" s="832" t="s">
        <v>1234</v>
      </c>
      <c r="L190" s="835">
        <v>200</v>
      </c>
      <c r="M190" s="835">
        <v>800</v>
      </c>
      <c r="N190" s="832">
        <v>4</v>
      </c>
      <c r="O190" s="836">
        <v>2</v>
      </c>
      <c r="P190" s="835">
        <v>800</v>
      </c>
      <c r="Q190" s="837">
        <v>1</v>
      </c>
      <c r="R190" s="832">
        <v>4</v>
      </c>
      <c r="S190" s="837">
        <v>1</v>
      </c>
      <c r="T190" s="836">
        <v>2</v>
      </c>
      <c r="U190" s="838">
        <v>1</v>
      </c>
    </row>
    <row r="191" spans="1:21" ht="14.4" customHeight="1" x14ac:dyDescent="0.3">
      <c r="A191" s="831">
        <v>31</v>
      </c>
      <c r="B191" s="832" t="s">
        <v>1166</v>
      </c>
      <c r="C191" s="832" t="s">
        <v>1171</v>
      </c>
      <c r="D191" s="833" t="s">
        <v>1700</v>
      </c>
      <c r="E191" s="834" t="s">
        <v>1183</v>
      </c>
      <c r="F191" s="832" t="s">
        <v>1167</v>
      </c>
      <c r="G191" s="832" t="s">
        <v>1537</v>
      </c>
      <c r="H191" s="832" t="s">
        <v>567</v>
      </c>
      <c r="I191" s="832" t="s">
        <v>1538</v>
      </c>
      <c r="J191" s="832" t="s">
        <v>1539</v>
      </c>
      <c r="K191" s="832" t="s">
        <v>1540</v>
      </c>
      <c r="L191" s="835">
        <v>401.63</v>
      </c>
      <c r="M191" s="835">
        <v>2409.7799999999997</v>
      </c>
      <c r="N191" s="832">
        <v>6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31</v>
      </c>
      <c r="B192" s="832" t="s">
        <v>1166</v>
      </c>
      <c r="C192" s="832" t="s">
        <v>1171</v>
      </c>
      <c r="D192" s="833" t="s">
        <v>1700</v>
      </c>
      <c r="E192" s="834" t="s">
        <v>1183</v>
      </c>
      <c r="F192" s="832" t="s">
        <v>1167</v>
      </c>
      <c r="G192" s="832" t="s">
        <v>1245</v>
      </c>
      <c r="H192" s="832" t="s">
        <v>567</v>
      </c>
      <c r="I192" s="832" t="s">
        <v>1246</v>
      </c>
      <c r="J192" s="832" t="s">
        <v>1247</v>
      </c>
      <c r="K192" s="832" t="s">
        <v>1248</v>
      </c>
      <c r="L192" s="835">
        <v>132.97999999999999</v>
      </c>
      <c r="M192" s="835">
        <v>265.95999999999998</v>
      </c>
      <c r="N192" s="832">
        <v>2</v>
      </c>
      <c r="O192" s="836">
        <v>2</v>
      </c>
      <c r="P192" s="835">
        <v>265.95999999999998</v>
      </c>
      <c r="Q192" s="837">
        <v>1</v>
      </c>
      <c r="R192" s="832">
        <v>2</v>
      </c>
      <c r="S192" s="837">
        <v>1</v>
      </c>
      <c r="T192" s="836">
        <v>2</v>
      </c>
      <c r="U192" s="838">
        <v>1</v>
      </c>
    </row>
    <row r="193" spans="1:21" ht="14.4" customHeight="1" x14ac:dyDescent="0.3">
      <c r="A193" s="831">
        <v>31</v>
      </c>
      <c r="B193" s="832" t="s">
        <v>1166</v>
      </c>
      <c r="C193" s="832" t="s">
        <v>1171</v>
      </c>
      <c r="D193" s="833" t="s">
        <v>1700</v>
      </c>
      <c r="E193" s="834" t="s">
        <v>1183</v>
      </c>
      <c r="F193" s="832" t="s">
        <v>1167</v>
      </c>
      <c r="G193" s="832" t="s">
        <v>1209</v>
      </c>
      <c r="H193" s="832" t="s">
        <v>603</v>
      </c>
      <c r="I193" s="832" t="s">
        <v>1306</v>
      </c>
      <c r="J193" s="832" t="s">
        <v>1250</v>
      </c>
      <c r="K193" s="832" t="s">
        <v>1307</v>
      </c>
      <c r="L193" s="835">
        <v>1385.62</v>
      </c>
      <c r="M193" s="835">
        <v>1385.62</v>
      </c>
      <c r="N193" s="832">
        <v>1</v>
      </c>
      <c r="O193" s="836">
        <v>0.5</v>
      </c>
      <c r="P193" s="835">
        <v>1385.62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31</v>
      </c>
      <c r="B194" s="832" t="s">
        <v>1166</v>
      </c>
      <c r="C194" s="832" t="s">
        <v>1171</v>
      </c>
      <c r="D194" s="833" t="s">
        <v>1700</v>
      </c>
      <c r="E194" s="834" t="s">
        <v>1183</v>
      </c>
      <c r="F194" s="832" t="s">
        <v>1167</v>
      </c>
      <c r="G194" s="832" t="s">
        <v>1209</v>
      </c>
      <c r="H194" s="832" t="s">
        <v>603</v>
      </c>
      <c r="I194" s="832" t="s">
        <v>1013</v>
      </c>
      <c r="J194" s="832" t="s">
        <v>680</v>
      </c>
      <c r="K194" s="832" t="s">
        <v>1014</v>
      </c>
      <c r="L194" s="835">
        <v>736.33</v>
      </c>
      <c r="M194" s="835">
        <v>67006.030000000013</v>
      </c>
      <c r="N194" s="832">
        <v>91</v>
      </c>
      <c r="O194" s="836">
        <v>20</v>
      </c>
      <c r="P194" s="835">
        <v>56697.410000000011</v>
      </c>
      <c r="Q194" s="837">
        <v>0.84615384615384615</v>
      </c>
      <c r="R194" s="832">
        <v>77</v>
      </c>
      <c r="S194" s="837">
        <v>0.84615384615384615</v>
      </c>
      <c r="T194" s="836">
        <v>16</v>
      </c>
      <c r="U194" s="838">
        <v>0.8</v>
      </c>
    </row>
    <row r="195" spans="1:21" ht="14.4" customHeight="1" x14ac:dyDescent="0.3">
      <c r="A195" s="831">
        <v>31</v>
      </c>
      <c r="B195" s="832" t="s">
        <v>1166</v>
      </c>
      <c r="C195" s="832" t="s">
        <v>1171</v>
      </c>
      <c r="D195" s="833" t="s">
        <v>1700</v>
      </c>
      <c r="E195" s="834" t="s">
        <v>1183</v>
      </c>
      <c r="F195" s="832" t="s">
        <v>1167</v>
      </c>
      <c r="G195" s="832" t="s">
        <v>1209</v>
      </c>
      <c r="H195" s="832" t="s">
        <v>603</v>
      </c>
      <c r="I195" s="832" t="s">
        <v>1015</v>
      </c>
      <c r="J195" s="832" t="s">
        <v>680</v>
      </c>
      <c r="K195" s="832" t="s">
        <v>1016</v>
      </c>
      <c r="L195" s="835">
        <v>490.89</v>
      </c>
      <c r="M195" s="835">
        <v>11290.470000000001</v>
      </c>
      <c r="N195" s="832">
        <v>23</v>
      </c>
      <c r="O195" s="836">
        <v>5</v>
      </c>
      <c r="P195" s="835">
        <v>7363.35</v>
      </c>
      <c r="Q195" s="837">
        <v>0.65217391304347827</v>
      </c>
      <c r="R195" s="832">
        <v>15</v>
      </c>
      <c r="S195" s="837">
        <v>0.65217391304347827</v>
      </c>
      <c r="T195" s="836">
        <v>3.5</v>
      </c>
      <c r="U195" s="838">
        <v>0.7</v>
      </c>
    </row>
    <row r="196" spans="1:21" ht="14.4" customHeight="1" x14ac:dyDescent="0.3">
      <c r="A196" s="831">
        <v>31</v>
      </c>
      <c r="B196" s="832" t="s">
        <v>1166</v>
      </c>
      <c r="C196" s="832" t="s">
        <v>1171</v>
      </c>
      <c r="D196" s="833" t="s">
        <v>1700</v>
      </c>
      <c r="E196" s="834" t="s">
        <v>1183</v>
      </c>
      <c r="F196" s="832" t="s">
        <v>1167</v>
      </c>
      <c r="G196" s="832" t="s">
        <v>1209</v>
      </c>
      <c r="H196" s="832" t="s">
        <v>603</v>
      </c>
      <c r="I196" s="832" t="s">
        <v>1516</v>
      </c>
      <c r="J196" s="832" t="s">
        <v>680</v>
      </c>
      <c r="K196" s="832" t="s">
        <v>1517</v>
      </c>
      <c r="L196" s="835">
        <v>1154.68</v>
      </c>
      <c r="M196" s="835">
        <v>6928.08</v>
      </c>
      <c r="N196" s="832">
        <v>6</v>
      </c>
      <c r="O196" s="836">
        <v>1.5</v>
      </c>
      <c r="P196" s="835">
        <v>6928.08</v>
      </c>
      <c r="Q196" s="837">
        <v>1</v>
      </c>
      <c r="R196" s="832">
        <v>6</v>
      </c>
      <c r="S196" s="837">
        <v>1</v>
      </c>
      <c r="T196" s="836">
        <v>1.5</v>
      </c>
      <c r="U196" s="838">
        <v>1</v>
      </c>
    </row>
    <row r="197" spans="1:21" ht="14.4" customHeight="1" x14ac:dyDescent="0.3">
      <c r="A197" s="831">
        <v>31</v>
      </c>
      <c r="B197" s="832" t="s">
        <v>1166</v>
      </c>
      <c r="C197" s="832" t="s">
        <v>1171</v>
      </c>
      <c r="D197" s="833" t="s">
        <v>1700</v>
      </c>
      <c r="E197" s="834" t="s">
        <v>1183</v>
      </c>
      <c r="F197" s="832" t="s">
        <v>1167</v>
      </c>
      <c r="G197" s="832" t="s">
        <v>1209</v>
      </c>
      <c r="H197" s="832" t="s">
        <v>603</v>
      </c>
      <c r="I197" s="832" t="s">
        <v>1252</v>
      </c>
      <c r="J197" s="832" t="s">
        <v>680</v>
      </c>
      <c r="K197" s="832" t="s">
        <v>1253</v>
      </c>
      <c r="L197" s="835">
        <v>923.74</v>
      </c>
      <c r="M197" s="835">
        <v>35102.120000000003</v>
      </c>
      <c r="N197" s="832">
        <v>38</v>
      </c>
      <c r="O197" s="836">
        <v>8.5</v>
      </c>
      <c r="P197" s="835">
        <v>19398.540000000005</v>
      </c>
      <c r="Q197" s="837">
        <v>0.55263157894736847</v>
      </c>
      <c r="R197" s="832">
        <v>21</v>
      </c>
      <c r="S197" s="837">
        <v>0.55263157894736847</v>
      </c>
      <c r="T197" s="836">
        <v>4.5</v>
      </c>
      <c r="U197" s="838">
        <v>0.52941176470588236</v>
      </c>
    </row>
    <row r="198" spans="1:21" ht="14.4" customHeight="1" x14ac:dyDescent="0.3">
      <c r="A198" s="831">
        <v>31</v>
      </c>
      <c r="B198" s="832" t="s">
        <v>1166</v>
      </c>
      <c r="C198" s="832" t="s">
        <v>1171</v>
      </c>
      <c r="D198" s="833" t="s">
        <v>1700</v>
      </c>
      <c r="E198" s="834" t="s">
        <v>1183</v>
      </c>
      <c r="F198" s="832" t="s">
        <v>1167</v>
      </c>
      <c r="G198" s="832" t="s">
        <v>1312</v>
      </c>
      <c r="H198" s="832" t="s">
        <v>567</v>
      </c>
      <c r="I198" s="832" t="s">
        <v>1313</v>
      </c>
      <c r="J198" s="832" t="s">
        <v>614</v>
      </c>
      <c r="K198" s="832" t="s">
        <v>1314</v>
      </c>
      <c r="L198" s="835">
        <v>35.25</v>
      </c>
      <c r="M198" s="835">
        <v>1092.75</v>
      </c>
      <c r="N198" s="832">
        <v>31</v>
      </c>
      <c r="O198" s="836">
        <v>20.5</v>
      </c>
      <c r="P198" s="835">
        <v>740.25</v>
      </c>
      <c r="Q198" s="837">
        <v>0.67741935483870963</v>
      </c>
      <c r="R198" s="832">
        <v>21</v>
      </c>
      <c r="S198" s="837">
        <v>0.67741935483870963</v>
      </c>
      <c r="T198" s="836">
        <v>13.5</v>
      </c>
      <c r="U198" s="838">
        <v>0.65853658536585369</v>
      </c>
    </row>
    <row r="199" spans="1:21" ht="14.4" customHeight="1" x14ac:dyDescent="0.3">
      <c r="A199" s="831">
        <v>31</v>
      </c>
      <c r="B199" s="832" t="s">
        <v>1166</v>
      </c>
      <c r="C199" s="832" t="s">
        <v>1171</v>
      </c>
      <c r="D199" s="833" t="s">
        <v>1700</v>
      </c>
      <c r="E199" s="834" t="s">
        <v>1183</v>
      </c>
      <c r="F199" s="832" t="s">
        <v>1167</v>
      </c>
      <c r="G199" s="832" t="s">
        <v>1312</v>
      </c>
      <c r="H199" s="832" t="s">
        <v>567</v>
      </c>
      <c r="I199" s="832" t="s">
        <v>1424</v>
      </c>
      <c r="J199" s="832" t="s">
        <v>1425</v>
      </c>
      <c r="K199" s="832" t="s">
        <v>1426</v>
      </c>
      <c r="L199" s="835">
        <v>35.25</v>
      </c>
      <c r="M199" s="835">
        <v>35.25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31</v>
      </c>
      <c r="B200" s="832" t="s">
        <v>1166</v>
      </c>
      <c r="C200" s="832" t="s">
        <v>1171</v>
      </c>
      <c r="D200" s="833" t="s">
        <v>1700</v>
      </c>
      <c r="E200" s="834" t="s">
        <v>1183</v>
      </c>
      <c r="F200" s="832" t="s">
        <v>1167</v>
      </c>
      <c r="G200" s="832" t="s">
        <v>1541</v>
      </c>
      <c r="H200" s="832" t="s">
        <v>567</v>
      </c>
      <c r="I200" s="832" t="s">
        <v>1542</v>
      </c>
      <c r="J200" s="832" t="s">
        <v>769</v>
      </c>
      <c r="K200" s="832" t="s">
        <v>1543</v>
      </c>
      <c r="L200" s="835">
        <v>128.69999999999999</v>
      </c>
      <c r="M200" s="835">
        <v>128.69999999999999</v>
      </c>
      <c r="N200" s="832">
        <v>1</v>
      </c>
      <c r="O200" s="836">
        <v>0.5</v>
      </c>
      <c r="P200" s="835">
        <v>128.69999999999999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31</v>
      </c>
      <c r="B201" s="832" t="s">
        <v>1166</v>
      </c>
      <c r="C201" s="832" t="s">
        <v>1171</v>
      </c>
      <c r="D201" s="833" t="s">
        <v>1700</v>
      </c>
      <c r="E201" s="834" t="s">
        <v>1183</v>
      </c>
      <c r="F201" s="832" t="s">
        <v>1167</v>
      </c>
      <c r="G201" s="832" t="s">
        <v>1200</v>
      </c>
      <c r="H201" s="832" t="s">
        <v>603</v>
      </c>
      <c r="I201" s="832" t="s">
        <v>1087</v>
      </c>
      <c r="J201" s="832" t="s">
        <v>747</v>
      </c>
      <c r="K201" s="832" t="s">
        <v>749</v>
      </c>
      <c r="L201" s="835">
        <v>0</v>
      </c>
      <c r="M201" s="835">
        <v>0</v>
      </c>
      <c r="N201" s="832">
        <v>183</v>
      </c>
      <c r="O201" s="836">
        <v>64.5</v>
      </c>
      <c r="P201" s="835">
        <v>0</v>
      </c>
      <c r="Q201" s="837"/>
      <c r="R201" s="832">
        <v>119</v>
      </c>
      <c r="S201" s="837">
        <v>0.65027322404371579</v>
      </c>
      <c r="T201" s="836">
        <v>40</v>
      </c>
      <c r="U201" s="838">
        <v>0.62015503875968991</v>
      </c>
    </row>
    <row r="202" spans="1:21" ht="14.4" customHeight="1" x14ac:dyDescent="0.3">
      <c r="A202" s="831">
        <v>31</v>
      </c>
      <c r="B202" s="832" t="s">
        <v>1166</v>
      </c>
      <c r="C202" s="832" t="s">
        <v>1171</v>
      </c>
      <c r="D202" s="833" t="s">
        <v>1700</v>
      </c>
      <c r="E202" s="834" t="s">
        <v>1183</v>
      </c>
      <c r="F202" s="832" t="s">
        <v>1167</v>
      </c>
      <c r="G202" s="832" t="s">
        <v>1254</v>
      </c>
      <c r="H202" s="832" t="s">
        <v>567</v>
      </c>
      <c r="I202" s="832" t="s">
        <v>1486</v>
      </c>
      <c r="J202" s="832" t="s">
        <v>1256</v>
      </c>
      <c r="K202" s="832" t="s">
        <v>1487</v>
      </c>
      <c r="L202" s="835">
        <v>42.54</v>
      </c>
      <c r="M202" s="835">
        <v>127.62</v>
      </c>
      <c r="N202" s="832">
        <v>3</v>
      </c>
      <c r="O202" s="836">
        <v>1</v>
      </c>
      <c r="P202" s="835">
        <v>127.62</v>
      </c>
      <c r="Q202" s="837">
        <v>1</v>
      </c>
      <c r="R202" s="832">
        <v>3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1166</v>
      </c>
      <c r="C203" s="832" t="s">
        <v>1171</v>
      </c>
      <c r="D203" s="833" t="s">
        <v>1700</v>
      </c>
      <c r="E203" s="834" t="s">
        <v>1183</v>
      </c>
      <c r="F203" s="832" t="s">
        <v>1167</v>
      </c>
      <c r="G203" s="832" t="s">
        <v>1197</v>
      </c>
      <c r="H203" s="832" t="s">
        <v>567</v>
      </c>
      <c r="I203" s="832" t="s">
        <v>1198</v>
      </c>
      <c r="J203" s="832" t="s">
        <v>843</v>
      </c>
      <c r="K203" s="832" t="s">
        <v>1199</v>
      </c>
      <c r="L203" s="835">
        <v>219.37</v>
      </c>
      <c r="M203" s="835">
        <v>2413.0699999999993</v>
      </c>
      <c r="N203" s="832">
        <v>11</v>
      </c>
      <c r="O203" s="836">
        <v>7.5</v>
      </c>
      <c r="P203" s="835">
        <v>2193.6999999999994</v>
      </c>
      <c r="Q203" s="837">
        <v>0.90909090909090906</v>
      </c>
      <c r="R203" s="832">
        <v>10</v>
      </c>
      <c r="S203" s="837">
        <v>0.90909090909090906</v>
      </c>
      <c r="T203" s="836">
        <v>6.5</v>
      </c>
      <c r="U203" s="838">
        <v>0.8666666666666667</v>
      </c>
    </row>
    <row r="204" spans="1:21" ht="14.4" customHeight="1" x14ac:dyDescent="0.3">
      <c r="A204" s="831">
        <v>31</v>
      </c>
      <c r="B204" s="832" t="s">
        <v>1166</v>
      </c>
      <c r="C204" s="832" t="s">
        <v>1171</v>
      </c>
      <c r="D204" s="833" t="s">
        <v>1700</v>
      </c>
      <c r="E204" s="834" t="s">
        <v>1183</v>
      </c>
      <c r="F204" s="832" t="s">
        <v>1167</v>
      </c>
      <c r="G204" s="832" t="s">
        <v>1262</v>
      </c>
      <c r="H204" s="832" t="s">
        <v>567</v>
      </c>
      <c r="I204" s="832" t="s">
        <v>1441</v>
      </c>
      <c r="J204" s="832" t="s">
        <v>1264</v>
      </c>
      <c r="K204" s="832" t="s">
        <v>1442</v>
      </c>
      <c r="L204" s="835">
        <v>33.31</v>
      </c>
      <c r="M204" s="835">
        <v>66.62</v>
      </c>
      <c r="N204" s="832">
        <v>2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31</v>
      </c>
      <c r="B205" s="832" t="s">
        <v>1166</v>
      </c>
      <c r="C205" s="832" t="s">
        <v>1171</v>
      </c>
      <c r="D205" s="833" t="s">
        <v>1700</v>
      </c>
      <c r="E205" s="834" t="s">
        <v>1183</v>
      </c>
      <c r="F205" s="832" t="s">
        <v>1167</v>
      </c>
      <c r="G205" s="832" t="s">
        <v>1262</v>
      </c>
      <c r="H205" s="832" t="s">
        <v>567</v>
      </c>
      <c r="I205" s="832" t="s">
        <v>1319</v>
      </c>
      <c r="J205" s="832" t="s">
        <v>1264</v>
      </c>
      <c r="K205" s="832" t="s">
        <v>1320</v>
      </c>
      <c r="L205" s="835">
        <v>99.94</v>
      </c>
      <c r="M205" s="835">
        <v>599.64</v>
      </c>
      <c r="N205" s="832">
        <v>6</v>
      </c>
      <c r="O205" s="836">
        <v>3.5</v>
      </c>
      <c r="P205" s="835">
        <v>299.82</v>
      </c>
      <c r="Q205" s="837">
        <v>0.5</v>
      </c>
      <c r="R205" s="832">
        <v>3</v>
      </c>
      <c r="S205" s="837">
        <v>0.5</v>
      </c>
      <c r="T205" s="836">
        <v>1.5</v>
      </c>
      <c r="U205" s="838">
        <v>0.42857142857142855</v>
      </c>
    </row>
    <row r="206" spans="1:21" ht="14.4" customHeight="1" x14ac:dyDescent="0.3">
      <c r="A206" s="831">
        <v>31</v>
      </c>
      <c r="B206" s="832" t="s">
        <v>1166</v>
      </c>
      <c r="C206" s="832" t="s">
        <v>1171</v>
      </c>
      <c r="D206" s="833" t="s">
        <v>1700</v>
      </c>
      <c r="E206" s="834" t="s">
        <v>1183</v>
      </c>
      <c r="F206" s="832" t="s">
        <v>1167</v>
      </c>
      <c r="G206" s="832" t="s">
        <v>1221</v>
      </c>
      <c r="H206" s="832" t="s">
        <v>603</v>
      </c>
      <c r="I206" s="832" t="s">
        <v>1222</v>
      </c>
      <c r="J206" s="832" t="s">
        <v>948</v>
      </c>
      <c r="K206" s="832" t="s">
        <v>1223</v>
      </c>
      <c r="L206" s="835">
        <v>154.36000000000001</v>
      </c>
      <c r="M206" s="835">
        <v>154.36000000000001</v>
      </c>
      <c r="N206" s="832">
        <v>1</v>
      </c>
      <c r="O206" s="836">
        <v>0.5</v>
      </c>
      <c r="P206" s="835">
        <v>154.36000000000001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31</v>
      </c>
      <c r="B207" s="832" t="s">
        <v>1166</v>
      </c>
      <c r="C207" s="832" t="s">
        <v>1171</v>
      </c>
      <c r="D207" s="833" t="s">
        <v>1700</v>
      </c>
      <c r="E207" s="834" t="s">
        <v>1183</v>
      </c>
      <c r="F207" s="832" t="s">
        <v>1167</v>
      </c>
      <c r="G207" s="832" t="s">
        <v>1221</v>
      </c>
      <c r="H207" s="832" t="s">
        <v>567</v>
      </c>
      <c r="I207" s="832" t="s">
        <v>1544</v>
      </c>
      <c r="J207" s="832" t="s">
        <v>948</v>
      </c>
      <c r="K207" s="832" t="s">
        <v>1223</v>
      </c>
      <c r="L207" s="835">
        <v>154.36000000000001</v>
      </c>
      <c r="M207" s="835">
        <v>154.36000000000001</v>
      </c>
      <c r="N207" s="832">
        <v>1</v>
      </c>
      <c r="O207" s="836">
        <v>0.5</v>
      </c>
      <c r="P207" s="835">
        <v>154.36000000000001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31</v>
      </c>
      <c r="B208" s="832" t="s">
        <v>1166</v>
      </c>
      <c r="C208" s="832" t="s">
        <v>1171</v>
      </c>
      <c r="D208" s="833" t="s">
        <v>1700</v>
      </c>
      <c r="E208" s="834" t="s">
        <v>1183</v>
      </c>
      <c r="F208" s="832" t="s">
        <v>1167</v>
      </c>
      <c r="G208" s="832" t="s">
        <v>1221</v>
      </c>
      <c r="H208" s="832" t="s">
        <v>603</v>
      </c>
      <c r="I208" s="832" t="s">
        <v>1131</v>
      </c>
      <c r="J208" s="832" t="s">
        <v>948</v>
      </c>
      <c r="K208" s="832" t="s">
        <v>1132</v>
      </c>
      <c r="L208" s="835">
        <v>225.06</v>
      </c>
      <c r="M208" s="835">
        <v>450.12</v>
      </c>
      <c r="N208" s="832">
        <v>2</v>
      </c>
      <c r="O208" s="836">
        <v>2</v>
      </c>
      <c r="P208" s="835">
        <v>225.06</v>
      </c>
      <c r="Q208" s="837">
        <v>0.5</v>
      </c>
      <c r="R208" s="832">
        <v>1</v>
      </c>
      <c r="S208" s="837">
        <v>0.5</v>
      </c>
      <c r="T208" s="836">
        <v>1</v>
      </c>
      <c r="U208" s="838">
        <v>0.5</v>
      </c>
    </row>
    <row r="209" spans="1:21" ht="14.4" customHeight="1" x14ac:dyDescent="0.3">
      <c r="A209" s="831">
        <v>31</v>
      </c>
      <c r="B209" s="832" t="s">
        <v>1166</v>
      </c>
      <c r="C209" s="832" t="s">
        <v>1171</v>
      </c>
      <c r="D209" s="833" t="s">
        <v>1700</v>
      </c>
      <c r="E209" s="834" t="s">
        <v>1183</v>
      </c>
      <c r="F209" s="832" t="s">
        <v>1167</v>
      </c>
      <c r="G209" s="832" t="s">
        <v>1266</v>
      </c>
      <c r="H209" s="832" t="s">
        <v>567</v>
      </c>
      <c r="I209" s="832" t="s">
        <v>1444</v>
      </c>
      <c r="J209" s="832" t="s">
        <v>595</v>
      </c>
      <c r="K209" s="832" t="s">
        <v>1445</v>
      </c>
      <c r="L209" s="835">
        <v>0</v>
      </c>
      <c r="M209" s="835">
        <v>0</v>
      </c>
      <c r="N209" s="832">
        <v>1</v>
      </c>
      <c r="O209" s="836">
        <v>0.5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31</v>
      </c>
      <c r="B210" s="832" t="s">
        <v>1166</v>
      </c>
      <c r="C210" s="832" t="s">
        <v>1171</v>
      </c>
      <c r="D210" s="833" t="s">
        <v>1700</v>
      </c>
      <c r="E210" s="834" t="s">
        <v>1183</v>
      </c>
      <c r="F210" s="832" t="s">
        <v>1167</v>
      </c>
      <c r="G210" s="832" t="s">
        <v>1266</v>
      </c>
      <c r="H210" s="832" t="s">
        <v>567</v>
      </c>
      <c r="I210" s="832" t="s">
        <v>1267</v>
      </c>
      <c r="J210" s="832" t="s">
        <v>595</v>
      </c>
      <c r="K210" s="832" t="s">
        <v>1268</v>
      </c>
      <c r="L210" s="835">
        <v>0</v>
      </c>
      <c r="M210" s="835">
        <v>0</v>
      </c>
      <c r="N210" s="832">
        <v>6</v>
      </c>
      <c r="O210" s="836">
        <v>3.5</v>
      </c>
      <c r="P210" s="835">
        <v>0</v>
      </c>
      <c r="Q210" s="837"/>
      <c r="R210" s="832">
        <v>5</v>
      </c>
      <c r="S210" s="837">
        <v>0.83333333333333337</v>
      </c>
      <c r="T210" s="836">
        <v>3</v>
      </c>
      <c r="U210" s="838">
        <v>0.8571428571428571</v>
      </c>
    </row>
    <row r="211" spans="1:21" ht="14.4" customHeight="1" x14ac:dyDescent="0.3">
      <c r="A211" s="831">
        <v>31</v>
      </c>
      <c r="B211" s="832" t="s">
        <v>1166</v>
      </c>
      <c r="C211" s="832" t="s">
        <v>1171</v>
      </c>
      <c r="D211" s="833" t="s">
        <v>1700</v>
      </c>
      <c r="E211" s="834" t="s">
        <v>1183</v>
      </c>
      <c r="F211" s="832" t="s">
        <v>1168</v>
      </c>
      <c r="G211" s="832" t="s">
        <v>1269</v>
      </c>
      <c r="H211" s="832" t="s">
        <v>567</v>
      </c>
      <c r="I211" s="832" t="s">
        <v>1270</v>
      </c>
      <c r="J211" s="832" t="s">
        <v>1271</v>
      </c>
      <c r="K211" s="832" t="s">
        <v>1272</v>
      </c>
      <c r="L211" s="835">
        <v>35.130000000000003</v>
      </c>
      <c r="M211" s="835">
        <v>9239.1900000000205</v>
      </c>
      <c r="N211" s="832">
        <v>263</v>
      </c>
      <c r="O211" s="836">
        <v>131</v>
      </c>
      <c r="P211" s="835">
        <v>8958.1500000000196</v>
      </c>
      <c r="Q211" s="837">
        <v>0.96958174904942962</v>
      </c>
      <c r="R211" s="832">
        <v>255</v>
      </c>
      <c r="S211" s="837">
        <v>0.96958174904942962</v>
      </c>
      <c r="T211" s="836">
        <v>127</v>
      </c>
      <c r="U211" s="838">
        <v>0.96946564885496178</v>
      </c>
    </row>
    <row r="212" spans="1:21" ht="14.4" customHeight="1" x14ac:dyDescent="0.3">
      <c r="A212" s="831">
        <v>31</v>
      </c>
      <c r="B212" s="832" t="s">
        <v>1166</v>
      </c>
      <c r="C212" s="832" t="s">
        <v>1171</v>
      </c>
      <c r="D212" s="833" t="s">
        <v>1700</v>
      </c>
      <c r="E212" s="834" t="s">
        <v>1183</v>
      </c>
      <c r="F212" s="832" t="s">
        <v>1168</v>
      </c>
      <c r="G212" s="832" t="s">
        <v>1193</v>
      </c>
      <c r="H212" s="832" t="s">
        <v>567</v>
      </c>
      <c r="I212" s="832" t="s">
        <v>1332</v>
      </c>
      <c r="J212" s="832" t="s">
        <v>1333</v>
      </c>
      <c r="K212" s="832" t="s">
        <v>1334</v>
      </c>
      <c r="L212" s="835">
        <v>3000</v>
      </c>
      <c r="M212" s="835">
        <v>3000</v>
      </c>
      <c r="N212" s="832">
        <v>1</v>
      </c>
      <c r="O212" s="836">
        <v>1</v>
      </c>
      <c r="P212" s="835">
        <v>3000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1166</v>
      </c>
      <c r="C213" s="832" t="s">
        <v>1171</v>
      </c>
      <c r="D213" s="833" t="s">
        <v>1700</v>
      </c>
      <c r="E213" s="834" t="s">
        <v>1183</v>
      </c>
      <c r="F213" s="832" t="s">
        <v>1168</v>
      </c>
      <c r="G213" s="832" t="s">
        <v>1193</v>
      </c>
      <c r="H213" s="832" t="s">
        <v>567</v>
      </c>
      <c r="I213" s="832" t="s">
        <v>1528</v>
      </c>
      <c r="J213" s="832" t="s">
        <v>1529</v>
      </c>
      <c r="K213" s="832" t="s">
        <v>1530</v>
      </c>
      <c r="L213" s="835">
        <v>199.5</v>
      </c>
      <c r="M213" s="835">
        <v>598.5</v>
      </c>
      <c r="N213" s="832">
        <v>3</v>
      </c>
      <c r="O213" s="836">
        <v>3</v>
      </c>
      <c r="P213" s="835">
        <v>598.5</v>
      </c>
      <c r="Q213" s="837">
        <v>1</v>
      </c>
      <c r="R213" s="832">
        <v>3</v>
      </c>
      <c r="S213" s="837">
        <v>1</v>
      </c>
      <c r="T213" s="836">
        <v>3</v>
      </c>
      <c r="U213" s="838">
        <v>1</v>
      </c>
    </row>
    <row r="214" spans="1:21" ht="14.4" customHeight="1" x14ac:dyDescent="0.3">
      <c r="A214" s="831">
        <v>31</v>
      </c>
      <c r="B214" s="832" t="s">
        <v>1166</v>
      </c>
      <c r="C214" s="832" t="s">
        <v>1171</v>
      </c>
      <c r="D214" s="833" t="s">
        <v>1700</v>
      </c>
      <c r="E214" s="834" t="s">
        <v>1183</v>
      </c>
      <c r="F214" s="832" t="s">
        <v>1168</v>
      </c>
      <c r="G214" s="832" t="s">
        <v>1193</v>
      </c>
      <c r="H214" s="832" t="s">
        <v>567</v>
      </c>
      <c r="I214" s="832" t="s">
        <v>1453</v>
      </c>
      <c r="J214" s="832" t="s">
        <v>1454</v>
      </c>
      <c r="K214" s="832" t="s">
        <v>1455</v>
      </c>
      <c r="L214" s="835">
        <v>492.18</v>
      </c>
      <c r="M214" s="835">
        <v>2953.08</v>
      </c>
      <c r="N214" s="832">
        <v>6</v>
      </c>
      <c r="O214" s="836">
        <v>6</v>
      </c>
      <c r="P214" s="835">
        <v>2953.08</v>
      </c>
      <c r="Q214" s="837">
        <v>1</v>
      </c>
      <c r="R214" s="832">
        <v>6</v>
      </c>
      <c r="S214" s="837">
        <v>1</v>
      </c>
      <c r="T214" s="836">
        <v>6</v>
      </c>
      <c r="U214" s="838">
        <v>1</v>
      </c>
    </row>
    <row r="215" spans="1:21" ht="14.4" customHeight="1" x14ac:dyDescent="0.3">
      <c r="A215" s="831">
        <v>31</v>
      </c>
      <c r="B215" s="832" t="s">
        <v>1166</v>
      </c>
      <c r="C215" s="832" t="s">
        <v>1171</v>
      </c>
      <c r="D215" s="833" t="s">
        <v>1700</v>
      </c>
      <c r="E215" s="834" t="s">
        <v>1183</v>
      </c>
      <c r="F215" s="832" t="s">
        <v>1168</v>
      </c>
      <c r="G215" s="832" t="s">
        <v>1193</v>
      </c>
      <c r="H215" s="832" t="s">
        <v>567</v>
      </c>
      <c r="I215" s="832" t="s">
        <v>1456</v>
      </c>
      <c r="J215" s="832" t="s">
        <v>1457</v>
      </c>
      <c r="K215" s="832" t="s">
        <v>1458</v>
      </c>
      <c r="L215" s="835">
        <v>320.25</v>
      </c>
      <c r="M215" s="835">
        <v>640.5</v>
      </c>
      <c r="N215" s="832">
        <v>2</v>
      </c>
      <c r="O215" s="836">
        <v>2</v>
      </c>
      <c r="P215" s="835">
        <v>640.5</v>
      </c>
      <c r="Q215" s="837">
        <v>1</v>
      </c>
      <c r="R215" s="832">
        <v>2</v>
      </c>
      <c r="S215" s="837">
        <v>1</v>
      </c>
      <c r="T215" s="836">
        <v>2</v>
      </c>
      <c r="U215" s="838">
        <v>1</v>
      </c>
    </row>
    <row r="216" spans="1:21" ht="14.4" customHeight="1" x14ac:dyDescent="0.3">
      <c r="A216" s="831">
        <v>31</v>
      </c>
      <c r="B216" s="832" t="s">
        <v>1166</v>
      </c>
      <c r="C216" s="832" t="s">
        <v>1171</v>
      </c>
      <c r="D216" s="833" t="s">
        <v>1700</v>
      </c>
      <c r="E216" s="834" t="s">
        <v>1183</v>
      </c>
      <c r="F216" s="832" t="s">
        <v>1168</v>
      </c>
      <c r="G216" s="832" t="s">
        <v>1193</v>
      </c>
      <c r="H216" s="832" t="s">
        <v>567</v>
      </c>
      <c r="I216" s="832" t="s">
        <v>1282</v>
      </c>
      <c r="J216" s="832" t="s">
        <v>1283</v>
      </c>
      <c r="K216" s="832" t="s">
        <v>1284</v>
      </c>
      <c r="L216" s="835">
        <v>971.25</v>
      </c>
      <c r="M216" s="835">
        <v>10683.75</v>
      </c>
      <c r="N216" s="832">
        <v>11</v>
      </c>
      <c r="O216" s="836">
        <v>11</v>
      </c>
      <c r="P216" s="835">
        <v>9712.5</v>
      </c>
      <c r="Q216" s="837">
        <v>0.90909090909090906</v>
      </c>
      <c r="R216" s="832">
        <v>10</v>
      </c>
      <c r="S216" s="837">
        <v>0.90909090909090906</v>
      </c>
      <c r="T216" s="836">
        <v>10</v>
      </c>
      <c r="U216" s="838">
        <v>0.90909090909090906</v>
      </c>
    </row>
    <row r="217" spans="1:21" ht="14.4" customHeight="1" x14ac:dyDescent="0.3">
      <c r="A217" s="831">
        <v>31</v>
      </c>
      <c r="B217" s="832" t="s">
        <v>1166</v>
      </c>
      <c r="C217" s="832" t="s">
        <v>1171</v>
      </c>
      <c r="D217" s="833" t="s">
        <v>1700</v>
      </c>
      <c r="E217" s="834" t="s">
        <v>1183</v>
      </c>
      <c r="F217" s="832" t="s">
        <v>1168</v>
      </c>
      <c r="G217" s="832" t="s">
        <v>1193</v>
      </c>
      <c r="H217" s="832" t="s">
        <v>567</v>
      </c>
      <c r="I217" s="832" t="s">
        <v>1381</v>
      </c>
      <c r="J217" s="832" t="s">
        <v>1382</v>
      </c>
      <c r="K217" s="832" t="s">
        <v>1383</v>
      </c>
      <c r="L217" s="835">
        <v>250</v>
      </c>
      <c r="M217" s="835">
        <v>500</v>
      </c>
      <c r="N217" s="832">
        <v>2</v>
      </c>
      <c r="O217" s="836">
        <v>2</v>
      </c>
      <c r="P217" s="835">
        <v>500</v>
      </c>
      <c r="Q217" s="837">
        <v>1</v>
      </c>
      <c r="R217" s="832">
        <v>2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31</v>
      </c>
      <c r="B218" s="832" t="s">
        <v>1166</v>
      </c>
      <c r="C218" s="832" t="s">
        <v>1171</v>
      </c>
      <c r="D218" s="833" t="s">
        <v>1700</v>
      </c>
      <c r="E218" s="834" t="s">
        <v>1183</v>
      </c>
      <c r="F218" s="832" t="s">
        <v>1168</v>
      </c>
      <c r="G218" s="832" t="s">
        <v>1193</v>
      </c>
      <c r="H218" s="832" t="s">
        <v>567</v>
      </c>
      <c r="I218" s="832" t="s">
        <v>1545</v>
      </c>
      <c r="J218" s="832" t="s">
        <v>1546</v>
      </c>
      <c r="K218" s="832"/>
      <c r="L218" s="835">
        <v>80.349999999999994</v>
      </c>
      <c r="M218" s="835">
        <v>160.69999999999999</v>
      </c>
      <c r="N218" s="832">
        <v>2</v>
      </c>
      <c r="O218" s="836">
        <v>2</v>
      </c>
      <c r="P218" s="835">
        <v>160.69999999999999</v>
      </c>
      <c r="Q218" s="837">
        <v>1</v>
      </c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31</v>
      </c>
      <c r="B219" s="832" t="s">
        <v>1166</v>
      </c>
      <c r="C219" s="832" t="s">
        <v>1171</v>
      </c>
      <c r="D219" s="833" t="s">
        <v>1700</v>
      </c>
      <c r="E219" s="834" t="s">
        <v>1183</v>
      </c>
      <c r="F219" s="832" t="s">
        <v>1168</v>
      </c>
      <c r="G219" s="832" t="s">
        <v>1193</v>
      </c>
      <c r="H219" s="832" t="s">
        <v>567</v>
      </c>
      <c r="I219" s="832" t="s">
        <v>1344</v>
      </c>
      <c r="J219" s="832" t="s">
        <v>1345</v>
      </c>
      <c r="K219" s="832" t="s">
        <v>1346</v>
      </c>
      <c r="L219" s="835">
        <v>350</v>
      </c>
      <c r="M219" s="835">
        <v>1400</v>
      </c>
      <c r="N219" s="832">
        <v>4</v>
      </c>
      <c r="O219" s="836">
        <v>4</v>
      </c>
      <c r="P219" s="835">
        <v>1400</v>
      </c>
      <c r="Q219" s="837">
        <v>1</v>
      </c>
      <c r="R219" s="832">
        <v>4</v>
      </c>
      <c r="S219" s="837">
        <v>1</v>
      </c>
      <c r="T219" s="836">
        <v>4</v>
      </c>
      <c r="U219" s="838">
        <v>1</v>
      </c>
    </row>
    <row r="220" spans="1:21" ht="14.4" customHeight="1" x14ac:dyDescent="0.3">
      <c r="A220" s="831">
        <v>31</v>
      </c>
      <c r="B220" s="832" t="s">
        <v>1166</v>
      </c>
      <c r="C220" s="832" t="s">
        <v>1171</v>
      </c>
      <c r="D220" s="833" t="s">
        <v>1700</v>
      </c>
      <c r="E220" s="834" t="s">
        <v>1183</v>
      </c>
      <c r="F220" s="832" t="s">
        <v>1168</v>
      </c>
      <c r="G220" s="832" t="s">
        <v>1193</v>
      </c>
      <c r="H220" s="832" t="s">
        <v>567</v>
      </c>
      <c r="I220" s="832" t="s">
        <v>1347</v>
      </c>
      <c r="J220" s="832" t="s">
        <v>1280</v>
      </c>
      <c r="K220" s="832" t="s">
        <v>1348</v>
      </c>
      <c r="L220" s="835">
        <v>58.5</v>
      </c>
      <c r="M220" s="835">
        <v>117</v>
      </c>
      <c r="N220" s="832">
        <v>2</v>
      </c>
      <c r="O220" s="836">
        <v>2</v>
      </c>
      <c r="P220" s="835">
        <v>117</v>
      </c>
      <c r="Q220" s="837">
        <v>1</v>
      </c>
      <c r="R220" s="832">
        <v>2</v>
      </c>
      <c r="S220" s="837">
        <v>1</v>
      </c>
      <c r="T220" s="836">
        <v>2</v>
      </c>
      <c r="U220" s="838">
        <v>1</v>
      </c>
    </row>
    <row r="221" spans="1:21" ht="14.4" customHeight="1" x14ac:dyDescent="0.3">
      <c r="A221" s="831">
        <v>31</v>
      </c>
      <c r="B221" s="832" t="s">
        <v>1166</v>
      </c>
      <c r="C221" s="832" t="s">
        <v>1171</v>
      </c>
      <c r="D221" s="833" t="s">
        <v>1700</v>
      </c>
      <c r="E221" s="834" t="s">
        <v>1183</v>
      </c>
      <c r="F221" s="832" t="s">
        <v>1168</v>
      </c>
      <c r="G221" s="832" t="s">
        <v>1193</v>
      </c>
      <c r="H221" s="832" t="s">
        <v>567</v>
      </c>
      <c r="I221" s="832" t="s">
        <v>1228</v>
      </c>
      <c r="J221" s="832" t="s">
        <v>1229</v>
      </c>
      <c r="K221" s="832" t="s">
        <v>1230</v>
      </c>
      <c r="L221" s="835">
        <v>1000</v>
      </c>
      <c r="M221" s="835">
        <v>2000</v>
      </c>
      <c r="N221" s="832">
        <v>2</v>
      </c>
      <c r="O221" s="836">
        <v>2</v>
      </c>
      <c r="P221" s="835">
        <v>2000</v>
      </c>
      <c r="Q221" s="837">
        <v>1</v>
      </c>
      <c r="R221" s="832">
        <v>2</v>
      </c>
      <c r="S221" s="837">
        <v>1</v>
      </c>
      <c r="T221" s="836">
        <v>2</v>
      </c>
      <c r="U221" s="838">
        <v>1</v>
      </c>
    </row>
    <row r="222" spans="1:21" ht="14.4" customHeight="1" x14ac:dyDescent="0.3">
      <c r="A222" s="831">
        <v>31</v>
      </c>
      <c r="B222" s="832" t="s">
        <v>1166</v>
      </c>
      <c r="C222" s="832" t="s">
        <v>1171</v>
      </c>
      <c r="D222" s="833" t="s">
        <v>1700</v>
      </c>
      <c r="E222" s="834" t="s">
        <v>1183</v>
      </c>
      <c r="F222" s="832" t="s">
        <v>1168</v>
      </c>
      <c r="G222" s="832" t="s">
        <v>1193</v>
      </c>
      <c r="H222" s="832" t="s">
        <v>567</v>
      </c>
      <c r="I222" s="832" t="s">
        <v>1390</v>
      </c>
      <c r="J222" s="832" t="s">
        <v>1391</v>
      </c>
      <c r="K222" s="832" t="s">
        <v>1392</v>
      </c>
      <c r="L222" s="835">
        <v>2260</v>
      </c>
      <c r="M222" s="835">
        <v>6780</v>
      </c>
      <c r="N222" s="832">
        <v>3</v>
      </c>
      <c r="O222" s="836">
        <v>3</v>
      </c>
      <c r="P222" s="835">
        <v>6780</v>
      </c>
      <c r="Q222" s="837">
        <v>1</v>
      </c>
      <c r="R222" s="832">
        <v>3</v>
      </c>
      <c r="S222" s="837">
        <v>1</v>
      </c>
      <c r="T222" s="836">
        <v>3</v>
      </c>
      <c r="U222" s="838">
        <v>1</v>
      </c>
    </row>
    <row r="223" spans="1:21" ht="14.4" customHeight="1" x14ac:dyDescent="0.3">
      <c r="A223" s="831">
        <v>31</v>
      </c>
      <c r="B223" s="832" t="s">
        <v>1166</v>
      </c>
      <c r="C223" s="832" t="s">
        <v>1171</v>
      </c>
      <c r="D223" s="833" t="s">
        <v>1700</v>
      </c>
      <c r="E223" s="834" t="s">
        <v>1183</v>
      </c>
      <c r="F223" s="832" t="s">
        <v>1168</v>
      </c>
      <c r="G223" s="832" t="s">
        <v>1193</v>
      </c>
      <c r="H223" s="832" t="s">
        <v>567</v>
      </c>
      <c r="I223" s="832" t="s">
        <v>1503</v>
      </c>
      <c r="J223" s="832" t="s">
        <v>1504</v>
      </c>
      <c r="K223" s="832" t="s">
        <v>1505</v>
      </c>
      <c r="L223" s="835">
        <v>3200</v>
      </c>
      <c r="M223" s="835">
        <v>3200</v>
      </c>
      <c r="N223" s="832">
        <v>1</v>
      </c>
      <c r="O223" s="836">
        <v>1</v>
      </c>
      <c r="P223" s="835">
        <v>3200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31</v>
      </c>
      <c r="B224" s="832" t="s">
        <v>1166</v>
      </c>
      <c r="C224" s="832" t="s">
        <v>1171</v>
      </c>
      <c r="D224" s="833" t="s">
        <v>1700</v>
      </c>
      <c r="E224" s="834" t="s">
        <v>1183</v>
      </c>
      <c r="F224" s="832" t="s">
        <v>1168</v>
      </c>
      <c r="G224" s="832" t="s">
        <v>1193</v>
      </c>
      <c r="H224" s="832" t="s">
        <v>567</v>
      </c>
      <c r="I224" s="832" t="s">
        <v>1547</v>
      </c>
      <c r="J224" s="832" t="s">
        <v>1548</v>
      </c>
      <c r="K224" s="832" t="s">
        <v>1549</v>
      </c>
      <c r="L224" s="835">
        <v>180</v>
      </c>
      <c r="M224" s="835">
        <v>180</v>
      </c>
      <c r="N224" s="832">
        <v>1</v>
      </c>
      <c r="O224" s="836">
        <v>1</v>
      </c>
      <c r="P224" s="835">
        <v>180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31</v>
      </c>
      <c r="B225" s="832" t="s">
        <v>1166</v>
      </c>
      <c r="C225" s="832" t="s">
        <v>1171</v>
      </c>
      <c r="D225" s="833" t="s">
        <v>1700</v>
      </c>
      <c r="E225" s="834" t="s">
        <v>1183</v>
      </c>
      <c r="F225" s="832" t="s">
        <v>1168</v>
      </c>
      <c r="G225" s="832" t="s">
        <v>1231</v>
      </c>
      <c r="H225" s="832" t="s">
        <v>567</v>
      </c>
      <c r="I225" s="832" t="s">
        <v>1352</v>
      </c>
      <c r="J225" s="832" t="s">
        <v>1353</v>
      </c>
      <c r="K225" s="832" t="s">
        <v>1354</v>
      </c>
      <c r="L225" s="835">
        <v>260</v>
      </c>
      <c r="M225" s="835">
        <v>1300</v>
      </c>
      <c r="N225" s="832">
        <v>5</v>
      </c>
      <c r="O225" s="836">
        <v>3</v>
      </c>
      <c r="P225" s="835">
        <v>1300</v>
      </c>
      <c r="Q225" s="837">
        <v>1</v>
      </c>
      <c r="R225" s="832">
        <v>5</v>
      </c>
      <c r="S225" s="837">
        <v>1</v>
      </c>
      <c r="T225" s="836">
        <v>3</v>
      </c>
      <c r="U225" s="838">
        <v>1</v>
      </c>
    </row>
    <row r="226" spans="1:21" ht="14.4" customHeight="1" x14ac:dyDescent="0.3">
      <c r="A226" s="831">
        <v>31</v>
      </c>
      <c r="B226" s="832" t="s">
        <v>1166</v>
      </c>
      <c r="C226" s="832" t="s">
        <v>1171</v>
      </c>
      <c r="D226" s="833" t="s">
        <v>1700</v>
      </c>
      <c r="E226" s="834" t="s">
        <v>1183</v>
      </c>
      <c r="F226" s="832" t="s">
        <v>1168</v>
      </c>
      <c r="G226" s="832" t="s">
        <v>1231</v>
      </c>
      <c r="H226" s="832" t="s">
        <v>567</v>
      </c>
      <c r="I226" s="832" t="s">
        <v>1232</v>
      </c>
      <c r="J226" s="832" t="s">
        <v>1233</v>
      </c>
      <c r="K226" s="832" t="s">
        <v>1234</v>
      </c>
      <c r="L226" s="835">
        <v>200</v>
      </c>
      <c r="M226" s="835">
        <v>12000</v>
      </c>
      <c r="N226" s="832">
        <v>60</v>
      </c>
      <c r="O226" s="836">
        <v>30</v>
      </c>
      <c r="P226" s="835">
        <v>11600</v>
      </c>
      <c r="Q226" s="837">
        <v>0.96666666666666667</v>
      </c>
      <c r="R226" s="832">
        <v>58</v>
      </c>
      <c r="S226" s="837">
        <v>0.96666666666666667</v>
      </c>
      <c r="T226" s="836">
        <v>29</v>
      </c>
      <c r="U226" s="838">
        <v>0.96666666666666667</v>
      </c>
    </row>
    <row r="227" spans="1:21" ht="14.4" customHeight="1" x14ac:dyDescent="0.3">
      <c r="A227" s="831">
        <v>31</v>
      </c>
      <c r="B227" s="832" t="s">
        <v>1166</v>
      </c>
      <c r="C227" s="832" t="s">
        <v>1171</v>
      </c>
      <c r="D227" s="833" t="s">
        <v>1700</v>
      </c>
      <c r="E227" s="834" t="s">
        <v>1183</v>
      </c>
      <c r="F227" s="832" t="s">
        <v>1168</v>
      </c>
      <c r="G227" s="832" t="s">
        <v>1231</v>
      </c>
      <c r="H227" s="832" t="s">
        <v>567</v>
      </c>
      <c r="I227" s="832" t="s">
        <v>1550</v>
      </c>
      <c r="J227" s="832" t="s">
        <v>1551</v>
      </c>
      <c r="K227" s="832" t="s">
        <v>1552</v>
      </c>
      <c r="L227" s="835">
        <v>1200</v>
      </c>
      <c r="M227" s="835">
        <v>2400</v>
      </c>
      <c r="N227" s="832">
        <v>2</v>
      </c>
      <c r="O227" s="836">
        <v>2</v>
      </c>
      <c r="P227" s="835">
        <v>2400</v>
      </c>
      <c r="Q227" s="837">
        <v>1</v>
      </c>
      <c r="R227" s="832">
        <v>2</v>
      </c>
      <c r="S227" s="837">
        <v>1</v>
      </c>
      <c r="T227" s="836">
        <v>2</v>
      </c>
      <c r="U227" s="838">
        <v>1</v>
      </c>
    </row>
    <row r="228" spans="1:21" ht="14.4" customHeight="1" x14ac:dyDescent="0.3">
      <c r="A228" s="831">
        <v>31</v>
      </c>
      <c r="B228" s="832" t="s">
        <v>1166</v>
      </c>
      <c r="C228" s="832" t="s">
        <v>1171</v>
      </c>
      <c r="D228" s="833" t="s">
        <v>1700</v>
      </c>
      <c r="E228" s="834" t="s">
        <v>1183</v>
      </c>
      <c r="F228" s="832" t="s">
        <v>1168</v>
      </c>
      <c r="G228" s="832" t="s">
        <v>1231</v>
      </c>
      <c r="H228" s="832" t="s">
        <v>567</v>
      </c>
      <c r="I228" s="832" t="s">
        <v>1553</v>
      </c>
      <c r="J228" s="832" t="s">
        <v>1554</v>
      </c>
      <c r="K228" s="832" t="s">
        <v>1555</v>
      </c>
      <c r="L228" s="835">
        <v>278.75</v>
      </c>
      <c r="M228" s="835">
        <v>1115</v>
      </c>
      <c r="N228" s="832">
        <v>4</v>
      </c>
      <c r="O228" s="836">
        <v>2</v>
      </c>
      <c r="P228" s="835">
        <v>1115</v>
      </c>
      <c r="Q228" s="837">
        <v>1</v>
      </c>
      <c r="R228" s="832">
        <v>4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31</v>
      </c>
      <c r="B229" s="832" t="s">
        <v>1166</v>
      </c>
      <c r="C229" s="832" t="s">
        <v>1171</v>
      </c>
      <c r="D229" s="833" t="s">
        <v>1700</v>
      </c>
      <c r="E229" s="834" t="s">
        <v>1183</v>
      </c>
      <c r="F229" s="832" t="s">
        <v>1168</v>
      </c>
      <c r="G229" s="832" t="s">
        <v>1355</v>
      </c>
      <c r="H229" s="832" t="s">
        <v>567</v>
      </c>
      <c r="I229" s="832" t="s">
        <v>1356</v>
      </c>
      <c r="J229" s="832" t="s">
        <v>1357</v>
      </c>
      <c r="K229" s="832" t="s">
        <v>1358</v>
      </c>
      <c r="L229" s="835">
        <v>553.15</v>
      </c>
      <c r="M229" s="835">
        <v>553.15</v>
      </c>
      <c r="N229" s="832">
        <v>1</v>
      </c>
      <c r="O229" s="836">
        <v>1</v>
      </c>
      <c r="P229" s="835">
        <v>553.15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31</v>
      </c>
      <c r="B230" s="832" t="s">
        <v>1166</v>
      </c>
      <c r="C230" s="832" t="s">
        <v>1171</v>
      </c>
      <c r="D230" s="833" t="s">
        <v>1700</v>
      </c>
      <c r="E230" s="834" t="s">
        <v>1184</v>
      </c>
      <c r="F230" s="832" t="s">
        <v>1167</v>
      </c>
      <c r="G230" s="832" t="s">
        <v>1556</v>
      </c>
      <c r="H230" s="832" t="s">
        <v>603</v>
      </c>
      <c r="I230" s="832" t="s">
        <v>1097</v>
      </c>
      <c r="J230" s="832" t="s">
        <v>1098</v>
      </c>
      <c r="K230" s="832" t="s">
        <v>1099</v>
      </c>
      <c r="L230" s="835">
        <v>4.7</v>
      </c>
      <c r="M230" s="835">
        <v>4.7</v>
      </c>
      <c r="N230" s="832">
        <v>1</v>
      </c>
      <c r="O230" s="836">
        <v>1</v>
      </c>
      <c r="P230" s="835">
        <v>4.7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31</v>
      </c>
      <c r="B231" s="832" t="s">
        <v>1166</v>
      </c>
      <c r="C231" s="832" t="s">
        <v>1171</v>
      </c>
      <c r="D231" s="833" t="s">
        <v>1700</v>
      </c>
      <c r="E231" s="834" t="s">
        <v>1184</v>
      </c>
      <c r="F231" s="832" t="s">
        <v>1167</v>
      </c>
      <c r="G231" s="832" t="s">
        <v>1393</v>
      </c>
      <c r="H231" s="832" t="s">
        <v>567</v>
      </c>
      <c r="I231" s="832" t="s">
        <v>1557</v>
      </c>
      <c r="J231" s="832" t="s">
        <v>1395</v>
      </c>
      <c r="K231" s="832" t="s">
        <v>1558</v>
      </c>
      <c r="L231" s="835">
        <v>0</v>
      </c>
      <c r="M231" s="835">
        <v>0</v>
      </c>
      <c r="N231" s="832">
        <v>1</v>
      </c>
      <c r="O231" s="836">
        <v>0.5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31</v>
      </c>
      <c r="B232" s="832" t="s">
        <v>1166</v>
      </c>
      <c r="C232" s="832" t="s">
        <v>1171</v>
      </c>
      <c r="D232" s="833" t="s">
        <v>1700</v>
      </c>
      <c r="E232" s="834" t="s">
        <v>1184</v>
      </c>
      <c r="F232" s="832" t="s">
        <v>1167</v>
      </c>
      <c r="G232" s="832" t="s">
        <v>1559</v>
      </c>
      <c r="H232" s="832" t="s">
        <v>567</v>
      </c>
      <c r="I232" s="832" t="s">
        <v>1560</v>
      </c>
      <c r="J232" s="832" t="s">
        <v>1561</v>
      </c>
      <c r="K232" s="832" t="s">
        <v>1562</v>
      </c>
      <c r="L232" s="835">
        <v>0</v>
      </c>
      <c r="M232" s="835">
        <v>0</v>
      </c>
      <c r="N232" s="832">
        <v>1</v>
      </c>
      <c r="O232" s="836">
        <v>0.5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31</v>
      </c>
      <c r="B233" s="832" t="s">
        <v>1166</v>
      </c>
      <c r="C233" s="832" t="s">
        <v>1171</v>
      </c>
      <c r="D233" s="833" t="s">
        <v>1700</v>
      </c>
      <c r="E233" s="834" t="s">
        <v>1184</v>
      </c>
      <c r="F233" s="832" t="s">
        <v>1167</v>
      </c>
      <c r="G233" s="832" t="s">
        <v>1363</v>
      </c>
      <c r="H233" s="832" t="s">
        <v>567</v>
      </c>
      <c r="I233" s="832" t="s">
        <v>1364</v>
      </c>
      <c r="J233" s="832" t="s">
        <v>1365</v>
      </c>
      <c r="K233" s="832" t="s">
        <v>1366</v>
      </c>
      <c r="L233" s="835">
        <v>0</v>
      </c>
      <c r="M233" s="835">
        <v>0</v>
      </c>
      <c r="N233" s="832">
        <v>1</v>
      </c>
      <c r="O233" s="836">
        <v>0.5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31</v>
      </c>
      <c r="B234" s="832" t="s">
        <v>1166</v>
      </c>
      <c r="C234" s="832" t="s">
        <v>1171</v>
      </c>
      <c r="D234" s="833" t="s">
        <v>1700</v>
      </c>
      <c r="E234" s="834" t="s">
        <v>1184</v>
      </c>
      <c r="F234" s="832" t="s">
        <v>1167</v>
      </c>
      <c r="G234" s="832" t="s">
        <v>1563</v>
      </c>
      <c r="H234" s="832" t="s">
        <v>567</v>
      </c>
      <c r="I234" s="832" t="s">
        <v>1564</v>
      </c>
      <c r="J234" s="832" t="s">
        <v>1565</v>
      </c>
      <c r="K234" s="832" t="s">
        <v>1566</v>
      </c>
      <c r="L234" s="835">
        <v>61.97</v>
      </c>
      <c r="M234" s="835">
        <v>61.97</v>
      </c>
      <c r="N234" s="832">
        <v>1</v>
      </c>
      <c r="O234" s="836">
        <v>1</v>
      </c>
      <c r="P234" s="835">
        <v>61.97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31</v>
      </c>
      <c r="B235" s="832" t="s">
        <v>1166</v>
      </c>
      <c r="C235" s="832" t="s">
        <v>1171</v>
      </c>
      <c r="D235" s="833" t="s">
        <v>1700</v>
      </c>
      <c r="E235" s="834" t="s">
        <v>1184</v>
      </c>
      <c r="F235" s="832" t="s">
        <v>1167</v>
      </c>
      <c r="G235" s="832" t="s">
        <v>1209</v>
      </c>
      <c r="H235" s="832" t="s">
        <v>603</v>
      </c>
      <c r="I235" s="832" t="s">
        <v>1013</v>
      </c>
      <c r="J235" s="832" t="s">
        <v>680</v>
      </c>
      <c r="K235" s="832" t="s">
        <v>1014</v>
      </c>
      <c r="L235" s="835">
        <v>736.33</v>
      </c>
      <c r="M235" s="835">
        <v>36816.5</v>
      </c>
      <c r="N235" s="832">
        <v>50</v>
      </c>
      <c r="O235" s="836">
        <v>10</v>
      </c>
      <c r="P235" s="835">
        <v>27980.54</v>
      </c>
      <c r="Q235" s="837">
        <v>0.76</v>
      </c>
      <c r="R235" s="832">
        <v>38</v>
      </c>
      <c r="S235" s="837">
        <v>0.76</v>
      </c>
      <c r="T235" s="836">
        <v>8.5</v>
      </c>
      <c r="U235" s="838">
        <v>0.85</v>
      </c>
    </row>
    <row r="236" spans="1:21" ht="14.4" customHeight="1" x14ac:dyDescent="0.3">
      <c r="A236" s="831">
        <v>31</v>
      </c>
      <c r="B236" s="832" t="s">
        <v>1166</v>
      </c>
      <c r="C236" s="832" t="s">
        <v>1171</v>
      </c>
      <c r="D236" s="833" t="s">
        <v>1700</v>
      </c>
      <c r="E236" s="834" t="s">
        <v>1184</v>
      </c>
      <c r="F236" s="832" t="s">
        <v>1167</v>
      </c>
      <c r="G236" s="832" t="s">
        <v>1209</v>
      </c>
      <c r="H236" s="832" t="s">
        <v>603</v>
      </c>
      <c r="I236" s="832" t="s">
        <v>1015</v>
      </c>
      <c r="J236" s="832" t="s">
        <v>680</v>
      </c>
      <c r="K236" s="832" t="s">
        <v>1016</v>
      </c>
      <c r="L236" s="835">
        <v>490.89</v>
      </c>
      <c r="M236" s="835">
        <v>1472.67</v>
      </c>
      <c r="N236" s="832">
        <v>3</v>
      </c>
      <c r="O236" s="836">
        <v>0.5</v>
      </c>
      <c r="P236" s="835">
        <v>1472.67</v>
      </c>
      <c r="Q236" s="837">
        <v>1</v>
      </c>
      <c r="R236" s="832">
        <v>3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31</v>
      </c>
      <c r="B237" s="832" t="s">
        <v>1166</v>
      </c>
      <c r="C237" s="832" t="s">
        <v>1171</v>
      </c>
      <c r="D237" s="833" t="s">
        <v>1700</v>
      </c>
      <c r="E237" s="834" t="s">
        <v>1184</v>
      </c>
      <c r="F237" s="832" t="s">
        <v>1167</v>
      </c>
      <c r="G237" s="832" t="s">
        <v>1209</v>
      </c>
      <c r="H237" s="832" t="s">
        <v>603</v>
      </c>
      <c r="I237" s="832" t="s">
        <v>1249</v>
      </c>
      <c r="J237" s="832" t="s">
        <v>1250</v>
      </c>
      <c r="K237" s="832" t="s">
        <v>1251</v>
      </c>
      <c r="L237" s="835">
        <v>1847.49</v>
      </c>
      <c r="M237" s="835">
        <v>1847.49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31</v>
      </c>
      <c r="B238" s="832" t="s">
        <v>1166</v>
      </c>
      <c r="C238" s="832" t="s">
        <v>1171</v>
      </c>
      <c r="D238" s="833" t="s">
        <v>1700</v>
      </c>
      <c r="E238" s="834" t="s">
        <v>1184</v>
      </c>
      <c r="F238" s="832" t="s">
        <v>1167</v>
      </c>
      <c r="G238" s="832" t="s">
        <v>1209</v>
      </c>
      <c r="H238" s="832" t="s">
        <v>603</v>
      </c>
      <c r="I238" s="832" t="s">
        <v>1516</v>
      </c>
      <c r="J238" s="832" t="s">
        <v>680</v>
      </c>
      <c r="K238" s="832" t="s">
        <v>1517</v>
      </c>
      <c r="L238" s="835">
        <v>1154.68</v>
      </c>
      <c r="M238" s="835">
        <v>4618.72</v>
      </c>
      <c r="N238" s="832">
        <v>4</v>
      </c>
      <c r="O238" s="836">
        <v>2</v>
      </c>
      <c r="P238" s="835">
        <v>4618.72</v>
      </c>
      <c r="Q238" s="837">
        <v>1</v>
      </c>
      <c r="R238" s="832">
        <v>4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31</v>
      </c>
      <c r="B239" s="832" t="s">
        <v>1166</v>
      </c>
      <c r="C239" s="832" t="s">
        <v>1171</v>
      </c>
      <c r="D239" s="833" t="s">
        <v>1700</v>
      </c>
      <c r="E239" s="834" t="s">
        <v>1184</v>
      </c>
      <c r="F239" s="832" t="s">
        <v>1167</v>
      </c>
      <c r="G239" s="832" t="s">
        <v>1312</v>
      </c>
      <c r="H239" s="832" t="s">
        <v>567</v>
      </c>
      <c r="I239" s="832" t="s">
        <v>1420</v>
      </c>
      <c r="J239" s="832" t="s">
        <v>614</v>
      </c>
      <c r="K239" s="832" t="s">
        <v>1421</v>
      </c>
      <c r="L239" s="835">
        <v>17.62</v>
      </c>
      <c r="M239" s="835">
        <v>17.62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31</v>
      </c>
      <c r="B240" s="832" t="s">
        <v>1166</v>
      </c>
      <c r="C240" s="832" t="s">
        <v>1171</v>
      </c>
      <c r="D240" s="833" t="s">
        <v>1700</v>
      </c>
      <c r="E240" s="834" t="s">
        <v>1184</v>
      </c>
      <c r="F240" s="832" t="s">
        <v>1167</v>
      </c>
      <c r="G240" s="832" t="s">
        <v>1312</v>
      </c>
      <c r="H240" s="832" t="s">
        <v>567</v>
      </c>
      <c r="I240" s="832" t="s">
        <v>1313</v>
      </c>
      <c r="J240" s="832" t="s">
        <v>614</v>
      </c>
      <c r="K240" s="832" t="s">
        <v>1314</v>
      </c>
      <c r="L240" s="835">
        <v>35.25</v>
      </c>
      <c r="M240" s="835">
        <v>846</v>
      </c>
      <c r="N240" s="832">
        <v>24</v>
      </c>
      <c r="O240" s="836">
        <v>17</v>
      </c>
      <c r="P240" s="835">
        <v>669.75</v>
      </c>
      <c r="Q240" s="837">
        <v>0.79166666666666663</v>
      </c>
      <c r="R240" s="832">
        <v>19</v>
      </c>
      <c r="S240" s="837">
        <v>0.79166666666666663</v>
      </c>
      <c r="T240" s="836">
        <v>13.5</v>
      </c>
      <c r="U240" s="838">
        <v>0.79411764705882348</v>
      </c>
    </row>
    <row r="241" spans="1:21" ht="14.4" customHeight="1" x14ac:dyDescent="0.3">
      <c r="A241" s="831">
        <v>31</v>
      </c>
      <c r="B241" s="832" t="s">
        <v>1166</v>
      </c>
      <c r="C241" s="832" t="s">
        <v>1171</v>
      </c>
      <c r="D241" s="833" t="s">
        <v>1700</v>
      </c>
      <c r="E241" s="834" t="s">
        <v>1184</v>
      </c>
      <c r="F241" s="832" t="s">
        <v>1167</v>
      </c>
      <c r="G241" s="832" t="s">
        <v>1200</v>
      </c>
      <c r="H241" s="832" t="s">
        <v>603</v>
      </c>
      <c r="I241" s="832" t="s">
        <v>1087</v>
      </c>
      <c r="J241" s="832" t="s">
        <v>747</v>
      </c>
      <c r="K241" s="832" t="s">
        <v>749</v>
      </c>
      <c r="L241" s="835">
        <v>0</v>
      </c>
      <c r="M241" s="835">
        <v>0</v>
      </c>
      <c r="N241" s="832">
        <v>1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31</v>
      </c>
      <c r="B242" s="832" t="s">
        <v>1166</v>
      </c>
      <c r="C242" s="832" t="s">
        <v>1171</v>
      </c>
      <c r="D242" s="833" t="s">
        <v>1700</v>
      </c>
      <c r="E242" s="834" t="s">
        <v>1184</v>
      </c>
      <c r="F242" s="832" t="s">
        <v>1167</v>
      </c>
      <c r="G242" s="832" t="s">
        <v>1254</v>
      </c>
      <c r="H242" s="832" t="s">
        <v>567</v>
      </c>
      <c r="I242" s="832" t="s">
        <v>1255</v>
      </c>
      <c r="J242" s="832" t="s">
        <v>1256</v>
      </c>
      <c r="K242" s="832" t="s">
        <v>1257</v>
      </c>
      <c r="L242" s="835">
        <v>59.56</v>
      </c>
      <c r="M242" s="835">
        <v>178.68</v>
      </c>
      <c r="N242" s="832">
        <v>3</v>
      </c>
      <c r="O242" s="836">
        <v>0.5</v>
      </c>
      <c r="P242" s="835">
        <v>178.68</v>
      </c>
      <c r="Q242" s="837">
        <v>1</v>
      </c>
      <c r="R242" s="832">
        <v>3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31</v>
      </c>
      <c r="B243" s="832" t="s">
        <v>1166</v>
      </c>
      <c r="C243" s="832" t="s">
        <v>1171</v>
      </c>
      <c r="D243" s="833" t="s">
        <v>1700</v>
      </c>
      <c r="E243" s="834" t="s">
        <v>1184</v>
      </c>
      <c r="F243" s="832" t="s">
        <v>1167</v>
      </c>
      <c r="G243" s="832" t="s">
        <v>1197</v>
      </c>
      <c r="H243" s="832" t="s">
        <v>567</v>
      </c>
      <c r="I243" s="832" t="s">
        <v>1198</v>
      </c>
      <c r="J243" s="832" t="s">
        <v>843</v>
      </c>
      <c r="K243" s="832" t="s">
        <v>1199</v>
      </c>
      <c r="L243" s="835">
        <v>219.37</v>
      </c>
      <c r="M243" s="835">
        <v>877.48</v>
      </c>
      <c r="N243" s="832">
        <v>4</v>
      </c>
      <c r="O243" s="836">
        <v>2</v>
      </c>
      <c r="P243" s="835">
        <v>877.48</v>
      </c>
      <c r="Q243" s="837">
        <v>1</v>
      </c>
      <c r="R243" s="832">
        <v>4</v>
      </c>
      <c r="S243" s="837">
        <v>1</v>
      </c>
      <c r="T243" s="836">
        <v>2</v>
      </c>
      <c r="U243" s="838">
        <v>1</v>
      </c>
    </row>
    <row r="244" spans="1:21" ht="14.4" customHeight="1" x14ac:dyDescent="0.3">
      <c r="A244" s="831">
        <v>31</v>
      </c>
      <c r="B244" s="832" t="s">
        <v>1166</v>
      </c>
      <c r="C244" s="832" t="s">
        <v>1171</v>
      </c>
      <c r="D244" s="833" t="s">
        <v>1700</v>
      </c>
      <c r="E244" s="834" t="s">
        <v>1184</v>
      </c>
      <c r="F244" s="832" t="s">
        <v>1167</v>
      </c>
      <c r="G244" s="832" t="s">
        <v>1262</v>
      </c>
      <c r="H244" s="832" t="s">
        <v>567</v>
      </c>
      <c r="I244" s="832" t="s">
        <v>1524</v>
      </c>
      <c r="J244" s="832" t="s">
        <v>1264</v>
      </c>
      <c r="K244" s="832" t="s">
        <v>1525</v>
      </c>
      <c r="L244" s="835">
        <v>33.549999999999997</v>
      </c>
      <c r="M244" s="835">
        <v>33.549999999999997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31</v>
      </c>
      <c r="B245" s="832" t="s">
        <v>1166</v>
      </c>
      <c r="C245" s="832" t="s">
        <v>1171</v>
      </c>
      <c r="D245" s="833" t="s">
        <v>1700</v>
      </c>
      <c r="E245" s="834" t="s">
        <v>1184</v>
      </c>
      <c r="F245" s="832" t="s">
        <v>1167</v>
      </c>
      <c r="G245" s="832" t="s">
        <v>1262</v>
      </c>
      <c r="H245" s="832" t="s">
        <v>567</v>
      </c>
      <c r="I245" s="832" t="s">
        <v>1441</v>
      </c>
      <c r="J245" s="832" t="s">
        <v>1264</v>
      </c>
      <c r="K245" s="832" t="s">
        <v>1442</v>
      </c>
      <c r="L245" s="835">
        <v>33.31</v>
      </c>
      <c r="M245" s="835">
        <v>66.62</v>
      </c>
      <c r="N245" s="832">
        <v>2</v>
      </c>
      <c r="O245" s="836">
        <v>1.5</v>
      </c>
      <c r="P245" s="835">
        <v>66.62</v>
      </c>
      <c r="Q245" s="837">
        <v>1</v>
      </c>
      <c r="R245" s="832">
        <v>2</v>
      </c>
      <c r="S245" s="837">
        <v>1</v>
      </c>
      <c r="T245" s="836">
        <v>1.5</v>
      </c>
      <c r="U245" s="838">
        <v>1</v>
      </c>
    </row>
    <row r="246" spans="1:21" ht="14.4" customHeight="1" x14ac:dyDescent="0.3">
      <c r="A246" s="831">
        <v>31</v>
      </c>
      <c r="B246" s="832" t="s">
        <v>1166</v>
      </c>
      <c r="C246" s="832" t="s">
        <v>1171</v>
      </c>
      <c r="D246" s="833" t="s">
        <v>1700</v>
      </c>
      <c r="E246" s="834" t="s">
        <v>1184</v>
      </c>
      <c r="F246" s="832" t="s">
        <v>1167</v>
      </c>
      <c r="G246" s="832" t="s">
        <v>1262</v>
      </c>
      <c r="H246" s="832" t="s">
        <v>567</v>
      </c>
      <c r="I246" s="832" t="s">
        <v>1263</v>
      </c>
      <c r="J246" s="832" t="s">
        <v>1264</v>
      </c>
      <c r="K246" s="832" t="s">
        <v>1265</v>
      </c>
      <c r="L246" s="835">
        <v>66.63</v>
      </c>
      <c r="M246" s="835">
        <v>66.63</v>
      </c>
      <c r="N246" s="832">
        <v>1</v>
      </c>
      <c r="O246" s="836">
        <v>1</v>
      </c>
      <c r="P246" s="835">
        <v>66.63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31</v>
      </c>
      <c r="B247" s="832" t="s">
        <v>1166</v>
      </c>
      <c r="C247" s="832" t="s">
        <v>1171</v>
      </c>
      <c r="D247" s="833" t="s">
        <v>1700</v>
      </c>
      <c r="E247" s="834" t="s">
        <v>1184</v>
      </c>
      <c r="F247" s="832" t="s">
        <v>1167</v>
      </c>
      <c r="G247" s="832" t="s">
        <v>1262</v>
      </c>
      <c r="H247" s="832" t="s">
        <v>567</v>
      </c>
      <c r="I247" s="832" t="s">
        <v>1494</v>
      </c>
      <c r="J247" s="832" t="s">
        <v>1264</v>
      </c>
      <c r="K247" s="832" t="s">
        <v>1495</v>
      </c>
      <c r="L247" s="835">
        <v>16.77</v>
      </c>
      <c r="M247" s="835">
        <v>16.77</v>
      </c>
      <c r="N247" s="832">
        <v>1</v>
      </c>
      <c r="O247" s="836">
        <v>0.5</v>
      </c>
      <c r="P247" s="835">
        <v>16.77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31</v>
      </c>
      <c r="B248" s="832" t="s">
        <v>1166</v>
      </c>
      <c r="C248" s="832" t="s">
        <v>1171</v>
      </c>
      <c r="D248" s="833" t="s">
        <v>1700</v>
      </c>
      <c r="E248" s="834" t="s">
        <v>1184</v>
      </c>
      <c r="F248" s="832" t="s">
        <v>1167</v>
      </c>
      <c r="G248" s="832" t="s">
        <v>1221</v>
      </c>
      <c r="H248" s="832" t="s">
        <v>603</v>
      </c>
      <c r="I248" s="832" t="s">
        <v>1222</v>
      </c>
      <c r="J248" s="832" t="s">
        <v>948</v>
      </c>
      <c r="K248" s="832" t="s">
        <v>1223</v>
      </c>
      <c r="L248" s="835">
        <v>154.36000000000001</v>
      </c>
      <c r="M248" s="835">
        <v>463.08000000000004</v>
      </c>
      <c r="N248" s="832">
        <v>3</v>
      </c>
      <c r="O248" s="836">
        <v>3</v>
      </c>
      <c r="P248" s="835">
        <v>308.72000000000003</v>
      </c>
      <c r="Q248" s="837">
        <v>0.66666666666666663</v>
      </c>
      <c r="R248" s="832">
        <v>2</v>
      </c>
      <c r="S248" s="837">
        <v>0.66666666666666663</v>
      </c>
      <c r="T248" s="836">
        <v>2</v>
      </c>
      <c r="U248" s="838">
        <v>0.66666666666666663</v>
      </c>
    </row>
    <row r="249" spans="1:21" ht="14.4" customHeight="1" x14ac:dyDescent="0.3">
      <c r="A249" s="831">
        <v>31</v>
      </c>
      <c r="B249" s="832" t="s">
        <v>1166</v>
      </c>
      <c r="C249" s="832" t="s">
        <v>1171</v>
      </c>
      <c r="D249" s="833" t="s">
        <v>1700</v>
      </c>
      <c r="E249" s="834" t="s">
        <v>1184</v>
      </c>
      <c r="F249" s="832" t="s">
        <v>1167</v>
      </c>
      <c r="G249" s="832" t="s">
        <v>1266</v>
      </c>
      <c r="H249" s="832" t="s">
        <v>567</v>
      </c>
      <c r="I249" s="832" t="s">
        <v>1444</v>
      </c>
      <c r="J249" s="832" t="s">
        <v>595</v>
      </c>
      <c r="K249" s="832" t="s">
        <v>1445</v>
      </c>
      <c r="L249" s="835">
        <v>0</v>
      </c>
      <c r="M249" s="835">
        <v>0</v>
      </c>
      <c r="N249" s="832">
        <v>2</v>
      </c>
      <c r="O249" s="836">
        <v>2</v>
      </c>
      <c r="P249" s="835">
        <v>0</v>
      </c>
      <c r="Q249" s="837"/>
      <c r="R249" s="832">
        <v>1</v>
      </c>
      <c r="S249" s="837">
        <v>0.5</v>
      </c>
      <c r="T249" s="836">
        <v>1</v>
      </c>
      <c r="U249" s="838">
        <v>0.5</v>
      </c>
    </row>
    <row r="250" spans="1:21" ht="14.4" customHeight="1" x14ac:dyDescent="0.3">
      <c r="A250" s="831">
        <v>31</v>
      </c>
      <c r="B250" s="832" t="s">
        <v>1166</v>
      </c>
      <c r="C250" s="832" t="s">
        <v>1171</v>
      </c>
      <c r="D250" s="833" t="s">
        <v>1700</v>
      </c>
      <c r="E250" s="834" t="s">
        <v>1184</v>
      </c>
      <c r="F250" s="832" t="s">
        <v>1167</v>
      </c>
      <c r="G250" s="832" t="s">
        <v>1266</v>
      </c>
      <c r="H250" s="832" t="s">
        <v>567</v>
      </c>
      <c r="I250" s="832" t="s">
        <v>1267</v>
      </c>
      <c r="J250" s="832" t="s">
        <v>595</v>
      </c>
      <c r="K250" s="832" t="s">
        <v>1268</v>
      </c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31</v>
      </c>
      <c r="B251" s="832" t="s">
        <v>1166</v>
      </c>
      <c r="C251" s="832" t="s">
        <v>1171</v>
      </c>
      <c r="D251" s="833" t="s">
        <v>1700</v>
      </c>
      <c r="E251" s="834" t="s">
        <v>1184</v>
      </c>
      <c r="F251" s="832" t="s">
        <v>1168</v>
      </c>
      <c r="G251" s="832" t="s">
        <v>1269</v>
      </c>
      <c r="H251" s="832" t="s">
        <v>567</v>
      </c>
      <c r="I251" s="832" t="s">
        <v>1270</v>
      </c>
      <c r="J251" s="832" t="s">
        <v>1271</v>
      </c>
      <c r="K251" s="832" t="s">
        <v>1272</v>
      </c>
      <c r="L251" s="835">
        <v>35.130000000000003</v>
      </c>
      <c r="M251" s="835">
        <v>2599.6200000000017</v>
      </c>
      <c r="N251" s="832">
        <v>74</v>
      </c>
      <c r="O251" s="836">
        <v>37</v>
      </c>
      <c r="P251" s="835">
        <v>2529.3600000000015</v>
      </c>
      <c r="Q251" s="837">
        <v>0.97297297297297292</v>
      </c>
      <c r="R251" s="832">
        <v>72</v>
      </c>
      <c r="S251" s="837">
        <v>0.97297297297297303</v>
      </c>
      <c r="T251" s="836">
        <v>36</v>
      </c>
      <c r="U251" s="838">
        <v>0.97297297297297303</v>
      </c>
    </row>
    <row r="252" spans="1:21" ht="14.4" customHeight="1" x14ac:dyDescent="0.3">
      <c r="A252" s="831">
        <v>31</v>
      </c>
      <c r="B252" s="832" t="s">
        <v>1166</v>
      </c>
      <c r="C252" s="832" t="s">
        <v>1171</v>
      </c>
      <c r="D252" s="833" t="s">
        <v>1700</v>
      </c>
      <c r="E252" s="834" t="s">
        <v>1184</v>
      </c>
      <c r="F252" s="832" t="s">
        <v>1168</v>
      </c>
      <c r="G252" s="832" t="s">
        <v>1269</v>
      </c>
      <c r="H252" s="832" t="s">
        <v>567</v>
      </c>
      <c r="I252" s="832" t="s">
        <v>1377</v>
      </c>
      <c r="J252" s="832" t="s">
        <v>1271</v>
      </c>
      <c r="K252" s="832" t="s">
        <v>1378</v>
      </c>
      <c r="L252" s="835">
        <v>30.99</v>
      </c>
      <c r="M252" s="835">
        <v>61.98</v>
      </c>
      <c r="N252" s="832">
        <v>2</v>
      </c>
      <c r="O252" s="836">
        <v>2</v>
      </c>
      <c r="P252" s="835">
        <v>61.98</v>
      </c>
      <c r="Q252" s="837">
        <v>1</v>
      </c>
      <c r="R252" s="832">
        <v>2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31</v>
      </c>
      <c r="B253" s="832" t="s">
        <v>1166</v>
      </c>
      <c r="C253" s="832" t="s">
        <v>1171</v>
      </c>
      <c r="D253" s="833" t="s">
        <v>1700</v>
      </c>
      <c r="E253" s="834" t="s">
        <v>1184</v>
      </c>
      <c r="F253" s="832" t="s">
        <v>1168</v>
      </c>
      <c r="G253" s="832" t="s">
        <v>1269</v>
      </c>
      <c r="H253" s="832" t="s">
        <v>567</v>
      </c>
      <c r="I253" s="832" t="s">
        <v>1379</v>
      </c>
      <c r="J253" s="832" t="s">
        <v>1271</v>
      </c>
      <c r="K253" s="832" t="s">
        <v>1380</v>
      </c>
      <c r="L253" s="835">
        <v>24.77</v>
      </c>
      <c r="M253" s="835">
        <v>74.31</v>
      </c>
      <c r="N253" s="832">
        <v>3</v>
      </c>
      <c r="O253" s="836">
        <v>3</v>
      </c>
      <c r="P253" s="835">
        <v>74.31</v>
      </c>
      <c r="Q253" s="837">
        <v>1</v>
      </c>
      <c r="R253" s="832">
        <v>3</v>
      </c>
      <c r="S253" s="837">
        <v>1</v>
      </c>
      <c r="T253" s="836">
        <v>3</v>
      </c>
      <c r="U253" s="838">
        <v>1</v>
      </c>
    </row>
    <row r="254" spans="1:21" ht="14.4" customHeight="1" x14ac:dyDescent="0.3">
      <c r="A254" s="831">
        <v>31</v>
      </c>
      <c r="B254" s="832" t="s">
        <v>1166</v>
      </c>
      <c r="C254" s="832" t="s">
        <v>1171</v>
      </c>
      <c r="D254" s="833" t="s">
        <v>1700</v>
      </c>
      <c r="E254" s="834" t="s">
        <v>1184</v>
      </c>
      <c r="F254" s="832" t="s">
        <v>1168</v>
      </c>
      <c r="G254" s="832" t="s">
        <v>1193</v>
      </c>
      <c r="H254" s="832" t="s">
        <v>567</v>
      </c>
      <c r="I254" s="832" t="s">
        <v>1332</v>
      </c>
      <c r="J254" s="832" t="s">
        <v>1333</v>
      </c>
      <c r="K254" s="832" t="s">
        <v>1334</v>
      </c>
      <c r="L254" s="835">
        <v>3000</v>
      </c>
      <c r="M254" s="835">
        <v>3000</v>
      </c>
      <c r="N254" s="832">
        <v>1</v>
      </c>
      <c r="O254" s="836">
        <v>1</v>
      </c>
      <c r="P254" s="835">
        <v>3000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31</v>
      </c>
      <c r="B255" s="832" t="s">
        <v>1166</v>
      </c>
      <c r="C255" s="832" t="s">
        <v>1171</v>
      </c>
      <c r="D255" s="833" t="s">
        <v>1700</v>
      </c>
      <c r="E255" s="834" t="s">
        <v>1184</v>
      </c>
      <c r="F255" s="832" t="s">
        <v>1168</v>
      </c>
      <c r="G255" s="832" t="s">
        <v>1193</v>
      </c>
      <c r="H255" s="832" t="s">
        <v>567</v>
      </c>
      <c r="I255" s="832" t="s">
        <v>1528</v>
      </c>
      <c r="J255" s="832" t="s">
        <v>1529</v>
      </c>
      <c r="K255" s="832" t="s">
        <v>1530</v>
      </c>
      <c r="L255" s="835">
        <v>199.5</v>
      </c>
      <c r="M255" s="835">
        <v>199.5</v>
      </c>
      <c r="N255" s="832">
        <v>1</v>
      </c>
      <c r="O255" s="836">
        <v>1</v>
      </c>
      <c r="P255" s="835">
        <v>199.5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31</v>
      </c>
      <c r="B256" s="832" t="s">
        <v>1166</v>
      </c>
      <c r="C256" s="832" t="s">
        <v>1171</v>
      </c>
      <c r="D256" s="833" t="s">
        <v>1700</v>
      </c>
      <c r="E256" s="834" t="s">
        <v>1184</v>
      </c>
      <c r="F256" s="832" t="s">
        <v>1168</v>
      </c>
      <c r="G256" s="832" t="s">
        <v>1193</v>
      </c>
      <c r="H256" s="832" t="s">
        <v>567</v>
      </c>
      <c r="I256" s="832" t="s">
        <v>1453</v>
      </c>
      <c r="J256" s="832" t="s">
        <v>1454</v>
      </c>
      <c r="K256" s="832" t="s">
        <v>1455</v>
      </c>
      <c r="L256" s="835">
        <v>492.18</v>
      </c>
      <c r="M256" s="835">
        <v>492.18</v>
      </c>
      <c r="N256" s="832">
        <v>1</v>
      </c>
      <c r="O256" s="836">
        <v>1</v>
      </c>
      <c r="P256" s="835">
        <v>492.18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1166</v>
      </c>
      <c r="C257" s="832" t="s">
        <v>1171</v>
      </c>
      <c r="D257" s="833" t="s">
        <v>1700</v>
      </c>
      <c r="E257" s="834" t="s">
        <v>1184</v>
      </c>
      <c r="F257" s="832" t="s">
        <v>1168</v>
      </c>
      <c r="G257" s="832" t="s">
        <v>1193</v>
      </c>
      <c r="H257" s="832" t="s">
        <v>567</v>
      </c>
      <c r="I257" s="832" t="s">
        <v>1456</v>
      </c>
      <c r="J257" s="832" t="s">
        <v>1457</v>
      </c>
      <c r="K257" s="832" t="s">
        <v>1458</v>
      </c>
      <c r="L257" s="835">
        <v>320.25</v>
      </c>
      <c r="M257" s="835">
        <v>320.25</v>
      </c>
      <c r="N257" s="832">
        <v>1</v>
      </c>
      <c r="O257" s="836">
        <v>1</v>
      </c>
      <c r="P257" s="835">
        <v>320.25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31</v>
      </c>
      <c r="B258" s="832" t="s">
        <v>1166</v>
      </c>
      <c r="C258" s="832" t="s">
        <v>1171</v>
      </c>
      <c r="D258" s="833" t="s">
        <v>1700</v>
      </c>
      <c r="E258" s="834" t="s">
        <v>1184</v>
      </c>
      <c r="F258" s="832" t="s">
        <v>1168</v>
      </c>
      <c r="G258" s="832" t="s">
        <v>1193</v>
      </c>
      <c r="H258" s="832" t="s">
        <v>567</v>
      </c>
      <c r="I258" s="832" t="s">
        <v>1282</v>
      </c>
      <c r="J258" s="832" t="s">
        <v>1283</v>
      </c>
      <c r="K258" s="832" t="s">
        <v>1284</v>
      </c>
      <c r="L258" s="835">
        <v>971.25</v>
      </c>
      <c r="M258" s="835">
        <v>971.25</v>
      </c>
      <c r="N258" s="832">
        <v>1</v>
      </c>
      <c r="O258" s="836">
        <v>1</v>
      </c>
      <c r="P258" s="835">
        <v>971.25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31</v>
      </c>
      <c r="B259" s="832" t="s">
        <v>1166</v>
      </c>
      <c r="C259" s="832" t="s">
        <v>1171</v>
      </c>
      <c r="D259" s="833" t="s">
        <v>1700</v>
      </c>
      <c r="E259" s="834" t="s">
        <v>1184</v>
      </c>
      <c r="F259" s="832" t="s">
        <v>1168</v>
      </c>
      <c r="G259" s="832" t="s">
        <v>1193</v>
      </c>
      <c r="H259" s="832" t="s">
        <v>567</v>
      </c>
      <c r="I259" s="832" t="s">
        <v>1381</v>
      </c>
      <c r="J259" s="832" t="s">
        <v>1382</v>
      </c>
      <c r="K259" s="832" t="s">
        <v>1383</v>
      </c>
      <c r="L259" s="835">
        <v>250</v>
      </c>
      <c r="M259" s="835">
        <v>250</v>
      </c>
      <c r="N259" s="832">
        <v>1</v>
      </c>
      <c r="O259" s="836">
        <v>1</v>
      </c>
      <c r="P259" s="835">
        <v>250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31</v>
      </c>
      <c r="B260" s="832" t="s">
        <v>1166</v>
      </c>
      <c r="C260" s="832" t="s">
        <v>1171</v>
      </c>
      <c r="D260" s="833" t="s">
        <v>1700</v>
      </c>
      <c r="E260" s="834" t="s">
        <v>1184</v>
      </c>
      <c r="F260" s="832" t="s">
        <v>1168</v>
      </c>
      <c r="G260" s="832" t="s">
        <v>1193</v>
      </c>
      <c r="H260" s="832" t="s">
        <v>567</v>
      </c>
      <c r="I260" s="832" t="s">
        <v>1545</v>
      </c>
      <c r="J260" s="832" t="s">
        <v>1546</v>
      </c>
      <c r="K260" s="832"/>
      <c r="L260" s="835">
        <v>80.349999999999994</v>
      </c>
      <c r="M260" s="835">
        <v>80.349999999999994</v>
      </c>
      <c r="N260" s="832">
        <v>1</v>
      </c>
      <c r="O260" s="836">
        <v>1</v>
      </c>
      <c r="P260" s="835">
        <v>80.349999999999994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31</v>
      </c>
      <c r="B261" s="832" t="s">
        <v>1166</v>
      </c>
      <c r="C261" s="832" t="s">
        <v>1171</v>
      </c>
      <c r="D261" s="833" t="s">
        <v>1700</v>
      </c>
      <c r="E261" s="834" t="s">
        <v>1184</v>
      </c>
      <c r="F261" s="832" t="s">
        <v>1168</v>
      </c>
      <c r="G261" s="832" t="s">
        <v>1193</v>
      </c>
      <c r="H261" s="832" t="s">
        <v>567</v>
      </c>
      <c r="I261" s="832" t="s">
        <v>1387</v>
      </c>
      <c r="J261" s="832" t="s">
        <v>1388</v>
      </c>
      <c r="K261" s="832" t="s">
        <v>1389</v>
      </c>
      <c r="L261" s="835">
        <v>349.12</v>
      </c>
      <c r="M261" s="835">
        <v>349.12</v>
      </c>
      <c r="N261" s="832">
        <v>1</v>
      </c>
      <c r="O261" s="836">
        <v>1</v>
      </c>
      <c r="P261" s="835">
        <v>349.12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31</v>
      </c>
      <c r="B262" s="832" t="s">
        <v>1166</v>
      </c>
      <c r="C262" s="832" t="s">
        <v>1171</v>
      </c>
      <c r="D262" s="833" t="s">
        <v>1700</v>
      </c>
      <c r="E262" s="834" t="s">
        <v>1184</v>
      </c>
      <c r="F262" s="832" t="s">
        <v>1168</v>
      </c>
      <c r="G262" s="832" t="s">
        <v>1193</v>
      </c>
      <c r="H262" s="832" t="s">
        <v>567</v>
      </c>
      <c r="I262" s="832" t="s">
        <v>1344</v>
      </c>
      <c r="J262" s="832" t="s">
        <v>1345</v>
      </c>
      <c r="K262" s="832" t="s">
        <v>1346</v>
      </c>
      <c r="L262" s="835">
        <v>350</v>
      </c>
      <c r="M262" s="835">
        <v>1050</v>
      </c>
      <c r="N262" s="832">
        <v>3</v>
      </c>
      <c r="O262" s="836">
        <v>3</v>
      </c>
      <c r="P262" s="835">
        <v>1050</v>
      </c>
      <c r="Q262" s="837">
        <v>1</v>
      </c>
      <c r="R262" s="832">
        <v>3</v>
      </c>
      <c r="S262" s="837">
        <v>1</v>
      </c>
      <c r="T262" s="836">
        <v>3</v>
      </c>
      <c r="U262" s="838">
        <v>1</v>
      </c>
    </row>
    <row r="263" spans="1:21" ht="14.4" customHeight="1" x14ac:dyDescent="0.3">
      <c r="A263" s="831">
        <v>31</v>
      </c>
      <c r="B263" s="832" t="s">
        <v>1166</v>
      </c>
      <c r="C263" s="832" t="s">
        <v>1171</v>
      </c>
      <c r="D263" s="833" t="s">
        <v>1700</v>
      </c>
      <c r="E263" s="834" t="s">
        <v>1184</v>
      </c>
      <c r="F263" s="832" t="s">
        <v>1168</v>
      </c>
      <c r="G263" s="832" t="s">
        <v>1193</v>
      </c>
      <c r="H263" s="832" t="s">
        <v>567</v>
      </c>
      <c r="I263" s="832" t="s">
        <v>1347</v>
      </c>
      <c r="J263" s="832" t="s">
        <v>1280</v>
      </c>
      <c r="K263" s="832" t="s">
        <v>1348</v>
      </c>
      <c r="L263" s="835">
        <v>58.5</v>
      </c>
      <c r="M263" s="835">
        <v>58.5</v>
      </c>
      <c r="N263" s="832">
        <v>1</v>
      </c>
      <c r="O263" s="836">
        <v>1</v>
      </c>
      <c r="P263" s="835">
        <v>58.5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31</v>
      </c>
      <c r="B264" s="832" t="s">
        <v>1166</v>
      </c>
      <c r="C264" s="832" t="s">
        <v>1171</v>
      </c>
      <c r="D264" s="833" t="s">
        <v>1700</v>
      </c>
      <c r="E264" s="834" t="s">
        <v>1184</v>
      </c>
      <c r="F264" s="832" t="s">
        <v>1168</v>
      </c>
      <c r="G264" s="832" t="s">
        <v>1193</v>
      </c>
      <c r="H264" s="832" t="s">
        <v>567</v>
      </c>
      <c r="I264" s="832" t="s">
        <v>1459</v>
      </c>
      <c r="J264" s="832" t="s">
        <v>1460</v>
      </c>
      <c r="K264" s="832" t="s">
        <v>1461</v>
      </c>
      <c r="L264" s="835">
        <v>1000</v>
      </c>
      <c r="M264" s="835">
        <v>1000</v>
      </c>
      <c r="N264" s="832">
        <v>1</v>
      </c>
      <c r="O264" s="836">
        <v>1</v>
      </c>
      <c r="P264" s="835">
        <v>1000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31</v>
      </c>
      <c r="B265" s="832" t="s">
        <v>1166</v>
      </c>
      <c r="C265" s="832" t="s">
        <v>1171</v>
      </c>
      <c r="D265" s="833" t="s">
        <v>1700</v>
      </c>
      <c r="E265" s="834" t="s">
        <v>1184</v>
      </c>
      <c r="F265" s="832" t="s">
        <v>1168</v>
      </c>
      <c r="G265" s="832" t="s">
        <v>1193</v>
      </c>
      <c r="H265" s="832" t="s">
        <v>567</v>
      </c>
      <c r="I265" s="832" t="s">
        <v>1228</v>
      </c>
      <c r="J265" s="832" t="s">
        <v>1229</v>
      </c>
      <c r="K265" s="832" t="s">
        <v>1230</v>
      </c>
      <c r="L265" s="835">
        <v>1000</v>
      </c>
      <c r="M265" s="835">
        <v>2000</v>
      </c>
      <c r="N265" s="832">
        <v>2</v>
      </c>
      <c r="O265" s="836">
        <v>2</v>
      </c>
      <c r="P265" s="835">
        <v>1000</v>
      </c>
      <c r="Q265" s="837">
        <v>0.5</v>
      </c>
      <c r="R265" s="832">
        <v>1</v>
      </c>
      <c r="S265" s="837">
        <v>0.5</v>
      </c>
      <c r="T265" s="836">
        <v>1</v>
      </c>
      <c r="U265" s="838">
        <v>0.5</v>
      </c>
    </row>
    <row r="266" spans="1:21" ht="14.4" customHeight="1" x14ac:dyDescent="0.3">
      <c r="A266" s="831">
        <v>31</v>
      </c>
      <c r="B266" s="832" t="s">
        <v>1166</v>
      </c>
      <c r="C266" s="832" t="s">
        <v>1171</v>
      </c>
      <c r="D266" s="833" t="s">
        <v>1700</v>
      </c>
      <c r="E266" s="834" t="s">
        <v>1184</v>
      </c>
      <c r="F266" s="832" t="s">
        <v>1168</v>
      </c>
      <c r="G266" s="832" t="s">
        <v>1193</v>
      </c>
      <c r="H266" s="832" t="s">
        <v>567</v>
      </c>
      <c r="I266" s="832" t="s">
        <v>1567</v>
      </c>
      <c r="J266" s="832" t="s">
        <v>1568</v>
      </c>
      <c r="K266" s="832" t="s">
        <v>1569</v>
      </c>
      <c r="L266" s="835">
        <v>750</v>
      </c>
      <c r="M266" s="835">
        <v>750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31</v>
      </c>
      <c r="B267" s="832" t="s">
        <v>1166</v>
      </c>
      <c r="C267" s="832" t="s">
        <v>1171</v>
      </c>
      <c r="D267" s="833" t="s">
        <v>1700</v>
      </c>
      <c r="E267" s="834" t="s">
        <v>1184</v>
      </c>
      <c r="F267" s="832" t="s">
        <v>1168</v>
      </c>
      <c r="G267" s="832" t="s">
        <v>1193</v>
      </c>
      <c r="H267" s="832" t="s">
        <v>567</v>
      </c>
      <c r="I267" s="832" t="s">
        <v>1570</v>
      </c>
      <c r="J267" s="832" t="s">
        <v>1571</v>
      </c>
      <c r="K267" s="832" t="s">
        <v>1572</v>
      </c>
      <c r="L267" s="835">
        <v>180</v>
      </c>
      <c r="M267" s="835">
        <v>180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31</v>
      </c>
      <c r="B268" s="832" t="s">
        <v>1166</v>
      </c>
      <c r="C268" s="832" t="s">
        <v>1171</v>
      </c>
      <c r="D268" s="833" t="s">
        <v>1700</v>
      </c>
      <c r="E268" s="834" t="s">
        <v>1184</v>
      </c>
      <c r="F268" s="832" t="s">
        <v>1168</v>
      </c>
      <c r="G268" s="832" t="s">
        <v>1193</v>
      </c>
      <c r="H268" s="832" t="s">
        <v>567</v>
      </c>
      <c r="I268" s="832" t="s">
        <v>1573</v>
      </c>
      <c r="J268" s="832" t="s">
        <v>1574</v>
      </c>
      <c r="K268" s="832" t="s">
        <v>1575</v>
      </c>
      <c r="L268" s="835">
        <v>250</v>
      </c>
      <c r="M268" s="835">
        <v>500</v>
      </c>
      <c r="N268" s="832">
        <v>2</v>
      </c>
      <c r="O268" s="836">
        <v>2</v>
      </c>
      <c r="P268" s="835">
        <v>250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" customHeight="1" x14ac:dyDescent="0.3">
      <c r="A269" s="831">
        <v>31</v>
      </c>
      <c r="B269" s="832" t="s">
        <v>1166</v>
      </c>
      <c r="C269" s="832" t="s">
        <v>1171</v>
      </c>
      <c r="D269" s="833" t="s">
        <v>1700</v>
      </c>
      <c r="E269" s="834" t="s">
        <v>1184</v>
      </c>
      <c r="F269" s="832" t="s">
        <v>1168</v>
      </c>
      <c r="G269" s="832" t="s">
        <v>1193</v>
      </c>
      <c r="H269" s="832" t="s">
        <v>567</v>
      </c>
      <c r="I269" s="832" t="s">
        <v>1576</v>
      </c>
      <c r="J269" s="832" t="s">
        <v>1289</v>
      </c>
      <c r="K269" s="832" t="s">
        <v>1577</v>
      </c>
      <c r="L269" s="835">
        <v>1000</v>
      </c>
      <c r="M269" s="835">
        <v>1000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31</v>
      </c>
      <c r="B270" s="832" t="s">
        <v>1166</v>
      </c>
      <c r="C270" s="832" t="s">
        <v>1171</v>
      </c>
      <c r="D270" s="833" t="s">
        <v>1700</v>
      </c>
      <c r="E270" s="834" t="s">
        <v>1184</v>
      </c>
      <c r="F270" s="832" t="s">
        <v>1168</v>
      </c>
      <c r="G270" s="832" t="s">
        <v>1193</v>
      </c>
      <c r="H270" s="832" t="s">
        <v>567</v>
      </c>
      <c r="I270" s="832" t="s">
        <v>1578</v>
      </c>
      <c r="J270" s="832" t="s">
        <v>1579</v>
      </c>
      <c r="K270" s="832" t="s">
        <v>1580</v>
      </c>
      <c r="L270" s="835">
        <v>180</v>
      </c>
      <c r="M270" s="835">
        <v>180</v>
      </c>
      <c r="N270" s="832">
        <v>1</v>
      </c>
      <c r="O270" s="836">
        <v>1</v>
      </c>
      <c r="P270" s="835">
        <v>180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31</v>
      </c>
      <c r="B271" s="832" t="s">
        <v>1166</v>
      </c>
      <c r="C271" s="832" t="s">
        <v>1171</v>
      </c>
      <c r="D271" s="833" t="s">
        <v>1700</v>
      </c>
      <c r="E271" s="834" t="s">
        <v>1184</v>
      </c>
      <c r="F271" s="832" t="s">
        <v>1168</v>
      </c>
      <c r="G271" s="832" t="s">
        <v>1231</v>
      </c>
      <c r="H271" s="832" t="s">
        <v>567</v>
      </c>
      <c r="I271" s="832" t="s">
        <v>1581</v>
      </c>
      <c r="J271" s="832" t="s">
        <v>1582</v>
      </c>
      <c r="K271" s="832" t="s">
        <v>1552</v>
      </c>
      <c r="L271" s="835">
        <v>950</v>
      </c>
      <c r="M271" s="835">
        <v>950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31</v>
      </c>
      <c r="B272" s="832" t="s">
        <v>1166</v>
      </c>
      <c r="C272" s="832" t="s">
        <v>1171</v>
      </c>
      <c r="D272" s="833" t="s">
        <v>1700</v>
      </c>
      <c r="E272" s="834" t="s">
        <v>1184</v>
      </c>
      <c r="F272" s="832" t="s">
        <v>1168</v>
      </c>
      <c r="G272" s="832" t="s">
        <v>1231</v>
      </c>
      <c r="H272" s="832" t="s">
        <v>567</v>
      </c>
      <c r="I272" s="832" t="s">
        <v>1352</v>
      </c>
      <c r="J272" s="832" t="s">
        <v>1353</v>
      </c>
      <c r="K272" s="832" t="s">
        <v>1354</v>
      </c>
      <c r="L272" s="835">
        <v>260</v>
      </c>
      <c r="M272" s="835">
        <v>520</v>
      </c>
      <c r="N272" s="832">
        <v>2</v>
      </c>
      <c r="O272" s="836">
        <v>1</v>
      </c>
      <c r="P272" s="835">
        <v>520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1166</v>
      </c>
      <c r="C273" s="832" t="s">
        <v>1171</v>
      </c>
      <c r="D273" s="833" t="s">
        <v>1700</v>
      </c>
      <c r="E273" s="834" t="s">
        <v>1184</v>
      </c>
      <c r="F273" s="832" t="s">
        <v>1168</v>
      </c>
      <c r="G273" s="832" t="s">
        <v>1231</v>
      </c>
      <c r="H273" s="832" t="s">
        <v>567</v>
      </c>
      <c r="I273" s="832" t="s">
        <v>1232</v>
      </c>
      <c r="J273" s="832" t="s">
        <v>1233</v>
      </c>
      <c r="K273" s="832" t="s">
        <v>1234</v>
      </c>
      <c r="L273" s="835">
        <v>200</v>
      </c>
      <c r="M273" s="835">
        <v>3600</v>
      </c>
      <c r="N273" s="832">
        <v>18</v>
      </c>
      <c r="O273" s="836">
        <v>9</v>
      </c>
      <c r="P273" s="835">
        <v>3200</v>
      </c>
      <c r="Q273" s="837">
        <v>0.88888888888888884</v>
      </c>
      <c r="R273" s="832">
        <v>16</v>
      </c>
      <c r="S273" s="837">
        <v>0.88888888888888884</v>
      </c>
      <c r="T273" s="836">
        <v>8</v>
      </c>
      <c r="U273" s="838">
        <v>0.88888888888888884</v>
      </c>
    </row>
    <row r="274" spans="1:21" ht="14.4" customHeight="1" x14ac:dyDescent="0.3">
      <c r="A274" s="831">
        <v>31</v>
      </c>
      <c r="B274" s="832" t="s">
        <v>1166</v>
      </c>
      <c r="C274" s="832" t="s">
        <v>1171</v>
      </c>
      <c r="D274" s="833" t="s">
        <v>1700</v>
      </c>
      <c r="E274" s="834" t="s">
        <v>1186</v>
      </c>
      <c r="F274" s="832" t="s">
        <v>1167</v>
      </c>
      <c r="G274" s="832" t="s">
        <v>1238</v>
      </c>
      <c r="H274" s="832" t="s">
        <v>567</v>
      </c>
      <c r="I274" s="832" t="s">
        <v>1583</v>
      </c>
      <c r="J274" s="832" t="s">
        <v>608</v>
      </c>
      <c r="K274" s="832" t="s">
        <v>1584</v>
      </c>
      <c r="L274" s="835">
        <v>70.48</v>
      </c>
      <c r="M274" s="835">
        <v>70.48</v>
      </c>
      <c r="N274" s="832">
        <v>1</v>
      </c>
      <c r="O274" s="836">
        <v>0.5</v>
      </c>
      <c r="P274" s="835">
        <v>70.48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31</v>
      </c>
      <c r="B275" s="832" t="s">
        <v>1166</v>
      </c>
      <c r="C275" s="832" t="s">
        <v>1171</v>
      </c>
      <c r="D275" s="833" t="s">
        <v>1700</v>
      </c>
      <c r="E275" s="834" t="s">
        <v>1186</v>
      </c>
      <c r="F275" s="832" t="s">
        <v>1167</v>
      </c>
      <c r="G275" s="832" t="s">
        <v>1242</v>
      </c>
      <c r="H275" s="832" t="s">
        <v>567</v>
      </c>
      <c r="I275" s="832" t="s">
        <v>1243</v>
      </c>
      <c r="J275" s="832" t="s">
        <v>831</v>
      </c>
      <c r="K275" s="832" t="s">
        <v>1244</v>
      </c>
      <c r="L275" s="835">
        <v>48.09</v>
      </c>
      <c r="M275" s="835">
        <v>48.09</v>
      </c>
      <c r="N275" s="832">
        <v>1</v>
      </c>
      <c r="O275" s="836">
        <v>1</v>
      </c>
      <c r="P275" s="835">
        <v>48.09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31</v>
      </c>
      <c r="B276" s="832" t="s">
        <v>1166</v>
      </c>
      <c r="C276" s="832" t="s">
        <v>1171</v>
      </c>
      <c r="D276" s="833" t="s">
        <v>1700</v>
      </c>
      <c r="E276" s="834" t="s">
        <v>1186</v>
      </c>
      <c r="F276" s="832" t="s">
        <v>1167</v>
      </c>
      <c r="G276" s="832" t="s">
        <v>1209</v>
      </c>
      <c r="H276" s="832" t="s">
        <v>603</v>
      </c>
      <c r="I276" s="832" t="s">
        <v>1013</v>
      </c>
      <c r="J276" s="832" t="s">
        <v>680</v>
      </c>
      <c r="K276" s="832" t="s">
        <v>1014</v>
      </c>
      <c r="L276" s="835">
        <v>736.33</v>
      </c>
      <c r="M276" s="835">
        <v>10308.620000000001</v>
      </c>
      <c r="N276" s="832">
        <v>14</v>
      </c>
      <c r="O276" s="836">
        <v>4</v>
      </c>
      <c r="P276" s="835">
        <v>8099.630000000001</v>
      </c>
      <c r="Q276" s="837">
        <v>0.7857142857142857</v>
      </c>
      <c r="R276" s="832">
        <v>11</v>
      </c>
      <c r="S276" s="837">
        <v>0.7857142857142857</v>
      </c>
      <c r="T276" s="836">
        <v>3</v>
      </c>
      <c r="U276" s="838">
        <v>0.75</v>
      </c>
    </row>
    <row r="277" spans="1:21" ht="14.4" customHeight="1" x14ac:dyDescent="0.3">
      <c r="A277" s="831">
        <v>31</v>
      </c>
      <c r="B277" s="832" t="s">
        <v>1166</v>
      </c>
      <c r="C277" s="832" t="s">
        <v>1171</v>
      </c>
      <c r="D277" s="833" t="s">
        <v>1700</v>
      </c>
      <c r="E277" s="834" t="s">
        <v>1186</v>
      </c>
      <c r="F277" s="832" t="s">
        <v>1167</v>
      </c>
      <c r="G277" s="832" t="s">
        <v>1209</v>
      </c>
      <c r="H277" s="832" t="s">
        <v>603</v>
      </c>
      <c r="I277" s="832" t="s">
        <v>1015</v>
      </c>
      <c r="J277" s="832" t="s">
        <v>680</v>
      </c>
      <c r="K277" s="832" t="s">
        <v>1016</v>
      </c>
      <c r="L277" s="835">
        <v>490.89</v>
      </c>
      <c r="M277" s="835">
        <v>5890.68</v>
      </c>
      <c r="N277" s="832">
        <v>12</v>
      </c>
      <c r="O277" s="836">
        <v>1.5</v>
      </c>
      <c r="P277" s="835">
        <v>3927.12</v>
      </c>
      <c r="Q277" s="837">
        <v>0.66666666666666663</v>
      </c>
      <c r="R277" s="832">
        <v>8</v>
      </c>
      <c r="S277" s="837">
        <v>0.66666666666666663</v>
      </c>
      <c r="T277" s="836">
        <v>1</v>
      </c>
      <c r="U277" s="838">
        <v>0.66666666666666663</v>
      </c>
    </row>
    <row r="278" spans="1:21" ht="14.4" customHeight="1" x14ac:dyDescent="0.3">
      <c r="A278" s="831">
        <v>31</v>
      </c>
      <c r="B278" s="832" t="s">
        <v>1166</v>
      </c>
      <c r="C278" s="832" t="s">
        <v>1171</v>
      </c>
      <c r="D278" s="833" t="s">
        <v>1700</v>
      </c>
      <c r="E278" s="834" t="s">
        <v>1186</v>
      </c>
      <c r="F278" s="832" t="s">
        <v>1167</v>
      </c>
      <c r="G278" s="832" t="s">
        <v>1312</v>
      </c>
      <c r="H278" s="832" t="s">
        <v>567</v>
      </c>
      <c r="I278" s="832" t="s">
        <v>1313</v>
      </c>
      <c r="J278" s="832" t="s">
        <v>614</v>
      </c>
      <c r="K278" s="832" t="s">
        <v>1314</v>
      </c>
      <c r="L278" s="835">
        <v>35.25</v>
      </c>
      <c r="M278" s="835">
        <v>176.25</v>
      </c>
      <c r="N278" s="832">
        <v>5</v>
      </c>
      <c r="O278" s="836">
        <v>3.5</v>
      </c>
      <c r="P278" s="835">
        <v>105.75</v>
      </c>
      <c r="Q278" s="837">
        <v>0.6</v>
      </c>
      <c r="R278" s="832">
        <v>3</v>
      </c>
      <c r="S278" s="837">
        <v>0.6</v>
      </c>
      <c r="T278" s="836">
        <v>2</v>
      </c>
      <c r="U278" s="838">
        <v>0.5714285714285714</v>
      </c>
    </row>
    <row r="279" spans="1:21" ht="14.4" customHeight="1" x14ac:dyDescent="0.3">
      <c r="A279" s="831">
        <v>31</v>
      </c>
      <c r="B279" s="832" t="s">
        <v>1166</v>
      </c>
      <c r="C279" s="832" t="s">
        <v>1171</v>
      </c>
      <c r="D279" s="833" t="s">
        <v>1700</v>
      </c>
      <c r="E279" s="834" t="s">
        <v>1186</v>
      </c>
      <c r="F279" s="832" t="s">
        <v>1167</v>
      </c>
      <c r="G279" s="832" t="s">
        <v>1585</v>
      </c>
      <c r="H279" s="832" t="s">
        <v>567</v>
      </c>
      <c r="I279" s="832" t="s">
        <v>1586</v>
      </c>
      <c r="J279" s="832" t="s">
        <v>1587</v>
      </c>
      <c r="K279" s="832" t="s">
        <v>1588</v>
      </c>
      <c r="L279" s="835">
        <v>218.41</v>
      </c>
      <c r="M279" s="835">
        <v>218.41</v>
      </c>
      <c r="N279" s="832">
        <v>1</v>
      </c>
      <c r="O279" s="836">
        <v>1</v>
      </c>
      <c r="P279" s="835">
        <v>218.41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1166</v>
      </c>
      <c r="C280" s="832" t="s">
        <v>1171</v>
      </c>
      <c r="D280" s="833" t="s">
        <v>1700</v>
      </c>
      <c r="E280" s="834" t="s">
        <v>1186</v>
      </c>
      <c r="F280" s="832" t="s">
        <v>1167</v>
      </c>
      <c r="G280" s="832" t="s">
        <v>1541</v>
      </c>
      <c r="H280" s="832" t="s">
        <v>567</v>
      </c>
      <c r="I280" s="832" t="s">
        <v>1542</v>
      </c>
      <c r="J280" s="832" t="s">
        <v>769</v>
      </c>
      <c r="K280" s="832" t="s">
        <v>1543</v>
      </c>
      <c r="L280" s="835">
        <v>128.69999999999999</v>
      </c>
      <c r="M280" s="835">
        <v>257.39999999999998</v>
      </c>
      <c r="N280" s="832">
        <v>2</v>
      </c>
      <c r="O280" s="836">
        <v>1</v>
      </c>
      <c r="P280" s="835">
        <v>257.39999999999998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31</v>
      </c>
      <c r="B281" s="832" t="s">
        <v>1166</v>
      </c>
      <c r="C281" s="832" t="s">
        <v>1171</v>
      </c>
      <c r="D281" s="833" t="s">
        <v>1700</v>
      </c>
      <c r="E281" s="834" t="s">
        <v>1186</v>
      </c>
      <c r="F281" s="832" t="s">
        <v>1167</v>
      </c>
      <c r="G281" s="832" t="s">
        <v>1200</v>
      </c>
      <c r="H281" s="832" t="s">
        <v>603</v>
      </c>
      <c r="I281" s="832" t="s">
        <v>1087</v>
      </c>
      <c r="J281" s="832" t="s">
        <v>747</v>
      </c>
      <c r="K281" s="832" t="s">
        <v>749</v>
      </c>
      <c r="L281" s="835">
        <v>0</v>
      </c>
      <c r="M281" s="835">
        <v>0</v>
      </c>
      <c r="N281" s="832">
        <v>4</v>
      </c>
      <c r="O281" s="836">
        <v>2.5</v>
      </c>
      <c r="P281" s="835">
        <v>0</v>
      </c>
      <c r="Q281" s="837"/>
      <c r="R281" s="832">
        <v>4</v>
      </c>
      <c r="S281" s="837">
        <v>1</v>
      </c>
      <c r="T281" s="836">
        <v>2.5</v>
      </c>
      <c r="U281" s="838">
        <v>1</v>
      </c>
    </row>
    <row r="282" spans="1:21" ht="14.4" customHeight="1" x14ac:dyDescent="0.3">
      <c r="A282" s="831">
        <v>31</v>
      </c>
      <c r="B282" s="832" t="s">
        <v>1166</v>
      </c>
      <c r="C282" s="832" t="s">
        <v>1171</v>
      </c>
      <c r="D282" s="833" t="s">
        <v>1700</v>
      </c>
      <c r="E282" s="834" t="s">
        <v>1186</v>
      </c>
      <c r="F282" s="832" t="s">
        <v>1167</v>
      </c>
      <c r="G282" s="832" t="s">
        <v>1197</v>
      </c>
      <c r="H282" s="832" t="s">
        <v>567</v>
      </c>
      <c r="I282" s="832" t="s">
        <v>1198</v>
      </c>
      <c r="J282" s="832" t="s">
        <v>843</v>
      </c>
      <c r="K282" s="832" t="s">
        <v>1199</v>
      </c>
      <c r="L282" s="835">
        <v>219.37</v>
      </c>
      <c r="M282" s="835">
        <v>219.37</v>
      </c>
      <c r="N282" s="832">
        <v>1</v>
      </c>
      <c r="O282" s="836">
        <v>1</v>
      </c>
      <c r="P282" s="835">
        <v>219.37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31</v>
      </c>
      <c r="B283" s="832" t="s">
        <v>1166</v>
      </c>
      <c r="C283" s="832" t="s">
        <v>1171</v>
      </c>
      <c r="D283" s="833" t="s">
        <v>1700</v>
      </c>
      <c r="E283" s="834" t="s">
        <v>1186</v>
      </c>
      <c r="F283" s="832" t="s">
        <v>1167</v>
      </c>
      <c r="G283" s="832" t="s">
        <v>1262</v>
      </c>
      <c r="H283" s="832" t="s">
        <v>567</v>
      </c>
      <c r="I283" s="832" t="s">
        <v>1322</v>
      </c>
      <c r="J283" s="832" t="s">
        <v>797</v>
      </c>
      <c r="K283" s="832" t="s">
        <v>1323</v>
      </c>
      <c r="L283" s="835">
        <v>50.32</v>
      </c>
      <c r="M283" s="835">
        <v>50.32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31</v>
      </c>
      <c r="B284" s="832" t="s">
        <v>1166</v>
      </c>
      <c r="C284" s="832" t="s">
        <v>1171</v>
      </c>
      <c r="D284" s="833" t="s">
        <v>1700</v>
      </c>
      <c r="E284" s="834" t="s">
        <v>1186</v>
      </c>
      <c r="F284" s="832" t="s">
        <v>1167</v>
      </c>
      <c r="G284" s="832" t="s">
        <v>1262</v>
      </c>
      <c r="H284" s="832" t="s">
        <v>567</v>
      </c>
      <c r="I284" s="832" t="s">
        <v>1589</v>
      </c>
      <c r="J284" s="832" t="s">
        <v>797</v>
      </c>
      <c r="K284" s="832" t="s">
        <v>1590</v>
      </c>
      <c r="L284" s="835">
        <v>16.77</v>
      </c>
      <c r="M284" s="835">
        <v>33.54</v>
      </c>
      <c r="N284" s="832">
        <v>2</v>
      </c>
      <c r="O284" s="836">
        <v>0.5</v>
      </c>
      <c r="P284" s="835">
        <v>33.54</v>
      </c>
      <c r="Q284" s="837">
        <v>1</v>
      </c>
      <c r="R284" s="832">
        <v>2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31</v>
      </c>
      <c r="B285" s="832" t="s">
        <v>1166</v>
      </c>
      <c r="C285" s="832" t="s">
        <v>1171</v>
      </c>
      <c r="D285" s="833" t="s">
        <v>1700</v>
      </c>
      <c r="E285" s="834" t="s">
        <v>1186</v>
      </c>
      <c r="F285" s="832" t="s">
        <v>1167</v>
      </c>
      <c r="G285" s="832" t="s">
        <v>1266</v>
      </c>
      <c r="H285" s="832" t="s">
        <v>567</v>
      </c>
      <c r="I285" s="832" t="s">
        <v>1267</v>
      </c>
      <c r="J285" s="832" t="s">
        <v>595</v>
      </c>
      <c r="K285" s="832" t="s">
        <v>1268</v>
      </c>
      <c r="L285" s="835">
        <v>0</v>
      </c>
      <c r="M285" s="835">
        <v>0</v>
      </c>
      <c r="N285" s="832">
        <v>2</v>
      </c>
      <c r="O285" s="836">
        <v>1.5</v>
      </c>
      <c r="P285" s="835">
        <v>0</v>
      </c>
      <c r="Q285" s="837"/>
      <c r="R285" s="832">
        <v>2</v>
      </c>
      <c r="S285" s="837">
        <v>1</v>
      </c>
      <c r="T285" s="836">
        <v>1.5</v>
      </c>
      <c r="U285" s="838">
        <v>1</v>
      </c>
    </row>
    <row r="286" spans="1:21" ht="14.4" customHeight="1" x14ac:dyDescent="0.3">
      <c r="A286" s="831">
        <v>31</v>
      </c>
      <c r="B286" s="832" t="s">
        <v>1166</v>
      </c>
      <c r="C286" s="832" t="s">
        <v>1171</v>
      </c>
      <c r="D286" s="833" t="s">
        <v>1700</v>
      </c>
      <c r="E286" s="834" t="s">
        <v>1186</v>
      </c>
      <c r="F286" s="832" t="s">
        <v>1168</v>
      </c>
      <c r="G286" s="832" t="s">
        <v>1269</v>
      </c>
      <c r="H286" s="832" t="s">
        <v>567</v>
      </c>
      <c r="I286" s="832" t="s">
        <v>1270</v>
      </c>
      <c r="J286" s="832" t="s">
        <v>1271</v>
      </c>
      <c r="K286" s="832" t="s">
        <v>1272</v>
      </c>
      <c r="L286" s="835">
        <v>35.130000000000003</v>
      </c>
      <c r="M286" s="835">
        <v>491.82</v>
      </c>
      <c r="N286" s="832">
        <v>14</v>
      </c>
      <c r="O286" s="836">
        <v>7</v>
      </c>
      <c r="P286" s="835">
        <v>491.82</v>
      </c>
      <c r="Q286" s="837">
        <v>1</v>
      </c>
      <c r="R286" s="832">
        <v>14</v>
      </c>
      <c r="S286" s="837">
        <v>1</v>
      </c>
      <c r="T286" s="836">
        <v>7</v>
      </c>
      <c r="U286" s="838">
        <v>1</v>
      </c>
    </row>
    <row r="287" spans="1:21" ht="14.4" customHeight="1" x14ac:dyDescent="0.3">
      <c r="A287" s="831">
        <v>31</v>
      </c>
      <c r="B287" s="832" t="s">
        <v>1166</v>
      </c>
      <c r="C287" s="832" t="s">
        <v>1171</v>
      </c>
      <c r="D287" s="833" t="s">
        <v>1700</v>
      </c>
      <c r="E287" s="834" t="s">
        <v>1186</v>
      </c>
      <c r="F287" s="832" t="s">
        <v>1168</v>
      </c>
      <c r="G287" s="832" t="s">
        <v>1193</v>
      </c>
      <c r="H287" s="832" t="s">
        <v>567</v>
      </c>
      <c r="I287" s="832" t="s">
        <v>1453</v>
      </c>
      <c r="J287" s="832" t="s">
        <v>1454</v>
      </c>
      <c r="K287" s="832" t="s">
        <v>1455</v>
      </c>
      <c r="L287" s="835">
        <v>492.18</v>
      </c>
      <c r="M287" s="835">
        <v>984.36</v>
      </c>
      <c r="N287" s="832">
        <v>2</v>
      </c>
      <c r="O287" s="836">
        <v>2</v>
      </c>
      <c r="P287" s="835">
        <v>984.36</v>
      </c>
      <c r="Q287" s="837">
        <v>1</v>
      </c>
      <c r="R287" s="832">
        <v>2</v>
      </c>
      <c r="S287" s="837">
        <v>1</v>
      </c>
      <c r="T287" s="836">
        <v>2</v>
      </c>
      <c r="U287" s="838">
        <v>1</v>
      </c>
    </row>
    <row r="288" spans="1:21" ht="14.4" customHeight="1" x14ac:dyDescent="0.3">
      <c r="A288" s="831">
        <v>31</v>
      </c>
      <c r="B288" s="832" t="s">
        <v>1166</v>
      </c>
      <c r="C288" s="832" t="s">
        <v>1171</v>
      </c>
      <c r="D288" s="833" t="s">
        <v>1700</v>
      </c>
      <c r="E288" s="834" t="s">
        <v>1186</v>
      </c>
      <c r="F288" s="832" t="s">
        <v>1168</v>
      </c>
      <c r="G288" s="832" t="s">
        <v>1193</v>
      </c>
      <c r="H288" s="832" t="s">
        <v>567</v>
      </c>
      <c r="I288" s="832" t="s">
        <v>1381</v>
      </c>
      <c r="J288" s="832" t="s">
        <v>1382</v>
      </c>
      <c r="K288" s="832" t="s">
        <v>1383</v>
      </c>
      <c r="L288" s="835">
        <v>250</v>
      </c>
      <c r="M288" s="835">
        <v>250</v>
      </c>
      <c r="N288" s="832">
        <v>1</v>
      </c>
      <c r="O288" s="836">
        <v>1</v>
      </c>
      <c r="P288" s="835">
        <v>250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31</v>
      </c>
      <c r="B289" s="832" t="s">
        <v>1166</v>
      </c>
      <c r="C289" s="832" t="s">
        <v>1171</v>
      </c>
      <c r="D289" s="833" t="s">
        <v>1700</v>
      </c>
      <c r="E289" s="834" t="s">
        <v>1186</v>
      </c>
      <c r="F289" s="832" t="s">
        <v>1168</v>
      </c>
      <c r="G289" s="832" t="s">
        <v>1193</v>
      </c>
      <c r="H289" s="832" t="s">
        <v>567</v>
      </c>
      <c r="I289" s="832" t="s">
        <v>1344</v>
      </c>
      <c r="J289" s="832" t="s">
        <v>1345</v>
      </c>
      <c r="K289" s="832" t="s">
        <v>1346</v>
      </c>
      <c r="L289" s="835">
        <v>350</v>
      </c>
      <c r="M289" s="835">
        <v>1750</v>
      </c>
      <c r="N289" s="832">
        <v>5</v>
      </c>
      <c r="O289" s="836">
        <v>5</v>
      </c>
      <c r="P289" s="835">
        <v>1750</v>
      </c>
      <c r="Q289" s="837">
        <v>1</v>
      </c>
      <c r="R289" s="832">
        <v>5</v>
      </c>
      <c r="S289" s="837">
        <v>1</v>
      </c>
      <c r="T289" s="836">
        <v>5</v>
      </c>
      <c r="U289" s="838">
        <v>1</v>
      </c>
    </row>
    <row r="290" spans="1:21" ht="14.4" customHeight="1" x14ac:dyDescent="0.3">
      <c r="A290" s="831">
        <v>31</v>
      </c>
      <c r="B290" s="832" t="s">
        <v>1166</v>
      </c>
      <c r="C290" s="832" t="s">
        <v>1171</v>
      </c>
      <c r="D290" s="833" t="s">
        <v>1700</v>
      </c>
      <c r="E290" s="834" t="s">
        <v>1186</v>
      </c>
      <c r="F290" s="832" t="s">
        <v>1168</v>
      </c>
      <c r="G290" s="832" t="s">
        <v>1193</v>
      </c>
      <c r="H290" s="832" t="s">
        <v>567</v>
      </c>
      <c r="I290" s="832" t="s">
        <v>1194</v>
      </c>
      <c r="J290" s="832" t="s">
        <v>1195</v>
      </c>
      <c r="K290" s="832" t="s">
        <v>1196</v>
      </c>
      <c r="L290" s="835">
        <v>1000</v>
      </c>
      <c r="M290" s="835">
        <v>1000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31</v>
      </c>
      <c r="B291" s="832" t="s">
        <v>1166</v>
      </c>
      <c r="C291" s="832" t="s">
        <v>1171</v>
      </c>
      <c r="D291" s="833" t="s">
        <v>1700</v>
      </c>
      <c r="E291" s="834" t="s">
        <v>1186</v>
      </c>
      <c r="F291" s="832" t="s">
        <v>1168</v>
      </c>
      <c r="G291" s="832" t="s">
        <v>1193</v>
      </c>
      <c r="H291" s="832" t="s">
        <v>567</v>
      </c>
      <c r="I291" s="832" t="s">
        <v>1591</v>
      </c>
      <c r="J291" s="832" t="s">
        <v>1592</v>
      </c>
      <c r="K291" s="832" t="s">
        <v>1593</v>
      </c>
      <c r="L291" s="835">
        <v>269.06</v>
      </c>
      <c r="M291" s="835">
        <v>269.06</v>
      </c>
      <c r="N291" s="832">
        <v>1</v>
      </c>
      <c r="O291" s="836">
        <v>1</v>
      </c>
      <c r="P291" s="835">
        <v>269.06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31</v>
      </c>
      <c r="B292" s="832" t="s">
        <v>1166</v>
      </c>
      <c r="C292" s="832" t="s">
        <v>1171</v>
      </c>
      <c r="D292" s="833" t="s">
        <v>1700</v>
      </c>
      <c r="E292" s="834" t="s">
        <v>1186</v>
      </c>
      <c r="F292" s="832" t="s">
        <v>1168</v>
      </c>
      <c r="G292" s="832" t="s">
        <v>1231</v>
      </c>
      <c r="H292" s="832" t="s">
        <v>567</v>
      </c>
      <c r="I292" s="832" t="s">
        <v>1581</v>
      </c>
      <c r="J292" s="832" t="s">
        <v>1582</v>
      </c>
      <c r="K292" s="832" t="s">
        <v>1552</v>
      </c>
      <c r="L292" s="835">
        <v>950</v>
      </c>
      <c r="M292" s="835">
        <v>950</v>
      </c>
      <c r="N292" s="832">
        <v>1</v>
      </c>
      <c r="O292" s="836">
        <v>1</v>
      </c>
      <c r="P292" s="835">
        <v>950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31</v>
      </c>
      <c r="B293" s="832" t="s">
        <v>1166</v>
      </c>
      <c r="C293" s="832" t="s">
        <v>1171</v>
      </c>
      <c r="D293" s="833" t="s">
        <v>1700</v>
      </c>
      <c r="E293" s="834" t="s">
        <v>1186</v>
      </c>
      <c r="F293" s="832" t="s">
        <v>1168</v>
      </c>
      <c r="G293" s="832" t="s">
        <v>1231</v>
      </c>
      <c r="H293" s="832" t="s">
        <v>567</v>
      </c>
      <c r="I293" s="832" t="s">
        <v>1352</v>
      </c>
      <c r="J293" s="832" t="s">
        <v>1353</v>
      </c>
      <c r="K293" s="832" t="s">
        <v>1354</v>
      </c>
      <c r="L293" s="835">
        <v>260</v>
      </c>
      <c r="M293" s="835">
        <v>520</v>
      </c>
      <c r="N293" s="832">
        <v>2</v>
      </c>
      <c r="O293" s="836">
        <v>1</v>
      </c>
      <c r="P293" s="835">
        <v>520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31</v>
      </c>
      <c r="B294" s="832" t="s">
        <v>1166</v>
      </c>
      <c r="C294" s="832" t="s">
        <v>1171</v>
      </c>
      <c r="D294" s="833" t="s">
        <v>1700</v>
      </c>
      <c r="E294" s="834" t="s">
        <v>1186</v>
      </c>
      <c r="F294" s="832" t="s">
        <v>1168</v>
      </c>
      <c r="G294" s="832" t="s">
        <v>1231</v>
      </c>
      <c r="H294" s="832" t="s">
        <v>567</v>
      </c>
      <c r="I294" s="832" t="s">
        <v>1232</v>
      </c>
      <c r="J294" s="832" t="s">
        <v>1233</v>
      </c>
      <c r="K294" s="832" t="s">
        <v>1234</v>
      </c>
      <c r="L294" s="835">
        <v>200</v>
      </c>
      <c r="M294" s="835">
        <v>400</v>
      </c>
      <c r="N294" s="832">
        <v>2</v>
      </c>
      <c r="O294" s="836">
        <v>1</v>
      </c>
      <c r="P294" s="835">
        <v>400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31</v>
      </c>
      <c r="B295" s="832" t="s">
        <v>1166</v>
      </c>
      <c r="C295" s="832" t="s">
        <v>1171</v>
      </c>
      <c r="D295" s="833" t="s">
        <v>1700</v>
      </c>
      <c r="E295" s="834" t="s">
        <v>1186</v>
      </c>
      <c r="F295" s="832" t="s">
        <v>1168</v>
      </c>
      <c r="G295" s="832" t="s">
        <v>1231</v>
      </c>
      <c r="H295" s="832" t="s">
        <v>567</v>
      </c>
      <c r="I295" s="832" t="s">
        <v>1550</v>
      </c>
      <c r="J295" s="832" t="s">
        <v>1551</v>
      </c>
      <c r="K295" s="832" t="s">
        <v>1552</v>
      </c>
      <c r="L295" s="835">
        <v>1200</v>
      </c>
      <c r="M295" s="835">
        <v>1200</v>
      </c>
      <c r="N295" s="832">
        <v>1</v>
      </c>
      <c r="O295" s="836">
        <v>1</v>
      </c>
      <c r="P295" s="835">
        <v>1200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1166</v>
      </c>
      <c r="C296" s="832" t="s">
        <v>1171</v>
      </c>
      <c r="D296" s="833" t="s">
        <v>1700</v>
      </c>
      <c r="E296" s="834" t="s">
        <v>1187</v>
      </c>
      <c r="F296" s="832" t="s">
        <v>1167</v>
      </c>
      <c r="G296" s="832" t="s">
        <v>1594</v>
      </c>
      <c r="H296" s="832" t="s">
        <v>567</v>
      </c>
      <c r="I296" s="832" t="s">
        <v>1595</v>
      </c>
      <c r="J296" s="832" t="s">
        <v>1596</v>
      </c>
      <c r="K296" s="832" t="s">
        <v>1597</v>
      </c>
      <c r="L296" s="835">
        <v>23.51</v>
      </c>
      <c r="M296" s="835">
        <v>23.51</v>
      </c>
      <c r="N296" s="832">
        <v>1</v>
      </c>
      <c r="O296" s="836">
        <v>1</v>
      </c>
      <c r="P296" s="835">
        <v>23.51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1166</v>
      </c>
      <c r="C297" s="832" t="s">
        <v>1171</v>
      </c>
      <c r="D297" s="833" t="s">
        <v>1700</v>
      </c>
      <c r="E297" s="834" t="s">
        <v>1187</v>
      </c>
      <c r="F297" s="832" t="s">
        <v>1167</v>
      </c>
      <c r="G297" s="832" t="s">
        <v>1359</v>
      </c>
      <c r="H297" s="832" t="s">
        <v>567</v>
      </c>
      <c r="I297" s="832" t="s">
        <v>1598</v>
      </c>
      <c r="J297" s="832" t="s">
        <v>1361</v>
      </c>
      <c r="K297" s="832" t="s">
        <v>1599</v>
      </c>
      <c r="L297" s="835">
        <v>80.319999999999993</v>
      </c>
      <c r="M297" s="835">
        <v>80.319999999999993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31</v>
      </c>
      <c r="B298" s="832" t="s">
        <v>1166</v>
      </c>
      <c r="C298" s="832" t="s">
        <v>1171</v>
      </c>
      <c r="D298" s="833" t="s">
        <v>1700</v>
      </c>
      <c r="E298" s="834" t="s">
        <v>1187</v>
      </c>
      <c r="F298" s="832" t="s">
        <v>1167</v>
      </c>
      <c r="G298" s="832" t="s">
        <v>1600</v>
      </c>
      <c r="H298" s="832" t="s">
        <v>567</v>
      </c>
      <c r="I298" s="832" t="s">
        <v>1601</v>
      </c>
      <c r="J298" s="832" t="s">
        <v>1602</v>
      </c>
      <c r="K298" s="832" t="s">
        <v>1603</v>
      </c>
      <c r="L298" s="835">
        <v>169.73</v>
      </c>
      <c r="M298" s="835">
        <v>169.73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31</v>
      </c>
      <c r="B299" s="832" t="s">
        <v>1166</v>
      </c>
      <c r="C299" s="832" t="s">
        <v>1171</v>
      </c>
      <c r="D299" s="833" t="s">
        <v>1700</v>
      </c>
      <c r="E299" s="834" t="s">
        <v>1187</v>
      </c>
      <c r="F299" s="832" t="s">
        <v>1167</v>
      </c>
      <c r="G299" s="832" t="s">
        <v>1363</v>
      </c>
      <c r="H299" s="832" t="s">
        <v>567</v>
      </c>
      <c r="I299" s="832" t="s">
        <v>1364</v>
      </c>
      <c r="J299" s="832" t="s">
        <v>1365</v>
      </c>
      <c r="K299" s="832" t="s">
        <v>1366</v>
      </c>
      <c r="L299" s="835">
        <v>0</v>
      </c>
      <c r="M299" s="835">
        <v>0</v>
      </c>
      <c r="N299" s="832">
        <v>3</v>
      </c>
      <c r="O299" s="836">
        <v>2</v>
      </c>
      <c r="P299" s="835">
        <v>0</v>
      </c>
      <c r="Q299" s="837"/>
      <c r="R299" s="832">
        <v>2</v>
      </c>
      <c r="S299" s="837">
        <v>0.66666666666666663</v>
      </c>
      <c r="T299" s="836">
        <v>1</v>
      </c>
      <c r="U299" s="838">
        <v>0.5</v>
      </c>
    </row>
    <row r="300" spans="1:21" ht="14.4" customHeight="1" x14ac:dyDescent="0.3">
      <c r="A300" s="831">
        <v>31</v>
      </c>
      <c r="B300" s="832" t="s">
        <v>1166</v>
      </c>
      <c r="C300" s="832" t="s">
        <v>1171</v>
      </c>
      <c r="D300" s="833" t="s">
        <v>1700</v>
      </c>
      <c r="E300" s="834" t="s">
        <v>1187</v>
      </c>
      <c r="F300" s="832" t="s">
        <v>1167</v>
      </c>
      <c r="G300" s="832" t="s">
        <v>1245</v>
      </c>
      <c r="H300" s="832" t="s">
        <v>567</v>
      </c>
      <c r="I300" s="832" t="s">
        <v>1246</v>
      </c>
      <c r="J300" s="832" t="s">
        <v>1247</v>
      </c>
      <c r="K300" s="832" t="s">
        <v>1248</v>
      </c>
      <c r="L300" s="835">
        <v>132.97999999999999</v>
      </c>
      <c r="M300" s="835">
        <v>265.95999999999998</v>
      </c>
      <c r="N300" s="832">
        <v>2</v>
      </c>
      <c r="O300" s="836">
        <v>0.5</v>
      </c>
      <c r="P300" s="835">
        <v>265.95999999999998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31</v>
      </c>
      <c r="B301" s="832" t="s">
        <v>1166</v>
      </c>
      <c r="C301" s="832" t="s">
        <v>1171</v>
      </c>
      <c r="D301" s="833" t="s">
        <v>1700</v>
      </c>
      <c r="E301" s="834" t="s">
        <v>1187</v>
      </c>
      <c r="F301" s="832" t="s">
        <v>1167</v>
      </c>
      <c r="G301" s="832" t="s">
        <v>1209</v>
      </c>
      <c r="H301" s="832" t="s">
        <v>603</v>
      </c>
      <c r="I301" s="832" t="s">
        <v>1013</v>
      </c>
      <c r="J301" s="832" t="s">
        <v>680</v>
      </c>
      <c r="K301" s="832" t="s">
        <v>1014</v>
      </c>
      <c r="L301" s="835">
        <v>736.33</v>
      </c>
      <c r="M301" s="835">
        <v>6626.9700000000012</v>
      </c>
      <c r="N301" s="832">
        <v>9</v>
      </c>
      <c r="O301" s="836">
        <v>3</v>
      </c>
      <c r="P301" s="835">
        <v>6626.9700000000012</v>
      </c>
      <c r="Q301" s="837">
        <v>1</v>
      </c>
      <c r="R301" s="832">
        <v>9</v>
      </c>
      <c r="S301" s="837">
        <v>1</v>
      </c>
      <c r="T301" s="836">
        <v>3</v>
      </c>
      <c r="U301" s="838">
        <v>1</v>
      </c>
    </row>
    <row r="302" spans="1:21" ht="14.4" customHeight="1" x14ac:dyDescent="0.3">
      <c r="A302" s="831">
        <v>31</v>
      </c>
      <c r="B302" s="832" t="s">
        <v>1166</v>
      </c>
      <c r="C302" s="832" t="s">
        <v>1171</v>
      </c>
      <c r="D302" s="833" t="s">
        <v>1700</v>
      </c>
      <c r="E302" s="834" t="s">
        <v>1187</v>
      </c>
      <c r="F302" s="832" t="s">
        <v>1167</v>
      </c>
      <c r="G302" s="832" t="s">
        <v>1209</v>
      </c>
      <c r="H302" s="832" t="s">
        <v>603</v>
      </c>
      <c r="I302" s="832" t="s">
        <v>1015</v>
      </c>
      <c r="J302" s="832" t="s">
        <v>680</v>
      </c>
      <c r="K302" s="832" t="s">
        <v>1016</v>
      </c>
      <c r="L302" s="835">
        <v>490.89</v>
      </c>
      <c r="M302" s="835">
        <v>1472.67</v>
      </c>
      <c r="N302" s="832">
        <v>3</v>
      </c>
      <c r="O302" s="836">
        <v>1.5</v>
      </c>
      <c r="P302" s="835">
        <v>981.78</v>
      </c>
      <c r="Q302" s="837">
        <v>0.66666666666666663</v>
      </c>
      <c r="R302" s="832">
        <v>2</v>
      </c>
      <c r="S302" s="837">
        <v>0.66666666666666663</v>
      </c>
      <c r="T302" s="836">
        <v>1</v>
      </c>
      <c r="U302" s="838">
        <v>0.66666666666666663</v>
      </c>
    </row>
    <row r="303" spans="1:21" ht="14.4" customHeight="1" x14ac:dyDescent="0.3">
      <c r="A303" s="831">
        <v>31</v>
      </c>
      <c r="B303" s="832" t="s">
        <v>1166</v>
      </c>
      <c r="C303" s="832" t="s">
        <v>1171</v>
      </c>
      <c r="D303" s="833" t="s">
        <v>1700</v>
      </c>
      <c r="E303" s="834" t="s">
        <v>1187</v>
      </c>
      <c r="F303" s="832" t="s">
        <v>1167</v>
      </c>
      <c r="G303" s="832" t="s">
        <v>1209</v>
      </c>
      <c r="H303" s="832" t="s">
        <v>603</v>
      </c>
      <c r="I303" s="832" t="s">
        <v>1252</v>
      </c>
      <c r="J303" s="832" t="s">
        <v>680</v>
      </c>
      <c r="K303" s="832" t="s">
        <v>1253</v>
      </c>
      <c r="L303" s="835">
        <v>923.74</v>
      </c>
      <c r="M303" s="835">
        <v>5542.4400000000005</v>
      </c>
      <c r="N303" s="832">
        <v>6</v>
      </c>
      <c r="O303" s="836">
        <v>2.5</v>
      </c>
      <c r="P303" s="835">
        <v>5542.4400000000005</v>
      </c>
      <c r="Q303" s="837">
        <v>1</v>
      </c>
      <c r="R303" s="832">
        <v>6</v>
      </c>
      <c r="S303" s="837">
        <v>1</v>
      </c>
      <c r="T303" s="836">
        <v>2.5</v>
      </c>
      <c r="U303" s="838">
        <v>1</v>
      </c>
    </row>
    <row r="304" spans="1:21" ht="14.4" customHeight="1" x14ac:dyDescent="0.3">
      <c r="A304" s="831">
        <v>31</v>
      </c>
      <c r="B304" s="832" t="s">
        <v>1166</v>
      </c>
      <c r="C304" s="832" t="s">
        <v>1171</v>
      </c>
      <c r="D304" s="833" t="s">
        <v>1700</v>
      </c>
      <c r="E304" s="834" t="s">
        <v>1187</v>
      </c>
      <c r="F304" s="832" t="s">
        <v>1167</v>
      </c>
      <c r="G304" s="832" t="s">
        <v>1604</v>
      </c>
      <c r="H304" s="832" t="s">
        <v>567</v>
      </c>
      <c r="I304" s="832" t="s">
        <v>1605</v>
      </c>
      <c r="J304" s="832" t="s">
        <v>1606</v>
      </c>
      <c r="K304" s="832" t="s">
        <v>1607</v>
      </c>
      <c r="L304" s="835">
        <v>57.28</v>
      </c>
      <c r="M304" s="835">
        <v>57.28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31</v>
      </c>
      <c r="B305" s="832" t="s">
        <v>1166</v>
      </c>
      <c r="C305" s="832" t="s">
        <v>1171</v>
      </c>
      <c r="D305" s="833" t="s">
        <v>1700</v>
      </c>
      <c r="E305" s="834" t="s">
        <v>1187</v>
      </c>
      <c r="F305" s="832" t="s">
        <v>1167</v>
      </c>
      <c r="G305" s="832" t="s">
        <v>1312</v>
      </c>
      <c r="H305" s="832" t="s">
        <v>567</v>
      </c>
      <c r="I305" s="832" t="s">
        <v>1420</v>
      </c>
      <c r="J305" s="832" t="s">
        <v>614</v>
      </c>
      <c r="K305" s="832" t="s">
        <v>1421</v>
      </c>
      <c r="L305" s="835">
        <v>17.62</v>
      </c>
      <c r="M305" s="835">
        <v>17.62</v>
      </c>
      <c r="N305" s="832">
        <v>1</v>
      </c>
      <c r="O305" s="836">
        <v>1</v>
      </c>
      <c r="P305" s="835">
        <v>17.62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31</v>
      </c>
      <c r="B306" s="832" t="s">
        <v>1166</v>
      </c>
      <c r="C306" s="832" t="s">
        <v>1171</v>
      </c>
      <c r="D306" s="833" t="s">
        <v>1700</v>
      </c>
      <c r="E306" s="834" t="s">
        <v>1187</v>
      </c>
      <c r="F306" s="832" t="s">
        <v>1167</v>
      </c>
      <c r="G306" s="832" t="s">
        <v>1312</v>
      </c>
      <c r="H306" s="832" t="s">
        <v>567</v>
      </c>
      <c r="I306" s="832" t="s">
        <v>1313</v>
      </c>
      <c r="J306" s="832" t="s">
        <v>614</v>
      </c>
      <c r="K306" s="832" t="s">
        <v>1314</v>
      </c>
      <c r="L306" s="835">
        <v>35.25</v>
      </c>
      <c r="M306" s="835">
        <v>70.5</v>
      </c>
      <c r="N306" s="832">
        <v>2</v>
      </c>
      <c r="O306" s="836">
        <v>1.5</v>
      </c>
      <c r="P306" s="835">
        <v>35.25</v>
      </c>
      <c r="Q306" s="837">
        <v>0.5</v>
      </c>
      <c r="R306" s="832">
        <v>1</v>
      </c>
      <c r="S306" s="837">
        <v>0.5</v>
      </c>
      <c r="T306" s="836">
        <v>1</v>
      </c>
      <c r="U306" s="838">
        <v>0.66666666666666663</v>
      </c>
    </row>
    <row r="307" spans="1:21" ht="14.4" customHeight="1" x14ac:dyDescent="0.3">
      <c r="A307" s="831">
        <v>31</v>
      </c>
      <c r="B307" s="832" t="s">
        <v>1166</v>
      </c>
      <c r="C307" s="832" t="s">
        <v>1171</v>
      </c>
      <c r="D307" s="833" t="s">
        <v>1700</v>
      </c>
      <c r="E307" s="834" t="s">
        <v>1187</v>
      </c>
      <c r="F307" s="832" t="s">
        <v>1167</v>
      </c>
      <c r="G307" s="832" t="s">
        <v>1200</v>
      </c>
      <c r="H307" s="832" t="s">
        <v>603</v>
      </c>
      <c r="I307" s="832" t="s">
        <v>1087</v>
      </c>
      <c r="J307" s="832" t="s">
        <v>747</v>
      </c>
      <c r="K307" s="832" t="s">
        <v>749</v>
      </c>
      <c r="L307" s="835">
        <v>0</v>
      </c>
      <c r="M307" s="835">
        <v>0</v>
      </c>
      <c r="N307" s="832">
        <v>33</v>
      </c>
      <c r="O307" s="836">
        <v>15</v>
      </c>
      <c r="P307" s="835">
        <v>0</v>
      </c>
      <c r="Q307" s="837"/>
      <c r="R307" s="832">
        <v>19</v>
      </c>
      <c r="S307" s="837">
        <v>0.5757575757575758</v>
      </c>
      <c r="T307" s="836">
        <v>8.5</v>
      </c>
      <c r="U307" s="838">
        <v>0.56666666666666665</v>
      </c>
    </row>
    <row r="308" spans="1:21" ht="14.4" customHeight="1" x14ac:dyDescent="0.3">
      <c r="A308" s="831">
        <v>31</v>
      </c>
      <c r="B308" s="832" t="s">
        <v>1166</v>
      </c>
      <c r="C308" s="832" t="s">
        <v>1171</v>
      </c>
      <c r="D308" s="833" t="s">
        <v>1700</v>
      </c>
      <c r="E308" s="834" t="s">
        <v>1187</v>
      </c>
      <c r="F308" s="832" t="s">
        <v>1167</v>
      </c>
      <c r="G308" s="832" t="s">
        <v>1197</v>
      </c>
      <c r="H308" s="832" t="s">
        <v>567</v>
      </c>
      <c r="I308" s="832" t="s">
        <v>1198</v>
      </c>
      <c r="J308" s="832" t="s">
        <v>843</v>
      </c>
      <c r="K308" s="832" t="s">
        <v>1199</v>
      </c>
      <c r="L308" s="835">
        <v>219.37</v>
      </c>
      <c r="M308" s="835">
        <v>658.11</v>
      </c>
      <c r="N308" s="832">
        <v>3</v>
      </c>
      <c r="O308" s="836">
        <v>2</v>
      </c>
      <c r="P308" s="835">
        <v>438.74</v>
      </c>
      <c r="Q308" s="837">
        <v>0.66666666666666663</v>
      </c>
      <c r="R308" s="832">
        <v>2</v>
      </c>
      <c r="S308" s="837">
        <v>0.66666666666666663</v>
      </c>
      <c r="T308" s="836">
        <v>1</v>
      </c>
      <c r="U308" s="838">
        <v>0.5</v>
      </c>
    </row>
    <row r="309" spans="1:21" ht="14.4" customHeight="1" x14ac:dyDescent="0.3">
      <c r="A309" s="831">
        <v>31</v>
      </c>
      <c r="B309" s="832" t="s">
        <v>1166</v>
      </c>
      <c r="C309" s="832" t="s">
        <v>1171</v>
      </c>
      <c r="D309" s="833" t="s">
        <v>1700</v>
      </c>
      <c r="E309" s="834" t="s">
        <v>1187</v>
      </c>
      <c r="F309" s="832" t="s">
        <v>1167</v>
      </c>
      <c r="G309" s="832" t="s">
        <v>1266</v>
      </c>
      <c r="H309" s="832" t="s">
        <v>567</v>
      </c>
      <c r="I309" s="832" t="s">
        <v>1267</v>
      </c>
      <c r="J309" s="832" t="s">
        <v>595</v>
      </c>
      <c r="K309" s="832" t="s">
        <v>1268</v>
      </c>
      <c r="L309" s="835">
        <v>0</v>
      </c>
      <c r="M309" s="835">
        <v>0</v>
      </c>
      <c r="N309" s="832">
        <v>3</v>
      </c>
      <c r="O309" s="836">
        <v>1.5</v>
      </c>
      <c r="P309" s="835">
        <v>0</v>
      </c>
      <c r="Q309" s="837"/>
      <c r="R309" s="832">
        <v>1</v>
      </c>
      <c r="S309" s="837">
        <v>0.33333333333333331</v>
      </c>
      <c r="T309" s="836">
        <v>0.5</v>
      </c>
      <c r="U309" s="838">
        <v>0.33333333333333331</v>
      </c>
    </row>
    <row r="310" spans="1:21" ht="14.4" customHeight="1" x14ac:dyDescent="0.3">
      <c r="A310" s="831">
        <v>31</v>
      </c>
      <c r="B310" s="832" t="s">
        <v>1166</v>
      </c>
      <c r="C310" s="832" t="s">
        <v>1171</v>
      </c>
      <c r="D310" s="833" t="s">
        <v>1700</v>
      </c>
      <c r="E310" s="834" t="s">
        <v>1187</v>
      </c>
      <c r="F310" s="832" t="s">
        <v>1168</v>
      </c>
      <c r="G310" s="832" t="s">
        <v>1269</v>
      </c>
      <c r="H310" s="832" t="s">
        <v>567</v>
      </c>
      <c r="I310" s="832" t="s">
        <v>1270</v>
      </c>
      <c r="J310" s="832" t="s">
        <v>1271</v>
      </c>
      <c r="K310" s="832" t="s">
        <v>1272</v>
      </c>
      <c r="L310" s="835">
        <v>35.130000000000003</v>
      </c>
      <c r="M310" s="835">
        <v>1124.1600000000001</v>
      </c>
      <c r="N310" s="832">
        <v>32</v>
      </c>
      <c r="O310" s="836">
        <v>16</v>
      </c>
      <c r="P310" s="835">
        <v>1053.9000000000001</v>
      </c>
      <c r="Q310" s="837">
        <v>0.9375</v>
      </c>
      <c r="R310" s="832">
        <v>30</v>
      </c>
      <c r="S310" s="837">
        <v>0.9375</v>
      </c>
      <c r="T310" s="836">
        <v>15</v>
      </c>
      <c r="U310" s="838">
        <v>0.9375</v>
      </c>
    </row>
    <row r="311" spans="1:21" ht="14.4" customHeight="1" x14ac:dyDescent="0.3">
      <c r="A311" s="831">
        <v>31</v>
      </c>
      <c r="B311" s="832" t="s">
        <v>1166</v>
      </c>
      <c r="C311" s="832" t="s">
        <v>1171</v>
      </c>
      <c r="D311" s="833" t="s">
        <v>1700</v>
      </c>
      <c r="E311" s="834" t="s">
        <v>1187</v>
      </c>
      <c r="F311" s="832" t="s">
        <v>1168</v>
      </c>
      <c r="G311" s="832" t="s">
        <v>1193</v>
      </c>
      <c r="H311" s="832" t="s">
        <v>567</v>
      </c>
      <c r="I311" s="832" t="s">
        <v>1453</v>
      </c>
      <c r="J311" s="832" t="s">
        <v>1454</v>
      </c>
      <c r="K311" s="832" t="s">
        <v>1455</v>
      </c>
      <c r="L311" s="835">
        <v>492.18</v>
      </c>
      <c r="M311" s="835">
        <v>492.18</v>
      </c>
      <c r="N311" s="832">
        <v>1</v>
      </c>
      <c r="O311" s="836">
        <v>1</v>
      </c>
      <c r="P311" s="835">
        <v>492.18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1166</v>
      </c>
      <c r="C312" s="832" t="s">
        <v>1171</v>
      </c>
      <c r="D312" s="833" t="s">
        <v>1700</v>
      </c>
      <c r="E312" s="834" t="s">
        <v>1187</v>
      </c>
      <c r="F312" s="832" t="s">
        <v>1168</v>
      </c>
      <c r="G312" s="832" t="s">
        <v>1231</v>
      </c>
      <c r="H312" s="832" t="s">
        <v>567</v>
      </c>
      <c r="I312" s="832" t="s">
        <v>1352</v>
      </c>
      <c r="J312" s="832" t="s">
        <v>1353</v>
      </c>
      <c r="K312" s="832" t="s">
        <v>1354</v>
      </c>
      <c r="L312" s="835">
        <v>260</v>
      </c>
      <c r="M312" s="835">
        <v>780</v>
      </c>
      <c r="N312" s="832">
        <v>3</v>
      </c>
      <c r="O312" s="836">
        <v>2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31</v>
      </c>
      <c r="B313" s="832" t="s">
        <v>1166</v>
      </c>
      <c r="C313" s="832" t="s">
        <v>1171</v>
      </c>
      <c r="D313" s="833" t="s">
        <v>1700</v>
      </c>
      <c r="E313" s="834" t="s">
        <v>1187</v>
      </c>
      <c r="F313" s="832" t="s">
        <v>1168</v>
      </c>
      <c r="G313" s="832" t="s">
        <v>1231</v>
      </c>
      <c r="H313" s="832" t="s">
        <v>567</v>
      </c>
      <c r="I313" s="832" t="s">
        <v>1232</v>
      </c>
      <c r="J313" s="832" t="s">
        <v>1233</v>
      </c>
      <c r="K313" s="832" t="s">
        <v>1234</v>
      </c>
      <c r="L313" s="835">
        <v>200</v>
      </c>
      <c r="M313" s="835">
        <v>400</v>
      </c>
      <c r="N313" s="832">
        <v>2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31</v>
      </c>
      <c r="B314" s="832" t="s">
        <v>1166</v>
      </c>
      <c r="C314" s="832" t="s">
        <v>1171</v>
      </c>
      <c r="D314" s="833" t="s">
        <v>1700</v>
      </c>
      <c r="E314" s="834" t="s">
        <v>1188</v>
      </c>
      <c r="F314" s="832" t="s">
        <v>1167</v>
      </c>
      <c r="G314" s="832" t="s">
        <v>1608</v>
      </c>
      <c r="H314" s="832" t="s">
        <v>567</v>
      </c>
      <c r="I314" s="832" t="s">
        <v>1609</v>
      </c>
      <c r="J314" s="832" t="s">
        <v>645</v>
      </c>
      <c r="K314" s="832" t="s">
        <v>1610</v>
      </c>
      <c r="L314" s="835">
        <v>37.61</v>
      </c>
      <c r="M314" s="835">
        <v>37.61</v>
      </c>
      <c r="N314" s="832">
        <v>1</v>
      </c>
      <c r="O314" s="836">
        <v>1</v>
      </c>
      <c r="P314" s="835">
        <v>37.61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1166</v>
      </c>
      <c r="C315" s="832" t="s">
        <v>1171</v>
      </c>
      <c r="D315" s="833" t="s">
        <v>1700</v>
      </c>
      <c r="E315" s="834" t="s">
        <v>1188</v>
      </c>
      <c r="F315" s="832" t="s">
        <v>1167</v>
      </c>
      <c r="G315" s="832" t="s">
        <v>1242</v>
      </c>
      <c r="H315" s="832" t="s">
        <v>567</v>
      </c>
      <c r="I315" s="832" t="s">
        <v>1243</v>
      </c>
      <c r="J315" s="832" t="s">
        <v>831</v>
      </c>
      <c r="K315" s="832" t="s">
        <v>1244</v>
      </c>
      <c r="L315" s="835">
        <v>48.09</v>
      </c>
      <c r="M315" s="835">
        <v>480.90000000000003</v>
      </c>
      <c r="N315" s="832">
        <v>10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31</v>
      </c>
      <c r="B316" s="832" t="s">
        <v>1166</v>
      </c>
      <c r="C316" s="832" t="s">
        <v>1171</v>
      </c>
      <c r="D316" s="833" t="s">
        <v>1700</v>
      </c>
      <c r="E316" s="834" t="s">
        <v>1188</v>
      </c>
      <c r="F316" s="832" t="s">
        <v>1167</v>
      </c>
      <c r="G316" s="832" t="s">
        <v>1245</v>
      </c>
      <c r="H316" s="832" t="s">
        <v>567</v>
      </c>
      <c r="I316" s="832" t="s">
        <v>1246</v>
      </c>
      <c r="J316" s="832" t="s">
        <v>1247</v>
      </c>
      <c r="K316" s="832" t="s">
        <v>1248</v>
      </c>
      <c r="L316" s="835">
        <v>132.97999999999999</v>
      </c>
      <c r="M316" s="835">
        <v>265.95999999999998</v>
      </c>
      <c r="N316" s="832">
        <v>2</v>
      </c>
      <c r="O316" s="836">
        <v>1</v>
      </c>
      <c r="P316" s="835">
        <v>265.95999999999998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31</v>
      </c>
      <c r="B317" s="832" t="s">
        <v>1166</v>
      </c>
      <c r="C317" s="832" t="s">
        <v>1171</v>
      </c>
      <c r="D317" s="833" t="s">
        <v>1700</v>
      </c>
      <c r="E317" s="834" t="s">
        <v>1188</v>
      </c>
      <c r="F317" s="832" t="s">
        <v>1167</v>
      </c>
      <c r="G317" s="832" t="s">
        <v>1209</v>
      </c>
      <c r="H317" s="832" t="s">
        <v>603</v>
      </c>
      <c r="I317" s="832" t="s">
        <v>1306</v>
      </c>
      <c r="J317" s="832" t="s">
        <v>1250</v>
      </c>
      <c r="K317" s="832" t="s">
        <v>1307</v>
      </c>
      <c r="L317" s="835">
        <v>1385.62</v>
      </c>
      <c r="M317" s="835">
        <v>8313.7199999999993</v>
      </c>
      <c r="N317" s="832">
        <v>6</v>
      </c>
      <c r="O317" s="836">
        <v>3</v>
      </c>
      <c r="P317" s="835">
        <v>8313.7199999999993</v>
      </c>
      <c r="Q317" s="837">
        <v>1</v>
      </c>
      <c r="R317" s="832">
        <v>6</v>
      </c>
      <c r="S317" s="837">
        <v>1</v>
      </c>
      <c r="T317" s="836">
        <v>3</v>
      </c>
      <c r="U317" s="838">
        <v>1</v>
      </c>
    </row>
    <row r="318" spans="1:21" ht="14.4" customHeight="1" x14ac:dyDescent="0.3">
      <c r="A318" s="831">
        <v>31</v>
      </c>
      <c r="B318" s="832" t="s">
        <v>1166</v>
      </c>
      <c r="C318" s="832" t="s">
        <v>1171</v>
      </c>
      <c r="D318" s="833" t="s">
        <v>1700</v>
      </c>
      <c r="E318" s="834" t="s">
        <v>1188</v>
      </c>
      <c r="F318" s="832" t="s">
        <v>1167</v>
      </c>
      <c r="G318" s="832" t="s">
        <v>1209</v>
      </c>
      <c r="H318" s="832" t="s">
        <v>603</v>
      </c>
      <c r="I318" s="832" t="s">
        <v>1013</v>
      </c>
      <c r="J318" s="832" t="s">
        <v>680</v>
      </c>
      <c r="K318" s="832" t="s">
        <v>1014</v>
      </c>
      <c r="L318" s="835">
        <v>736.33</v>
      </c>
      <c r="M318" s="835">
        <v>6626.97</v>
      </c>
      <c r="N318" s="832">
        <v>9</v>
      </c>
      <c r="O318" s="836">
        <v>4.5</v>
      </c>
      <c r="P318" s="835">
        <v>3681.65</v>
      </c>
      <c r="Q318" s="837">
        <v>0.55555555555555558</v>
      </c>
      <c r="R318" s="832">
        <v>5</v>
      </c>
      <c r="S318" s="837">
        <v>0.55555555555555558</v>
      </c>
      <c r="T318" s="836">
        <v>2.5</v>
      </c>
      <c r="U318" s="838">
        <v>0.55555555555555558</v>
      </c>
    </row>
    <row r="319" spans="1:21" ht="14.4" customHeight="1" x14ac:dyDescent="0.3">
      <c r="A319" s="831">
        <v>31</v>
      </c>
      <c r="B319" s="832" t="s">
        <v>1166</v>
      </c>
      <c r="C319" s="832" t="s">
        <v>1171</v>
      </c>
      <c r="D319" s="833" t="s">
        <v>1700</v>
      </c>
      <c r="E319" s="834" t="s">
        <v>1188</v>
      </c>
      <c r="F319" s="832" t="s">
        <v>1167</v>
      </c>
      <c r="G319" s="832" t="s">
        <v>1209</v>
      </c>
      <c r="H319" s="832" t="s">
        <v>603</v>
      </c>
      <c r="I319" s="832" t="s">
        <v>1015</v>
      </c>
      <c r="J319" s="832" t="s">
        <v>680</v>
      </c>
      <c r="K319" s="832" t="s">
        <v>1016</v>
      </c>
      <c r="L319" s="835">
        <v>490.89</v>
      </c>
      <c r="M319" s="835">
        <v>3436.2299999999996</v>
      </c>
      <c r="N319" s="832">
        <v>7</v>
      </c>
      <c r="O319" s="836">
        <v>5</v>
      </c>
      <c r="P319" s="835">
        <v>2945.3399999999997</v>
      </c>
      <c r="Q319" s="837">
        <v>0.85714285714285721</v>
      </c>
      <c r="R319" s="832">
        <v>6</v>
      </c>
      <c r="S319" s="837">
        <v>0.8571428571428571</v>
      </c>
      <c r="T319" s="836">
        <v>4</v>
      </c>
      <c r="U319" s="838">
        <v>0.8</v>
      </c>
    </row>
    <row r="320" spans="1:21" ht="14.4" customHeight="1" x14ac:dyDescent="0.3">
      <c r="A320" s="831">
        <v>31</v>
      </c>
      <c r="B320" s="832" t="s">
        <v>1166</v>
      </c>
      <c r="C320" s="832" t="s">
        <v>1171</v>
      </c>
      <c r="D320" s="833" t="s">
        <v>1700</v>
      </c>
      <c r="E320" s="834" t="s">
        <v>1188</v>
      </c>
      <c r="F320" s="832" t="s">
        <v>1167</v>
      </c>
      <c r="G320" s="832" t="s">
        <v>1209</v>
      </c>
      <c r="H320" s="832" t="s">
        <v>603</v>
      </c>
      <c r="I320" s="832" t="s">
        <v>1252</v>
      </c>
      <c r="J320" s="832" t="s">
        <v>680</v>
      </c>
      <c r="K320" s="832" t="s">
        <v>1253</v>
      </c>
      <c r="L320" s="835">
        <v>923.74</v>
      </c>
      <c r="M320" s="835">
        <v>5542.4400000000005</v>
      </c>
      <c r="N320" s="832">
        <v>6</v>
      </c>
      <c r="O320" s="836">
        <v>3</v>
      </c>
      <c r="P320" s="835">
        <v>5542.4400000000005</v>
      </c>
      <c r="Q320" s="837">
        <v>1</v>
      </c>
      <c r="R320" s="832">
        <v>6</v>
      </c>
      <c r="S320" s="837">
        <v>1</v>
      </c>
      <c r="T320" s="836">
        <v>3</v>
      </c>
      <c r="U320" s="838">
        <v>1</v>
      </c>
    </row>
    <row r="321" spans="1:21" ht="14.4" customHeight="1" x14ac:dyDescent="0.3">
      <c r="A321" s="831">
        <v>31</v>
      </c>
      <c r="B321" s="832" t="s">
        <v>1166</v>
      </c>
      <c r="C321" s="832" t="s">
        <v>1171</v>
      </c>
      <c r="D321" s="833" t="s">
        <v>1700</v>
      </c>
      <c r="E321" s="834" t="s">
        <v>1188</v>
      </c>
      <c r="F321" s="832" t="s">
        <v>1167</v>
      </c>
      <c r="G321" s="832" t="s">
        <v>1200</v>
      </c>
      <c r="H321" s="832" t="s">
        <v>603</v>
      </c>
      <c r="I321" s="832" t="s">
        <v>1087</v>
      </c>
      <c r="J321" s="832" t="s">
        <v>747</v>
      </c>
      <c r="K321" s="832" t="s">
        <v>749</v>
      </c>
      <c r="L321" s="835">
        <v>0</v>
      </c>
      <c r="M321" s="835">
        <v>0</v>
      </c>
      <c r="N321" s="832">
        <v>6</v>
      </c>
      <c r="O321" s="836">
        <v>3.5</v>
      </c>
      <c r="P321" s="835">
        <v>0</v>
      </c>
      <c r="Q321" s="837"/>
      <c r="R321" s="832">
        <v>5</v>
      </c>
      <c r="S321" s="837">
        <v>0.83333333333333337</v>
      </c>
      <c r="T321" s="836">
        <v>2.5</v>
      </c>
      <c r="U321" s="838">
        <v>0.7142857142857143</v>
      </c>
    </row>
    <row r="322" spans="1:21" ht="14.4" customHeight="1" x14ac:dyDescent="0.3">
      <c r="A322" s="831">
        <v>31</v>
      </c>
      <c r="B322" s="832" t="s">
        <v>1166</v>
      </c>
      <c r="C322" s="832" t="s">
        <v>1171</v>
      </c>
      <c r="D322" s="833" t="s">
        <v>1700</v>
      </c>
      <c r="E322" s="834" t="s">
        <v>1188</v>
      </c>
      <c r="F322" s="832" t="s">
        <v>1167</v>
      </c>
      <c r="G322" s="832" t="s">
        <v>1315</v>
      </c>
      <c r="H322" s="832" t="s">
        <v>567</v>
      </c>
      <c r="I322" s="832" t="s">
        <v>1611</v>
      </c>
      <c r="J322" s="832" t="s">
        <v>1612</v>
      </c>
      <c r="K322" s="832" t="s">
        <v>1318</v>
      </c>
      <c r="L322" s="835">
        <v>177.92</v>
      </c>
      <c r="M322" s="835">
        <v>177.92</v>
      </c>
      <c r="N322" s="832">
        <v>1</v>
      </c>
      <c r="O322" s="836">
        <v>1</v>
      </c>
      <c r="P322" s="835">
        <v>177.92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31</v>
      </c>
      <c r="B323" s="832" t="s">
        <v>1166</v>
      </c>
      <c r="C323" s="832" t="s">
        <v>1171</v>
      </c>
      <c r="D323" s="833" t="s">
        <v>1700</v>
      </c>
      <c r="E323" s="834" t="s">
        <v>1188</v>
      </c>
      <c r="F323" s="832" t="s">
        <v>1167</v>
      </c>
      <c r="G323" s="832" t="s">
        <v>1262</v>
      </c>
      <c r="H323" s="832" t="s">
        <v>567</v>
      </c>
      <c r="I323" s="832" t="s">
        <v>1589</v>
      </c>
      <c r="J323" s="832" t="s">
        <v>797</v>
      </c>
      <c r="K323" s="832" t="s">
        <v>1590</v>
      </c>
      <c r="L323" s="835">
        <v>16.77</v>
      </c>
      <c r="M323" s="835">
        <v>16.77</v>
      </c>
      <c r="N323" s="832">
        <v>1</v>
      </c>
      <c r="O323" s="836">
        <v>1</v>
      </c>
      <c r="P323" s="835">
        <v>16.77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31</v>
      </c>
      <c r="B324" s="832" t="s">
        <v>1166</v>
      </c>
      <c r="C324" s="832" t="s">
        <v>1171</v>
      </c>
      <c r="D324" s="833" t="s">
        <v>1700</v>
      </c>
      <c r="E324" s="834" t="s">
        <v>1188</v>
      </c>
      <c r="F324" s="832" t="s">
        <v>1168</v>
      </c>
      <c r="G324" s="832" t="s">
        <v>1193</v>
      </c>
      <c r="H324" s="832" t="s">
        <v>567</v>
      </c>
      <c r="I324" s="832" t="s">
        <v>1500</v>
      </c>
      <c r="J324" s="832" t="s">
        <v>1501</v>
      </c>
      <c r="K324" s="832" t="s">
        <v>1502</v>
      </c>
      <c r="L324" s="835">
        <v>2296.87</v>
      </c>
      <c r="M324" s="835">
        <v>2296.87</v>
      </c>
      <c r="N324" s="832">
        <v>1</v>
      </c>
      <c r="O324" s="836">
        <v>1</v>
      </c>
      <c r="P324" s="835">
        <v>2296.87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31</v>
      </c>
      <c r="B325" s="832" t="s">
        <v>1166</v>
      </c>
      <c r="C325" s="832" t="s">
        <v>1171</v>
      </c>
      <c r="D325" s="833" t="s">
        <v>1700</v>
      </c>
      <c r="E325" s="834" t="s">
        <v>1188</v>
      </c>
      <c r="F325" s="832" t="s">
        <v>1168</v>
      </c>
      <c r="G325" s="832" t="s">
        <v>1193</v>
      </c>
      <c r="H325" s="832" t="s">
        <v>567</v>
      </c>
      <c r="I325" s="832" t="s">
        <v>1335</v>
      </c>
      <c r="J325" s="832" t="s">
        <v>1336</v>
      </c>
      <c r="K325" s="832" t="s">
        <v>1337</v>
      </c>
      <c r="L325" s="835">
        <v>245.43</v>
      </c>
      <c r="M325" s="835">
        <v>490.86</v>
      </c>
      <c r="N325" s="832">
        <v>2</v>
      </c>
      <c r="O325" s="836">
        <v>2</v>
      </c>
      <c r="P325" s="835">
        <v>490.86</v>
      </c>
      <c r="Q325" s="837">
        <v>1</v>
      </c>
      <c r="R325" s="832">
        <v>2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31</v>
      </c>
      <c r="B326" s="832" t="s">
        <v>1166</v>
      </c>
      <c r="C326" s="832" t="s">
        <v>1171</v>
      </c>
      <c r="D326" s="833" t="s">
        <v>1700</v>
      </c>
      <c r="E326" s="834" t="s">
        <v>1188</v>
      </c>
      <c r="F326" s="832" t="s">
        <v>1168</v>
      </c>
      <c r="G326" s="832" t="s">
        <v>1193</v>
      </c>
      <c r="H326" s="832" t="s">
        <v>567</v>
      </c>
      <c r="I326" s="832" t="s">
        <v>1338</v>
      </c>
      <c r="J326" s="832" t="s">
        <v>1339</v>
      </c>
      <c r="K326" s="832" t="s">
        <v>1340</v>
      </c>
      <c r="L326" s="835">
        <v>1575</v>
      </c>
      <c r="M326" s="835">
        <v>6300</v>
      </c>
      <c r="N326" s="832">
        <v>4</v>
      </c>
      <c r="O326" s="836">
        <v>4</v>
      </c>
      <c r="P326" s="835">
        <v>4725</v>
      </c>
      <c r="Q326" s="837">
        <v>0.75</v>
      </c>
      <c r="R326" s="832">
        <v>3</v>
      </c>
      <c r="S326" s="837">
        <v>0.75</v>
      </c>
      <c r="T326" s="836">
        <v>3</v>
      </c>
      <c r="U326" s="838">
        <v>0.75</v>
      </c>
    </row>
    <row r="327" spans="1:21" ht="14.4" customHeight="1" x14ac:dyDescent="0.3">
      <c r="A327" s="831">
        <v>31</v>
      </c>
      <c r="B327" s="832" t="s">
        <v>1166</v>
      </c>
      <c r="C327" s="832" t="s">
        <v>1171</v>
      </c>
      <c r="D327" s="833" t="s">
        <v>1700</v>
      </c>
      <c r="E327" s="834" t="s">
        <v>1188</v>
      </c>
      <c r="F327" s="832" t="s">
        <v>1168</v>
      </c>
      <c r="G327" s="832" t="s">
        <v>1193</v>
      </c>
      <c r="H327" s="832" t="s">
        <v>567</v>
      </c>
      <c r="I327" s="832" t="s">
        <v>1282</v>
      </c>
      <c r="J327" s="832" t="s">
        <v>1283</v>
      </c>
      <c r="K327" s="832" t="s">
        <v>1284</v>
      </c>
      <c r="L327" s="835">
        <v>971.25</v>
      </c>
      <c r="M327" s="835">
        <v>1942.5</v>
      </c>
      <c r="N327" s="832">
        <v>2</v>
      </c>
      <c r="O327" s="836">
        <v>2</v>
      </c>
      <c r="P327" s="835">
        <v>1942.5</v>
      </c>
      <c r="Q327" s="837">
        <v>1</v>
      </c>
      <c r="R327" s="832">
        <v>2</v>
      </c>
      <c r="S327" s="837">
        <v>1</v>
      </c>
      <c r="T327" s="836">
        <v>2</v>
      </c>
      <c r="U327" s="838">
        <v>1</v>
      </c>
    </row>
    <row r="328" spans="1:21" ht="14.4" customHeight="1" x14ac:dyDescent="0.3">
      <c r="A328" s="831">
        <v>31</v>
      </c>
      <c r="B328" s="832" t="s">
        <v>1166</v>
      </c>
      <c r="C328" s="832" t="s">
        <v>1171</v>
      </c>
      <c r="D328" s="833" t="s">
        <v>1700</v>
      </c>
      <c r="E328" s="834" t="s">
        <v>1188</v>
      </c>
      <c r="F328" s="832" t="s">
        <v>1168</v>
      </c>
      <c r="G328" s="832" t="s">
        <v>1193</v>
      </c>
      <c r="H328" s="832" t="s">
        <v>567</v>
      </c>
      <c r="I328" s="832" t="s">
        <v>1344</v>
      </c>
      <c r="J328" s="832" t="s">
        <v>1345</v>
      </c>
      <c r="K328" s="832" t="s">
        <v>1346</v>
      </c>
      <c r="L328" s="835">
        <v>350</v>
      </c>
      <c r="M328" s="835">
        <v>350</v>
      </c>
      <c r="N328" s="832">
        <v>1</v>
      </c>
      <c r="O328" s="836">
        <v>1</v>
      </c>
      <c r="P328" s="835">
        <v>350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31</v>
      </c>
      <c r="B329" s="832" t="s">
        <v>1166</v>
      </c>
      <c r="C329" s="832" t="s">
        <v>1171</v>
      </c>
      <c r="D329" s="833" t="s">
        <v>1700</v>
      </c>
      <c r="E329" s="834" t="s">
        <v>1188</v>
      </c>
      <c r="F329" s="832" t="s">
        <v>1168</v>
      </c>
      <c r="G329" s="832" t="s">
        <v>1193</v>
      </c>
      <c r="H329" s="832" t="s">
        <v>567</v>
      </c>
      <c r="I329" s="832" t="s">
        <v>1228</v>
      </c>
      <c r="J329" s="832" t="s">
        <v>1229</v>
      </c>
      <c r="K329" s="832" t="s">
        <v>1230</v>
      </c>
      <c r="L329" s="835">
        <v>1000</v>
      </c>
      <c r="M329" s="835">
        <v>1000</v>
      </c>
      <c r="N329" s="832">
        <v>1</v>
      </c>
      <c r="O329" s="836">
        <v>1</v>
      </c>
      <c r="P329" s="835">
        <v>1000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31</v>
      </c>
      <c r="B330" s="832" t="s">
        <v>1166</v>
      </c>
      <c r="C330" s="832" t="s">
        <v>1171</v>
      </c>
      <c r="D330" s="833" t="s">
        <v>1700</v>
      </c>
      <c r="E330" s="834" t="s">
        <v>1188</v>
      </c>
      <c r="F330" s="832" t="s">
        <v>1168</v>
      </c>
      <c r="G330" s="832" t="s">
        <v>1193</v>
      </c>
      <c r="H330" s="832" t="s">
        <v>567</v>
      </c>
      <c r="I330" s="832" t="s">
        <v>1613</v>
      </c>
      <c r="J330" s="832" t="s">
        <v>1614</v>
      </c>
      <c r="K330" s="832" t="s">
        <v>1615</v>
      </c>
      <c r="L330" s="835">
        <v>400</v>
      </c>
      <c r="M330" s="835">
        <v>400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31</v>
      </c>
      <c r="B331" s="832" t="s">
        <v>1166</v>
      </c>
      <c r="C331" s="832" t="s">
        <v>1171</v>
      </c>
      <c r="D331" s="833" t="s">
        <v>1700</v>
      </c>
      <c r="E331" s="834" t="s">
        <v>1188</v>
      </c>
      <c r="F331" s="832" t="s">
        <v>1168</v>
      </c>
      <c r="G331" s="832" t="s">
        <v>1193</v>
      </c>
      <c r="H331" s="832" t="s">
        <v>567</v>
      </c>
      <c r="I331" s="832" t="s">
        <v>1616</v>
      </c>
      <c r="J331" s="832" t="s">
        <v>1350</v>
      </c>
      <c r="K331" s="832" t="s">
        <v>1617</v>
      </c>
      <c r="L331" s="835">
        <v>600</v>
      </c>
      <c r="M331" s="835">
        <v>600</v>
      </c>
      <c r="N331" s="832">
        <v>1</v>
      </c>
      <c r="O331" s="836">
        <v>1</v>
      </c>
      <c r="P331" s="835">
        <v>600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31</v>
      </c>
      <c r="B332" s="832" t="s">
        <v>1166</v>
      </c>
      <c r="C332" s="832" t="s">
        <v>1171</v>
      </c>
      <c r="D332" s="833" t="s">
        <v>1700</v>
      </c>
      <c r="E332" s="834" t="s">
        <v>1188</v>
      </c>
      <c r="F332" s="832" t="s">
        <v>1168</v>
      </c>
      <c r="G332" s="832" t="s">
        <v>1193</v>
      </c>
      <c r="H332" s="832" t="s">
        <v>567</v>
      </c>
      <c r="I332" s="832" t="s">
        <v>1503</v>
      </c>
      <c r="J332" s="832" t="s">
        <v>1504</v>
      </c>
      <c r="K332" s="832" t="s">
        <v>1505</v>
      </c>
      <c r="L332" s="835">
        <v>3200</v>
      </c>
      <c r="M332" s="835">
        <v>3200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31</v>
      </c>
      <c r="B333" s="832" t="s">
        <v>1166</v>
      </c>
      <c r="C333" s="832" t="s">
        <v>1171</v>
      </c>
      <c r="D333" s="833" t="s">
        <v>1700</v>
      </c>
      <c r="E333" s="834" t="s">
        <v>1188</v>
      </c>
      <c r="F333" s="832" t="s">
        <v>1168</v>
      </c>
      <c r="G333" s="832" t="s">
        <v>1193</v>
      </c>
      <c r="H333" s="832" t="s">
        <v>567</v>
      </c>
      <c r="I333" s="832" t="s">
        <v>1618</v>
      </c>
      <c r="J333" s="832" t="s">
        <v>1619</v>
      </c>
      <c r="K333" s="832" t="s">
        <v>1620</v>
      </c>
      <c r="L333" s="835">
        <v>2126.25</v>
      </c>
      <c r="M333" s="835">
        <v>2126.25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31</v>
      </c>
      <c r="B334" s="832" t="s">
        <v>1166</v>
      </c>
      <c r="C334" s="832" t="s">
        <v>1171</v>
      </c>
      <c r="D334" s="833" t="s">
        <v>1700</v>
      </c>
      <c r="E334" s="834" t="s">
        <v>1188</v>
      </c>
      <c r="F334" s="832" t="s">
        <v>1168</v>
      </c>
      <c r="G334" s="832" t="s">
        <v>1231</v>
      </c>
      <c r="H334" s="832" t="s">
        <v>567</v>
      </c>
      <c r="I334" s="832" t="s">
        <v>1232</v>
      </c>
      <c r="J334" s="832" t="s">
        <v>1233</v>
      </c>
      <c r="K334" s="832" t="s">
        <v>1234</v>
      </c>
      <c r="L334" s="835">
        <v>200</v>
      </c>
      <c r="M334" s="835">
        <v>400</v>
      </c>
      <c r="N334" s="832">
        <v>2</v>
      </c>
      <c r="O334" s="836">
        <v>1</v>
      </c>
      <c r="P334" s="835">
        <v>400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31</v>
      </c>
      <c r="B335" s="832" t="s">
        <v>1166</v>
      </c>
      <c r="C335" s="832" t="s">
        <v>1171</v>
      </c>
      <c r="D335" s="833" t="s">
        <v>1700</v>
      </c>
      <c r="E335" s="834" t="s">
        <v>1188</v>
      </c>
      <c r="F335" s="832" t="s">
        <v>1168</v>
      </c>
      <c r="G335" s="832" t="s">
        <v>1355</v>
      </c>
      <c r="H335" s="832" t="s">
        <v>567</v>
      </c>
      <c r="I335" s="832" t="s">
        <v>1621</v>
      </c>
      <c r="J335" s="832" t="s">
        <v>1622</v>
      </c>
      <c r="K335" s="832" t="s">
        <v>1623</v>
      </c>
      <c r="L335" s="835">
        <v>1659.44</v>
      </c>
      <c r="M335" s="835">
        <v>13275.52</v>
      </c>
      <c r="N335" s="832">
        <v>8</v>
      </c>
      <c r="O335" s="836">
        <v>8</v>
      </c>
      <c r="P335" s="835">
        <v>9956.6400000000012</v>
      </c>
      <c r="Q335" s="837">
        <v>0.75000000000000011</v>
      </c>
      <c r="R335" s="832">
        <v>6</v>
      </c>
      <c r="S335" s="837">
        <v>0.75</v>
      </c>
      <c r="T335" s="836">
        <v>6</v>
      </c>
      <c r="U335" s="838">
        <v>0.75</v>
      </c>
    </row>
    <row r="336" spans="1:21" ht="14.4" customHeight="1" x14ac:dyDescent="0.3">
      <c r="A336" s="831">
        <v>31</v>
      </c>
      <c r="B336" s="832" t="s">
        <v>1166</v>
      </c>
      <c r="C336" s="832" t="s">
        <v>1171</v>
      </c>
      <c r="D336" s="833" t="s">
        <v>1700</v>
      </c>
      <c r="E336" s="834" t="s">
        <v>1189</v>
      </c>
      <c r="F336" s="832" t="s">
        <v>1167</v>
      </c>
      <c r="G336" s="832" t="s">
        <v>1624</v>
      </c>
      <c r="H336" s="832" t="s">
        <v>567</v>
      </c>
      <c r="I336" s="832" t="s">
        <v>1625</v>
      </c>
      <c r="J336" s="832" t="s">
        <v>1626</v>
      </c>
      <c r="K336" s="832" t="s">
        <v>1627</v>
      </c>
      <c r="L336" s="835">
        <v>31.15</v>
      </c>
      <c r="M336" s="835">
        <v>31.15</v>
      </c>
      <c r="N336" s="832">
        <v>1</v>
      </c>
      <c r="O336" s="836">
        <v>0.5</v>
      </c>
      <c r="P336" s="835">
        <v>31.15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31</v>
      </c>
      <c r="B337" s="832" t="s">
        <v>1166</v>
      </c>
      <c r="C337" s="832" t="s">
        <v>1171</v>
      </c>
      <c r="D337" s="833" t="s">
        <v>1700</v>
      </c>
      <c r="E337" s="834" t="s">
        <v>1189</v>
      </c>
      <c r="F337" s="832" t="s">
        <v>1167</v>
      </c>
      <c r="G337" s="832" t="s">
        <v>1628</v>
      </c>
      <c r="H337" s="832" t="s">
        <v>567</v>
      </c>
      <c r="I337" s="832" t="s">
        <v>1629</v>
      </c>
      <c r="J337" s="832" t="s">
        <v>1630</v>
      </c>
      <c r="K337" s="832" t="s">
        <v>1631</v>
      </c>
      <c r="L337" s="835">
        <v>132.63</v>
      </c>
      <c r="M337" s="835">
        <v>265.26</v>
      </c>
      <c r="N337" s="832">
        <v>2</v>
      </c>
      <c r="O337" s="836">
        <v>1</v>
      </c>
      <c r="P337" s="835">
        <v>265.26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31</v>
      </c>
      <c r="B338" s="832" t="s">
        <v>1166</v>
      </c>
      <c r="C338" s="832" t="s">
        <v>1171</v>
      </c>
      <c r="D338" s="833" t="s">
        <v>1700</v>
      </c>
      <c r="E338" s="834" t="s">
        <v>1189</v>
      </c>
      <c r="F338" s="832" t="s">
        <v>1167</v>
      </c>
      <c r="G338" s="832" t="s">
        <v>1632</v>
      </c>
      <c r="H338" s="832" t="s">
        <v>567</v>
      </c>
      <c r="I338" s="832" t="s">
        <v>1633</v>
      </c>
      <c r="J338" s="832" t="s">
        <v>1634</v>
      </c>
      <c r="K338" s="832" t="s">
        <v>1635</v>
      </c>
      <c r="L338" s="835">
        <v>176.32</v>
      </c>
      <c r="M338" s="835">
        <v>176.32</v>
      </c>
      <c r="N338" s="832">
        <v>1</v>
      </c>
      <c r="O338" s="836">
        <v>1</v>
      </c>
      <c r="P338" s="835">
        <v>176.32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31</v>
      </c>
      <c r="B339" s="832" t="s">
        <v>1166</v>
      </c>
      <c r="C339" s="832" t="s">
        <v>1171</v>
      </c>
      <c r="D339" s="833" t="s">
        <v>1700</v>
      </c>
      <c r="E339" s="834" t="s">
        <v>1189</v>
      </c>
      <c r="F339" s="832" t="s">
        <v>1167</v>
      </c>
      <c r="G339" s="832" t="s">
        <v>1636</v>
      </c>
      <c r="H339" s="832" t="s">
        <v>603</v>
      </c>
      <c r="I339" s="832" t="s">
        <v>1637</v>
      </c>
      <c r="J339" s="832" t="s">
        <v>1638</v>
      </c>
      <c r="K339" s="832" t="s">
        <v>1639</v>
      </c>
      <c r="L339" s="835">
        <v>140.96</v>
      </c>
      <c r="M339" s="835">
        <v>422.88</v>
      </c>
      <c r="N339" s="832">
        <v>3</v>
      </c>
      <c r="O339" s="836">
        <v>2</v>
      </c>
      <c r="P339" s="835">
        <v>281.92</v>
      </c>
      <c r="Q339" s="837">
        <v>0.66666666666666674</v>
      </c>
      <c r="R339" s="832">
        <v>2</v>
      </c>
      <c r="S339" s="837">
        <v>0.66666666666666663</v>
      </c>
      <c r="T339" s="836">
        <v>1</v>
      </c>
      <c r="U339" s="838">
        <v>0.5</v>
      </c>
    </row>
    <row r="340" spans="1:21" ht="14.4" customHeight="1" x14ac:dyDescent="0.3">
      <c r="A340" s="831">
        <v>31</v>
      </c>
      <c r="B340" s="832" t="s">
        <v>1166</v>
      </c>
      <c r="C340" s="832" t="s">
        <v>1171</v>
      </c>
      <c r="D340" s="833" t="s">
        <v>1700</v>
      </c>
      <c r="E340" s="834" t="s">
        <v>1189</v>
      </c>
      <c r="F340" s="832" t="s">
        <v>1167</v>
      </c>
      <c r="G340" s="832" t="s">
        <v>1209</v>
      </c>
      <c r="H340" s="832" t="s">
        <v>603</v>
      </c>
      <c r="I340" s="832" t="s">
        <v>1013</v>
      </c>
      <c r="J340" s="832" t="s">
        <v>680</v>
      </c>
      <c r="K340" s="832" t="s">
        <v>1014</v>
      </c>
      <c r="L340" s="835">
        <v>736.33</v>
      </c>
      <c r="M340" s="835">
        <v>3681.65</v>
      </c>
      <c r="N340" s="832">
        <v>5</v>
      </c>
      <c r="O340" s="836">
        <v>2.5</v>
      </c>
      <c r="P340" s="835">
        <v>3681.65</v>
      </c>
      <c r="Q340" s="837">
        <v>1</v>
      </c>
      <c r="R340" s="832">
        <v>5</v>
      </c>
      <c r="S340" s="837">
        <v>1</v>
      </c>
      <c r="T340" s="836">
        <v>2.5</v>
      </c>
      <c r="U340" s="838">
        <v>1</v>
      </c>
    </row>
    <row r="341" spans="1:21" ht="14.4" customHeight="1" x14ac:dyDescent="0.3">
      <c r="A341" s="831">
        <v>31</v>
      </c>
      <c r="B341" s="832" t="s">
        <v>1166</v>
      </c>
      <c r="C341" s="832" t="s">
        <v>1171</v>
      </c>
      <c r="D341" s="833" t="s">
        <v>1700</v>
      </c>
      <c r="E341" s="834" t="s">
        <v>1189</v>
      </c>
      <c r="F341" s="832" t="s">
        <v>1167</v>
      </c>
      <c r="G341" s="832" t="s">
        <v>1209</v>
      </c>
      <c r="H341" s="832" t="s">
        <v>603</v>
      </c>
      <c r="I341" s="832" t="s">
        <v>1015</v>
      </c>
      <c r="J341" s="832" t="s">
        <v>680</v>
      </c>
      <c r="K341" s="832" t="s">
        <v>1016</v>
      </c>
      <c r="L341" s="835">
        <v>490.89</v>
      </c>
      <c r="M341" s="835">
        <v>4418.0099999999993</v>
      </c>
      <c r="N341" s="832">
        <v>9</v>
      </c>
      <c r="O341" s="836">
        <v>6</v>
      </c>
      <c r="P341" s="835">
        <v>3436.2299999999996</v>
      </c>
      <c r="Q341" s="837">
        <v>0.77777777777777779</v>
      </c>
      <c r="R341" s="832">
        <v>7</v>
      </c>
      <c r="S341" s="837">
        <v>0.77777777777777779</v>
      </c>
      <c r="T341" s="836">
        <v>5</v>
      </c>
      <c r="U341" s="838">
        <v>0.83333333333333337</v>
      </c>
    </row>
    <row r="342" spans="1:21" ht="14.4" customHeight="1" x14ac:dyDescent="0.3">
      <c r="A342" s="831">
        <v>31</v>
      </c>
      <c r="B342" s="832" t="s">
        <v>1166</v>
      </c>
      <c r="C342" s="832" t="s">
        <v>1171</v>
      </c>
      <c r="D342" s="833" t="s">
        <v>1700</v>
      </c>
      <c r="E342" s="834" t="s">
        <v>1189</v>
      </c>
      <c r="F342" s="832" t="s">
        <v>1167</v>
      </c>
      <c r="G342" s="832" t="s">
        <v>1209</v>
      </c>
      <c r="H342" s="832" t="s">
        <v>603</v>
      </c>
      <c r="I342" s="832" t="s">
        <v>1252</v>
      </c>
      <c r="J342" s="832" t="s">
        <v>680</v>
      </c>
      <c r="K342" s="832" t="s">
        <v>1253</v>
      </c>
      <c r="L342" s="835">
        <v>923.74</v>
      </c>
      <c r="M342" s="835">
        <v>2771.2200000000003</v>
      </c>
      <c r="N342" s="832">
        <v>3</v>
      </c>
      <c r="O342" s="836">
        <v>2</v>
      </c>
      <c r="P342" s="835">
        <v>2771.2200000000003</v>
      </c>
      <c r="Q342" s="837">
        <v>1</v>
      </c>
      <c r="R342" s="832">
        <v>3</v>
      </c>
      <c r="S342" s="837">
        <v>1</v>
      </c>
      <c r="T342" s="836">
        <v>2</v>
      </c>
      <c r="U342" s="838">
        <v>1</v>
      </c>
    </row>
    <row r="343" spans="1:21" ht="14.4" customHeight="1" x14ac:dyDescent="0.3">
      <c r="A343" s="831">
        <v>31</v>
      </c>
      <c r="B343" s="832" t="s">
        <v>1166</v>
      </c>
      <c r="C343" s="832" t="s">
        <v>1171</v>
      </c>
      <c r="D343" s="833" t="s">
        <v>1700</v>
      </c>
      <c r="E343" s="834" t="s">
        <v>1189</v>
      </c>
      <c r="F343" s="832" t="s">
        <v>1167</v>
      </c>
      <c r="G343" s="832" t="s">
        <v>1312</v>
      </c>
      <c r="H343" s="832" t="s">
        <v>567</v>
      </c>
      <c r="I343" s="832" t="s">
        <v>1313</v>
      </c>
      <c r="J343" s="832" t="s">
        <v>614</v>
      </c>
      <c r="K343" s="832" t="s">
        <v>1314</v>
      </c>
      <c r="L343" s="835">
        <v>35.25</v>
      </c>
      <c r="M343" s="835">
        <v>35.25</v>
      </c>
      <c r="N343" s="832">
        <v>1</v>
      </c>
      <c r="O343" s="836">
        <v>1</v>
      </c>
      <c r="P343" s="835">
        <v>35.25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31</v>
      </c>
      <c r="B344" s="832" t="s">
        <v>1166</v>
      </c>
      <c r="C344" s="832" t="s">
        <v>1171</v>
      </c>
      <c r="D344" s="833" t="s">
        <v>1700</v>
      </c>
      <c r="E344" s="834" t="s">
        <v>1189</v>
      </c>
      <c r="F344" s="832" t="s">
        <v>1167</v>
      </c>
      <c r="G344" s="832" t="s">
        <v>1312</v>
      </c>
      <c r="H344" s="832" t="s">
        <v>567</v>
      </c>
      <c r="I344" s="832" t="s">
        <v>1422</v>
      </c>
      <c r="J344" s="832" t="s">
        <v>614</v>
      </c>
      <c r="K344" s="832" t="s">
        <v>1423</v>
      </c>
      <c r="L344" s="835">
        <v>35.25</v>
      </c>
      <c r="M344" s="835">
        <v>35.25</v>
      </c>
      <c r="N344" s="832">
        <v>1</v>
      </c>
      <c r="O344" s="836">
        <v>1</v>
      </c>
      <c r="P344" s="835">
        <v>35.25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31</v>
      </c>
      <c r="B345" s="832" t="s">
        <v>1166</v>
      </c>
      <c r="C345" s="832" t="s">
        <v>1171</v>
      </c>
      <c r="D345" s="833" t="s">
        <v>1700</v>
      </c>
      <c r="E345" s="834" t="s">
        <v>1189</v>
      </c>
      <c r="F345" s="832" t="s">
        <v>1167</v>
      </c>
      <c r="G345" s="832" t="s">
        <v>1482</v>
      </c>
      <c r="H345" s="832" t="s">
        <v>603</v>
      </c>
      <c r="I345" s="832" t="s">
        <v>1640</v>
      </c>
      <c r="J345" s="832" t="s">
        <v>1484</v>
      </c>
      <c r="K345" s="832" t="s">
        <v>1641</v>
      </c>
      <c r="L345" s="835">
        <v>742.17</v>
      </c>
      <c r="M345" s="835">
        <v>742.17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31</v>
      </c>
      <c r="B346" s="832" t="s">
        <v>1166</v>
      </c>
      <c r="C346" s="832" t="s">
        <v>1171</v>
      </c>
      <c r="D346" s="833" t="s">
        <v>1700</v>
      </c>
      <c r="E346" s="834" t="s">
        <v>1189</v>
      </c>
      <c r="F346" s="832" t="s">
        <v>1167</v>
      </c>
      <c r="G346" s="832" t="s">
        <v>1200</v>
      </c>
      <c r="H346" s="832" t="s">
        <v>603</v>
      </c>
      <c r="I346" s="832" t="s">
        <v>1087</v>
      </c>
      <c r="J346" s="832" t="s">
        <v>747</v>
      </c>
      <c r="K346" s="832" t="s">
        <v>749</v>
      </c>
      <c r="L346" s="835">
        <v>0</v>
      </c>
      <c r="M346" s="835">
        <v>0</v>
      </c>
      <c r="N346" s="832">
        <v>8</v>
      </c>
      <c r="O346" s="836">
        <v>6.5</v>
      </c>
      <c r="P346" s="835">
        <v>0</v>
      </c>
      <c r="Q346" s="837"/>
      <c r="R346" s="832">
        <v>5</v>
      </c>
      <c r="S346" s="837">
        <v>0.625</v>
      </c>
      <c r="T346" s="836">
        <v>4.5</v>
      </c>
      <c r="U346" s="838">
        <v>0.69230769230769229</v>
      </c>
    </row>
    <row r="347" spans="1:21" ht="14.4" customHeight="1" x14ac:dyDescent="0.3">
      <c r="A347" s="831">
        <v>31</v>
      </c>
      <c r="B347" s="832" t="s">
        <v>1166</v>
      </c>
      <c r="C347" s="832" t="s">
        <v>1171</v>
      </c>
      <c r="D347" s="833" t="s">
        <v>1700</v>
      </c>
      <c r="E347" s="834" t="s">
        <v>1189</v>
      </c>
      <c r="F347" s="832" t="s">
        <v>1167</v>
      </c>
      <c r="G347" s="832" t="s">
        <v>1642</v>
      </c>
      <c r="H347" s="832" t="s">
        <v>567</v>
      </c>
      <c r="I347" s="832" t="s">
        <v>1643</v>
      </c>
      <c r="J347" s="832" t="s">
        <v>792</v>
      </c>
      <c r="K347" s="832" t="s">
        <v>1644</v>
      </c>
      <c r="L347" s="835">
        <v>210.38</v>
      </c>
      <c r="M347" s="835">
        <v>210.38</v>
      </c>
      <c r="N347" s="832">
        <v>1</v>
      </c>
      <c r="O347" s="836">
        <v>0.5</v>
      </c>
      <c r="P347" s="835">
        <v>210.38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31</v>
      </c>
      <c r="B348" s="832" t="s">
        <v>1166</v>
      </c>
      <c r="C348" s="832" t="s">
        <v>1171</v>
      </c>
      <c r="D348" s="833" t="s">
        <v>1700</v>
      </c>
      <c r="E348" s="834" t="s">
        <v>1189</v>
      </c>
      <c r="F348" s="832" t="s">
        <v>1167</v>
      </c>
      <c r="G348" s="832" t="s">
        <v>1645</v>
      </c>
      <c r="H348" s="832" t="s">
        <v>567</v>
      </c>
      <c r="I348" s="832" t="s">
        <v>1646</v>
      </c>
      <c r="J348" s="832" t="s">
        <v>1647</v>
      </c>
      <c r="K348" s="832" t="s">
        <v>1648</v>
      </c>
      <c r="L348" s="835">
        <v>657.67</v>
      </c>
      <c r="M348" s="835">
        <v>2630.68</v>
      </c>
      <c r="N348" s="832">
        <v>4</v>
      </c>
      <c r="O348" s="836">
        <v>1</v>
      </c>
      <c r="P348" s="835">
        <v>2630.68</v>
      </c>
      <c r="Q348" s="837">
        <v>1</v>
      </c>
      <c r="R348" s="832">
        <v>4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31</v>
      </c>
      <c r="B349" s="832" t="s">
        <v>1166</v>
      </c>
      <c r="C349" s="832" t="s">
        <v>1171</v>
      </c>
      <c r="D349" s="833" t="s">
        <v>1700</v>
      </c>
      <c r="E349" s="834" t="s">
        <v>1189</v>
      </c>
      <c r="F349" s="832" t="s">
        <v>1167</v>
      </c>
      <c r="G349" s="832" t="s">
        <v>1197</v>
      </c>
      <c r="H349" s="832" t="s">
        <v>567</v>
      </c>
      <c r="I349" s="832" t="s">
        <v>1198</v>
      </c>
      <c r="J349" s="832" t="s">
        <v>843</v>
      </c>
      <c r="K349" s="832" t="s">
        <v>1199</v>
      </c>
      <c r="L349" s="835">
        <v>219.37</v>
      </c>
      <c r="M349" s="835">
        <v>219.37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31</v>
      </c>
      <c r="B350" s="832" t="s">
        <v>1166</v>
      </c>
      <c r="C350" s="832" t="s">
        <v>1171</v>
      </c>
      <c r="D350" s="833" t="s">
        <v>1700</v>
      </c>
      <c r="E350" s="834" t="s">
        <v>1189</v>
      </c>
      <c r="F350" s="832" t="s">
        <v>1167</v>
      </c>
      <c r="G350" s="832" t="s">
        <v>1432</v>
      </c>
      <c r="H350" s="832" t="s">
        <v>567</v>
      </c>
      <c r="I350" s="832" t="s">
        <v>1649</v>
      </c>
      <c r="J350" s="832" t="s">
        <v>1650</v>
      </c>
      <c r="K350" s="832" t="s">
        <v>1651</v>
      </c>
      <c r="L350" s="835">
        <v>31.32</v>
      </c>
      <c r="M350" s="835">
        <v>31.32</v>
      </c>
      <c r="N350" s="832">
        <v>1</v>
      </c>
      <c r="O350" s="836">
        <v>1</v>
      </c>
      <c r="P350" s="835">
        <v>31.32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31</v>
      </c>
      <c r="B351" s="832" t="s">
        <v>1166</v>
      </c>
      <c r="C351" s="832" t="s">
        <v>1171</v>
      </c>
      <c r="D351" s="833" t="s">
        <v>1700</v>
      </c>
      <c r="E351" s="834" t="s">
        <v>1189</v>
      </c>
      <c r="F351" s="832" t="s">
        <v>1167</v>
      </c>
      <c r="G351" s="832" t="s">
        <v>1436</v>
      </c>
      <c r="H351" s="832" t="s">
        <v>603</v>
      </c>
      <c r="I351" s="832" t="s">
        <v>1101</v>
      </c>
      <c r="J351" s="832" t="s">
        <v>803</v>
      </c>
      <c r="K351" s="832" t="s">
        <v>1102</v>
      </c>
      <c r="L351" s="835">
        <v>0</v>
      </c>
      <c r="M351" s="835">
        <v>0</v>
      </c>
      <c r="N351" s="832">
        <v>1</v>
      </c>
      <c r="O351" s="836">
        <v>0.5</v>
      </c>
      <c r="P351" s="835">
        <v>0</v>
      </c>
      <c r="Q351" s="837"/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31</v>
      </c>
      <c r="B352" s="832" t="s">
        <v>1166</v>
      </c>
      <c r="C352" s="832" t="s">
        <v>1171</v>
      </c>
      <c r="D352" s="833" t="s">
        <v>1700</v>
      </c>
      <c r="E352" s="834" t="s">
        <v>1189</v>
      </c>
      <c r="F352" s="832" t="s">
        <v>1167</v>
      </c>
      <c r="G352" s="832" t="s">
        <v>1262</v>
      </c>
      <c r="H352" s="832" t="s">
        <v>567</v>
      </c>
      <c r="I352" s="832" t="s">
        <v>1319</v>
      </c>
      <c r="J352" s="832" t="s">
        <v>1264</v>
      </c>
      <c r="K352" s="832" t="s">
        <v>1320</v>
      </c>
      <c r="L352" s="835">
        <v>99.94</v>
      </c>
      <c r="M352" s="835">
        <v>199.88</v>
      </c>
      <c r="N352" s="832">
        <v>2</v>
      </c>
      <c r="O352" s="836">
        <v>1.5</v>
      </c>
      <c r="P352" s="835">
        <v>99.94</v>
      </c>
      <c r="Q352" s="837">
        <v>0.5</v>
      </c>
      <c r="R352" s="832">
        <v>1</v>
      </c>
      <c r="S352" s="837">
        <v>0.5</v>
      </c>
      <c r="T352" s="836">
        <v>0.5</v>
      </c>
      <c r="U352" s="838">
        <v>0.33333333333333331</v>
      </c>
    </row>
    <row r="353" spans="1:21" ht="14.4" customHeight="1" x14ac:dyDescent="0.3">
      <c r="A353" s="831">
        <v>31</v>
      </c>
      <c r="B353" s="832" t="s">
        <v>1166</v>
      </c>
      <c r="C353" s="832" t="s">
        <v>1171</v>
      </c>
      <c r="D353" s="833" t="s">
        <v>1700</v>
      </c>
      <c r="E353" s="834" t="s">
        <v>1189</v>
      </c>
      <c r="F353" s="832" t="s">
        <v>1167</v>
      </c>
      <c r="G353" s="832" t="s">
        <v>1262</v>
      </c>
      <c r="H353" s="832" t="s">
        <v>567</v>
      </c>
      <c r="I353" s="832" t="s">
        <v>1322</v>
      </c>
      <c r="J353" s="832" t="s">
        <v>797</v>
      </c>
      <c r="K353" s="832" t="s">
        <v>1323</v>
      </c>
      <c r="L353" s="835">
        <v>50.32</v>
      </c>
      <c r="M353" s="835">
        <v>100.64</v>
      </c>
      <c r="N353" s="832">
        <v>2</v>
      </c>
      <c r="O353" s="836">
        <v>1.5</v>
      </c>
      <c r="P353" s="835">
        <v>50.32</v>
      </c>
      <c r="Q353" s="837">
        <v>0.5</v>
      </c>
      <c r="R353" s="832">
        <v>1</v>
      </c>
      <c r="S353" s="837">
        <v>0.5</v>
      </c>
      <c r="T353" s="836">
        <v>1</v>
      </c>
      <c r="U353" s="838">
        <v>0.66666666666666663</v>
      </c>
    </row>
    <row r="354" spans="1:21" ht="14.4" customHeight="1" x14ac:dyDescent="0.3">
      <c r="A354" s="831">
        <v>31</v>
      </c>
      <c r="B354" s="832" t="s">
        <v>1166</v>
      </c>
      <c r="C354" s="832" t="s">
        <v>1171</v>
      </c>
      <c r="D354" s="833" t="s">
        <v>1700</v>
      </c>
      <c r="E354" s="834" t="s">
        <v>1189</v>
      </c>
      <c r="F354" s="832" t="s">
        <v>1168</v>
      </c>
      <c r="G354" s="832" t="s">
        <v>1224</v>
      </c>
      <c r="H354" s="832" t="s">
        <v>567</v>
      </c>
      <c r="I354" s="832" t="s">
        <v>1652</v>
      </c>
      <c r="J354" s="832" t="s">
        <v>1653</v>
      </c>
      <c r="K354" s="832" t="s">
        <v>1654</v>
      </c>
      <c r="L354" s="835">
        <v>0</v>
      </c>
      <c r="M354" s="835">
        <v>0</v>
      </c>
      <c r="N354" s="832">
        <v>1</v>
      </c>
      <c r="O354" s="836">
        <v>1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31</v>
      </c>
      <c r="B355" s="832" t="s">
        <v>1166</v>
      </c>
      <c r="C355" s="832" t="s">
        <v>1171</v>
      </c>
      <c r="D355" s="833" t="s">
        <v>1700</v>
      </c>
      <c r="E355" s="834" t="s">
        <v>1189</v>
      </c>
      <c r="F355" s="832" t="s">
        <v>1168</v>
      </c>
      <c r="G355" s="832" t="s">
        <v>1193</v>
      </c>
      <c r="H355" s="832" t="s">
        <v>567</v>
      </c>
      <c r="I355" s="832" t="s">
        <v>1332</v>
      </c>
      <c r="J355" s="832" t="s">
        <v>1333</v>
      </c>
      <c r="K355" s="832" t="s">
        <v>1334</v>
      </c>
      <c r="L355" s="835">
        <v>3000</v>
      </c>
      <c r="M355" s="835">
        <v>3000</v>
      </c>
      <c r="N355" s="832">
        <v>1</v>
      </c>
      <c r="O355" s="836">
        <v>1</v>
      </c>
      <c r="P355" s="835">
        <v>3000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31</v>
      </c>
      <c r="B356" s="832" t="s">
        <v>1166</v>
      </c>
      <c r="C356" s="832" t="s">
        <v>1171</v>
      </c>
      <c r="D356" s="833" t="s">
        <v>1700</v>
      </c>
      <c r="E356" s="834" t="s">
        <v>1189</v>
      </c>
      <c r="F356" s="832" t="s">
        <v>1168</v>
      </c>
      <c r="G356" s="832" t="s">
        <v>1193</v>
      </c>
      <c r="H356" s="832" t="s">
        <v>567</v>
      </c>
      <c r="I356" s="832" t="s">
        <v>1528</v>
      </c>
      <c r="J356" s="832" t="s">
        <v>1529</v>
      </c>
      <c r="K356" s="832" t="s">
        <v>1530</v>
      </c>
      <c r="L356" s="835">
        <v>199.5</v>
      </c>
      <c r="M356" s="835">
        <v>199.5</v>
      </c>
      <c r="N356" s="832">
        <v>1</v>
      </c>
      <c r="O356" s="836">
        <v>1</v>
      </c>
      <c r="P356" s="835">
        <v>199.5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31</v>
      </c>
      <c r="B357" s="832" t="s">
        <v>1166</v>
      </c>
      <c r="C357" s="832" t="s">
        <v>1171</v>
      </c>
      <c r="D357" s="833" t="s">
        <v>1700</v>
      </c>
      <c r="E357" s="834" t="s">
        <v>1189</v>
      </c>
      <c r="F357" s="832" t="s">
        <v>1168</v>
      </c>
      <c r="G357" s="832" t="s">
        <v>1193</v>
      </c>
      <c r="H357" s="832" t="s">
        <v>567</v>
      </c>
      <c r="I357" s="832" t="s">
        <v>1453</v>
      </c>
      <c r="J357" s="832" t="s">
        <v>1454</v>
      </c>
      <c r="K357" s="832" t="s">
        <v>1455</v>
      </c>
      <c r="L357" s="835">
        <v>492.18</v>
      </c>
      <c r="M357" s="835">
        <v>1476.54</v>
      </c>
      <c r="N357" s="832">
        <v>3</v>
      </c>
      <c r="O357" s="836">
        <v>3</v>
      </c>
      <c r="P357" s="835">
        <v>1476.54</v>
      </c>
      <c r="Q357" s="837">
        <v>1</v>
      </c>
      <c r="R357" s="832">
        <v>3</v>
      </c>
      <c r="S357" s="837">
        <v>1</v>
      </c>
      <c r="T357" s="836">
        <v>3</v>
      </c>
      <c r="U357" s="838">
        <v>1</v>
      </c>
    </row>
    <row r="358" spans="1:21" ht="14.4" customHeight="1" x14ac:dyDescent="0.3">
      <c r="A358" s="831">
        <v>31</v>
      </c>
      <c r="B358" s="832" t="s">
        <v>1166</v>
      </c>
      <c r="C358" s="832" t="s">
        <v>1171</v>
      </c>
      <c r="D358" s="833" t="s">
        <v>1700</v>
      </c>
      <c r="E358" s="834" t="s">
        <v>1189</v>
      </c>
      <c r="F358" s="832" t="s">
        <v>1168</v>
      </c>
      <c r="G358" s="832" t="s">
        <v>1193</v>
      </c>
      <c r="H358" s="832" t="s">
        <v>567</v>
      </c>
      <c r="I358" s="832" t="s">
        <v>1497</v>
      </c>
      <c r="J358" s="832" t="s">
        <v>1498</v>
      </c>
      <c r="K358" s="832" t="s">
        <v>1499</v>
      </c>
      <c r="L358" s="835">
        <v>347.81</v>
      </c>
      <c r="M358" s="835">
        <v>695.62</v>
      </c>
      <c r="N358" s="832">
        <v>2</v>
      </c>
      <c r="O358" s="836">
        <v>2</v>
      </c>
      <c r="P358" s="835">
        <v>695.62</v>
      </c>
      <c r="Q358" s="837">
        <v>1</v>
      </c>
      <c r="R358" s="832">
        <v>2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31</v>
      </c>
      <c r="B359" s="832" t="s">
        <v>1166</v>
      </c>
      <c r="C359" s="832" t="s">
        <v>1171</v>
      </c>
      <c r="D359" s="833" t="s">
        <v>1700</v>
      </c>
      <c r="E359" s="834" t="s">
        <v>1189</v>
      </c>
      <c r="F359" s="832" t="s">
        <v>1168</v>
      </c>
      <c r="G359" s="832" t="s">
        <v>1193</v>
      </c>
      <c r="H359" s="832" t="s">
        <v>567</v>
      </c>
      <c r="I359" s="832" t="s">
        <v>1338</v>
      </c>
      <c r="J359" s="832" t="s">
        <v>1339</v>
      </c>
      <c r="K359" s="832" t="s">
        <v>1340</v>
      </c>
      <c r="L359" s="835">
        <v>1575</v>
      </c>
      <c r="M359" s="835">
        <v>1575</v>
      </c>
      <c r="N359" s="832">
        <v>1</v>
      </c>
      <c r="O359" s="836">
        <v>1</v>
      </c>
      <c r="P359" s="835">
        <v>1575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31</v>
      </c>
      <c r="B360" s="832" t="s">
        <v>1166</v>
      </c>
      <c r="C360" s="832" t="s">
        <v>1171</v>
      </c>
      <c r="D360" s="833" t="s">
        <v>1700</v>
      </c>
      <c r="E360" s="834" t="s">
        <v>1189</v>
      </c>
      <c r="F360" s="832" t="s">
        <v>1168</v>
      </c>
      <c r="G360" s="832" t="s">
        <v>1193</v>
      </c>
      <c r="H360" s="832" t="s">
        <v>567</v>
      </c>
      <c r="I360" s="832" t="s">
        <v>1655</v>
      </c>
      <c r="J360" s="832" t="s">
        <v>1656</v>
      </c>
      <c r="K360" s="832" t="s">
        <v>1657</v>
      </c>
      <c r="L360" s="835">
        <v>2202.1999999999998</v>
      </c>
      <c r="M360" s="835">
        <v>2202.1999999999998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31</v>
      </c>
      <c r="B361" s="832" t="s">
        <v>1166</v>
      </c>
      <c r="C361" s="832" t="s">
        <v>1171</v>
      </c>
      <c r="D361" s="833" t="s">
        <v>1700</v>
      </c>
      <c r="E361" s="834" t="s">
        <v>1189</v>
      </c>
      <c r="F361" s="832" t="s">
        <v>1168</v>
      </c>
      <c r="G361" s="832" t="s">
        <v>1193</v>
      </c>
      <c r="H361" s="832" t="s">
        <v>567</v>
      </c>
      <c r="I361" s="832" t="s">
        <v>1279</v>
      </c>
      <c r="J361" s="832" t="s">
        <v>1280</v>
      </c>
      <c r="K361" s="832" t="s">
        <v>1281</v>
      </c>
      <c r="L361" s="835">
        <v>58.5</v>
      </c>
      <c r="M361" s="835">
        <v>58.5</v>
      </c>
      <c r="N361" s="832">
        <v>1</v>
      </c>
      <c r="O361" s="836">
        <v>1</v>
      </c>
      <c r="P361" s="835">
        <v>58.5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31</v>
      </c>
      <c r="B362" s="832" t="s">
        <v>1166</v>
      </c>
      <c r="C362" s="832" t="s">
        <v>1171</v>
      </c>
      <c r="D362" s="833" t="s">
        <v>1700</v>
      </c>
      <c r="E362" s="834" t="s">
        <v>1189</v>
      </c>
      <c r="F362" s="832" t="s">
        <v>1168</v>
      </c>
      <c r="G362" s="832" t="s">
        <v>1193</v>
      </c>
      <c r="H362" s="832" t="s">
        <v>567</v>
      </c>
      <c r="I362" s="832" t="s">
        <v>1282</v>
      </c>
      <c r="J362" s="832" t="s">
        <v>1283</v>
      </c>
      <c r="K362" s="832" t="s">
        <v>1284</v>
      </c>
      <c r="L362" s="835">
        <v>971.25</v>
      </c>
      <c r="M362" s="835">
        <v>3885</v>
      </c>
      <c r="N362" s="832">
        <v>4</v>
      </c>
      <c r="O362" s="836">
        <v>4</v>
      </c>
      <c r="P362" s="835">
        <v>3885</v>
      </c>
      <c r="Q362" s="837">
        <v>1</v>
      </c>
      <c r="R362" s="832">
        <v>4</v>
      </c>
      <c r="S362" s="837">
        <v>1</v>
      </c>
      <c r="T362" s="836">
        <v>4</v>
      </c>
      <c r="U362" s="838">
        <v>1</v>
      </c>
    </row>
    <row r="363" spans="1:21" ht="14.4" customHeight="1" x14ac:dyDescent="0.3">
      <c r="A363" s="831">
        <v>31</v>
      </c>
      <c r="B363" s="832" t="s">
        <v>1166</v>
      </c>
      <c r="C363" s="832" t="s">
        <v>1171</v>
      </c>
      <c r="D363" s="833" t="s">
        <v>1700</v>
      </c>
      <c r="E363" s="834" t="s">
        <v>1189</v>
      </c>
      <c r="F363" s="832" t="s">
        <v>1168</v>
      </c>
      <c r="G363" s="832" t="s">
        <v>1193</v>
      </c>
      <c r="H363" s="832" t="s">
        <v>567</v>
      </c>
      <c r="I363" s="832" t="s">
        <v>1344</v>
      </c>
      <c r="J363" s="832" t="s">
        <v>1345</v>
      </c>
      <c r="K363" s="832" t="s">
        <v>1346</v>
      </c>
      <c r="L363" s="835">
        <v>350</v>
      </c>
      <c r="M363" s="835">
        <v>1400</v>
      </c>
      <c r="N363" s="832">
        <v>4</v>
      </c>
      <c r="O363" s="836">
        <v>4</v>
      </c>
      <c r="P363" s="835">
        <v>1400</v>
      </c>
      <c r="Q363" s="837">
        <v>1</v>
      </c>
      <c r="R363" s="832">
        <v>4</v>
      </c>
      <c r="S363" s="837">
        <v>1</v>
      </c>
      <c r="T363" s="836">
        <v>4</v>
      </c>
      <c r="U363" s="838">
        <v>1</v>
      </c>
    </row>
    <row r="364" spans="1:21" ht="14.4" customHeight="1" x14ac:dyDescent="0.3">
      <c r="A364" s="831">
        <v>31</v>
      </c>
      <c r="B364" s="832" t="s">
        <v>1166</v>
      </c>
      <c r="C364" s="832" t="s">
        <v>1171</v>
      </c>
      <c r="D364" s="833" t="s">
        <v>1700</v>
      </c>
      <c r="E364" s="834" t="s">
        <v>1189</v>
      </c>
      <c r="F364" s="832" t="s">
        <v>1168</v>
      </c>
      <c r="G364" s="832" t="s">
        <v>1193</v>
      </c>
      <c r="H364" s="832" t="s">
        <v>567</v>
      </c>
      <c r="I364" s="832" t="s">
        <v>1658</v>
      </c>
      <c r="J364" s="832" t="s">
        <v>1659</v>
      </c>
      <c r="K364" s="832" t="s">
        <v>1660</v>
      </c>
      <c r="L364" s="835">
        <v>336.5</v>
      </c>
      <c r="M364" s="835">
        <v>336.5</v>
      </c>
      <c r="N364" s="832">
        <v>1</v>
      </c>
      <c r="O364" s="836">
        <v>1</v>
      </c>
      <c r="P364" s="835">
        <v>336.5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31</v>
      </c>
      <c r="B365" s="832" t="s">
        <v>1166</v>
      </c>
      <c r="C365" s="832" t="s">
        <v>1171</v>
      </c>
      <c r="D365" s="833" t="s">
        <v>1700</v>
      </c>
      <c r="E365" s="834" t="s">
        <v>1189</v>
      </c>
      <c r="F365" s="832" t="s">
        <v>1168</v>
      </c>
      <c r="G365" s="832" t="s">
        <v>1193</v>
      </c>
      <c r="H365" s="832" t="s">
        <v>567</v>
      </c>
      <c r="I365" s="832" t="s">
        <v>1228</v>
      </c>
      <c r="J365" s="832" t="s">
        <v>1229</v>
      </c>
      <c r="K365" s="832" t="s">
        <v>1230</v>
      </c>
      <c r="L365" s="835">
        <v>1000</v>
      </c>
      <c r="M365" s="835">
        <v>2000</v>
      </c>
      <c r="N365" s="832">
        <v>2</v>
      </c>
      <c r="O365" s="836">
        <v>2</v>
      </c>
      <c r="P365" s="835">
        <v>2000</v>
      </c>
      <c r="Q365" s="837">
        <v>1</v>
      </c>
      <c r="R365" s="832">
        <v>2</v>
      </c>
      <c r="S365" s="837">
        <v>1</v>
      </c>
      <c r="T365" s="836">
        <v>2</v>
      </c>
      <c r="U365" s="838">
        <v>1</v>
      </c>
    </row>
    <row r="366" spans="1:21" ht="14.4" customHeight="1" x14ac:dyDescent="0.3">
      <c r="A366" s="831">
        <v>31</v>
      </c>
      <c r="B366" s="832" t="s">
        <v>1166</v>
      </c>
      <c r="C366" s="832" t="s">
        <v>1171</v>
      </c>
      <c r="D366" s="833" t="s">
        <v>1700</v>
      </c>
      <c r="E366" s="834" t="s">
        <v>1189</v>
      </c>
      <c r="F366" s="832" t="s">
        <v>1168</v>
      </c>
      <c r="G366" s="832" t="s">
        <v>1193</v>
      </c>
      <c r="H366" s="832" t="s">
        <v>567</v>
      </c>
      <c r="I366" s="832" t="s">
        <v>1616</v>
      </c>
      <c r="J366" s="832" t="s">
        <v>1350</v>
      </c>
      <c r="K366" s="832" t="s">
        <v>1617</v>
      </c>
      <c r="L366" s="835">
        <v>600</v>
      </c>
      <c r="M366" s="835">
        <v>600</v>
      </c>
      <c r="N366" s="832">
        <v>1</v>
      </c>
      <c r="O366" s="836">
        <v>1</v>
      </c>
      <c r="P366" s="835">
        <v>600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31</v>
      </c>
      <c r="B367" s="832" t="s">
        <v>1166</v>
      </c>
      <c r="C367" s="832" t="s">
        <v>1171</v>
      </c>
      <c r="D367" s="833" t="s">
        <v>1700</v>
      </c>
      <c r="E367" s="834" t="s">
        <v>1189</v>
      </c>
      <c r="F367" s="832" t="s">
        <v>1168</v>
      </c>
      <c r="G367" s="832" t="s">
        <v>1193</v>
      </c>
      <c r="H367" s="832" t="s">
        <v>567</v>
      </c>
      <c r="I367" s="832" t="s">
        <v>1570</v>
      </c>
      <c r="J367" s="832" t="s">
        <v>1571</v>
      </c>
      <c r="K367" s="832" t="s">
        <v>1572</v>
      </c>
      <c r="L367" s="835">
        <v>180</v>
      </c>
      <c r="M367" s="835">
        <v>180</v>
      </c>
      <c r="N367" s="832">
        <v>1</v>
      </c>
      <c r="O367" s="836">
        <v>1</v>
      </c>
      <c r="P367" s="835">
        <v>180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31</v>
      </c>
      <c r="B368" s="832" t="s">
        <v>1166</v>
      </c>
      <c r="C368" s="832" t="s">
        <v>1171</v>
      </c>
      <c r="D368" s="833" t="s">
        <v>1700</v>
      </c>
      <c r="E368" s="834" t="s">
        <v>1189</v>
      </c>
      <c r="F368" s="832" t="s">
        <v>1168</v>
      </c>
      <c r="G368" s="832" t="s">
        <v>1231</v>
      </c>
      <c r="H368" s="832" t="s">
        <v>567</v>
      </c>
      <c r="I368" s="832" t="s">
        <v>1352</v>
      </c>
      <c r="J368" s="832" t="s">
        <v>1353</v>
      </c>
      <c r="K368" s="832" t="s">
        <v>1354</v>
      </c>
      <c r="L368" s="835">
        <v>260</v>
      </c>
      <c r="M368" s="835">
        <v>520</v>
      </c>
      <c r="N368" s="832">
        <v>2</v>
      </c>
      <c r="O368" s="836">
        <v>1</v>
      </c>
      <c r="P368" s="835">
        <v>520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1166</v>
      </c>
      <c r="C369" s="832" t="s">
        <v>1171</v>
      </c>
      <c r="D369" s="833" t="s">
        <v>1700</v>
      </c>
      <c r="E369" s="834" t="s">
        <v>1189</v>
      </c>
      <c r="F369" s="832" t="s">
        <v>1168</v>
      </c>
      <c r="G369" s="832" t="s">
        <v>1231</v>
      </c>
      <c r="H369" s="832" t="s">
        <v>567</v>
      </c>
      <c r="I369" s="832" t="s">
        <v>1232</v>
      </c>
      <c r="J369" s="832" t="s">
        <v>1233</v>
      </c>
      <c r="K369" s="832" t="s">
        <v>1234</v>
      </c>
      <c r="L369" s="835">
        <v>200</v>
      </c>
      <c r="M369" s="835">
        <v>3200</v>
      </c>
      <c r="N369" s="832">
        <v>16</v>
      </c>
      <c r="O369" s="836">
        <v>8</v>
      </c>
      <c r="P369" s="835">
        <v>3200</v>
      </c>
      <c r="Q369" s="837">
        <v>1</v>
      </c>
      <c r="R369" s="832">
        <v>16</v>
      </c>
      <c r="S369" s="837">
        <v>1</v>
      </c>
      <c r="T369" s="836">
        <v>8</v>
      </c>
      <c r="U369" s="838">
        <v>1</v>
      </c>
    </row>
    <row r="370" spans="1:21" ht="14.4" customHeight="1" x14ac:dyDescent="0.3">
      <c r="A370" s="831">
        <v>31</v>
      </c>
      <c r="B370" s="832" t="s">
        <v>1166</v>
      </c>
      <c r="C370" s="832" t="s">
        <v>1171</v>
      </c>
      <c r="D370" s="833" t="s">
        <v>1700</v>
      </c>
      <c r="E370" s="834" t="s">
        <v>1191</v>
      </c>
      <c r="F370" s="832" t="s">
        <v>1167</v>
      </c>
      <c r="G370" s="832" t="s">
        <v>1661</v>
      </c>
      <c r="H370" s="832" t="s">
        <v>567</v>
      </c>
      <c r="I370" s="832" t="s">
        <v>1662</v>
      </c>
      <c r="J370" s="832" t="s">
        <v>1663</v>
      </c>
      <c r="K370" s="832" t="s">
        <v>1664</v>
      </c>
      <c r="L370" s="835">
        <v>0</v>
      </c>
      <c r="M370" s="835">
        <v>0</v>
      </c>
      <c r="N370" s="832">
        <v>1</v>
      </c>
      <c r="O370" s="836">
        <v>0.5</v>
      </c>
      <c r="P370" s="835">
        <v>0</v>
      </c>
      <c r="Q370" s="837"/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31</v>
      </c>
      <c r="B371" s="832" t="s">
        <v>1166</v>
      </c>
      <c r="C371" s="832" t="s">
        <v>1171</v>
      </c>
      <c r="D371" s="833" t="s">
        <v>1700</v>
      </c>
      <c r="E371" s="834" t="s">
        <v>1191</v>
      </c>
      <c r="F371" s="832" t="s">
        <v>1167</v>
      </c>
      <c r="G371" s="832" t="s">
        <v>1665</v>
      </c>
      <c r="H371" s="832" t="s">
        <v>567</v>
      </c>
      <c r="I371" s="832" t="s">
        <v>1666</v>
      </c>
      <c r="J371" s="832" t="s">
        <v>1667</v>
      </c>
      <c r="K371" s="832" t="s">
        <v>1668</v>
      </c>
      <c r="L371" s="835">
        <v>23.49</v>
      </c>
      <c r="M371" s="835">
        <v>46.98</v>
      </c>
      <c r="N371" s="832">
        <v>2</v>
      </c>
      <c r="O371" s="836">
        <v>1</v>
      </c>
      <c r="P371" s="835">
        <v>46.98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31</v>
      </c>
      <c r="B372" s="832" t="s">
        <v>1166</v>
      </c>
      <c r="C372" s="832" t="s">
        <v>1171</v>
      </c>
      <c r="D372" s="833" t="s">
        <v>1700</v>
      </c>
      <c r="E372" s="834" t="s">
        <v>1191</v>
      </c>
      <c r="F372" s="832" t="s">
        <v>1167</v>
      </c>
      <c r="G372" s="832" t="s">
        <v>1513</v>
      </c>
      <c r="H372" s="832" t="s">
        <v>567</v>
      </c>
      <c r="I372" s="832" t="s">
        <v>1669</v>
      </c>
      <c r="J372" s="832" t="s">
        <v>1670</v>
      </c>
      <c r="K372" s="832" t="s">
        <v>1155</v>
      </c>
      <c r="L372" s="835">
        <v>38.56</v>
      </c>
      <c r="M372" s="835">
        <v>38.56</v>
      </c>
      <c r="N372" s="832">
        <v>1</v>
      </c>
      <c r="O372" s="836">
        <v>0.5</v>
      </c>
      <c r="P372" s="835">
        <v>38.56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31</v>
      </c>
      <c r="B373" s="832" t="s">
        <v>1166</v>
      </c>
      <c r="C373" s="832" t="s">
        <v>1171</v>
      </c>
      <c r="D373" s="833" t="s">
        <v>1700</v>
      </c>
      <c r="E373" s="834" t="s">
        <v>1191</v>
      </c>
      <c r="F373" s="832" t="s">
        <v>1167</v>
      </c>
      <c r="G373" s="832" t="s">
        <v>1209</v>
      </c>
      <c r="H373" s="832" t="s">
        <v>603</v>
      </c>
      <c r="I373" s="832" t="s">
        <v>1306</v>
      </c>
      <c r="J373" s="832" t="s">
        <v>1250</v>
      </c>
      <c r="K373" s="832" t="s">
        <v>1307</v>
      </c>
      <c r="L373" s="835">
        <v>1385.62</v>
      </c>
      <c r="M373" s="835">
        <v>2771.24</v>
      </c>
      <c r="N373" s="832">
        <v>2</v>
      </c>
      <c r="O373" s="836">
        <v>0.5</v>
      </c>
      <c r="P373" s="835">
        <v>2771.24</v>
      </c>
      <c r="Q373" s="837">
        <v>1</v>
      </c>
      <c r="R373" s="832">
        <v>2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31</v>
      </c>
      <c r="B374" s="832" t="s">
        <v>1166</v>
      </c>
      <c r="C374" s="832" t="s">
        <v>1171</v>
      </c>
      <c r="D374" s="833" t="s">
        <v>1700</v>
      </c>
      <c r="E374" s="834" t="s">
        <v>1191</v>
      </c>
      <c r="F374" s="832" t="s">
        <v>1167</v>
      </c>
      <c r="G374" s="832" t="s">
        <v>1209</v>
      </c>
      <c r="H374" s="832" t="s">
        <v>603</v>
      </c>
      <c r="I374" s="832" t="s">
        <v>1013</v>
      </c>
      <c r="J374" s="832" t="s">
        <v>680</v>
      </c>
      <c r="K374" s="832" t="s">
        <v>1014</v>
      </c>
      <c r="L374" s="835">
        <v>736.33</v>
      </c>
      <c r="M374" s="835">
        <v>5154.3100000000004</v>
      </c>
      <c r="N374" s="832">
        <v>7</v>
      </c>
      <c r="O374" s="836">
        <v>3</v>
      </c>
      <c r="P374" s="835">
        <v>5154.3100000000004</v>
      </c>
      <c r="Q374" s="837">
        <v>1</v>
      </c>
      <c r="R374" s="832">
        <v>7</v>
      </c>
      <c r="S374" s="837">
        <v>1</v>
      </c>
      <c r="T374" s="836">
        <v>3</v>
      </c>
      <c r="U374" s="838">
        <v>1</v>
      </c>
    </row>
    <row r="375" spans="1:21" ht="14.4" customHeight="1" x14ac:dyDescent="0.3">
      <c r="A375" s="831">
        <v>31</v>
      </c>
      <c r="B375" s="832" t="s">
        <v>1166</v>
      </c>
      <c r="C375" s="832" t="s">
        <v>1171</v>
      </c>
      <c r="D375" s="833" t="s">
        <v>1700</v>
      </c>
      <c r="E375" s="834" t="s">
        <v>1191</v>
      </c>
      <c r="F375" s="832" t="s">
        <v>1167</v>
      </c>
      <c r="G375" s="832" t="s">
        <v>1209</v>
      </c>
      <c r="H375" s="832" t="s">
        <v>603</v>
      </c>
      <c r="I375" s="832" t="s">
        <v>1015</v>
      </c>
      <c r="J375" s="832" t="s">
        <v>680</v>
      </c>
      <c r="K375" s="832" t="s">
        <v>1016</v>
      </c>
      <c r="L375" s="835">
        <v>490.89</v>
      </c>
      <c r="M375" s="835">
        <v>4418.01</v>
      </c>
      <c r="N375" s="832">
        <v>9</v>
      </c>
      <c r="O375" s="836">
        <v>2.5</v>
      </c>
      <c r="P375" s="835">
        <v>1472.67</v>
      </c>
      <c r="Q375" s="837">
        <v>0.33333333333333331</v>
      </c>
      <c r="R375" s="832">
        <v>3</v>
      </c>
      <c r="S375" s="837">
        <v>0.33333333333333331</v>
      </c>
      <c r="T375" s="836">
        <v>1</v>
      </c>
      <c r="U375" s="838">
        <v>0.4</v>
      </c>
    </row>
    <row r="376" spans="1:21" ht="14.4" customHeight="1" x14ac:dyDescent="0.3">
      <c r="A376" s="831">
        <v>31</v>
      </c>
      <c r="B376" s="832" t="s">
        <v>1166</v>
      </c>
      <c r="C376" s="832" t="s">
        <v>1171</v>
      </c>
      <c r="D376" s="833" t="s">
        <v>1700</v>
      </c>
      <c r="E376" s="834" t="s">
        <v>1191</v>
      </c>
      <c r="F376" s="832" t="s">
        <v>1167</v>
      </c>
      <c r="G376" s="832" t="s">
        <v>1209</v>
      </c>
      <c r="H376" s="832" t="s">
        <v>603</v>
      </c>
      <c r="I376" s="832" t="s">
        <v>1671</v>
      </c>
      <c r="J376" s="832" t="s">
        <v>1250</v>
      </c>
      <c r="K376" s="832" t="s">
        <v>1672</v>
      </c>
      <c r="L376" s="835">
        <v>277.12</v>
      </c>
      <c r="M376" s="835">
        <v>554.24</v>
      </c>
      <c r="N376" s="832">
        <v>2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31</v>
      </c>
      <c r="B377" s="832" t="s">
        <v>1166</v>
      </c>
      <c r="C377" s="832" t="s">
        <v>1171</v>
      </c>
      <c r="D377" s="833" t="s">
        <v>1700</v>
      </c>
      <c r="E377" s="834" t="s">
        <v>1191</v>
      </c>
      <c r="F377" s="832" t="s">
        <v>1167</v>
      </c>
      <c r="G377" s="832" t="s">
        <v>1200</v>
      </c>
      <c r="H377" s="832" t="s">
        <v>603</v>
      </c>
      <c r="I377" s="832" t="s">
        <v>1087</v>
      </c>
      <c r="J377" s="832" t="s">
        <v>747</v>
      </c>
      <c r="K377" s="832" t="s">
        <v>749</v>
      </c>
      <c r="L377" s="835">
        <v>0</v>
      </c>
      <c r="M377" s="835">
        <v>0</v>
      </c>
      <c r="N377" s="832">
        <v>21</v>
      </c>
      <c r="O377" s="836">
        <v>10.5</v>
      </c>
      <c r="P377" s="835">
        <v>0</v>
      </c>
      <c r="Q377" s="837"/>
      <c r="R377" s="832">
        <v>7</v>
      </c>
      <c r="S377" s="837">
        <v>0.33333333333333331</v>
      </c>
      <c r="T377" s="836">
        <v>3.5</v>
      </c>
      <c r="U377" s="838">
        <v>0.33333333333333331</v>
      </c>
    </row>
    <row r="378" spans="1:21" ht="14.4" customHeight="1" x14ac:dyDescent="0.3">
      <c r="A378" s="831">
        <v>31</v>
      </c>
      <c r="B378" s="832" t="s">
        <v>1166</v>
      </c>
      <c r="C378" s="832" t="s">
        <v>1171</v>
      </c>
      <c r="D378" s="833" t="s">
        <v>1700</v>
      </c>
      <c r="E378" s="834" t="s">
        <v>1191</v>
      </c>
      <c r="F378" s="832" t="s">
        <v>1167</v>
      </c>
      <c r="G378" s="832" t="s">
        <v>1197</v>
      </c>
      <c r="H378" s="832" t="s">
        <v>567</v>
      </c>
      <c r="I378" s="832" t="s">
        <v>1198</v>
      </c>
      <c r="J378" s="832" t="s">
        <v>843</v>
      </c>
      <c r="K378" s="832" t="s">
        <v>1199</v>
      </c>
      <c r="L378" s="835">
        <v>219.37</v>
      </c>
      <c r="M378" s="835">
        <v>219.37</v>
      </c>
      <c r="N378" s="832">
        <v>1</v>
      </c>
      <c r="O378" s="836">
        <v>1</v>
      </c>
      <c r="P378" s="835">
        <v>219.37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31</v>
      </c>
      <c r="B379" s="832" t="s">
        <v>1166</v>
      </c>
      <c r="C379" s="832" t="s">
        <v>1171</v>
      </c>
      <c r="D379" s="833" t="s">
        <v>1700</v>
      </c>
      <c r="E379" s="834" t="s">
        <v>1191</v>
      </c>
      <c r="F379" s="832" t="s">
        <v>1168</v>
      </c>
      <c r="G379" s="832" t="s">
        <v>1269</v>
      </c>
      <c r="H379" s="832" t="s">
        <v>567</v>
      </c>
      <c r="I379" s="832" t="s">
        <v>1379</v>
      </c>
      <c r="J379" s="832" t="s">
        <v>1271</v>
      </c>
      <c r="K379" s="832" t="s">
        <v>1380</v>
      </c>
      <c r="L379" s="835">
        <v>24.77</v>
      </c>
      <c r="M379" s="835">
        <v>346.78000000000003</v>
      </c>
      <c r="N379" s="832">
        <v>14</v>
      </c>
      <c r="O379" s="836">
        <v>14</v>
      </c>
      <c r="P379" s="835">
        <v>222.93000000000004</v>
      </c>
      <c r="Q379" s="837">
        <v>0.6428571428571429</v>
      </c>
      <c r="R379" s="832">
        <v>9</v>
      </c>
      <c r="S379" s="837">
        <v>0.6428571428571429</v>
      </c>
      <c r="T379" s="836">
        <v>9</v>
      </c>
      <c r="U379" s="838">
        <v>0.6428571428571429</v>
      </c>
    </row>
    <row r="380" spans="1:21" ht="14.4" customHeight="1" x14ac:dyDescent="0.3">
      <c r="A380" s="831">
        <v>31</v>
      </c>
      <c r="B380" s="832" t="s">
        <v>1166</v>
      </c>
      <c r="C380" s="832" t="s">
        <v>1171</v>
      </c>
      <c r="D380" s="833" t="s">
        <v>1700</v>
      </c>
      <c r="E380" s="834" t="s">
        <v>1191</v>
      </c>
      <c r="F380" s="832" t="s">
        <v>1168</v>
      </c>
      <c r="G380" s="832" t="s">
        <v>1193</v>
      </c>
      <c r="H380" s="832" t="s">
        <v>567</v>
      </c>
      <c r="I380" s="832" t="s">
        <v>1453</v>
      </c>
      <c r="J380" s="832" t="s">
        <v>1454</v>
      </c>
      <c r="K380" s="832" t="s">
        <v>1455</v>
      </c>
      <c r="L380" s="835">
        <v>492.18</v>
      </c>
      <c r="M380" s="835">
        <v>492.18</v>
      </c>
      <c r="N380" s="832">
        <v>1</v>
      </c>
      <c r="O380" s="836">
        <v>1</v>
      </c>
      <c r="P380" s="835">
        <v>492.18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31</v>
      </c>
      <c r="B381" s="832" t="s">
        <v>1166</v>
      </c>
      <c r="C381" s="832" t="s">
        <v>1171</v>
      </c>
      <c r="D381" s="833" t="s">
        <v>1700</v>
      </c>
      <c r="E381" s="834" t="s">
        <v>1191</v>
      </c>
      <c r="F381" s="832" t="s">
        <v>1168</v>
      </c>
      <c r="G381" s="832" t="s">
        <v>1193</v>
      </c>
      <c r="H381" s="832" t="s">
        <v>567</v>
      </c>
      <c r="I381" s="832" t="s">
        <v>1673</v>
      </c>
      <c r="J381" s="832" t="s">
        <v>1280</v>
      </c>
      <c r="K381" s="832" t="s">
        <v>1674</v>
      </c>
      <c r="L381" s="835">
        <v>50.5</v>
      </c>
      <c r="M381" s="835">
        <v>50.5</v>
      </c>
      <c r="N381" s="832">
        <v>1</v>
      </c>
      <c r="O381" s="836">
        <v>1</v>
      </c>
      <c r="P381" s="835">
        <v>50.5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31</v>
      </c>
      <c r="B382" s="832" t="s">
        <v>1166</v>
      </c>
      <c r="C382" s="832" t="s">
        <v>1171</v>
      </c>
      <c r="D382" s="833" t="s">
        <v>1700</v>
      </c>
      <c r="E382" s="834" t="s">
        <v>1191</v>
      </c>
      <c r="F382" s="832" t="s">
        <v>1168</v>
      </c>
      <c r="G382" s="832" t="s">
        <v>1193</v>
      </c>
      <c r="H382" s="832" t="s">
        <v>567</v>
      </c>
      <c r="I382" s="832" t="s">
        <v>1282</v>
      </c>
      <c r="J382" s="832" t="s">
        <v>1283</v>
      </c>
      <c r="K382" s="832" t="s">
        <v>1284</v>
      </c>
      <c r="L382" s="835">
        <v>971.25</v>
      </c>
      <c r="M382" s="835">
        <v>1942.5</v>
      </c>
      <c r="N382" s="832">
        <v>2</v>
      </c>
      <c r="O382" s="836">
        <v>2</v>
      </c>
      <c r="P382" s="835">
        <v>1942.5</v>
      </c>
      <c r="Q382" s="837">
        <v>1</v>
      </c>
      <c r="R382" s="832">
        <v>2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31</v>
      </c>
      <c r="B383" s="832" t="s">
        <v>1166</v>
      </c>
      <c r="C383" s="832" t="s">
        <v>1171</v>
      </c>
      <c r="D383" s="833" t="s">
        <v>1700</v>
      </c>
      <c r="E383" s="834" t="s">
        <v>1191</v>
      </c>
      <c r="F383" s="832" t="s">
        <v>1168</v>
      </c>
      <c r="G383" s="832" t="s">
        <v>1193</v>
      </c>
      <c r="H383" s="832" t="s">
        <v>567</v>
      </c>
      <c r="I383" s="832" t="s">
        <v>1384</v>
      </c>
      <c r="J383" s="832" t="s">
        <v>1385</v>
      </c>
      <c r="K383" s="832" t="s">
        <v>1386</v>
      </c>
      <c r="L383" s="835">
        <v>600</v>
      </c>
      <c r="M383" s="835">
        <v>600</v>
      </c>
      <c r="N383" s="832">
        <v>1</v>
      </c>
      <c r="O383" s="836">
        <v>1</v>
      </c>
      <c r="P383" s="835">
        <v>600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31</v>
      </c>
      <c r="B384" s="832" t="s">
        <v>1166</v>
      </c>
      <c r="C384" s="832" t="s">
        <v>1171</v>
      </c>
      <c r="D384" s="833" t="s">
        <v>1700</v>
      </c>
      <c r="E384" s="834" t="s">
        <v>1191</v>
      </c>
      <c r="F384" s="832" t="s">
        <v>1168</v>
      </c>
      <c r="G384" s="832" t="s">
        <v>1193</v>
      </c>
      <c r="H384" s="832" t="s">
        <v>567</v>
      </c>
      <c r="I384" s="832" t="s">
        <v>1675</v>
      </c>
      <c r="J384" s="832" t="s">
        <v>1350</v>
      </c>
      <c r="K384" s="832" t="s">
        <v>1676</v>
      </c>
      <c r="L384" s="835">
        <v>1600</v>
      </c>
      <c r="M384" s="835">
        <v>1600</v>
      </c>
      <c r="N384" s="832">
        <v>1</v>
      </c>
      <c r="O384" s="836">
        <v>1</v>
      </c>
      <c r="P384" s="835">
        <v>1600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31</v>
      </c>
      <c r="B385" s="832" t="s">
        <v>1166</v>
      </c>
      <c r="C385" s="832" t="s">
        <v>1171</v>
      </c>
      <c r="D385" s="833" t="s">
        <v>1700</v>
      </c>
      <c r="E385" s="834" t="s">
        <v>1191</v>
      </c>
      <c r="F385" s="832" t="s">
        <v>1168</v>
      </c>
      <c r="G385" s="832" t="s">
        <v>1193</v>
      </c>
      <c r="H385" s="832" t="s">
        <v>567</v>
      </c>
      <c r="I385" s="832" t="s">
        <v>1228</v>
      </c>
      <c r="J385" s="832" t="s">
        <v>1229</v>
      </c>
      <c r="K385" s="832" t="s">
        <v>1230</v>
      </c>
      <c r="L385" s="835">
        <v>1000</v>
      </c>
      <c r="M385" s="835">
        <v>1000</v>
      </c>
      <c r="N385" s="832">
        <v>1</v>
      </c>
      <c r="O385" s="836">
        <v>1</v>
      </c>
      <c r="P385" s="835">
        <v>1000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31</v>
      </c>
      <c r="B386" s="832" t="s">
        <v>1166</v>
      </c>
      <c r="C386" s="832" t="s">
        <v>1171</v>
      </c>
      <c r="D386" s="833" t="s">
        <v>1700</v>
      </c>
      <c r="E386" s="834" t="s">
        <v>1191</v>
      </c>
      <c r="F386" s="832" t="s">
        <v>1168</v>
      </c>
      <c r="G386" s="832" t="s">
        <v>1193</v>
      </c>
      <c r="H386" s="832" t="s">
        <v>567</v>
      </c>
      <c r="I386" s="832" t="s">
        <v>1677</v>
      </c>
      <c r="J386" s="832" t="s">
        <v>1678</v>
      </c>
      <c r="K386" s="832" t="s">
        <v>1679</v>
      </c>
      <c r="L386" s="835">
        <v>600</v>
      </c>
      <c r="M386" s="835">
        <v>600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31</v>
      </c>
      <c r="B387" s="832" t="s">
        <v>1166</v>
      </c>
      <c r="C387" s="832" t="s">
        <v>1171</v>
      </c>
      <c r="D387" s="833" t="s">
        <v>1700</v>
      </c>
      <c r="E387" s="834" t="s">
        <v>1191</v>
      </c>
      <c r="F387" s="832" t="s">
        <v>1168</v>
      </c>
      <c r="G387" s="832" t="s">
        <v>1193</v>
      </c>
      <c r="H387" s="832" t="s">
        <v>567</v>
      </c>
      <c r="I387" s="832" t="s">
        <v>1194</v>
      </c>
      <c r="J387" s="832" t="s">
        <v>1195</v>
      </c>
      <c r="K387" s="832" t="s">
        <v>1196</v>
      </c>
      <c r="L387" s="835">
        <v>1000</v>
      </c>
      <c r="M387" s="835">
        <v>1000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31</v>
      </c>
      <c r="B388" s="832" t="s">
        <v>1166</v>
      </c>
      <c r="C388" s="832" t="s">
        <v>1171</v>
      </c>
      <c r="D388" s="833" t="s">
        <v>1700</v>
      </c>
      <c r="E388" s="834" t="s">
        <v>1191</v>
      </c>
      <c r="F388" s="832" t="s">
        <v>1168</v>
      </c>
      <c r="G388" s="832" t="s">
        <v>1231</v>
      </c>
      <c r="H388" s="832" t="s">
        <v>567</v>
      </c>
      <c r="I388" s="832" t="s">
        <v>1232</v>
      </c>
      <c r="J388" s="832" t="s">
        <v>1233</v>
      </c>
      <c r="K388" s="832" t="s">
        <v>1234</v>
      </c>
      <c r="L388" s="835">
        <v>200</v>
      </c>
      <c r="M388" s="835">
        <v>400</v>
      </c>
      <c r="N388" s="832">
        <v>2</v>
      </c>
      <c r="O388" s="836">
        <v>1</v>
      </c>
      <c r="P388" s="835">
        <v>400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31</v>
      </c>
      <c r="B389" s="832" t="s">
        <v>1166</v>
      </c>
      <c r="C389" s="832" t="s">
        <v>1171</v>
      </c>
      <c r="D389" s="833" t="s">
        <v>1700</v>
      </c>
      <c r="E389" s="834" t="s">
        <v>1192</v>
      </c>
      <c r="F389" s="832" t="s">
        <v>1167</v>
      </c>
      <c r="G389" s="832" t="s">
        <v>1363</v>
      </c>
      <c r="H389" s="832" t="s">
        <v>567</v>
      </c>
      <c r="I389" s="832" t="s">
        <v>1364</v>
      </c>
      <c r="J389" s="832" t="s">
        <v>1365</v>
      </c>
      <c r="K389" s="832" t="s">
        <v>1366</v>
      </c>
      <c r="L389" s="835">
        <v>0</v>
      </c>
      <c r="M389" s="835">
        <v>0</v>
      </c>
      <c r="N389" s="832">
        <v>2</v>
      </c>
      <c r="O389" s="836">
        <v>1.5</v>
      </c>
      <c r="P389" s="835">
        <v>0</v>
      </c>
      <c r="Q389" s="837"/>
      <c r="R389" s="832">
        <v>2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31</v>
      </c>
      <c r="B390" s="832" t="s">
        <v>1166</v>
      </c>
      <c r="C390" s="832" t="s">
        <v>1171</v>
      </c>
      <c r="D390" s="833" t="s">
        <v>1700</v>
      </c>
      <c r="E390" s="834" t="s">
        <v>1192</v>
      </c>
      <c r="F390" s="832" t="s">
        <v>1167</v>
      </c>
      <c r="G390" s="832" t="s">
        <v>1245</v>
      </c>
      <c r="H390" s="832" t="s">
        <v>567</v>
      </c>
      <c r="I390" s="832" t="s">
        <v>1246</v>
      </c>
      <c r="J390" s="832" t="s">
        <v>1247</v>
      </c>
      <c r="K390" s="832" t="s">
        <v>1248</v>
      </c>
      <c r="L390" s="835">
        <v>132.97999999999999</v>
      </c>
      <c r="M390" s="835">
        <v>398.93999999999994</v>
      </c>
      <c r="N390" s="832">
        <v>3</v>
      </c>
      <c r="O390" s="836">
        <v>1.5</v>
      </c>
      <c r="P390" s="835">
        <v>265.95999999999998</v>
      </c>
      <c r="Q390" s="837">
        <v>0.66666666666666674</v>
      </c>
      <c r="R390" s="832">
        <v>2</v>
      </c>
      <c r="S390" s="837">
        <v>0.66666666666666663</v>
      </c>
      <c r="T390" s="836">
        <v>1</v>
      </c>
      <c r="U390" s="838">
        <v>0.66666666666666663</v>
      </c>
    </row>
    <row r="391" spans="1:21" ht="14.4" customHeight="1" x14ac:dyDescent="0.3">
      <c r="A391" s="831">
        <v>31</v>
      </c>
      <c r="B391" s="832" t="s">
        <v>1166</v>
      </c>
      <c r="C391" s="832" t="s">
        <v>1171</v>
      </c>
      <c r="D391" s="833" t="s">
        <v>1700</v>
      </c>
      <c r="E391" s="834" t="s">
        <v>1192</v>
      </c>
      <c r="F391" s="832" t="s">
        <v>1167</v>
      </c>
      <c r="G391" s="832" t="s">
        <v>1680</v>
      </c>
      <c r="H391" s="832" t="s">
        <v>567</v>
      </c>
      <c r="I391" s="832" t="s">
        <v>1681</v>
      </c>
      <c r="J391" s="832" t="s">
        <v>1682</v>
      </c>
      <c r="K391" s="832" t="s">
        <v>1683</v>
      </c>
      <c r="L391" s="835">
        <v>31.65</v>
      </c>
      <c r="M391" s="835">
        <v>31.65</v>
      </c>
      <c r="N391" s="832">
        <v>1</v>
      </c>
      <c r="O391" s="836">
        <v>0.5</v>
      </c>
      <c r="P391" s="835">
        <v>31.65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31</v>
      </c>
      <c r="B392" s="832" t="s">
        <v>1166</v>
      </c>
      <c r="C392" s="832" t="s">
        <v>1171</v>
      </c>
      <c r="D392" s="833" t="s">
        <v>1700</v>
      </c>
      <c r="E392" s="834" t="s">
        <v>1192</v>
      </c>
      <c r="F392" s="832" t="s">
        <v>1167</v>
      </c>
      <c r="G392" s="832" t="s">
        <v>1513</v>
      </c>
      <c r="H392" s="832" t="s">
        <v>567</v>
      </c>
      <c r="I392" s="832" t="s">
        <v>1669</v>
      </c>
      <c r="J392" s="832" t="s">
        <v>1670</v>
      </c>
      <c r="K392" s="832" t="s">
        <v>1155</v>
      </c>
      <c r="L392" s="835">
        <v>38.56</v>
      </c>
      <c r="M392" s="835">
        <v>38.56</v>
      </c>
      <c r="N392" s="832">
        <v>1</v>
      </c>
      <c r="O392" s="836">
        <v>1</v>
      </c>
      <c r="P392" s="835">
        <v>38.56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31</v>
      </c>
      <c r="B393" s="832" t="s">
        <v>1166</v>
      </c>
      <c r="C393" s="832" t="s">
        <v>1171</v>
      </c>
      <c r="D393" s="833" t="s">
        <v>1700</v>
      </c>
      <c r="E393" s="834" t="s">
        <v>1192</v>
      </c>
      <c r="F393" s="832" t="s">
        <v>1167</v>
      </c>
      <c r="G393" s="832" t="s">
        <v>1209</v>
      </c>
      <c r="H393" s="832" t="s">
        <v>603</v>
      </c>
      <c r="I393" s="832" t="s">
        <v>1013</v>
      </c>
      <c r="J393" s="832" t="s">
        <v>680</v>
      </c>
      <c r="K393" s="832" t="s">
        <v>1014</v>
      </c>
      <c r="L393" s="835">
        <v>736.33</v>
      </c>
      <c r="M393" s="835">
        <v>24298.890000000007</v>
      </c>
      <c r="N393" s="832">
        <v>33</v>
      </c>
      <c r="O393" s="836">
        <v>9</v>
      </c>
      <c r="P393" s="835">
        <v>23562.560000000005</v>
      </c>
      <c r="Q393" s="837">
        <v>0.96969696969696961</v>
      </c>
      <c r="R393" s="832">
        <v>32</v>
      </c>
      <c r="S393" s="837">
        <v>0.96969696969696972</v>
      </c>
      <c r="T393" s="836">
        <v>8.5</v>
      </c>
      <c r="U393" s="838">
        <v>0.94444444444444442</v>
      </c>
    </row>
    <row r="394" spans="1:21" ht="14.4" customHeight="1" x14ac:dyDescent="0.3">
      <c r="A394" s="831">
        <v>31</v>
      </c>
      <c r="B394" s="832" t="s">
        <v>1166</v>
      </c>
      <c r="C394" s="832" t="s">
        <v>1171</v>
      </c>
      <c r="D394" s="833" t="s">
        <v>1700</v>
      </c>
      <c r="E394" s="834" t="s">
        <v>1192</v>
      </c>
      <c r="F394" s="832" t="s">
        <v>1167</v>
      </c>
      <c r="G394" s="832" t="s">
        <v>1209</v>
      </c>
      <c r="H394" s="832" t="s">
        <v>603</v>
      </c>
      <c r="I394" s="832" t="s">
        <v>1015</v>
      </c>
      <c r="J394" s="832" t="s">
        <v>680</v>
      </c>
      <c r="K394" s="832" t="s">
        <v>1016</v>
      </c>
      <c r="L394" s="835">
        <v>490.89</v>
      </c>
      <c r="M394" s="835">
        <v>11781.36</v>
      </c>
      <c r="N394" s="832">
        <v>24</v>
      </c>
      <c r="O394" s="836">
        <v>6</v>
      </c>
      <c r="P394" s="835">
        <v>9817.8000000000011</v>
      </c>
      <c r="Q394" s="837">
        <v>0.83333333333333337</v>
      </c>
      <c r="R394" s="832">
        <v>20</v>
      </c>
      <c r="S394" s="837">
        <v>0.83333333333333337</v>
      </c>
      <c r="T394" s="836">
        <v>5</v>
      </c>
      <c r="U394" s="838">
        <v>0.83333333333333337</v>
      </c>
    </row>
    <row r="395" spans="1:21" ht="14.4" customHeight="1" x14ac:dyDescent="0.3">
      <c r="A395" s="831">
        <v>31</v>
      </c>
      <c r="B395" s="832" t="s">
        <v>1166</v>
      </c>
      <c r="C395" s="832" t="s">
        <v>1171</v>
      </c>
      <c r="D395" s="833" t="s">
        <v>1700</v>
      </c>
      <c r="E395" s="834" t="s">
        <v>1192</v>
      </c>
      <c r="F395" s="832" t="s">
        <v>1167</v>
      </c>
      <c r="G395" s="832" t="s">
        <v>1209</v>
      </c>
      <c r="H395" s="832" t="s">
        <v>603</v>
      </c>
      <c r="I395" s="832" t="s">
        <v>1249</v>
      </c>
      <c r="J395" s="832" t="s">
        <v>1250</v>
      </c>
      <c r="K395" s="832" t="s">
        <v>1251</v>
      </c>
      <c r="L395" s="835">
        <v>1847.49</v>
      </c>
      <c r="M395" s="835">
        <v>1847.49</v>
      </c>
      <c r="N395" s="832">
        <v>1</v>
      </c>
      <c r="O395" s="836">
        <v>0.5</v>
      </c>
      <c r="P395" s="835">
        <v>1847.49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31</v>
      </c>
      <c r="B396" s="832" t="s">
        <v>1166</v>
      </c>
      <c r="C396" s="832" t="s">
        <v>1171</v>
      </c>
      <c r="D396" s="833" t="s">
        <v>1700</v>
      </c>
      <c r="E396" s="834" t="s">
        <v>1192</v>
      </c>
      <c r="F396" s="832" t="s">
        <v>1167</v>
      </c>
      <c r="G396" s="832" t="s">
        <v>1209</v>
      </c>
      <c r="H396" s="832" t="s">
        <v>603</v>
      </c>
      <c r="I396" s="832" t="s">
        <v>1516</v>
      </c>
      <c r="J396" s="832" t="s">
        <v>680</v>
      </c>
      <c r="K396" s="832" t="s">
        <v>1517</v>
      </c>
      <c r="L396" s="835">
        <v>1154.68</v>
      </c>
      <c r="M396" s="835">
        <v>4618.72</v>
      </c>
      <c r="N396" s="832">
        <v>4</v>
      </c>
      <c r="O396" s="836">
        <v>1.5</v>
      </c>
      <c r="P396" s="835">
        <v>4618.72</v>
      </c>
      <c r="Q396" s="837">
        <v>1</v>
      </c>
      <c r="R396" s="832">
        <v>4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31</v>
      </c>
      <c r="B397" s="832" t="s">
        <v>1166</v>
      </c>
      <c r="C397" s="832" t="s">
        <v>1171</v>
      </c>
      <c r="D397" s="833" t="s">
        <v>1700</v>
      </c>
      <c r="E397" s="834" t="s">
        <v>1192</v>
      </c>
      <c r="F397" s="832" t="s">
        <v>1167</v>
      </c>
      <c r="G397" s="832" t="s">
        <v>1209</v>
      </c>
      <c r="H397" s="832" t="s">
        <v>603</v>
      </c>
      <c r="I397" s="832" t="s">
        <v>1252</v>
      </c>
      <c r="J397" s="832" t="s">
        <v>680</v>
      </c>
      <c r="K397" s="832" t="s">
        <v>1253</v>
      </c>
      <c r="L397" s="835">
        <v>923.74</v>
      </c>
      <c r="M397" s="835">
        <v>6466.18</v>
      </c>
      <c r="N397" s="832">
        <v>7</v>
      </c>
      <c r="O397" s="836">
        <v>2</v>
      </c>
      <c r="P397" s="835">
        <v>5542.4400000000005</v>
      </c>
      <c r="Q397" s="837">
        <v>0.85714285714285721</v>
      </c>
      <c r="R397" s="832">
        <v>6</v>
      </c>
      <c r="S397" s="837">
        <v>0.8571428571428571</v>
      </c>
      <c r="T397" s="836">
        <v>1.5</v>
      </c>
      <c r="U397" s="838">
        <v>0.75</v>
      </c>
    </row>
    <row r="398" spans="1:21" ht="14.4" customHeight="1" x14ac:dyDescent="0.3">
      <c r="A398" s="831">
        <v>31</v>
      </c>
      <c r="B398" s="832" t="s">
        <v>1166</v>
      </c>
      <c r="C398" s="832" t="s">
        <v>1171</v>
      </c>
      <c r="D398" s="833" t="s">
        <v>1700</v>
      </c>
      <c r="E398" s="834" t="s">
        <v>1192</v>
      </c>
      <c r="F398" s="832" t="s">
        <v>1167</v>
      </c>
      <c r="G398" s="832" t="s">
        <v>1312</v>
      </c>
      <c r="H398" s="832" t="s">
        <v>567</v>
      </c>
      <c r="I398" s="832" t="s">
        <v>1313</v>
      </c>
      <c r="J398" s="832" t="s">
        <v>614</v>
      </c>
      <c r="K398" s="832" t="s">
        <v>1314</v>
      </c>
      <c r="L398" s="835">
        <v>35.25</v>
      </c>
      <c r="M398" s="835">
        <v>1445.25</v>
      </c>
      <c r="N398" s="832">
        <v>41</v>
      </c>
      <c r="O398" s="836">
        <v>30</v>
      </c>
      <c r="P398" s="835">
        <v>1022.25</v>
      </c>
      <c r="Q398" s="837">
        <v>0.70731707317073167</v>
      </c>
      <c r="R398" s="832">
        <v>29</v>
      </c>
      <c r="S398" s="837">
        <v>0.70731707317073167</v>
      </c>
      <c r="T398" s="836">
        <v>20.5</v>
      </c>
      <c r="U398" s="838">
        <v>0.68333333333333335</v>
      </c>
    </row>
    <row r="399" spans="1:21" ht="14.4" customHeight="1" x14ac:dyDescent="0.3">
      <c r="A399" s="831">
        <v>31</v>
      </c>
      <c r="B399" s="832" t="s">
        <v>1166</v>
      </c>
      <c r="C399" s="832" t="s">
        <v>1171</v>
      </c>
      <c r="D399" s="833" t="s">
        <v>1700</v>
      </c>
      <c r="E399" s="834" t="s">
        <v>1192</v>
      </c>
      <c r="F399" s="832" t="s">
        <v>1167</v>
      </c>
      <c r="G399" s="832" t="s">
        <v>1312</v>
      </c>
      <c r="H399" s="832" t="s">
        <v>567</v>
      </c>
      <c r="I399" s="832" t="s">
        <v>1422</v>
      </c>
      <c r="J399" s="832" t="s">
        <v>614</v>
      </c>
      <c r="K399" s="832" t="s">
        <v>1423</v>
      </c>
      <c r="L399" s="835">
        <v>35.25</v>
      </c>
      <c r="M399" s="835">
        <v>35.25</v>
      </c>
      <c r="N399" s="832">
        <v>1</v>
      </c>
      <c r="O399" s="836">
        <v>1</v>
      </c>
      <c r="P399" s="835">
        <v>35.25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31</v>
      </c>
      <c r="B400" s="832" t="s">
        <v>1166</v>
      </c>
      <c r="C400" s="832" t="s">
        <v>1171</v>
      </c>
      <c r="D400" s="833" t="s">
        <v>1700</v>
      </c>
      <c r="E400" s="834" t="s">
        <v>1192</v>
      </c>
      <c r="F400" s="832" t="s">
        <v>1167</v>
      </c>
      <c r="G400" s="832" t="s">
        <v>1427</v>
      </c>
      <c r="H400" s="832" t="s">
        <v>567</v>
      </c>
      <c r="I400" s="832" t="s">
        <v>1428</v>
      </c>
      <c r="J400" s="832" t="s">
        <v>692</v>
      </c>
      <c r="K400" s="832" t="s">
        <v>1429</v>
      </c>
      <c r="L400" s="835">
        <v>32.25</v>
      </c>
      <c r="M400" s="835">
        <v>32.25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31</v>
      </c>
      <c r="B401" s="832" t="s">
        <v>1166</v>
      </c>
      <c r="C401" s="832" t="s">
        <v>1171</v>
      </c>
      <c r="D401" s="833" t="s">
        <v>1700</v>
      </c>
      <c r="E401" s="834" t="s">
        <v>1192</v>
      </c>
      <c r="F401" s="832" t="s">
        <v>1167</v>
      </c>
      <c r="G401" s="832" t="s">
        <v>1518</v>
      </c>
      <c r="H401" s="832" t="s">
        <v>567</v>
      </c>
      <c r="I401" s="832" t="s">
        <v>1522</v>
      </c>
      <c r="J401" s="832" t="s">
        <v>1520</v>
      </c>
      <c r="K401" s="832" t="s">
        <v>1523</v>
      </c>
      <c r="L401" s="835">
        <v>54.55</v>
      </c>
      <c r="M401" s="835">
        <v>54.55</v>
      </c>
      <c r="N401" s="832">
        <v>1</v>
      </c>
      <c r="O401" s="836">
        <v>0.5</v>
      </c>
      <c r="P401" s="835">
        <v>54.55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31</v>
      </c>
      <c r="B402" s="832" t="s">
        <v>1166</v>
      </c>
      <c r="C402" s="832" t="s">
        <v>1171</v>
      </c>
      <c r="D402" s="833" t="s">
        <v>1700</v>
      </c>
      <c r="E402" s="834" t="s">
        <v>1192</v>
      </c>
      <c r="F402" s="832" t="s">
        <v>1167</v>
      </c>
      <c r="G402" s="832" t="s">
        <v>1200</v>
      </c>
      <c r="H402" s="832" t="s">
        <v>603</v>
      </c>
      <c r="I402" s="832" t="s">
        <v>1087</v>
      </c>
      <c r="J402" s="832" t="s">
        <v>747</v>
      </c>
      <c r="K402" s="832" t="s">
        <v>749</v>
      </c>
      <c r="L402" s="835">
        <v>0</v>
      </c>
      <c r="M402" s="835">
        <v>0</v>
      </c>
      <c r="N402" s="832">
        <v>1</v>
      </c>
      <c r="O402" s="836">
        <v>1</v>
      </c>
      <c r="P402" s="835">
        <v>0</v>
      </c>
      <c r="Q402" s="837"/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31</v>
      </c>
      <c r="B403" s="832" t="s">
        <v>1166</v>
      </c>
      <c r="C403" s="832" t="s">
        <v>1171</v>
      </c>
      <c r="D403" s="833" t="s">
        <v>1700</v>
      </c>
      <c r="E403" s="834" t="s">
        <v>1192</v>
      </c>
      <c r="F403" s="832" t="s">
        <v>1167</v>
      </c>
      <c r="G403" s="832" t="s">
        <v>1254</v>
      </c>
      <c r="H403" s="832" t="s">
        <v>567</v>
      </c>
      <c r="I403" s="832" t="s">
        <v>1255</v>
      </c>
      <c r="J403" s="832" t="s">
        <v>1256</v>
      </c>
      <c r="K403" s="832" t="s">
        <v>1257</v>
      </c>
      <c r="L403" s="835">
        <v>59.56</v>
      </c>
      <c r="M403" s="835">
        <v>238.24</v>
      </c>
      <c r="N403" s="832">
        <v>4</v>
      </c>
      <c r="O403" s="836">
        <v>0.5</v>
      </c>
      <c r="P403" s="835">
        <v>238.24</v>
      </c>
      <c r="Q403" s="837">
        <v>1</v>
      </c>
      <c r="R403" s="832">
        <v>4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31</v>
      </c>
      <c r="B404" s="832" t="s">
        <v>1166</v>
      </c>
      <c r="C404" s="832" t="s">
        <v>1171</v>
      </c>
      <c r="D404" s="833" t="s">
        <v>1700</v>
      </c>
      <c r="E404" s="834" t="s">
        <v>1192</v>
      </c>
      <c r="F404" s="832" t="s">
        <v>1167</v>
      </c>
      <c r="G404" s="832" t="s">
        <v>1197</v>
      </c>
      <c r="H404" s="832" t="s">
        <v>567</v>
      </c>
      <c r="I404" s="832" t="s">
        <v>1198</v>
      </c>
      <c r="J404" s="832" t="s">
        <v>843</v>
      </c>
      <c r="K404" s="832" t="s">
        <v>1199</v>
      </c>
      <c r="L404" s="835">
        <v>219.37</v>
      </c>
      <c r="M404" s="835">
        <v>877.48</v>
      </c>
      <c r="N404" s="832">
        <v>4</v>
      </c>
      <c r="O404" s="836">
        <v>2</v>
      </c>
      <c r="P404" s="835">
        <v>658.11</v>
      </c>
      <c r="Q404" s="837">
        <v>0.75</v>
      </c>
      <c r="R404" s="832">
        <v>3</v>
      </c>
      <c r="S404" s="837">
        <v>0.75</v>
      </c>
      <c r="T404" s="836">
        <v>1.5</v>
      </c>
      <c r="U404" s="838">
        <v>0.75</v>
      </c>
    </row>
    <row r="405" spans="1:21" ht="14.4" customHeight="1" x14ac:dyDescent="0.3">
      <c r="A405" s="831">
        <v>31</v>
      </c>
      <c r="B405" s="832" t="s">
        <v>1166</v>
      </c>
      <c r="C405" s="832" t="s">
        <v>1171</v>
      </c>
      <c r="D405" s="833" t="s">
        <v>1700</v>
      </c>
      <c r="E405" s="834" t="s">
        <v>1192</v>
      </c>
      <c r="F405" s="832" t="s">
        <v>1167</v>
      </c>
      <c r="G405" s="832" t="s">
        <v>1432</v>
      </c>
      <c r="H405" s="832" t="s">
        <v>567</v>
      </c>
      <c r="I405" s="832" t="s">
        <v>1684</v>
      </c>
      <c r="J405" s="832" t="s">
        <v>1434</v>
      </c>
      <c r="K405" s="832" t="s">
        <v>1685</v>
      </c>
      <c r="L405" s="835">
        <v>93.96</v>
      </c>
      <c r="M405" s="835">
        <v>93.96</v>
      </c>
      <c r="N405" s="832">
        <v>1</v>
      </c>
      <c r="O405" s="836">
        <v>1</v>
      </c>
      <c r="P405" s="835">
        <v>93.96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31</v>
      </c>
      <c r="B406" s="832" t="s">
        <v>1166</v>
      </c>
      <c r="C406" s="832" t="s">
        <v>1171</v>
      </c>
      <c r="D406" s="833" t="s">
        <v>1700</v>
      </c>
      <c r="E406" s="834" t="s">
        <v>1192</v>
      </c>
      <c r="F406" s="832" t="s">
        <v>1167</v>
      </c>
      <c r="G406" s="832" t="s">
        <v>1686</v>
      </c>
      <c r="H406" s="832" t="s">
        <v>567</v>
      </c>
      <c r="I406" s="832" t="s">
        <v>1687</v>
      </c>
      <c r="J406" s="832" t="s">
        <v>737</v>
      </c>
      <c r="K406" s="832" t="s">
        <v>1688</v>
      </c>
      <c r="L406" s="835">
        <v>0</v>
      </c>
      <c r="M406" s="835">
        <v>0</v>
      </c>
      <c r="N406" s="832">
        <v>2</v>
      </c>
      <c r="O406" s="836">
        <v>2</v>
      </c>
      <c r="P406" s="835">
        <v>0</v>
      </c>
      <c r="Q406" s="837"/>
      <c r="R406" s="832">
        <v>1</v>
      </c>
      <c r="S406" s="837">
        <v>0.5</v>
      </c>
      <c r="T406" s="836">
        <v>1</v>
      </c>
      <c r="U406" s="838">
        <v>0.5</v>
      </c>
    </row>
    <row r="407" spans="1:21" ht="14.4" customHeight="1" x14ac:dyDescent="0.3">
      <c r="A407" s="831">
        <v>31</v>
      </c>
      <c r="B407" s="832" t="s">
        <v>1166</v>
      </c>
      <c r="C407" s="832" t="s">
        <v>1171</v>
      </c>
      <c r="D407" s="833" t="s">
        <v>1700</v>
      </c>
      <c r="E407" s="834" t="s">
        <v>1192</v>
      </c>
      <c r="F407" s="832" t="s">
        <v>1167</v>
      </c>
      <c r="G407" s="832" t="s">
        <v>1262</v>
      </c>
      <c r="H407" s="832" t="s">
        <v>567</v>
      </c>
      <c r="I407" s="832" t="s">
        <v>1319</v>
      </c>
      <c r="J407" s="832" t="s">
        <v>1264</v>
      </c>
      <c r="K407" s="832" t="s">
        <v>1320</v>
      </c>
      <c r="L407" s="835">
        <v>99.94</v>
      </c>
      <c r="M407" s="835">
        <v>499.7</v>
      </c>
      <c r="N407" s="832">
        <v>5</v>
      </c>
      <c r="O407" s="836">
        <v>4</v>
      </c>
      <c r="P407" s="835">
        <v>399.76</v>
      </c>
      <c r="Q407" s="837">
        <v>0.8</v>
      </c>
      <c r="R407" s="832">
        <v>4</v>
      </c>
      <c r="S407" s="837">
        <v>0.8</v>
      </c>
      <c r="T407" s="836">
        <v>3.5</v>
      </c>
      <c r="U407" s="838">
        <v>0.875</v>
      </c>
    </row>
    <row r="408" spans="1:21" ht="14.4" customHeight="1" x14ac:dyDescent="0.3">
      <c r="A408" s="831">
        <v>31</v>
      </c>
      <c r="B408" s="832" t="s">
        <v>1166</v>
      </c>
      <c r="C408" s="832" t="s">
        <v>1171</v>
      </c>
      <c r="D408" s="833" t="s">
        <v>1700</v>
      </c>
      <c r="E408" s="834" t="s">
        <v>1192</v>
      </c>
      <c r="F408" s="832" t="s">
        <v>1167</v>
      </c>
      <c r="G408" s="832" t="s">
        <v>1262</v>
      </c>
      <c r="H408" s="832" t="s">
        <v>567</v>
      </c>
      <c r="I408" s="832" t="s">
        <v>1322</v>
      </c>
      <c r="J408" s="832" t="s">
        <v>797</v>
      </c>
      <c r="K408" s="832" t="s">
        <v>1323</v>
      </c>
      <c r="L408" s="835">
        <v>50.32</v>
      </c>
      <c r="M408" s="835">
        <v>402.56</v>
      </c>
      <c r="N408" s="832">
        <v>8</v>
      </c>
      <c r="O408" s="836">
        <v>6.5</v>
      </c>
      <c r="P408" s="835">
        <v>201.28</v>
      </c>
      <c r="Q408" s="837">
        <v>0.5</v>
      </c>
      <c r="R408" s="832">
        <v>4</v>
      </c>
      <c r="S408" s="837">
        <v>0.5</v>
      </c>
      <c r="T408" s="836">
        <v>3</v>
      </c>
      <c r="U408" s="838">
        <v>0.46153846153846156</v>
      </c>
    </row>
    <row r="409" spans="1:21" ht="14.4" customHeight="1" x14ac:dyDescent="0.3">
      <c r="A409" s="831">
        <v>31</v>
      </c>
      <c r="B409" s="832" t="s">
        <v>1166</v>
      </c>
      <c r="C409" s="832" t="s">
        <v>1171</v>
      </c>
      <c r="D409" s="833" t="s">
        <v>1700</v>
      </c>
      <c r="E409" s="834" t="s">
        <v>1192</v>
      </c>
      <c r="F409" s="832" t="s">
        <v>1167</v>
      </c>
      <c r="G409" s="832" t="s">
        <v>1262</v>
      </c>
      <c r="H409" s="832" t="s">
        <v>567</v>
      </c>
      <c r="I409" s="832" t="s">
        <v>1589</v>
      </c>
      <c r="J409" s="832" t="s">
        <v>797</v>
      </c>
      <c r="K409" s="832" t="s">
        <v>1590</v>
      </c>
      <c r="L409" s="835">
        <v>16.77</v>
      </c>
      <c r="M409" s="835">
        <v>67.08</v>
      </c>
      <c r="N409" s="832">
        <v>4</v>
      </c>
      <c r="O409" s="836">
        <v>1</v>
      </c>
      <c r="P409" s="835">
        <v>67.08</v>
      </c>
      <c r="Q409" s="837">
        <v>1</v>
      </c>
      <c r="R409" s="832">
        <v>4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31</v>
      </c>
      <c r="B410" s="832" t="s">
        <v>1166</v>
      </c>
      <c r="C410" s="832" t="s">
        <v>1171</v>
      </c>
      <c r="D410" s="833" t="s">
        <v>1700</v>
      </c>
      <c r="E410" s="834" t="s">
        <v>1192</v>
      </c>
      <c r="F410" s="832" t="s">
        <v>1167</v>
      </c>
      <c r="G410" s="832" t="s">
        <v>1262</v>
      </c>
      <c r="H410" s="832" t="s">
        <v>567</v>
      </c>
      <c r="I410" s="832" t="s">
        <v>1494</v>
      </c>
      <c r="J410" s="832" t="s">
        <v>1264</v>
      </c>
      <c r="K410" s="832" t="s">
        <v>1495</v>
      </c>
      <c r="L410" s="835">
        <v>16.77</v>
      </c>
      <c r="M410" s="835">
        <v>33.54</v>
      </c>
      <c r="N410" s="832">
        <v>2</v>
      </c>
      <c r="O410" s="836">
        <v>0.5</v>
      </c>
      <c r="P410" s="835">
        <v>33.54</v>
      </c>
      <c r="Q410" s="837">
        <v>1</v>
      </c>
      <c r="R410" s="832">
        <v>2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31</v>
      </c>
      <c r="B411" s="832" t="s">
        <v>1166</v>
      </c>
      <c r="C411" s="832" t="s">
        <v>1171</v>
      </c>
      <c r="D411" s="833" t="s">
        <v>1700</v>
      </c>
      <c r="E411" s="834" t="s">
        <v>1192</v>
      </c>
      <c r="F411" s="832" t="s">
        <v>1167</v>
      </c>
      <c r="G411" s="832" t="s">
        <v>1221</v>
      </c>
      <c r="H411" s="832" t="s">
        <v>603</v>
      </c>
      <c r="I411" s="832" t="s">
        <v>1053</v>
      </c>
      <c r="J411" s="832" t="s">
        <v>1054</v>
      </c>
      <c r="K411" s="832" t="s">
        <v>1055</v>
      </c>
      <c r="L411" s="835">
        <v>149.52000000000001</v>
      </c>
      <c r="M411" s="835">
        <v>149.52000000000001</v>
      </c>
      <c r="N411" s="832">
        <v>1</v>
      </c>
      <c r="O411" s="836">
        <v>1</v>
      </c>
      <c r="P411" s="835">
        <v>149.52000000000001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31</v>
      </c>
      <c r="B412" s="832" t="s">
        <v>1166</v>
      </c>
      <c r="C412" s="832" t="s">
        <v>1171</v>
      </c>
      <c r="D412" s="833" t="s">
        <v>1700</v>
      </c>
      <c r="E412" s="834" t="s">
        <v>1192</v>
      </c>
      <c r="F412" s="832" t="s">
        <v>1167</v>
      </c>
      <c r="G412" s="832" t="s">
        <v>1221</v>
      </c>
      <c r="H412" s="832" t="s">
        <v>567</v>
      </c>
      <c r="I412" s="832" t="s">
        <v>1496</v>
      </c>
      <c r="J412" s="832" t="s">
        <v>948</v>
      </c>
      <c r="K412" s="832" t="s">
        <v>1223</v>
      </c>
      <c r="L412" s="835">
        <v>154.36000000000001</v>
      </c>
      <c r="M412" s="835">
        <v>154.36000000000001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31</v>
      </c>
      <c r="B413" s="832" t="s">
        <v>1166</v>
      </c>
      <c r="C413" s="832" t="s">
        <v>1171</v>
      </c>
      <c r="D413" s="833" t="s">
        <v>1700</v>
      </c>
      <c r="E413" s="834" t="s">
        <v>1192</v>
      </c>
      <c r="F413" s="832" t="s">
        <v>1167</v>
      </c>
      <c r="G413" s="832" t="s">
        <v>1266</v>
      </c>
      <c r="H413" s="832" t="s">
        <v>567</v>
      </c>
      <c r="I413" s="832" t="s">
        <v>1267</v>
      </c>
      <c r="J413" s="832" t="s">
        <v>595</v>
      </c>
      <c r="K413" s="832" t="s">
        <v>1268</v>
      </c>
      <c r="L413" s="835">
        <v>0</v>
      </c>
      <c r="M413" s="835">
        <v>0</v>
      </c>
      <c r="N413" s="832">
        <v>1</v>
      </c>
      <c r="O413" s="836">
        <v>1</v>
      </c>
      <c r="P413" s="835">
        <v>0</v>
      </c>
      <c r="Q413" s="837"/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31</v>
      </c>
      <c r="B414" s="832" t="s">
        <v>1166</v>
      </c>
      <c r="C414" s="832" t="s">
        <v>1171</v>
      </c>
      <c r="D414" s="833" t="s">
        <v>1700</v>
      </c>
      <c r="E414" s="834" t="s">
        <v>1192</v>
      </c>
      <c r="F414" s="832" t="s">
        <v>1168</v>
      </c>
      <c r="G414" s="832" t="s">
        <v>1269</v>
      </c>
      <c r="H414" s="832" t="s">
        <v>567</v>
      </c>
      <c r="I414" s="832" t="s">
        <v>1270</v>
      </c>
      <c r="J414" s="832" t="s">
        <v>1271</v>
      </c>
      <c r="K414" s="832" t="s">
        <v>1272</v>
      </c>
      <c r="L414" s="835">
        <v>35.130000000000003</v>
      </c>
      <c r="M414" s="835">
        <v>3829.1700000000042</v>
      </c>
      <c r="N414" s="832">
        <v>109</v>
      </c>
      <c r="O414" s="836">
        <v>55</v>
      </c>
      <c r="P414" s="835">
        <v>3513.0000000000041</v>
      </c>
      <c r="Q414" s="837">
        <v>0.91743119266055051</v>
      </c>
      <c r="R414" s="832">
        <v>100</v>
      </c>
      <c r="S414" s="837">
        <v>0.91743119266055051</v>
      </c>
      <c r="T414" s="836">
        <v>50</v>
      </c>
      <c r="U414" s="838">
        <v>0.90909090909090906</v>
      </c>
    </row>
    <row r="415" spans="1:21" ht="14.4" customHeight="1" x14ac:dyDescent="0.3">
      <c r="A415" s="831">
        <v>31</v>
      </c>
      <c r="B415" s="832" t="s">
        <v>1166</v>
      </c>
      <c r="C415" s="832" t="s">
        <v>1171</v>
      </c>
      <c r="D415" s="833" t="s">
        <v>1700</v>
      </c>
      <c r="E415" s="834" t="s">
        <v>1192</v>
      </c>
      <c r="F415" s="832" t="s">
        <v>1168</v>
      </c>
      <c r="G415" s="832" t="s">
        <v>1269</v>
      </c>
      <c r="H415" s="832" t="s">
        <v>567</v>
      </c>
      <c r="I415" s="832" t="s">
        <v>1377</v>
      </c>
      <c r="J415" s="832" t="s">
        <v>1271</v>
      </c>
      <c r="K415" s="832" t="s">
        <v>1378</v>
      </c>
      <c r="L415" s="835">
        <v>30.99</v>
      </c>
      <c r="M415" s="835">
        <v>30.99</v>
      </c>
      <c r="N415" s="832">
        <v>1</v>
      </c>
      <c r="O415" s="836">
        <v>1</v>
      </c>
      <c r="P415" s="835">
        <v>30.99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31</v>
      </c>
      <c r="B416" s="832" t="s">
        <v>1166</v>
      </c>
      <c r="C416" s="832" t="s">
        <v>1171</v>
      </c>
      <c r="D416" s="833" t="s">
        <v>1700</v>
      </c>
      <c r="E416" s="834" t="s">
        <v>1192</v>
      </c>
      <c r="F416" s="832" t="s">
        <v>1168</v>
      </c>
      <c r="G416" s="832" t="s">
        <v>1269</v>
      </c>
      <c r="H416" s="832" t="s">
        <v>567</v>
      </c>
      <c r="I416" s="832" t="s">
        <v>1379</v>
      </c>
      <c r="J416" s="832" t="s">
        <v>1271</v>
      </c>
      <c r="K416" s="832" t="s">
        <v>1380</v>
      </c>
      <c r="L416" s="835">
        <v>24.77</v>
      </c>
      <c r="M416" s="835">
        <v>198.16</v>
      </c>
      <c r="N416" s="832">
        <v>8</v>
      </c>
      <c r="O416" s="836">
        <v>8</v>
      </c>
      <c r="P416" s="835">
        <v>123.85</v>
      </c>
      <c r="Q416" s="837">
        <v>0.625</v>
      </c>
      <c r="R416" s="832">
        <v>5</v>
      </c>
      <c r="S416" s="837">
        <v>0.625</v>
      </c>
      <c r="T416" s="836">
        <v>5</v>
      </c>
      <c r="U416" s="838">
        <v>0.625</v>
      </c>
    </row>
    <row r="417" spans="1:21" ht="14.4" customHeight="1" x14ac:dyDescent="0.3">
      <c r="A417" s="831">
        <v>31</v>
      </c>
      <c r="B417" s="832" t="s">
        <v>1166</v>
      </c>
      <c r="C417" s="832" t="s">
        <v>1171</v>
      </c>
      <c r="D417" s="833" t="s">
        <v>1700</v>
      </c>
      <c r="E417" s="834" t="s">
        <v>1192</v>
      </c>
      <c r="F417" s="832" t="s">
        <v>1168</v>
      </c>
      <c r="G417" s="832" t="s">
        <v>1193</v>
      </c>
      <c r="H417" s="832" t="s">
        <v>567</v>
      </c>
      <c r="I417" s="832" t="s">
        <v>1528</v>
      </c>
      <c r="J417" s="832" t="s">
        <v>1529</v>
      </c>
      <c r="K417" s="832" t="s">
        <v>1530</v>
      </c>
      <c r="L417" s="835">
        <v>199.5</v>
      </c>
      <c r="M417" s="835">
        <v>399</v>
      </c>
      <c r="N417" s="832">
        <v>2</v>
      </c>
      <c r="O417" s="836">
        <v>2</v>
      </c>
      <c r="P417" s="835">
        <v>399</v>
      </c>
      <c r="Q417" s="837">
        <v>1</v>
      </c>
      <c r="R417" s="832">
        <v>2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31</v>
      </c>
      <c r="B418" s="832" t="s">
        <v>1166</v>
      </c>
      <c r="C418" s="832" t="s">
        <v>1171</v>
      </c>
      <c r="D418" s="833" t="s">
        <v>1700</v>
      </c>
      <c r="E418" s="834" t="s">
        <v>1192</v>
      </c>
      <c r="F418" s="832" t="s">
        <v>1168</v>
      </c>
      <c r="G418" s="832" t="s">
        <v>1193</v>
      </c>
      <c r="H418" s="832" t="s">
        <v>567</v>
      </c>
      <c r="I418" s="832" t="s">
        <v>1453</v>
      </c>
      <c r="J418" s="832" t="s">
        <v>1454</v>
      </c>
      <c r="K418" s="832" t="s">
        <v>1455</v>
      </c>
      <c r="L418" s="835">
        <v>492.18</v>
      </c>
      <c r="M418" s="835">
        <v>1968.72</v>
      </c>
      <c r="N418" s="832">
        <v>4</v>
      </c>
      <c r="O418" s="836">
        <v>4</v>
      </c>
      <c r="P418" s="835">
        <v>1968.72</v>
      </c>
      <c r="Q418" s="837">
        <v>1</v>
      </c>
      <c r="R418" s="832">
        <v>4</v>
      </c>
      <c r="S418" s="837">
        <v>1</v>
      </c>
      <c r="T418" s="836">
        <v>4</v>
      </c>
      <c r="U418" s="838">
        <v>1</v>
      </c>
    </row>
    <row r="419" spans="1:21" ht="14.4" customHeight="1" x14ac:dyDescent="0.3">
      <c r="A419" s="831">
        <v>31</v>
      </c>
      <c r="B419" s="832" t="s">
        <v>1166</v>
      </c>
      <c r="C419" s="832" t="s">
        <v>1171</v>
      </c>
      <c r="D419" s="833" t="s">
        <v>1700</v>
      </c>
      <c r="E419" s="834" t="s">
        <v>1192</v>
      </c>
      <c r="F419" s="832" t="s">
        <v>1168</v>
      </c>
      <c r="G419" s="832" t="s">
        <v>1193</v>
      </c>
      <c r="H419" s="832" t="s">
        <v>567</v>
      </c>
      <c r="I419" s="832" t="s">
        <v>1335</v>
      </c>
      <c r="J419" s="832" t="s">
        <v>1336</v>
      </c>
      <c r="K419" s="832" t="s">
        <v>1337</v>
      </c>
      <c r="L419" s="835">
        <v>245.43</v>
      </c>
      <c r="M419" s="835">
        <v>245.43</v>
      </c>
      <c r="N419" s="832">
        <v>1</v>
      </c>
      <c r="O419" s="836">
        <v>1</v>
      </c>
      <c r="P419" s="835">
        <v>245.43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31</v>
      </c>
      <c r="B420" s="832" t="s">
        <v>1166</v>
      </c>
      <c r="C420" s="832" t="s">
        <v>1171</v>
      </c>
      <c r="D420" s="833" t="s">
        <v>1700</v>
      </c>
      <c r="E420" s="834" t="s">
        <v>1192</v>
      </c>
      <c r="F420" s="832" t="s">
        <v>1168</v>
      </c>
      <c r="G420" s="832" t="s">
        <v>1193</v>
      </c>
      <c r="H420" s="832" t="s">
        <v>567</v>
      </c>
      <c r="I420" s="832" t="s">
        <v>1655</v>
      </c>
      <c r="J420" s="832" t="s">
        <v>1656</v>
      </c>
      <c r="K420" s="832" t="s">
        <v>1657</v>
      </c>
      <c r="L420" s="835">
        <v>2202.1999999999998</v>
      </c>
      <c r="M420" s="835">
        <v>4404.3999999999996</v>
      </c>
      <c r="N420" s="832">
        <v>2</v>
      </c>
      <c r="O420" s="836">
        <v>2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31</v>
      </c>
      <c r="B421" s="832" t="s">
        <v>1166</v>
      </c>
      <c r="C421" s="832" t="s">
        <v>1171</v>
      </c>
      <c r="D421" s="833" t="s">
        <v>1700</v>
      </c>
      <c r="E421" s="834" t="s">
        <v>1192</v>
      </c>
      <c r="F421" s="832" t="s">
        <v>1168</v>
      </c>
      <c r="G421" s="832" t="s">
        <v>1193</v>
      </c>
      <c r="H421" s="832" t="s">
        <v>567</v>
      </c>
      <c r="I421" s="832" t="s">
        <v>1282</v>
      </c>
      <c r="J421" s="832" t="s">
        <v>1283</v>
      </c>
      <c r="K421" s="832" t="s">
        <v>1284</v>
      </c>
      <c r="L421" s="835">
        <v>971.25</v>
      </c>
      <c r="M421" s="835">
        <v>971.25</v>
      </c>
      <c r="N421" s="832">
        <v>1</v>
      </c>
      <c r="O421" s="836">
        <v>1</v>
      </c>
      <c r="P421" s="835">
        <v>971.25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31</v>
      </c>
      <c r="B422" s="832" t="s">
        <v>1166</v>
      </c>
      <c r="C422" s="832" t="s">
        <v>1171</v>
      </c>
      <c r="D422" s="833" t="s">
        <v>1700</v>
      </c>
      <c r="E422" s="834" t="s">
        <v>1192</v>
      </c>
      <c r="F422" s="832" t="s">
        <v>1168</v>
      </c>
      <c r="G422" s="832" t="s">
        <v>1193</v>
      </c>
      <c r="H422" s="832" t="s">
        <v>567</v>
      </c>
      <c r="I422" s="832" t="s">
        <v>1344</v>
      </c>
      <c r="J422" s="832" t="s">
        <v>1345</v>
      </c>
      <c r="K422" s="832" t="s">
        <v>1346</v>
      </c>
      <c r="L422" s="835">
        <v>350</v>
      </c>
      <c r="M422" s="835">
        <v>350</v>
      </c>
      <c r="N422" s="832">
        <v>1</v>
      </c>
      <c r="O422" s="836">
        <v>1</v>
      </c>
      <c r="P422" s="835">
        <v>350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31</v>
      </c>
      <c r="B423" s="832" t="s">
        <v>1166</v>
      </c>
      <c r="C423" s="832" t="s">
        <v>1171</v>
      </c>
      <c r="D423" s="833" t="s">
        <v>1700</v>
      </c>
      <c r="E423" s="834" t="s">
        <v>1192</v>
      </c>
      <c r="F423" s="832" t="s">
        <v>1168</v>
      </c>
      <c r="G423" s="832" t="s">
        <v>1193</v>
      </c>
      <c r="H423" s="832" t="s">
        <v>567</v>
      </c>
      <c r="I423" s="832" t="s">
        <v>1347</v>
      </c>
      <c r="J423" s="832" t="s">
        <v>1280</v>
      </c>
      <c r="K423" s="832" t="s">
        <v>1348</v>
      </c>
      <c r="L423" s="835">
        <v>58.5</v>
      </c>
      <c r="M423" s="835">
        <v>58.5</v>
      </c>
      <c r="N423" s="832">
        <v>1</v>
      </c>
      <c r="O423" s="836">
        <v>1</v>
      </c>
      <c r="P423" s="835">
        <v>58.5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31</v>
      </c>
      <c r="B424" s="832" t="s">
        <v>1166</v>
      </c>
      <c r="C424" s="832" t="s">
        <v>1171</v>
      </c>
      <c r="D424" s="833" t="s">
        <v>1700</v>
      </c>
      <c r="E424" s="834" t="s">
        <v>1192</v>
      </c>
      <c r="F424" s="832" t="s">
        <v>1168</v>
      </c>
      <c r="G424" s="832" t="s">
        <v>1193</v>
      </c>
      <c r="H424" s="832" t="s">
        <v>567</v>
      </c>
      <c r="I424" s="832" t="s">
        <v>1228</v>
      </c>
      <c r="J424" s="832" t="s">
        <v>1229</v>
      </c>
      <c r="K424" s="832" t="s">
        <v>1230</v>
      </c>
      <c r="L424" s="835">
        <v>1000</v>
      </c>
      <c r="M424" s="835">
        <v>1000</v>
      </c>
      <c r="N424" s="832">
        <v>1</v>
      </c>
      <c r="O424" s="836">
        <v>1</v>
      </c>
      <c r="P424" s="835">
        <v>1000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31</v>
      </c>
      <c r="B425" s="832" t="s">
        <v>1166</v>
      </c>
      <c r="C425" s="832" t="s">
        <v>1171</v>
      </c>
      <c r="D425" s="833" t="s">
        <v>1700</v>
      </c>
      <c r="E425" s="834" t="s">
        <v>1192</v>
      </c>
      <c r="F425" s="832" t="s">
        <v>1168</v>
      </c>
      <c r="G425" s="832" t="s">
        <v>1193</v>
      </c>
      <c r="H425" s="832" t="s">
        <v>567</v>
      </c>
      <c r="I425" s="832" t="s">
        <v>1689</v>
      </c>
      <c r="J425" s="832" t="s">
        <v>1391</v>
      </c>
      <c r="K425" s="832" t="s">
        <v>1690</v>
      </c>
      <c r="L425" s="835">
        <v>775</v>
      </c>
      <c r="M425" s="835">
        <v>775</v>
      </c>
      <c r="N425" s="832">
        <v>1</v>
      </c>
      <c r="O425" s="836">
        <v>1</v>
      </c>
      <c r="P425" s="835">
        <v>775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31</v>
      </c>
      <c r="B426" s="832" t="s">
        <v>1166</v>
      </c>
      <c r="C426" s="832" t="s">
        <v>1171</v>
      </c>
      <c r="D426" s="833" t="s">
        <v>1700</v>
      </c>
      <c r="E426" s="834" t="s">
        <v>1192</v>
      </c>
      <c r="F426" s="832" t="s">
        <v>1168</v>
      </c>
      <c r="G426" s="832" t="s">
        <v>1193</v>
      </c>
      <c r="H426" s="832" t="s">
        <v>567</v>
      </c>
      <c r="I426" s="832" t="s">
        <v>1691</v>
      </c>
      <c r="J426" s="832" t="s">
        <v>1692</v>
      </c>
      <c r="K426" s="832" t="s">
        <v>1693</v>
      </c>
      <c r="L426" s="835">
        <v>2337</v>
      </c>
      <c r="M426" s="835">
        <v>2337</v>
      </c>
      <c r="N426" s="832">
        <v>1</v>
      </c>
      <c r="O426" s="836">
        <v>1</v>
      </c>
      <c r="P426" s="835">
        <v>2337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31</v>
      </c>
      <c r="B427" s="832" t="s">
        <v>1166</v>
      </c>
      <c r="C427" s="832" t="s">
        <v>1171</v>
      </c>
      <c r="D427" s="833" t="s">
        <v>1700</v>
      </c>
      <c r="E427" s="834" t="s">
        <v>1192</v>
      </c>
      <c r="F427" s="832" t="s">
        <v>1168</v>
      </c>
      <c r="G427" s="832" t="s">
        <v>1231</v>
      </c>
      <c r="H427" s="832" t="s">
        <v>567</v>
      </c>
      <c r="I427" s="832" t="s">
        <v>1352</v>
      </c>
      <c r="J427" s="832" t="s">
        <v>1353</v>
      </c>
      <c r="K427" s="832" t="s">
        <v>1354</v>
      </c>
      <c r="L427" s="835">
        <v>260</v>
      </c>
      <c r="M427" s="835">
        <v>1040</v>
      </c>
      <c r="N427" s="832">
        <v>4</v>
      </c>
      <c r="O427" s="836">
        <v>2</v>
      </c>
      <c r="P427" s="835">
        <v>1040</v>
      </c>
      <c r="Q427" s="837">
        <v>1</v>
      </c>
      <c r="R427" s="832">
        <v>4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31</v>
      </c>
      <c r="B428" s="832" t="s">
        <v>1166</v>
      </c>
      <c r="C428" s="832" t="s">
        <v>1171</v>
      </c>
      <c r="D428" s="833" t="s">
        <v>1700</v>
      </c>
      <c r="E428" s="834" t="s">
        <v>1192</v>
      </c>
      <c r="F428" s="832" t="s">
        <v>1168</v>
      </c>
      <c r="G428" s="832" t="s">
        <v>1231</v>
      </c>
      <c r="H428" s="832" t="s">
        <v>567</v>
      </c>
      <c r="I428" s="832" t="s">
        <v>1232</v>
      </c>
      <c r="J428" s="832" t="s">
        <v>1233</v>
      </c>
      <c r="K428" s="832" t="s">
        <v>1234</v>
      </c>
      <c r="L428" s="835">
        <v>200</v>
      </c>
      <c r="M428" s="835">
        <v>4000</v>
      </c>
      <c r="N428" s="832">
        <v>20</v>
      </c>
      <c r="O428" s="836">
        <v>10</v>
      </c>
      <c r="P428" s="835">
        <v>3600</v>
      </c>
      <c r="Q428" s="837">
        <v>0.9</v>
      </c>
      <c r="R428" s="832">
        <v>18</v>
      </c>
      <c r="S428" s="837">
        <v>0.9</v>
      </c>
      <c r="T428" s="836">
        <v>9</v>
      </c>
      <c r="U428" s="838">
        <v>0.9</v>
      </c>
    </row>
    <row r="429" spans="1:21" ht="14.4" customHeight="1" x14ac:dyDescent="0.3">
      <c r="A429" s="831">
        <v>31</v>
      </c>
      <c r="B429" s="832" t="s">
        <v>1166</v>
      </c>
      <c r="C429" s="832" t="s">
        <v>1171</v>
      </c>
      <c r="D429" s="833" t="s">
        <v>1700</v>
      </c>
      <c r="E429" s="834" t="s">
        <v>1192</v>
      </c>
      <c r="F429" s="832" t="s">
        <v>1168</v>
      </c>
      <c r="G429" s="832" t="s">
        <v>1231</v>
      </c>
      <c r="H429" s="832" t="s">
        <v>567</v>
      </c>
      <c r="I429" s="832" t="s">
        <v>1550</v>
      </c>
      <c r="J429" s="832" t="s">
        <v>1551</v>
      </c>
      <c r="K429" s="832" t="s">
        <v>1552</v>
      </c>
      <c r="L429" s="835">
        <v>1200</v>
      </c>
      <c r="M429" s="835">
        <v>1200</v>
      </c>
      <c r="N429" s="832">
        <v>1</v>
      </c>
      <c r="O429" s="836">
        <v>1</v>
      </c>
      <c r="P429" s="835">
        <v>1200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31</v>
      </c>
      <c r="B430" s="832" t="s">
        <v>1166</v>
      </c>
      <c r="C430" s="832" t="s">
        <v>1171</v>
      </c>
      <c r="D430" s="833" t="s">
        <v>1700</v>
      </c>
      <c r="E430" s="834" t="s">
        <v>1190</v>
      </c>
      <c r="F430" s="832" t="s">
        <v>1167</v>
      </c>
      <c r="G430" s="832" t="s">
        <v>1405</v>
      </c>
      <c r="H430" s="832" t="s">
        <v>567</v>
      </c>
      <c r="I430" s="832" t="s">
        <v>1406</v>
      </c>
      <c r="J430" s="832" t="s">
        <v>1407</v>
      </c>
      <c r="K430" s="832" t="s">
        <v>1408</v>
      </c>
      <c r="L430" s="835">
        <v>159.16999999999999</v>
      </c>
      <c r="M430" s="835">
        <v>159.16999999999999</v>
      </c>
      <c r="N430" s="832">
        <v>1</v>
      </c>
      <c r="O430" s="836">
        <v>1</v>
      </c>
      <c r="P430" s="835">
        <v>159.16999999999999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31</v>
      </c>
      <c r="B431" s="832" t="s">
        <v>1166</v>
      </c>
      <c r="C431" s="832" t="s">
        <v>1171</v>
      </c>
      <c r="D431" s="833" t="s">
        <v>1700</v>
      </c>
      <c r="E431" s="834" t="s">
        <v>1190</v>
      </c>
      <c r="F431" s="832" t="s">
        <v>1167</v>
      </c>
      <c r="G431" s="832" t="s">
        <v>1632</v>
      </c>
      <c r="H431" s="832" t="s">
        <v>567</v>
      </c>
      <c r="I431" s="832" t="s">
        <v>1694</v>
      </c>
      <c r="J431" s="832" t="s">
        <v>1695</v>
      </c>
      <c r="K431" s="832" t="s">
        <v>1696</v>
      </c>
      <c r="L431" s="835">
        <v>39.18</v>
      </c>
      <c r="M431" s="835">
        <v>39.18</v>
      </c>
      <c r="N431" s="832">
        <v>1</v>
      </c>
      <c r="O431" s="836">
        <v>1</v>
      </c>
      <c r="P431" s="835">
        <v>39.18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31</v>
      </c>
      <c r="B432" s="832" t="s">
        <v>1166</v>
      </c>
      <c r="C432" s="832" t="s">
        <v>1171</v>
      </c>
      <c r="D432" s="833" t="s">
        <v>1700</v>
      </c>
      <c r="E432" s="834" t="s">
        <v>1190</v>
      </c>
      <c r="F432" s="832" t="s">
        <v>1167</v>
      </c>
      <c r="G432" s="832" t="s">
        <v>1209</v>
      </c>
      <c r="H432" s="832" t="s">
        <v>603</v>
      </c>
      <c r="I432" s="832" t="s">
        <v>1013</v>
      </c>
      <c r="J432" s="832" t="s">
        <v>680</v>
      </c>
      <c r="K432" s="832" t="s">
        <v>1014</v>
      </c>
      <c r="L432" s="835">
        <v>736.33</v>
      </c>
      <c r="M432" s="835">
        <v>10308.620000000001</v>
      </c>
      <c r="N432" s="832">
        <v>14</v>
      </c>
      <c r="O432" s="836">
        <v>6</v>
      </c>
      <c r="P432" s="835">
        <v>7363.3</v>
      </c>
      <c r="Q432" s="837">
        <v>0.7142857142857143</v>
      </c>
      <c r="R432" s="832">
        <v>10</v>
      </c>
      <c r="S432" s="837">
        <v>0.7142857142857143</v>
      </c>
      <c r="T432" s="836">
        <v>5</v>
      </c>
      <c r="U432" s="838">
        <v>0.83333333333333337</v>
      </c>
    </row>
    <row r="433" spans="1:21" ht="14.4" customHeight="1" x14ac:dyDescent="0.3">
      <c r="A433" s="831">
        <v>31</v>
      </c>
      <c r="B433" s="832" t="s">
        <v>1166</v>
      </c>
      <c r="C433" s="832" t="s">
        <v>1171</v>
      </c>
      <c r="D433" s="833" t="s">
        <v>1700</v>
      </c>
      <c r="E433" s="834" t="s">
        <v>1190</v>
      </c>
      <c r="F433" s="832" t="s">
        <v>1167</v>
      </c>
      <c r="G433" s="832" t="s">
        <v>1209</v>
      </c>
      <c r="H433" s="832" t="s">
        <v>603</v>
      </c>
      <c r="I433" s="832" t="s">
        <v>1252</v>
      </c>
      <c r="J433" s="832" t="s">
        <v>680</v>
      </c>
      <c r="K433" s="832" t="s">
        <v>1253</v>
      </c>
      <c r="L433" s="835">
        <v>923.74</v>
      </c>
      <c r="M433" s="835">
        <v>2771.2200000000003</v>
      </c>
      <c r="N433" s="832">
        <v>3</v>
      </c>
      <c r="O433" s="836">
        <v>0.5</v>
      </c>
      <c r="P433" s="835">
        <v>2771.2200000000003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31</v>
      </c>
      <c r="B434" s="832" t="s">
        <v>1166</v>
      </c>
      <c r="C434" s="832" t="s">
        <v>1171</v>
      </c>
      <c r="D434" s="833" t="s">
        <v>1700</v>
      </c>
      <c r="E434" s="834" t="s">
        <v>1190</v>
      </c>
      <c r="F434" s="832" t="s">
        <v>1167</v>
      </c>
      <c r="G434" s="832" t="s">
        <v>1312</v>
      </c>
      <c r="H434" s="832" t="s">
        <v>567</v>
      </c>
      <c r="I434" s="832" t="s">
        <v>1313</v>
      </c>
      <c r="J434" s="832" t="s">
        <v>614</v>
      </c>
      <c r="K434" s="832" t="s">
        <v>1314</v>
      </c>
      <c r="L434" s="835">
        <v>35.25</v>
      </c>
      <c r="M434" s="835">
        <v>176.25</v>
      </c>
      <c r="N434" s="832">
        <v>5</v>
      </c>
      <c r="O434" s="836">
        <v>4</v>
      </c>
      <c r="P434" s="835">
        <v>105.75</v>
      </c>
      <c r="Q434" s="837">
        <v>0.6</v>
      </c>
      <c r="R434" s="832">
        <v>3</v>
      </c>
      <c r="S434" s="837">
        <v>0.6</v>
      </c>
      <c r="T434" s="836">
        <v>2.5</v>
      </c>
      <c r="U434" s="838">
        <v>0.625</v>
      </c>
    </row>
    <row r="435" spans="1:21" ht="14.4" customHeight="1" x14ac:dyDescent="0.3">
      <c r="A435" s="831">
        <v>31</v>
      </c>
      <c r="B435" s="832" t="s">
        <v>1166</v>
      </c>
      <c r="C435" s="832" t="s">
        <v>1171</v>
      </c>
      <c r="D435" s="833" t="s">
        <v>1700</v>
      </c>
      <c r="E435" s="834" t="s">
        <v>1190</v>
      </c>
      <c r="F435" s="832" t="s">
        <v>1167</v>
      </c>
      <c r="G435" s="832" t="s">
        <v>1200</v>
      </c>
      <c r="H435" s="832" t="s">
        <v>603</v>
      </c>
      <c r="I435" s="832" t="s">
        <v>1087</v>
      </c>
      <c r="J435" s="832" t="s">
        <v>747</v>
      </c>
      <c r="K435" s="832" t="s">
        <v>749</v>
      </c>
      <c r="L435" s="835">
        <v>0</v>
      </c>
      <c r="M435" s="835">
        <v>0</v>
      </c>
      <c r="N435" s="832">
        <v>19</v>
      </c>
      <c r="O435" s="836">
        <v>9.5</v>
      </c>
      <c r="P435" s="835">
        <v>0</v>
      </c>
      <c r="Q435" s="837"/>
      <c r="R435" s="832">
        <v>10</v>
      </c>
      <c r="S435" s="837">
        <v>0.52631578947368418</v>
      </c>
      <c r="T435" s="836">
        <v>6</v>
      </c>
      <c r="U435" s="838">
        <v>0.63157894736842102</v>
      </c>
    </row>
    <row r="436" spans="1:21" ht="14.4" customHeight="1" x14ac:dyDescent="0.3">
      <c r="A436" s="831">
        <v>31</v>
      </c>
      <c r="B436" s="832" t="s">
        <v>1166</v>
      </c>
      <c r="C436" s="832" t="s">
        <v>1171</v>
      </c>
      <c r="D436" s="833" t="s">
        <v>1700</v>
      </c>
      <c r="E436" s="834" t="s">
        <v>1190</v>
      </c>
      <c r="F436" s="832" t="s">
        <v>1167</v>
      </c>
      <c r="G436" s="832" t="s">
        <v>1262</v>
      </c>
      <c r="H436" s="832" t="s">
        <v>567</v>
      </c>
      <c r="I436" s="832" t="s">
        <v>1589</v>
      </c>
      <c r="J436" s="832" t="s">
        <v>797</v>
      </c>
      <c r="K436" s="832" t="s">
        <v>1590</v>
      </c>
      <c r="L436" s="835">
        <v>16.77</v>
      </c>
      <c r="M436" s="835">
        <v>16.77</v>
      </c>
      <c r="N436" s="832">
        <v>1</v>
      </c>
      <c r="O436" s="836">
        <v>1</v>
      </c>
      <c r="P436" s="835">
        <v>16.77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31</v>
      </c>
      <c r="B437" s="832" t="s">
        <v>1166</v>
      </c>
      <c r="C437" s="832" t="s">
        <v>1171</v>
      </c>
      <c r="D437" s="833" t="s">
        <v>1700</v>
      </c>
      <c r="E437" s="834" t="s">
        <v>1190</v>
      </c>
      <c r="F437" s="832" t="s">
        <v>1167</v>
      </c>
      <c r="G437" s="832" t="s">
        <v>1221</v>
      </c>
      <c r="H437" s="832" t="s">
        <v>567</v>
      </c>
      <c r="I437" s="832" t="s">
        <v>1496</v>
      </c>
      <c r="J437" s="832" t="s">
        <v>948</v>
      </c>
      <c r="K437" s="832" t="s">
        <v>1223</v>
      </c>
      <c r="L437" s="835">
        <v>154.36000000000001</v>
      </c>
      <c r="M437" s="835">
        <v>154.36000000000001</v>
      </c>
      <c r="N437" s="832">
        <v>1</v>
      </c>
      <c r="O437" s="836">
        <v>1</v>
      </c>
      <c r="P437" s="835">
        <v>154.36000000000001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31</v>
      </c>
      <c r="B438" s="832" t="s">
        <v>1166</v>
      </c>
      <c r="C438" s="832" t="s">
        <v>1171</v>
      </c>
      <c r="D438" s="833" t="s">
        <v>1700</v>
      </c>
      <c r="E438" s="834" t="s">
        <v>1190</v>
      </c>
      <c r="F438" s="832" t="s">
        <v>1167</v>
      </c>
      <c r="G438" s="832" t="s">
        <v>1266</v>
      </c>
      <c r="H438" s="832" t="s">
        <v>567</v>
      </c>
      <c r="I438" s="832" t="s">
        <v>1444</v>
      </c>
      <c r="J438" s="832" t="s">
        <v>595</v>
      </c>
      <c r="K438" s="832" t="s">
        <v>1445</v>
      </c>
      <c r="L438" s="835">
        <v>0</v>
      </c>
      <c r="M438" s="835">
        <v>0</v>
      </c>
      <c r="N438" s="832">
        <v>1</v>
      </c>
      <c r="O438" s="836">
        <v>1</v>
      </c>
      <c r="P438" s="835">
        <v>0</v>
      </c>
      <c r="Q438" s="837"/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31</v>
      </c>
      <c r="B439" s="832" t="s">
        <v>1166</v>
      </c>
      <c r="C439" s="832" t="s">
        <v>1171</v>
      </c>
      <c r="D439" s="833" t="s">
        <v>1700</v>
      </c>
      <c r="E439" s="834" t="s">
        <v>1190</v>
      </c>
      <c r="F439" s="832" t="s">
        <v>1168</v>
      </c>
      <c r="G439" s="832" t="s">
        <v>1269</v>
      </c>
      <c r="H439" s="832" t="s">
        <v>567</v>
      </c>
      <c r="I439" s="832" t="s">
        <v>1270</v>
      </c>
      <c r="J439" s="832" t="s">
        <v>1271</v>
      </c>
      <c r="K439" s="832" t="s">
        <v>1272</v>
      </c>
      <c r="L439" s="835">
        <v>35.130000000000003</v>
      </c>
      <c r="M439" s="835">
        <v>983.64</v>
      </c>
      <c r="N439" s="832">
        <v>28</v>
      </c>
      <c r="O439" s="836">
        <v>14</v>
      </c>
      <c r="P439" s="835">
        <v>983.64</v>
      </c>
      <c r="Q439" s="837">
        <v>1</v>
      </c>
      <c r="R439" s="832">
        <v>28</v>
      </c>
      <c r="S439" s="837">
        <v>1</v>
      </c>
      <c r="T439" s="836">
        <v>14</v>
      </c>
      <c r="U439" s="838">
        <v>1</v>
      </c>
    </row>
    <row r="440" spans="1:21" ht="14.4" customHeight="1" x14ac:dyDescent="0.3">
      <c r="A440" s="831">
        <v>31</v>
      </c>
      <c r="B440" s="832" t="s">
        <v>1166</v>
      </c>
      <c r="C440" s="832" t="s">
        <v>1171</v>
      </c>
      <c r="D440" s="833" t="s">
        <v>1700</v>
      </c>
      <c r="E440" s="834" t="s">
        <v>1190</v>
      </c>
      <c r="F440" s="832" t="s">
        <v>1168</v>
      </c>
      <c r="G440" s="832" t="s">
        <v>1193</v>
      </c>
      <c r="H440" s="832" t="s">
        <v>567</v>
      </c>
      <c r="I440" s="832" t="s">
        <v>1500</v>
      </c>
      <c r="J440" s="832" t="s">
        <v>1501</v>
      </c>
      <c r="K440" s="832" t="s">
        <v>1502</v>
      </c>
      <c r="L440" s="835">
        <v>2296.87</v>
      </c>
      <c r="M440" s="835">
        <v>2296.87</v>
      </c>
      <c r="N440" s="832">
        <v>1</v>
      </c>
      <c r="O440" s="836">
        <v>1</v>
      </c>
      <c r="P440" s="835">
        <v>2296.87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31</v>
      </c>
      <c r="B441" s="832" t="s">
        <v>1166</v>
      </c>
      <c r="C441" s="832" t="s">
        <v>1171</v>
      </c>
      <c r="D441" s="833" t="s">
        <v>1700</v>
      </c>
      <c r="E441" s="834" t="s">
        <v>1190</v>
      </c>
      <c r="F441" s="832" t="s">
        <v>1168</v>
      </c>
      <c r="G441" s="832" t="s">
        <v>1193</v>
      </c>
      <c r="H441" s="832" t="s">
        <v>567</v>
      </c>
      <c r="I441" s="832" t="s">
        <v>1673</v>
      </c>
      <c r="J441" s="832" t="s">
        <v>1280</v>
      </c>
      <c r="K441" s="832" t="s">
        <v>1674</v>
      </c>
      <c r="L441" s="835">
        <v>50.5</v>
      </c>
      <c r="M441" s="835">
        <v>50.5</v>
      </c>
      <c r="N441" s="832">
        <v>1</v>
      </c>
      <c r="O441" s="836">
        <v>1</v>
      </c>
      <c r="P441" s="835">
        <v>50.5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31</v>
      </c>
      <c r="B442" s="832" t="s">
        <v>1166</v>
      </c>
      <c r="C442" s="832" t="s">
        <v>1171</v>
      </c>
      <c r="D442" s="833" t="s">
        <v>1700</v>
      </c>
      <c r="E442" s="834" t="s">
        <v>1190</v>
      </c>
      <c r="F442" s="832" t="s">
        <v>1168</v>
      </c>
      <c r="G442" s="832" t="s">
        <v>1193</v>
      </c>
      <c r="H442" s="832" t="s">
        <v>567</v>
      </c>
      <c r="I442" s="832" t="s">
        <v>1282</v>
      </c>
      <c r="J442" s="832" t="s">
        <v>1283</v>
      </c>
      <c r="K442" s="832" t="s">
        <v>1284</v>
      </c>
      <c r="L442" s="835">
        <v>971.25</v>
      </c>
      <c r="M442" s="835">
        <v>971.25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31</v>
      </c>
      <c r="B443" s="832" t="s">
        <v>1166</v>
      </c>
      <c r="C443" s="832" t="s">
        <v>1171</v>
      </c>
      <c r="D443" s="833" t="s">
        <v>1700</v>
      </c>
      <c r="E443" s="834" t="s">
        <v>1190</v>
      </c>
      <c r="F443" s="832" t="s">
        <v>1168</v>
      </c>
      <c r="G443" s="832" t="s">
        <v>1193</v>
      </c>
      <c r="H443" s="832" t="s">
        <v>567</v>
      </c>
      <c r="I443" s="832" t="s">
        <v>1344</v>
      </c>
      <c r="J443" s="832" t="s">
        <v>1345</v>
      </c>
      <c r="K443" s="832" t="s">
        <v>1346</v>
      </c>
      <c r="L443" s="835">
        <v>350</v>
      </c>
      <c r="M443" s="835">
        <v>1400</v>
      </c>
      <c r="N443" s="832">
        <v>4</v>
      </c>
      <c r="O443" s="836">
        <v>4</v>
      </c>
      <c r="P443" s="835">
        <v>1400</v>
      </c>
      <c r="Q443" s="837">
        <v>1</v>
      </c>
      <c r="R443" s="832">
        <v>4</v>
      </c>
      <c r="S443" s="837">
        <v>1</v>
      </c>
      <c r="T443" s="836">
        <v>4</v>
      </c>
      <c r="U443" s="838">
        <v>1</v>
      </c>
    </row>
    <row r="444" spans="1:21" ht="14.4" customHeight="1" x14ac:dyDescent="0.3">
      <c r="A444" s="831">
        <v>31</v>
      </c>
      <c r="B444" s="832" t="s">
        <v>1166</v>
      </c>
      <c r="C444" s="832" t="s">
        <v>1171</v>
      </c>
      <c r="D444" s="833" t="s">
        <v>1700</v>
      </c>
      <c r="E444" s="834" t="s">
        <v>1190</v>
      </c>
      <c r="F444" s="832" t="s">
        <v>1168</v>
      </c>
      <c r="G444" s="832" t="s">
        <v>1193</v>
      </c>
      <c r="H444" s="832" t="s">
        <v>567</v>
      </c>
      <c r="I444" s="832" t="s">
        <v>1228</v>
      </c>
      <c r="J444" s="832" t="s">
        <v>1229</v>
      </c>
      <c r="K444" s="832" t="s">
        <v>1230</v>
      </c>
      <c r="L444" s="835">
        <v>1000</v>
      </c>
      <c r="M444" s="835">
        <v>1000</v>
      </c>
      <c r="N444" s="832">
        <v>1</v>
      </c>
      <c r="O444" s="836">
        <v>1</v>
      </c>
      <c r="P444" s="835">
        <v>1000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31</v>
      </c>
      <c r="B445" s="832" t="s">
        <v>1166</v>
      </c>
      <c r="C445" s="832" t="s">
        <v>1171</v>
      </c>
      <c r="D445" s="833" t="s">
        <v>1700</v>
      </c>
      <c r="E445" s="834" t="s">
        <v>1190</v>
      </c>
      <c r="F445" s="832" t="s">
        <v>1168</v>
      </c>
      <c r="G445" s="832" t="s">
        <v>1193</v>
      </c>
      <c r="H445" s="832" t="s">
        <v>567</v>
      </c>
      <c r="I445" s="832" t="s">
        <v>1697</v>
      </c>
      <c r="J445" s="832" t="s">
        <v>1698</v>
      </c>
      <c r="K445" s="832" t="s">
        <v>1196</v>
      </c>
      <c r="L445" s="835">
        <v>1000</v>
      </c>
      <c r="M445" s="835">
        <v>1000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31</v>
      </c>
      <c r="B446" s="832" t="s">
        <v>1166</v>
      </c>
      <c r="C446" s="832" t="s">
        <v>1171</v>
      </c>
      <c r="D446" s="833" t="s">
        <v>1700</v>
      </c>
      <c r="E446" s="834" t="s">
        <v>1190</v>
      </c>
      <c r="F446" s="832" t="s">
        <v>1168</v>
      </c>
      <c r="G446" s="832" t="s">
        <v>1231</v>
      </c>
      <c r="H446" s="832" t="s">
        <v>567</v>
      </c>
      <c r="I446" s="832" t="s">
        <v>1232</v>
      </c>
      <c r="J446" s="832" t="s">
        <v>1233</v>
      </c>
      <c r="K446" s="832" t="s">
        <v>1234</v>
      </c>
      <c r="L446" s="835">
        <v>200</v>
      </c>
      <c r="M446" s="835">
        <v>1600</v>
      </c>
      <c r="N446" s="832">
        <v>8</v>
      </c>
      <c r="O446" s="836">
        <v>4</v>
      </c>
      <c r="P446" s="835">
        <v>1600</v>
      </c>
      <c r="Q446" s="837">
        <v>1</v>
      </c>
      <c r="R446" s="832">
        <v>8</v>
      </c>
      <c r="S446" s="837">
        <v>1</v>
      </c>
      <c r="T446" s="836">
        <v>4</v>
      </c>
      <c r="U446" s="838">
        <v>1</v>
      </c>
    </row>
    <row r="447" spans="1:21" ht="14.4" customHeight="1" x14ac:dyDescent="0.3">
      <c r="A447" s="831">
        <v>31</v>
      </c>
      <c r="B447" s="832" t="s">
        <v>1166</v>
      </c>
      <c r="C447" s="832" t="s">
        <v>1171</v>
      </c>
      <c r="D447" s="833" t="s">
        <v>1700</v>
      </c>
      <c r="E447" s="834" t="s">
        <v>1185</v>
      </c>
      <c r="F447" s="832" t="s">
        <v>1167</v>
      </c>
      <c r="G447" s="832" t="s">
        <v>1209</v>
      </c>
      <c r="H447" s="832" t="s">
        <v>603</v>
      </c>
      <c r="I447" s="832" t="s">
        <v>1013</v>
      </c>
      <c r="J447" s="832" t="s">
        <v>680</v>
      </c>
      <c r="K447" s="832" t="s">
        <v>1014</v>
      </c>
      <c r="L447" s="835">
        <v>736.33</v>
      </c>
      <c r="M447" s="835">
        <v>17671.920000000002</v>
      </c>
      <c r="N447" s="832">
        <v>24</v>
      </c>
      <c r="O447" s="836">
        <v>4.5</v>
      </c>
      <c r="P447" s="835">
        <v>16199.26</v>
      </c>
      <c r="Q447" s="837">
        <v>0.91666666666666663</v>
      </c>
      <c r="R447" s="832">
        <v>22</v>
      </c>
      <c r="S447" s="837">
        <v>0.91666666666666663</v>
      </c>
      <c r="T447" s="836">
        <v>4</v>
      </c>
      <c r="U447" s="838">
        <v>0.88888888888888884</v>
      </c>
    </row>
    <row r="448" spans="1:21" ht="14.4" customHeight="1" x14ac:dyDescent="0.3">
      <c r="A448" s="831">
        <v>31</v>
      </c>
      <c r="B448" s="832" t="s">
        <v>1166</v>
      </c>
      <c r="C448" s="832" t="s">
        <v>1171</v>
      </c>
      <c r="D448" s="833" t="s">
        <v>1700</v>
      </c>
      <c r="E448" s="834" t="s">
        <v>1185</v>
      </c>
      <c r="F448" s="832" t="s">
        <v>1167</v>
      </c>
      <c r="G448" s="832" t="s">
        <v>1209</v>
      </c>
      <c r="H448" s="832" t="s">
        <v>603</v>
      </c>
      <c r="I448" s="832" t="s">
        <v>1252</v>
      </c>
      <c r="J448" s="832" t="s">
        <v>680</v>
      </c>
      <c r="K448" s="832" t="s">
        <v>1253</v>
      </c>
      <c r="L448" s="835">
        <v>923.74</v>
      </c>
      <c r="M448" s="835">
        <v>11084.880000000001</v>
      </c>
      <c r="N448" s="832">
        <v>12</v>
      </c>
      <c r="O448" s="836">
        <v>5</v>
      </c>
      <c r="P448" s="835">
        <v>11084.880000000001</v>
      </c>
      <c r="Q448" s="837">
        <v>1</v>
      </c>
      <c r="R448" s="832">
        <v>12</v>
      </c>
      <c r="S448" s="837">
        <v>1</v>
      </c>
      <c r="T448" s="836">
        <v>5</v>
      </c>
      <c r="U448" s="838">
        <v>1</v>
      </c>
    </row>
    <row r="449" spans="1:21" ht="14.4" customHeight="1" x14ac:dyDescent="0.3">
      <c r="A449" s="831">
        <v>31</v>
      </c>
      <c r="B449" s="832" t="s">
        <v>1166</v>
      </c>
      <c r="C449" s="832" t="s">
        <v>1171</v>
      </c>
      <c r="D449" s="833" t="s">
        <v>1700</v>
      </c>
      <c r="E449" s="834" t="s">
        <v>1185</v>
      </c>
      <c r="F449" s="832" t="s">
        <v>1167</v>
      </c>
      <c r="G449" s="832" t="s">
        <v>1312</v>
      </c>
      <c r="H449" s="832" t="s">
        <v>567</v>
      </c>
      <c r="I449" s="832" t="s">
        <v>1420</v>
      </c>
      <c r="J449" s="832" t="s">
        <v>614</v>
      </c>
      <c r="K449" s="832" t="s">
        <v>1421</v>
      </c>
      <c r="L449" s="835">
        <v>17.62</v>
      </c>
      <c r="M449" s="835">
        <v>17.62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31</v>
      </c>
      <c r="B450" s="832" t="s">
        <v>1166</v>
      </c>
      <c r="C450" s="832" t="s">
        <v>1171</v>
      </c>
      <c r="D450" s="833" t="s">
        <v>1700</v>
      </c>
      <c r="E450" s="834" t="s">
        <v>1185</v>
      </c>
      <c r="F450" s="832" t="s">
        <v>1167</v>
      </c>
      <c r="G450" s="832" t="s">
        <v>1312</v>
      </c>
      <c r="H450" s="832" t="s">
        <v>567</v>
      </c>
      <c r="I450" s="832" t="s">
        <v>1313</v>
      </c>
      <c r="J450" s="832" t="s">
        <v>614</v>
      </c>
      <c r="K450" s="832" t="s">
        <v>1314</v>
      </c>
      <c r="L450" s="835">
        <v>35.25</v>
      </c>
      <c r="M450" s="835">
        <v>846</v>
      </c>
      <c r="N450" s="832">
        <v>24</v>
      </c>
      <c r="O450" s="836">
        <v>18</v>
      </c>
      <c r="P450" s="835">
        <v>528.75</v>
      </c>
      <c r="Q450" s="837">
        <v>0.625</v>
      </c>
      <c r="R450" s="832">
        <v>15</v>
      </c>
      <c r="S450" s="837">
        <v>0.625</v>
      </c>
      <c r="T450" s="836">
        <v>10</v>
      </c>
      <c r="U450" s="838">
        <v>0.55555555555555558</v>
      </c>
    </row>
    <row r="451" spans="1:21" ht="14.4" customHeight="1" x14ac:dyDescent="0.3">
      <c r="A451" s="831">
        <v>31</v>
      </c>
      <c r="B451" s="832" t="s">
        <v>1166</v>
      </c>
      <c r="C451" s="832" t="s">
        <v>1171</v>
      </c>
      <c r="D451" s="833" t="s">
        <v>1700</v>
      </c>
      <c r="E451" s="834" t="s">
        <v>1185</v>
      </c>
      <c r="F451" s="832" t="s">
        <v>1167</v>
      </c>
      <c r="G451" s="832" t="s">
        <v>1200</v>
      </c>
      <c r="H451" s="832" t="s">
        <v>603</v>
      </c>
      <c r="I451" s="832" t="s">
        <v>1087</v>
      </c>
      <c r="J451" s="832" t="s">
        <v>747</v>
      </c>
      <c r="K451" s="832" t="s">
        <v>749</v>
      </c>
      <c r="L451" s="835">
        <v>0</v>
      </c>
      <c r="M451" s="835">
        <v>0</v>
      </c>
      <c r="N451" s="832">
        <v>2</v>
      </c>
      <c r="O451" s="836">
        <v>1</v>
      </c>
      <c r="P451" s="835">
        <v>0</v>
      </c>
      <c r="Q451" s="837"/>
      <c r="R451" s="832">
        <v>2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31</v>
      </c>
      <c r="B452" s="832" t="s">
        <v>1166</v>
      </c>
      <c r="C452" s="832" t="s">
        <v>1171</v>
      </c>
      <c r="D452" s="833" t="s">
        <v>1700</v>
      </c>
      <c r="E452" s="834" t="s">
        <v>1185</v>
      </c>
      <c r="F452" s="832" t="s">
        <v>1167</v>
      </c>
      <c r="G452" s="832" t="s">
        <v>1197</v>
      </c>
      <c r="H452" s="832" t="s">
        <v>567</v>
      </c>
      <c r="I452" s="832" t="s">
        <v>1198</v>
      </c>
      <c r="J452" s="832" t="s">
        <v>843</v>
      </c>
      <c r="K452" s="832" t="s">
        <v>1199</v>
      </c>
      <c r="L452" s="835">
        <v>219.37</v>
      </c>
      <c r="M452" s="835">
        <v>438.74</v>
      </c>
      <c r="N452" s="832">
        <v>2</v>
      </c>
      <c r="O452" s="836">
        <v>0.5</v>
      </c>
      <c r="P452" s="835">
        <v>438.74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31</v>
      </c>
      <c r="B453" s="832" t="s">
        <v>1166</v>
      </c>
      <c r="C453" s="832" t="s">
        <v>1171</v>
      </c>
      <c r="D453" s="833" t="s">
        <v>1700</v>
      </c>
      <c r="E453" s="834" t="s">
        <v>1185</v>
      </c>
      <c r="F453" s="832" t="s">
        <v>1167</v>
      </c>
      <c r="G453" s="832" t="s">
        <v>1262</v>
      </c>
      <c r="H453" s="832" t="s">
        <v>567</v>
      </c>
      <c r="I453" s="832" t="s">
        <v>1524</v>
      </c>
      <c r="J453" s="832" t="s">
        <v>1264</v>
      </c>
      <c r="K453" s="832" t="s">
        <v>1525</v>
      </c>
      <c r="L453" s="835">
        <v>33.549999999999997</v>
      </c>
      <c r="M453" s="835">
        <v>67.099999999999994</v>
      </c>
      <c r="N453" s="832">
        <v>2</v>
      </c>
      <c r="O453" s="836">
        <v>1.5</v>
      </c>
      <c r="P453" s="835">
        <v>67.099999999999994</v>
      </c>
      <c r="Q453" s="837">
        <v>1</v>
      </c>
      <c r="R453" s="832">
        <v>2</v>
      </c>
      <c r="S453" s="837">
        <v>1</v>
      </c>
      <c r="T453" s="836">
        <v>1.5</v>
      </c>
      <c r="U453" s="838">
        <v>1</v>
      </c>
    </row>
    <row r="454" spans="1:21" ht="14.4" customHeight="1" x14ac:dyDescent="0.3">
      <c r="A454" s="831">
        <v>31</v>
      </c>
      <c r="B454" s="832" t="s">
        <v>1166</v>
      </c>
      <c r="C454" s="832" t="s">
        <v>1171</v>
      </c>
      <c r="D454" s="833" t="s">
        <v>1700</v>
      </c>
      <c r="E454" s="834" t="s">
        <v>1185</v>
      </c>
      <c r="F454" s="832" t="s">
        <v>1167</v>
      </c>
      <c r="G454" s="832" t="s">
        <v>1262</v>
      </c>
      <c r="H454" s="832" t="s">
        <v>567</v>
      </c>
      <c r="I454" s="832" t="s">
        <v>1526</v>
      </c>
      <c r="J454" s="832" t="s">
        <v>1264</v>
      </c>
      <c r="K454" s="832" t="s">
        <v>1527</v>
      </c>
      <c r="L454" s="835">
        <v>50.32</v>
      </c>
      <c r="M454" s="835">
        <v>100.64</v>
      </c>
      <c r="N454" s="832">
        <v>2</v>
      </c>
      <c r="O454" s="836">
        <v>2</v>
      </c>
      <c r="P454" s="835">
        <v>50.32</v>
      </c>
      <c r="Q454" s="837">
        <v>0.5</v>
      </c>
      <c r="R454" s="832">
        <v>1</v>
      </c>
      <c r="S454" s="837">
        <v>0.5</v>
      </c>
      <c r="T454" s="836">
        <v>1</v>
      </c>
      <c r="U454" s="838">
        <v>0.5</v>
      </c>
    </row>
    <row r="455" spans="1:21" ht="14.4" customHeight="1" x14ac:dyDescent="0.3">
      <c r="A455" s="831">
        <v>31</v>
      </c>
      <c r="B455" s="832" t="s">
        <v>1166</v>
      </c>
      <c r="C455" s="832" t="s">
        <v>1171</v>
      </c>
      <c r="D455" s="833" t="s">
        <v>1700</v>
      </c>
      <c r="E455" s="834" t="s">
        <v>1185</v>
      </c>
      <c r="F455" s="832" t="s">
        <v>1167</v>
      </c>
      <c r="G455" s="832" t="s">
        <v>1262</v>
      </c>
      <c r="H455" s="832" t="s">
        <v>567</v>
      </c>
      <c r="I455" s="832" t="s">
        <v>1494</v>
      </c>
      <c r="J455" s="832" t="s">
        <v>1264</v>
      </c>
      <c r="K455" s="832" t="s">
        <v>1495</v>
      </c>
      <c r="L455" s="835">
        <v>16.77</v>
      </c>
      <c r="M455" s="835">
        <v>16.77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31</v>
      </c>
      <c r="B456" s="832" t="s">
        <v>1166</v>
      </c>
      <c r="C456" s="832" t="s">
        <v>1171</v>
      </c>
      <c r="D456" s="833" t="s">
        <v>1700</v>
      </c>
      <c r="E456" s="834" t="s">
        <v>1185</v>
      </c>
      <c r="F456" s="832" t="s">
        <v>1167</v>
      </c>
      <c r="G456" s="832" t="s">
        <v>1266</v>
      </c>
      <c r="H456" s="832" t="s">
        <v>567</v>
      </c>
      <c r="I456" s="832" t="s">
        <v>1444</v>
      </c>
      <c r="J456" s="832" t="s">
        <v>595</v>
      </c>
      <c r="K456" s="832" t="s">
        <v>1445</v>
      </c>
      <c r="L456" s="835">
        <v>0</v>
      </c>
      <c r="M456" s="835">
        <v>0</v>
      </c>
      <c r="N456" s="832">
        <v>1</v>
      </c>
      <c r="O456" s="836">
        <v>1</v>
      </c>
      <c r="P456" s="835">
        <v>0</v>
      </c>
      <c r="Q456" s="837"/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31</v>
      </c>
      <c r="B457" s="832" t="s">
        <v>1166</v>
      </c>
      <c r="C457" s="832" t="s">
        <v>1171</v>
      </c>
      <c r="D457" s="833" t="s">
        <v>1700</v>
      </c>
      <c r="E457" s="834" t="s">
        <v>1185</v>
      </c>
      <c r="F457" s="832" t="s">
        <v>1168</v>
      </c>
      <c r="G457" s="832" t="s">
        <v>1269</v>
      </c>
      <c r="H457" s="832" t="s">
        <v>567</v>
      </c>
      <c r="I457" s="832" t="s">
        <v>1270</v>
      </c>
      <c r="J457" s="832" t="s">
        <v>1271</v>
      </c>
      <c r="K457" s="832" t="s">
        <v>1272</v>
      </c>
      <c r="L457" s="835">
        <v>35.130000000000003</v>
      </c>
      <c r="M457" s="835">
        <v>1756.5</v>
      </c>
      <c r="N457" s="832">
        <v>50</v>
      </c>
      <c r="O457" s="836">
        <v>24</v>
      </c>
      <c r="P457" s="835">
        <v>1756.5</v>
      </c>
      <c r="Q457" s="837">
        <v>1</v>
      </c>
      <c r="R457" s="832">
        <v>50</v>
      </c>
      <c r="S457" s="837">
        <v>1</v>
      </c>
      <c r="T457" s="836">
        <v>24</v>
      </c>
      <c r="U457" s="838">
        <v>1</v>
      </c>
    </row>
    <row r="458" spans="1:21" ht="14.4" customHeight="1" x14ac:dyDescent="0.3">
      <c r="A458" s="831">
        <v>31</v>
      </c>
      <c r="B458" s="832" t="s">
        <v>1166</v>
      </c>
      <c r="C458" s="832" t="s">
        <v>1171</v>
      </c>
      <c r="D458" s="833" t="s">
        <v>1700</v>
      </c>
      <c r="E458" s="834" t="s">
        <v>1185</v>
      </c>
      <c r="F458" s="832" t="s">
        <v>1168</v>
      </c>
      <c r="G458" s="832" t="s">
        <v>1193</v>
      </c>
      <c r="H458" s="832" t="s">
        <v>567</v>
      </c>
      <c r="I458" s="832" t="s">
        <v>1528</v>
      </c>
      <c r="J458" s="832" t="s">
        <v>1529</v>
      </c>
      <c r="K458" s="832" t="s">
        <v>1530</v>
      </c>
      <c r="L458" s="835">
        <v>199.5</v>
      </c>
      <c r="M458" s="835">
        <v>199.5</v>
      </c>
      <c r="N458" s="832">
        <v>1</v>
      </c>
      <c r="O458" s="836">
        <v>1</v>
      </c>
      <c r="P458" s="835">
        <v>199.5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31</v>
      </c>
      <c r="B459" s="832" t="s">
        <v>1166</v>
      </c>
      <c r="C459" s="832" t="s">
        <v>1171</v>
      </c>
      <c r="D459" s="833" t="s">
        <v>1700</v>
      </c>
      <c r="E459" s="834" t="s">
        <v>1185</v>
      </c>
      <c r="F459" s="832" t="s">
        <v>1168</v>
      </c>
      <c r="G459" s="832" t="s">
        <v>1193</v>
      </c>
      <c r="H459" s="832" t="s">
        <v>567</v>
      </c>
      <c r="I459" s="832" t="s">
        <v>1453</v>
      </c>
      <c r="J459" s="832" t="s">
        <v>1454</v>
      </c>
      <c r="K459" s="832" t="s">
        <v>1455</v>
      </c>
      <c r="L459" s="835">
        <v>492.18</v>
      </c>
      <c r="M459" s="835">
        <v>984.36</v>
      </c>
      <c r="N459" s="832">
        <v>2</v>
      </c>
      <c r="O459" s="836">
        <v>2</v>
      </c>
      <c r="P459" s="835">
        <v>984.36</v>
      </c>
      <c r="Q459" s="837">
        <v>1</v>
      </c>
      <c r="R459" s="832">
        <v>2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31</v>
      </c>
      <c r="B460" s="832" t="s">
        <v>1166</v>
      </c>
      <c r="C460" s="832" t="s">
        <v>1171</v>
      </c>
      <c r="D460" s="833" t="s">
        <v>1700</v>
      </c>
      <c r="E460" s="834" t="s">
        <v>1185</v>
      </c>
      <c r="F460" s="832" t="s">
        <v>1168</v>
      </c>
      <c r="G460" s="832" t="s">
        <v>1193</v>
      </c>
      <c r="H460" s="832" t="s">
        <v>567</v>
      </c>
      <c r="I460" s="832" t="s">
        <v>1282</v>
      </c>
      <c r="J460" s="832" t="s">
        <v>1283</v>
      </c>
      <c r="K460" s="832" t="s">
        <v>1284</v>
      </c>
      <c r="L460" s="835">
        <v>971.25</v>
      </c>
      <c r="M460" s="835">
        <v>971.25</v>
      </c>
      <c r="N460" s="832">
        <v>1</v>
      </c>
      <c r="O460" s="836">
        <v>1</v>
      </c>
      <c r="P460" s="835">
        <v>971.25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31</v>
      </c>
      <c r="B461" s="832" t="s">
        <v>1166</v>
      </c>
      <c r="C461" s="832" t="s">
        <v>1171</v>
      </c>
      <c r="D461" s="833" t="s">
        <v>1700</v>
      </c>
      <c r="E461" s="834" t="s">
        <v>1185</v>
      </c>
      <c r="F461" s="832" t="s">
        <v>1168</v>
      </c>
      <c r="G461" s="832" t="s">
        <v>1193</v>
      </c>
      <c r="H461" s="832" t="s">
        <v>567</v>
      </c>
      <c r="I461" s="832" t="s">
        <v>1344</v>
      </c>
      <c r="J461" s="832" t="s">
        <v>1345</v>
      </c>
      <c r="K461" s="832" t="s">
        <v>1346</v>
      </c>
      <c r="L461" s="835">
        <v>350</v>
      </c>
      <c r="M461" s="835">
        <v>350</v>
      </c>
      <c r="N461" s="832">
        <v>1</v>
      </c>
      <c r="O461" s="836">
        <v>1</v>
      </c>
      <c r="P461" s="835">
        <v>350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31</v>
      </c>
      <c r="B462" s="832" t="s">
        <v>1166</v>
      </c>
      <c r="C462" s="832" t="s">
        <v>1171</v>
      </c>
      <c r="D462" s="833" t="s">
        <v>1700</v>
      </c>
      <c r="E462" s="834" t="s">
        <v>1185</v>
      </c>
      <c r="F462" s="832" t="s">
        <v>1168</v>
      </c>
      <c r="G462" s="832" t="s">
        <v>1193</v>
      </c>
      <c r="H462" s="832" t="s">
        <v>567</v>
      </c>
      <c r="I462" s="832" t="s">
        <v>1228</v>
      </c>
      <c r="J462" s="832" t="s">
        <v>1229</v>
      </c>
      <c r="K462" s="832" t="s">
        <v>1230</v>
      </c>
      <c r="L462" s="835">
        <v>1000</v>
      </c>
      <c r="M462" s="835">
        <v>1000</v>
      </c>
      <c r="N462" s="832">
        <v>1</v>
      </c>
      <c r="O462" s="836">
        <v>1</v>
      </c>
      <c r="P462" s="835">
        <v>1000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thickBot="1" x14ac:dyDescent="0.35">
      <c r="A463" s="839">
        <v>31</v>
      </c>
      <c r="B463" s="840" t="s">
        <v>1166</v>
      </c>
      <c r="C463" s="840" t="s">
        <v>1171</v>
      </c>
      <c r="D463" s="841" t="s">
        <v>1700</v>
      </c>
      <c r="E463" s="842" t="s">
        <v>1185</v>
      </c>
      <c r="F463" s="840" t="s">
        <v>1168</v>
      </c>
      <c r="G463" s="840" t="s">
        <v>1231</v>
      </c>
      <c r="H463" s="840" t="s">
        <v>567</v>
      </c>
      <c r="I463" s="840" t="s">
        <v>1232</v>
      </c>
      <c r="J463" s="840" t="s">
        <v>1233</v>
      </c>
      <c r="K463" s="840" t="s">
        <v>1234</v>
      </c>
      <c r="L463" s="843">
        <v>200</v>
      </c>
      <c r="M463" s="843">
        <v>2800</v>
      </c>
      <c r="N463" s="840">
        <v>14</v>
      </c>
      <c r="O463" s="844">
        <v>7</v>
      </c>
      <c r="P463" s="843">
        <v>1600</v>
      </c>
      <c r="Q463" s="845">
        <v>0.5714285714285714</v>
      </c>
      <c r="R463" s="840">
        <v>8</v>
      </c>
      <c r="S463" s="845">
        <v>0.5714285714285714</v>
      </c>
      <c r="T463" s="844">
        <v>4</v>
      </c>
      <c r="U463" s="846">
        <v>0.5714285714285714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1702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1185</v>
      </c>
      <c r="B5" s="225">
        <v>184.51</v>
      </c>
      <c r="C5" s="830">
        <v>6.375316113887035E-3</v>
      </c>
      <c r="D5" s="225">
        <v>28756.800000000003</v>
      </c>
      <c r="E5" s="830">
        <v>0.99362468388611302</v>
      </c>
      <c r="F5" s="848">
        <v>28941.31</v>
      </c>
    </row>
    <row r="6" spans="1:6" ht="14.4" customHeight="1" x14ac:dyDescent="0.3">
      <c r="A6" s="857" t="s">
        <v>1182</v>
      </c>
      <c r="B6" s="849">
        <v>83.87</v>
      </c>
      <c r="C6" s="837">
        <v>4.7435394937698269E-3</v>
      </c>
      <c r="D6" s="849">
        <v>17597.020000000004</v>
      </c>
      <c r="E6" s="837">
        <v>0.99525646050623018</v>
      </c>
      <c r="F6" s="850">
        <v>17680.890000000003</v>
      </c>
    </row>
    <row r="7" spans="1:6" ht="14.4" customHeight="1" x14ac:dyDescent="0.3">
      <c r="A7" s="857" t="s">
        <v>1184</v>
      </c>
      <c r="B7" s="849">
        <v>50.319999999999993</v>
      </c>
      <c r="C7" s="837">
        <v>1.1114674639546151E-3</v>
      </c>
      <c r="D7" s="849">
        <v>45223.16</v>
      </c>
      <c r="E7" s="837">
        <v>0.99888853253604537</v>
      </c>
      <c r="F7" s="850">
        <v>45273.48</v>
      </c>
    </row>
    <row r="8" spans="1:6" ht="14.4" customHeight="1" x14ac:dyDescent="0.3">
      <c r="A8" s="857" t="s">
        <v>1192</v>
      </c>
      <c r="B8" s="849">
        <v>33.54</v>
      </c>
      <c r="C8" s="837">
        <v>6.8176690239187552E-4</v>
      </c>
      <c r="D8" s="849">
        <v>49162.160000000011</v>
      </c>
      <c r="E8" s="837">
        <v>0.99931823309760814</v>
      </c>
      <c r="F8" s="850">
        <v>49195.700000000012</v>
      </c>
    </row>
    <row r="9" spans="1:6" ht="14.4" customHeight="1" x14ac:dyDescent="0.3">
      <c r="A9" s="857" t="s">
        <v>1181</v>
      </c>
      <c r="B9" s="849">
        <v>16.77</v>
      </c>
      <c r="C9" s="837">
        <v>1.5842321197630359E-3</v>
      </c>
      <c r="D9" s="849">
        <v>10568.8</v>
      </c>
      <c r="E9" s="837">
        <v>0.99841576788023689</v>
      </c>
      <c r="F9" s="850">
        <v>10585.57</v>
      </c>
    </row>
    <row r="10" spans="1:6" ht="14.4" customHeight="1" x14ac:dyDescent="0.3">
      <c r="A10" s="857" t="s">
        <v>1183</v>
      </c>
      <c r="B10" s="849"/>
      <c r="C10" s="837">
        <v>0</v>
      </c>
      <c r="D10" s="849">
        <v>122316.80000000002</v>
      </c>
      <c r="E10" s="837">
        <v>1</v>
      </c>
      <c r="F10" s="850">
        <v>122316.80000000002</v>
      </c>
    </row>
    <row r="11" spans="1:6" ht="14.4" customHeight="1" x14ac:dyDescent="0.3">
      <c r="A11" s="857" t="s">
        <v>1189</v>
      </c>
      <c r="B11" s="849"/>
      <c r="C11" s="837">
        <v>0</v>
      </c>
      <c r="D11" s="849">
        <v>12035.93</v>
      </c>
      <c r="E11" s="837">
        <v>1</v>
      </c>
      <c r="F11" s="850">
        <v>12035.93</v>
      </c>
    </row>
    <row r="12" spans="1:6" ht="14.4" customHeight="1" x14ac:dyDescent="0.3">
      <c r="A12" s="857" t="s">
        <v>1179</v>
      </c>
      <c r="B12" s="849"/>
      <c r="C12" s="837">
        <v>0</v>
      </c>
      <c r="D12" s="849">
        <v>223.84</v>
      </c>
      <c r="E12" s="837">
        <v>1</v>
      </c>
      <c r="F12" s="850">
        <v>223.84</v>
      </c>
    </row>
    <row r="13" spans="1:6" ht="14.4" customHeight="1" x14ac:dyDescent="0.3">
      <c r="A13" s="857" t="s">
        <v>1188</v>
      </c>
      <c r="B13" s="849"/>
      <c r="C13" s="837">
        <v>0</v>
      </c>
      <c r="D13" s="849">
        <v>23919.360000000001</v>
      </c>
      <c r="E13" s="837">
        <v>1</v>
      </c>
      <c r="F13" s="850">
        <v>23919.360000000001</v>
      </c>
    </row>
    <row r="14" spans="1:6" ht="14.4" customHeight="1" x14ac:dyDescent="0.3">
      <c r="A14" s="857" t="s">
        <v>1177</v>
      </c>
      <c r="B14" s="849"/>
      <c r="C14" s="837">
        <v>0</v>
      </c>
      <c r="D14" s="849">
        <v>19483.59</v>
      </c>
      <c r="E14" s="837">
        <v>1</v>
      </c>
      <c r="F14" s="850">
        <v>19483.59</v>
      </c>
    </row>
    <row r="15" spans="1:6" ht="14.4" customHeight="1" x14ac:dyDescent="0.3">
      <c r="A15" s="857" t="s">
        <v>1180</v>
      </c>
      <c r="B15" s="849">
        <v>0</v>
      </c>
      <c r="C15" s="837">
        <v>0</v>
      </c>
      <c r="D15" s="849">
        <v>8897.4600000000009</v>
      </c>
      <c r="E15" s="837">
        <v>1</v>
      </c>
      <c r="F15" s="850">
        <v>8897.4600000000009</v>
      </c>
    </row>
    <row r="16" spans="1:6" ht="14.4" customHeight="1" x14ac:dyDescent="0.3">
      <c r="A16" s="857" t="s">
        <v>1191</v>
      </c>
      <c r="B16" s="849"/>
      <c r="C16" s="837">
        <v>0</v>
      </c>
      <c r="D16" s="849">
        <v>12897.800000000001</v>
      </c>
      <c r="E16" s="837">
        <v>1</v>
      </c>
      <c r="F16" s="850">
        <v>12897.800000000001</v>
      </c>
    </row>
    <row r="17" spans="1:6" ht="14.4" customHeight="1" x14ac:dyDescent="0.3">
      <c r="A17" s="857" t="s">
        <v>1178</v>
      </c>
      <c r="B17" s="849"/>
      <c r="C17" s="837">
        <v>0</v>
      </c>
      <c r="D17" s="849">
        <v>12739.29</v>
      </c>
      <c r="E17" s="837">
        <v>1</v>
      </c>
      <c r="F17" s="850">
        <v>12739.29</v>
      </c>
    </row>
    <row r="18" spans="1:6" ht="14.4" customHeight="1" x14ac:dyDescent="0.3">
      <c r="A18" s="857" t="s">
        <v>1190</v>
      </c>
      <c r="B18" s="849"/>
      <c r="C18" s="837">
        <v>0</v>
      </c>
      <c r="D18" s="849">
        <v>13079.84</v>
      </c>
      <c r="E18" s="837">
        <v>1</v>
      </c>
      <c r="F18" s="850">
        <v>13079.84</v>
      </c>
    </row>
    <row r="19" spans="1:6" ht="14.4" customHeight="1" x14ac:dyDescent="0.3">
      <c r="A19" s="857" t="s">
        <v>1176</v>
      </c>
      <c r="B19" s="849"/>
      <c r="C19" s="837">
        <v>0</v>
      </c>
      <c r="D19" s="849">
        <v>5620.59</v>
      </c>
      <c r="E19" s="837">
        <v>1</v>
      </c>
      <c r="F19" s="850">
        <v>5620.59</v>
      </c>
    </row>
    <row r="20" spans="1:6" ht="14.4" customHeight="1" x14ac:dyDescent="0.3">
      <c r="A20" s="857" t="s">
        <v>1187</v>
      </c>
      <c r="B20" s="849"/>
      <c r="C20" s="837">
        <v>0</v>
      </c>
      <c r="D20" s="849">
        <v>13642.08</v>
      </c>
      <c r="E20" s="837">
        <v>1</v>
      </c>
      <c r="F20" s="850">
        <v>13642.08</v>
      </c>
    </row>
    <row r="21" spans="1:6" ht="14.4" customHeight="1" thickBot="1" x14ac:dyDescent="0.35">
      <c r="A21" s="858" t="s">
        <v>1186</v>
      </c>
      <c r="B21" s="853"/>
      <c r="C21" s="854">
        <v>0</v>
      </c>
      <c r="D21" s="853">
        <v>16199.300000000001</v>
      </c>
      <c r="E21" s="854">
        <v>1</v>
      </c>
      <c r="F21" s="855">
        <v>16199.300000000001</v>
      </c>
    </row>
    <row r="22" spans="1:6" ht="14.4" customHeight="1" thickBot="1" x14ac:dyDescent="0.35">
      <c r="A22" s="771" t="s">
        <v>3</v>
      </c>
      <c r="B22" s="772">
        <v>369.01</v>
      </c>
      <c r="C22" s="773">
        <v>8.9406505414168298E-4</v>
      </c>
      <c r="D22" s="772">
        <v>412363.82</v>
      </c>
      <c r="E22" s="773">
        <v>0.99910593494585842</v>
      </c>
      <c r="F22" s="774">
        <v>412732.82999999996</v>
      </c>
    </row>
    <row r="23" spans="1:6" ht="14.4" customHeight="1" thickBot="1" x14ac:dyDescent="0.35"/>
    <row r="24" spans="1:6" ht="14.4" customHeight="1" x14ac:dyDescent="0.3">
      <c r="A24" s="856" t="s">
        <v>1703</v>
      </c>
      <c r="B24" s="225">
        <v>369.01</v>
      </c>
      <c r="C24" s="830">
        <v>0.78571276482486963</v>
      </c>
      <c r="D24" s="225">
        <v>100.64</v>
      </c>
      <c r="E24" s="830">
        <v>0.21428723517513043</v>
      </c>
      <c r="F24" s="848">
        <v>469.65</v>
      </c>
    </row>
    <row r="25" spans="1:6" ht="14.4" customHeight="1" x14ac:dyDescent="0.3">
      <c r="A25" s="857" t="s">
        <v>960</v>
      </c>
      <c r="B25" s="849"/>
      <c r="C25" s="837">
        <v>0</v>
      </c>
      <c r="D25" s="849">
        <v>16.12</v>
      </c>
      <c r="E25" s="837">
        <v>1</v>
      </c>
      <c r="F25" s="850">
        <v>16.12</v>
      </c>
    </row>
    <row r="26" spans="1:6" ht="14.4" customHeight="1" x14ac:dyDescent="0.3">
      <c r="A26" s="857" t="s">
        <v>990</v>
      </c>
      <c r="B26" s="849">
        <v>0</v>
      </c>
      <c r="C26" s="837"/>
      <c r="D26" s="849">
        <v>0</v>
      </c>
      <c r="E26" s="837"/>
      <c r="F26" s="850">
        <v>0</v>
      </c>
    </row>
    <row r="27" spans="1:6" ht="14.4" customHeight="1" x14ac:dyDescent="0.3">
      <c r="A27" s="857" t="s">
        <v>963</v>
      </c>
      <c r="B27" s="849"/>
      <c r="C27" s="837">
        <v>0</v>
      </c>
      <c r="D27" s="849">
        <v>408254.71999999997</v>
      </c>
      <c r="E27" s="837">
        <v>1</v>
      </c>
      <c r="F27" s="850">
        <v>408254.71999999997</v>
      </c>
    </row>
    <row r="28" spans="1:6" ht="14.4" customHeight="1" x14ac:dyDescent="0.3">
      <c r="A28" s="857" t="s">
        <v>989</v>
      </c>
      <c r="B28" s="849"/>
      <c r="C28" s="837">
        <v>0</v>
      </c>
      <c r="D28" s="849">
        <v>4.7</v>
      </c>
      <c r="E28" s="837">
        <v>1</v>
      </c>
      <c r="F28" s="850">
        <v>4.7</v>
      </c>
    </row>
    <row r="29" spans="1:6" ht="14.4" customHeight="1" x14ac:dyDescent="0.3">
      <c r="A29" s="857" t="s">
        <v>1704</v>
      </c>
      <c r="B29" s="849"/>
      <c r="C29" s="837">
        <v>0</v>
      </c>
      <c r="D29" s="849">
        <v>859.63</v>
      </c>
      <c r="E29" s="837">
        <v>1</v>
      </c>
      <c r="F29" s="850">
        <v>859.63</v>
      </c>
    </row>
    <row r="30" spans="1:6" ht="14.4" customHeight="1" x14ac:dyDescent="0.3">
      <c r="A30" s="857" t="s">
        <v>1705</v>
      </c>
      <c r="B30" s="849"/>
      <c r="C30" s="837">
        <v>0</v>
      </c>
      <c r="D30" s="849">
        <v>246.4</v>
      </c>
      <c r="E30" s="837">
        <v>1</v>
      </c>
      <c r="F30" s="850">
        <v>246.4</v>
      </c>
    </row>
    <row r="31" spans="1:6" ht="14.4" customHeight="1" x14ac:dyDescent="0.3">
      <c r="A31" s="857" t="s">
        <v>971</v>
      </c>
      <c r="B31" s="849"/>
      <c r="C31" s="837">
        <v>0</v>
      </c>
      <c r="D31" s="849">
        <v>263.68</v>
      </c>
      <c r="E31" s="837">
        <v>1</v>
      </c>
      <c r="F31" s="850">
        <v>263.68</v>
      </c>
    </row>
    <row r="32" spans="1:6" ht="14.4" customHeight="1" x14ac:dyDescent="0.3">
      <c r="A32" s="857" t="s">
        <v>995</v>
      </c>
      <c r="B32" s="849"/>
      <c r="C32" s="837">
        <v>0</v>
      </c>
      <c r="D32" s="849">
        <v>2133.56</v>
      </c>
      <c r="E32" s="837">
        <v>1</v>
      </c>
      <c r="F32" s="850">
        <v>2133.56</v>
      </c>
    </row>
    <row r="33" spans="1:6" ht="14.4" customHeight="1" x14ac:dyDescent="0.3">
      <c r="A33" s="857" t="s">
        <v>1706</v>
      </c>
      <c r="B33" s="849"/>
      <c r="C33" s="837">
        <v>0</v>
      </c>
      <c r="D33" s="849">
        <v>422.88</v>
      </c>
      <c r="E33" s="837">
        <v>1</v>
      </c>
      <c r="F33" s="850">
        <v>422.88</v>
      </c>
    </row>
    <row r="34" spans="1:6" ht="14.4" customHeight="1" thickBot="1" x14ac:dyDescent="0.35">
      <c r="A34" s="858" t="s">
        <v>985</v>
      </c>
      <c r="B34" s="853"/>
      <c r="C34" s="854">
        <v>0</v>
      </c>
      <c r="D34" s="853">
        <v>61.49</v>
      </c>
      <c r="E34" s="854">
        <v>1</v>
      </c>
      <c r="F34" s="855">
        <v>61.49</v>
      </c>
    </row>
    <row r="35" spans="1:6" ht="14.4" customHeight="1" thickBot="1" x14ac:dyDescent="0.35">
      <c r="A35" s="771" t="s">
        <v>3</v>
      </c>
      <c r="B35" s="772">
        <v>369.01</v>
      </c>
      <c r="C35" s="773">
        <v>8.9406505414168288E-4</v>
      </c>
      <c r="D35" s="772">
        <v>412363.82</v>
      </c>
      <c r="E35" s="773">
        <v>0.99910593494585831</v>
      </c>
      <c r="F35" s="774">
        <v>412732.83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{709D33B0-6E69-4C86-9AA1-AFFDBFDD4FB5}</x14:id>
        </ext>
      </extLst>
    </cfRule>
  </conditionalFormatting>
  <conditionalFormatting sqref="F24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{3EB6C2CE-19F6-4FA5-9860-4CBC9DD62BE3}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9D33B0-6E69-4C86-9AA1-AFFDBFDD4F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3EB6C2CE-19F6-4FA5-9860-4CBC9DD62B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1711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</v>
      </c>
      <c r="G3" s="47">
        <f>SUBTOTAL(9,G6:G1048576)</f>
        <v>369.01</v>
      </c>
      <c r="H3" s="48">
        <f>IF(M3=0,0,G3/M3)</f>
        <v>8.9406505414168331E-4</v>
      </c>
      <c r="I3" s="47">
        <f>SUBTOTAL(9,I6:I1048576)</f>
        <v>861</v>
      </c>
      <c r="J3" s="47">
        <f>SUBTOTAL(9,J6:J1048576)</f>
        <v>412363.81999999983</v>
      </c>
      <c r="K3" s="48">
        <f>IF(M3=0,0,J3/M3)</f>
        <v>0.99910593494585842</v>
      </c>
      <c r="L3" s="47">
        <f>SUBTOTAL(9,L6:L1048576)</f>
        <v>877</v>
      </c>
      <c r="M3" s="49">
        <f>SUBTOTAL(9,M6:M1048576)</f>
        <v>412732.82999999978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1176</v>
      </c>
      <c r="B6" s="825" t="s">
        <v>999</v>
      </c>
      <c r="C6" s="825" t="s">
        <v>1211</v>
      </c>
      <c r="D6" s="825" t="s">
        <v>1212</v>
      </c>
      <c r="E6" s="825" t="s">
        <v>1213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1176</v>
      </c>
      <c r="B7" s="832" t="s">
        <v>1010</v>
      </c>
      <c r="C7" s="832" t="s">
        <v>1013</v>
      </c>
      <c r="D7" s="832" t="s">
        <v>680</v>
      </c>
      <c r="E7" s="832" t="s">
        <v>1014</v>
      </c>
      <c r="F7" s="849"/>
      <c r="G7" s="849"/>
      <c r="H7" s="837">
        <v>0</v>
      </c>
      <c r="I7" s="849">
        <v>6</v>
      </c>
      <c r="J7" s="849">
        <v>4417.9800000000005</v>
      </c>
      <c r="K7" s="837">
        <v>1</v>
      </c>
      <c r="L7" s="849">
        <v>6</v>
      </c>
      <c r="M7" s="850">
        <v>4417.9800000000005</v>
      </c>
    </row>
    <row r="8" spans="1:13" ht="14.4" customHeight="1" x14ac:dyDescent="0.3">
      <c r="A8" s="831" t="s">
        <v>1176</v>
      </c>
      <c r="B8" s="832" t="s">
        <v>1010</v>
      </c>
      <c r="C8" s="832" t="s">
        <v>1015</v>
      </c>
      <c r="D8" s="832" t="s">
        <v>680</v>
      </c>
      <c r="E8" s="832" t="s">
        <v>1016</v>
      </c>
      <c r="F8" s="849"/>
      <c r="G8" s="849"/>
      <c r="H8" s="837">
        <v>0</v>
      </c>
      <c r="I8" s="849">
        <v>1</v>
      </c>
      <c r="J8" s="849">
        <v>490.89</v>
      </c>
      <c r="K8" s="837">
        <v>1</v>
      </c>
      <c r="L8" s="849">
        <v>1</v>
      </c>
      <c r="M8" s="850">
        <v>490.89</v>
      </c>
    </row>
    <row r="9" spans="1:13" ht="14.4" customHeight="1" x14ac:dyDescent="0.3">
      <c r="A9" s="831" t="s">
        <v>1176</v>
      </c>
      <c r="B9" s="832" t="s">
        <v>1127</v>
      </c>
      <c r="C9" s="832" t="s">
        <v>1219</v>
      </c>
      <c r="D9" s="832" t="s">
        <v>1129</v>
      </c>
      <c r="E9" s="832" t="s">
        <v>1220</v>
      </c>
      <c r="F9" s="849"/>
      <c r="G9" s="849"/>
      <c r="H9" s="837">
        <v>0</v>
      </c>
      <c r="I9" s="849">
        <v>1</v>
      </c>
      <c r="J9" s="849">
        <v>263.68</v>
      </c>
      <c r="K9" s="837">
        <v>1</v>
      </c>
      <c r="L9" s="849">
        <v>1</v>
      </c>
      <c r="M9" s="850">
        <v>263.68</v>
      </c>
    </row>
    <row r="10" spans="1:13" ht="14.4" customHeight="1" x14ac:dyDescent="0.3">
      <c r="A10" s="831" t="s">
        <v>1176</v>
      </c>
      <c r="B10" s="832" t="s">
        <v>1052</v>
      </c>
      <c r="C10" s="832" t="s">
        <v>1222</v>
      </c>
      <c r="D10" s="832" t="s">
        <v>948</v>
      </c>
      <c r="E10" s="832" t="s">
        <v>1223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" customHeight="1" x14ac:dyDescent="0.3">
      <c r="A11" s="831" t="s">
        <v>1176</v>
      </c>
      <c r="B11" s="832" t="s">
        <v>1707</v>
      </c>
      <c r="C11" s="832" t="s">
        <v>1202</v>
      </c>
      <c r="D11" s="832" t="s">
        <v>1203</v>
      </c>
      <c r="E11" s="832" t="s">
        <v>1204</v>
      </c>
      <c r="F11" s="849"/>
      <c r="G11" s="849"/>
      <c r="H11" s="837">
        <v>0</v>
      </c>
      <c r="I11" s="849">
        <v>1</v>
      </c>
      <c r="J11" s="849">
        <v>123.2</v>
      </c>
      <c r="K11" s="837">
        <v>1</v>
      </c>
      <c r="L11" s="849">
        <v>1</v>
      </c>
      <c r="M11" s="850">
        <v>123.2</v>
      </c>
    </row>
    <row r="12" spans="1:13" ht="14.4" customHeight="1" x14ac:dyDescent="0.3">
      <c r="A12" s="831" t="s">
        <v>1177</v>
      </c>
      <c r="B12" s="832" t="s">
        <v>1010</v>
      </c>
      <c r="C12" s="832" t="s">
        <v>1013</v>
      </c>
      <c r="D12" s="832" t="s">
        <v>680</v>
      </c>
      <c r="E12" s="832" t="s">
        <v>1014</v>
      </c>
      <c r="F12" s="849"/>
      <c r="G12" s="849"/>
      <c r="H12" s="837">
        <v>0</v>
      </c>
      <c r="I12" s="849">
        <v>11</v>
      </c>
      <c r="J12" s="849">
        <v>8099.630000000001</v>
      </c>
      <c r="K12" s="837">
        <v>1</v>
      </c>
      <c r="L12" s="849">
        <v>11</v>
      </c>
      <c r="M12" s="850">
        <v>8099.630000000001</v>
      </c>
    </row>
    <row r="13" spans="1:13" ht="14.4" customHeight="1" x14ac:dyDescent="0.3">
      <c r="A13" s="831" t="s">
        <v>1177</v>
      </c>
      <c r="B13" s="832" t="s">
        <v>1010</v>
      </c>
      <c r="C13" s="832" t="s">
        <v>1249</v>
      </c>
      <c r="D13" s="832" t="s">
        <v>1250</v>
      </c>
      <c r="E13" s="832" t="s">
        <v>1251</v>
      </c>
      <c r="F13" s="849"/>
      <c r="G13" s="849"/>
      <c r="H13" s="837">
        <v>0</v>
      </c>
      <c r="I13" s="849">
        <v>4</v>
      </c>
      <c r="J13" s="849">
        <v>7389.96</v>
      </c>
      <c r="K13" s="837">
        <v>1</v>
      </c>
      <c r="L13" s="849">
        <v>4</v>
      </c>
      <c r="M13" s="850">
        <v>7389.96</v>
      </c>
    </row>
    <row r="14" spans="1:13" ht="14.4" customHeight="1" x14ac:dyDescent="0.3">
      <c r="A14" s="831" t="s">
        <v>1177</v>
      </c>
      <c r="B14" s="832" t="s">
        <v>1010</v>
      </c>
      <c r="C14" s="832" t="s">
        <v>1252</v>
      </c>
      <c r="D14" s="832" t="s">
        <v>680</v>
      </c>
      <c r="E14" s="832" t="s">
        <v>1253</v>
      </c>
      <c r="F14" s="849"/>
      <c r="G14" s="849"/>
      <c r="H14" s="837">
        <v>0</v>
      </c>
      <c r="I14" s="849">
        <v>4</v>
      </c>
      <c r="J14" s="849">
        <v>3694.96</v>
      </c>
      <c r="K14" s="837">
        <v>1</v>
      </c>
      <c r="L14" s="849">
        <v>4</v>
      </c>
      <c r="M14" s="850">
        <v>3694.96</v>
      </c>
    </row>
    <row r="15" spans="1:13" ht="14.4" customHeight="1" x14ac:dyDescent="0.3">
      <c r="A15" s="831" t="s">
        <v>1177</v>
      </c>
      <c r="B15" s="832" t="s">
        <v>1052</v>
      </c>
      <c r="C15" s="832" t="s">
        <v>1053</v>
      </c>
      <c r="D15" s="832" t="s">
        <v>1054</v>
      </c>
      <c r="E15" s="832" t="s">
        <v>1055</v>
      </c>
      <c r="F15" s="849"/>
      <c r="G15" s="849"/>
      <c r="H15" s="837">
        <v>0</v>
      </c>
      <c r="I15" s="849">
        <v>2</v>
      </c>
      <c r="J15" s="849">
        <v>299.04000000000002</v>
      </c>
      <c r="K15" s="837">
        <v>1</v>
      </c>
      <c r="L15" s="849">
        <v>2</v>
      </c>
      <c r="M15" s="850">
        <v>299.04000000000002</v>
      </c>
    </row>
    <row r="16" spans="1:13" ht="14.4" customHeight="1" x14ac:dyDescent="0.3">
      <c r="A16" s="831" t="s">
        <v>1178</v>
      </c>
      <c r="B16" s="832" t="s">
        <v>1010</v>
      </c>
      <c r="C16" s="832" t="s">
        <v>1306</v>
      </c>
      <c r="D16" s="832" t="s">
        <v>1250</v>
      </c>
      <c r="E16" s="832" t="s">
        <v>1307</v>
      </c>
      <c r="F16" s="849"/>
      <c r="G16" s="849"/>
      <c r="H16" s="837">
        <v>0</v>
      </c>
      <c r="I16" s="849">
        <v>1</v>
      </c>
      <c r="J16" s="849">
        <v>1385.62</v>
      </c>
      <c r="K16" s="837">
        <v>1</v>
      </c>
      <c r="L16" s="849">
        <v>1</v>
      </c>
      <c r="M16" s="850">
        <v>1385.62</v>
      </c>
    </row>
    <row r="17" spans="1:13" ht="14.4" customHeight="1" x14ac:dyDescent="0.3">
      <c r="A17" s="831" t="s">
        <v>1178</v>
      </c>
      <c r="B17" s="832" t="s">
        <v>1010</v>
      </c>
      <c r="C17" s="832" t="s">
        <v>1013</v>
      </c>
      <c r="D17" s="832" t="s">
        <v>680</v>
      </c>
      <c r="E17" s="832" t="s">
        <v>1014</v>
      </c>
      <c r="F17" s="849"/>
      <c r="G17" s="849"/>
      <c r="H17" s="837">
        <v>0</v>
      </c>
      <c r="I17" s="849">
        <v>15</v>
      </c>
      <c r="J17" s="849">
        <v>11044.95</v>
      </c>
      <c r="K17" s="837">
        <v>1</v>
      </c>
      <c r="L17" s="849">
        <v>15</v>
      </c>
      <c r="M17" s="850">
        <v>11044.95</v>
      </c>
    </row>
    <row r="18" spans="1:13" ht="14.4" customHeight="1" x14ac:dyDescent="0.3">
      <c r="A18" s="831" t="s">
        <v>1178</v>
      </c>
      <c r="B18" s="832" t="s">
        <v>1052</v>
      </c>
      <c r="C18" s="832" t="s">
        <v>1222</v>
      </c>
      <c r="D18" s="832" t="s">
        <v>948</v>
      </c>
      <c r="E18" s="832" t="s">
        <v>1223</v>
      </c>
      <c r="F18" s="849"/>
      <c r="G18" s="849"/>
      <c r="H18" s="837">
        <v>0</v>
      </c>
      <c r="I18" s="849">
        <v>2</v>
      </c>
      <c r="J18" s="849">
        <v>308.72000000000003</v>
      </c>
      <c r="K18" s="837">
        <v>1</v>
      </c>
      <c r="L18" s="849">
        <v>2</v>
      </c>
      <c r="M18" s="850">
        <v>308.72000000000003</v>
      </c>
    </row>
    <row r="19" spans="1:13" ht="14.4" customHeight="1" x14ac:dyDescent="0.3">
      <c r="A19" s="831" t="s">
        <v>1178</v>
      </c>
      <c r="B19" s="832" t="s">
        <v>1086</v>
      </c>
      <c r="C19" s="832" t="s">
        <v>1087</v>
      </c>
      <c r="D19" s="832" t="s">
        <v>747</v>
      </c>
      <c r="E19" s="832" t="s">
        <v>749</v>
      </c>
      <c r="F19" s="849"/>
      <c r="G19" s="849"/>
      <c r="H19" s="837"/>
      <c r="I19" s="849">
        <v>12</v>
      </c>
      <c r="J19" s="849">
        <v>0</v>
      </c>
      <c r="K19" s="837"/>
      <c r="L19" s="849">
        <v>12</v>
      </c>
      <c r="M19" s="850">
        <v>0</v>
      </c>
    </row>
    <row r="20" spans="1:13" ht="14.4" customHeight="1" x14ac:dyDescent="0.3">
      <c r="A20" s="831" t="s">
        <v>1179</v>
      </c>
      <c r="B20" s="832" t="s">
        <v>1707</v>
      </c>
      <c r="C20" s="832" t="s">
        <v>1202</v>
      </c>
      <c r="D20" s="832" t="s">
        <v>1203</v>
      </c>
      <c r="E20" s="832" t="s">
        <v>1204</v>
      </c>
      <c r="F20" s="849"/>
      <c r="G20" s="849"/>
      <c r="H20" s="837">
        <v>0</v>
      </c>
      <c r="I20" s="849">
        <v>1</v>
      </c>
      <c r="J20" s="849">
        <v>123.2</v>
      </c>
      <c r="K20" s="837">
        <v>1</v>
      </c>
      <c r="L20" s="849">
        <v>1</v>
      </c>
      <c r="M20" s="850">
        <v>123.2</v>
      </c>
    </row>
    <row r="21" spans="1:13" ht="14.4" customHeight="1" x14ac:dyDescent="0.3">
      <c r="A21" s="831" t="s">
        <v>1179</v>
      </c>
      <c r="B21" s="832" t="s">
        <v>1708</v>
      </c>
      <c r="C21" s="832" t="s">
        <v>1374</v>
      </c>
      <c r="D21" s="832" t="s">
        <v>1375</v>
      </c>
      <c r="E21" s="832" t="s">
        <v>1376</v>
      </c>
      <c r="F21" s="849"/>
      <c r="G21" s="849"/>
      <c r="H21" s="837">
        <v>0</v>
      </c>
      <c r="I21" s="849">
        <v>2</v>
      </c>
      <c r="J21" s="849">
        <v>100.64</v>
      </c>
      <c r="K21" s="837">
        <v>1</v>
      </c>
      <c r="L21" s="849">
        <v>2</v>
      </c>
      <c r="M21" s="850">
        <v>100.64</v>
      </c>
    </row>
    <row r="22" spans="1:13" ht="14.4" customHeight="1" x14ac:dyDescent="0.3">
      <c r="A22" s="831" t="s">
        <v>1180</v>
      </c>
      <c r="B22" s="832" t="s">
        <v>1010</v>
      </c>
      <c r="C22" s="832" t="s">
        <v>1013</v>
      </c>
      <c r="D22" s="832" t="s">
        <v>680</v>
      </c>
      <c r="E22" s="832" t="s">
        <v>1014</v>
      </c>
      <c r="F22" s="849"/>
      <c r="G22" s="849"/>
      <c r="H22" s="837">
        <v>0</v>
      </c>
      <c r="I22" s="849">
        <v>10</v>
      </c>
      <c r="J22" s="849">
        <v>7363.3</v>
      </c>
      <c r="K22" s="837">
        <v>1</v>
      </c>
      <c r="L22" s="849">
        <v>10</v>
      </c>
      <c r="M22" s="850">
        <v>7363.3</v>
      </c>
    </row>
    <row r="23" spans="1:13" ht="14.4" customHeight="1" x14ac:dyDescent="0.3">
      <c r="A23" s="831" t="s">
        <v>1180</v>
      </c>
      <c r="B23" s="832" t="s">
        <v>1010</v>
      </c>
      <c r="C23" s="832" t="s">
        <v>1015</v>
      </c>
      <c r="D23" s="832" t="s">
        <v>680</v>
      </c>
      <c r="E23" s="832" t="s">
        <v>1016</v>
      </c>
      <c r="F23" s="849"/>
      <c r="G23" s="849"/>
      <c r="H23" s="837">
        <v>0</v>
      </c>
      <c r="I23" s="849">
        <v>3</v>
      </c>
      <c r="J23" s="849">
        <v>1472.67</v>
      </c>
      <c r="K23" s="837">
        <v>1</v>
      </c>
      <c r="L23" s="849">
        <v>3</v>
      </c>
      <c r="M23" s="850">
        <v>1472.67</v>
      </c>
    </row>
    <row r="24" spans="1:13" ht="14.4" customHeight="1" x14ac:dyDescent="0.3">
      <c r="A24" s="831" t="s">
        <v>1180</v>
      </c>
      <c r="B24" s="832" t="s">
        <v>1086</v>
      </c>
      <c r="C24" s="832" t="s">
        <v>1087</v>
      </c>
      <c r="D24" s="832" t="s">
        <v>747</v>
      </c>
      <c r="E24" s="832" t="s">
        <v>749</v>
      </c>
      <c r="F24" s="849"/>
      <c r="G24" s="849"/>
      <c r="H24" s="837"/>
      <c r="I24" s="849">
        <v>5</v>
      </c>
      <c r="J24" s="849">
        <v>0</v>
      </c>
      <c r="K24" s="837"/>
      <c r="L24" s="849">
        <v>5</v>
      </c>
      <c r="M24" s="850">
        <v>0</v>
      </c>
    </row>
    <row r="25" spans="1:13" ht="14.4" customHeight="1" x14ac:dyDescent="0.3">
      <c r="A25" s="831" t="s">
        <v>1180</v>
      </c>
      <c r="B25" s="832" t="s">
        <v>1086</v>
      </c>
      <c r="C25" s="832" t="s">
        <v>1090</v>
      </c>
      <c r="D25" s="832" t="s">
        <v>747</v>
      </c>
      <c r="E25" s="832" t="s">
        <v>1091</v>
      </c>
      <c r="F25" s="849"/>
      <c r="G25" s="849"/>
      <c r="H25" s="837">
        <v>0</v>
      </c>
      <c r="I25" s="849">
        <v>1</v>
      </c>
      <c r="J25" s="849">
        <v>61.49</v>
      </c>
      <c r="K25" s="837">
        <v>1</v>
      </c>
      <c r="L25" s="849">
        <v>1</v>
      </c>
      <c r="M25" s="850">
        <v>61.49</v>
      </c>
    </row>
    <row r="26" spans="1:13" ht="14.4" customHeight="1" x14ac:dyDescent="0.3">
      <c r="A26" s="831" t="s">
        <v>1180</v>
      </c>
      <c r="B26" s="832" t="s">
        <v>1100</v>
      </c>
      <c r="C26" s="832" t="s">
        <v>1437</v>
      </c>
      <c r="D26" s="832" t="s">
        <v>1438</v>
      </c>
      <c r="E26" s="832" t="s">
        <v>1439</v>
      </c>
      <c r="F26" s="849">
        <v>2</v>
      </c>
      <c r="G26" s="849">
        <v>0</v>
      </c>
      <c r="H26" s="837"/>
      <c r="I26" s="849"/>
      <c r="J26" s="849"/>
      <c r="K26" s="837"/>
      <c r="L26" s="849">
        <v>2</v>
      </c>
      <c r="M26" s="850">
        <v>0</v>
      </c>
    </row>
    <row r="27" spans="1:13" ht="14.4" customHeight="1" x14ac:dyDescent="0.3">
      <c r="A27" s="831" t="s">
        <v>1180</v>
      </c>
      <c r="B27" s="832" t="s">
        <v>1100</v>
      </c>
      <c r="C27" s="832" t="s">
        <v>1440</v>
      </c>
      <c r="D27" s="832" t="s">
        <v>1438</v>
      </c>
      <c r="E27" s="832" t="s">
        <v>1439</v>
      </c>
      <c r="F27" s="849">
        <v>2</v>
      </c>
      <c r="G27" s="849">
        <v>0</v>
      </c>
      <c r="H27" s="837"/>
      <c r="I27" s="849"/>
      <c r="J27" s="849"/>
      <c r="K27" s="837"/>
      <c r="L27" s="849">
        <v>2</v>
      </c>
      <c r="M27" s="850">
        <v>0</v>
      </c>
    </row>
    <row r="28" spans="1:13" ht="14.4" customHeight="1" x14ac:dyDescent="0.3">
      <c r="A28" s="831" t="s">
        <v>1181</v>
      </c>
      <c r="B28" s="832" t="s">
        <v>1010</v>
      </c>
      <c r="C28" s="832" t="s">
        <v>1013</v>
      </c>
      <c r="D28" s="832" t="s">
        <v>680</v>
      </c>
      <c r="E28" s="832" t="s">
        <v>1014</v>
      </c>
      <c r="F28" s="849"/>
      <c r="G28" s="849"/>
      <c r="H28" s="837">
        <v>0</v>
      </c>
      <c r="I28" s="849">
        <v>6</v>
      </c>
      <c r="J28" s="849">
        <v>4417.9800000000005</v>
      </c>
      <c r="K28" s="837">
        <v>1</v>
      </c>
      <c r="L28" s="849">
        <v>6</v>
      </c>
      <c r="M28" s="850">
        <v>4417.9800000000005</v>
      </c>
    </row>
    <row r="29" spans="1:13" ht="14.4" customHeight="1" x14ac:dyDescent="0.3">
      <c r="A29" s="831" t="s">
        <v>1181</v>
      </c>
      <c r="B29" s="832" t="s">
        <v>1010</v>
      </c>
      <c r="C29" s="832" t="s">
        <v>1015</v>
      </c>
      <c r="D29" s="832" t="s">
        <v>680</v>
      </c>
      <c r="E29" s="832" t="s">
        <v>1016</v>
      </c>
      <c r="F29" s="849"/>
      <c r="G29" s="849"/>
      <c r="H29" s="837">
        <v>0</v>
      </c>
      <c r="I29" s="849">
        <v>1</v>
      </c>
      <c r="J29" s="849">
        <v>490.89</v>
      </c>
      <c r="K29" s="837">
        <v>1</v>
      </c>
      <c r="L29" s="849">
        <v>1</v>
      </c>
      <c r="M29" s="850">
        <v>490.89</v>
      </c>
    </row>
    <row r="30" spans="1:13" ht="14.4" customHeight="1" x14ac:dyDescent="0.3">
      <c r="A30" s="831" t="s">
        <v>1181</v>
      </c>
      <c r="B30" s="832" t="s">
        <v>1010</v>
      </c>
      <c r="C30" s="832" t="s">
        <v>1249</v>
      </c>
      <c r="D30" s="832" t="s">
        <v>1250</v>
      </c>
      <c r="E30" s="832" t="s">
        <v>1251</v>
      </c>
      <c r="F30" s="849"/>
      <c r="G30" s="849"/>
      <c r="H30" s="837">
        <v>0</v>
      </c>
      <c r="I30" s="849">
        <v>3</v>
      </c>
      <c r="J30" s="849">
        <v>5542.47</v>
      </c>
      <c r="K30" s="837">
        <v>1</v>
      </c>
      <c r="L30" s="849">
        <v>3</v>
      </c>
      <c r="M30" s="850">
        <v>5542.47</v>
      </c>
    </row>
    <row r="31" spans="1:13" ht="14.4" customHeight="1" x14ac:dyDescent="0.3">
      <c r="A31" s="831" t="s">
        <v>1181</v>
      </c>
      <c r="B31" s="832" t="s">
        <v>1709</v>
      </c>
      <c r="C31" s="832" t="s">
        <v>1483</v>
      </c>
      <c r="D31" s="832" t="s">
        <v>1484</v>
      </c>
      <c r="E31" s="832" t="s">
        <v>1485</v>
      </c>
      <c r="F31" s="849"/>
      <c r="G31" s="849"/>
      <c r="H31" s="837">
        <v>0</v>
      </c>
      <c r="I31" s="849">
        <v>1</v>
      </c>
      <c r="J31" s="849">
        <v>117.46</v>
      </c>
      <c r="K31" s="837">
        <v>1</v>
      </c>
      <c r="L31" s="849">
        <v>1</v>
      </c>
      <c r="M31" s="850">
        <v>117.46</v>
      </c>
    </row>
    <row r="32" spans="1:13" ht="14.4" customHeight="1" x14ac:dyDescent="0.3">
      <c r="A32" s="831" t="s">
        <v>1181</v>
      </c>
      <c r="B32" s="832" t="s">
        <v>1086</v>
      </c>
      <c r="C32" s="832" t="s">
        <v>1087</v>
      </c>
      <c r="D32" s="832" t="s">
        <v>747</v>
      </c>
      <c r="E32" s="832" t="s">
        <v>749</v>
      </c>
      <c r="F32" s="849"/>
      <c r="G32" s="849"/>
      <c r="H32" s="837"/>
      <c r="I32" s="849">
        <v>1</v>
      </c>
      <c r="J32" s="849">
        <v>0</v>
      </c>
      <c r="K32" s="837"/>
      <c r="L32" s="849">
        <v>1</v>
      </c>
      <c r="M32" s="850">
        <v>0</v>
      </c>
    </row>
    <row r="33" spans="1:13" ht="14.4" customHeight="1" x14ac:dyDescent="0.3">
      <c r="A33" s="831" t="s">
        <v>1181</v>
      </c>
      <c r="B33" s="832" t="s">
        <v>1708</v>
      </c>
      <c r="C33" s="832" t="s">
        <v>1494</v>
      </c>
      <c r="D33" s="832" t="s">
        <v>1264</v>
      </c>
      <c r="E33" s="832" t="s">
        <v>1495</v>
      </c>
      <c r="F33" s="849">
        <v>1</v>
      </c>
      <c r="G33" s="849">
        <v>16.77</v>
      </c>
      <c r="H33" s="837">
        <v>1</v>
      </c>
      <c r="I33" s="849"/>
      <c r="J33" s="849"/>
      <c r="K33" s="837">
        <v>0</v>
      </c>
      <c r="L33" s="849">
        <v>1</v>
      </c>
      <c r="M33" s="850">
        <v>16.77</v>
      </c>
    </row>
    <row r="34" spans="1:13" ht="14.4" customHeight="1" x14ac:dyDescent="0.3">
      <c r="A34" s="831" t="s">
        <v>1182</v>
      </c>
      <c r="B34" s="832" t="s">
        <v>1010</v>
      </c>
      <c r="C34" s="832" t="s">
        <v>1306</v>
      </c>
      <c r="D34" s="832" t="s">
        <v>1250</v>
      </c>
      <c r="E34" s="832" t="s">
        <v>1307</v>
      </c>
      <c r="F34" s="849"/>
      <c r="G34" s="849"/>
      <c r="H34" s="837">
        <v>0</v>
      </c>
      <c r="I34" s="849">
        <v>2</v>
      </c>
      <c r="J34" s="849">
        <v>2771.24</v>
      </c>
      <c r="K34" s="837">
        <v>1</v>
      </c>
      <c r="L34" s="849">
        <v>2</v>
      </c>
      <c r="M34" s="850">
        <v>2771.24</v>
      </c>
    </row>
    <row r="35" spans="1:13" ht="14.4" customHeight="1" x14ac:dyDescent="0.3">
      <c r="A35" s="831" t="s">
        <v>1182</v>
      </c>
      <c r="B35" s="832" t="s">
        <v>1010</v>
      </c>
      <c r="C35" s="832" t="s">
        <v>1013</v>
      </c>
      <c r="D35" s="832" t="s">
        <v>680</v>
      </c>
      <c r="E35" s="832" t="s">
        <v>1014</v>
      </c>
      <c r="F35" s="849"/>
      <c r="G35" s="849"/>
      <c r="H35" s="837">
        <v>0</v>
      </c>
      <c r="I35" s="849">
        <v>11</v>
      </c>
      <c r="J35" s="849">
        <v>8099.630000000001</v>
      </c>
      <c r="K35" s="837">
        <v>1</v>
      </c>
      <c r="L35" s="849">
        <v>11</v>
      </c>
      <c r="M35" s="850">
        <v>8099.630000000001</v>
      </c>
    </row>
    <row r="36" spans="1:13" ht="14.4" customHeight="1" x14ac:dyDescent="0.3">
      <c r="A36" s="831" t="s">
        <v>1182</v>
      </c>
      <c r="B36" s="832" t="s">
        <v>1010</v>
      </c>
      <c r="C36" s="832" t="s">
        <v>1015</v>
      </c>
      <c r="D36" s="832" t="s">
        <v>680</v>
      </c>
      <c r="E36" s="832" t="s">
        <v>1016</v>
      </c>
      <c r="F36" s="849"/>
      <c r="G36" s="849"/>
      <c r="H36" s="837">
        <v>0</v>
      </c>
      <c r="I36" s="849">
        <v>1</v>
      </c>
      <c r="J36" s="849">
        <v>490.89</v>
      </c>
      <c r="K36" s="837">
        <v>1</v>
      </c>
      <c r="L36" s="849">
        <v>1</v>
      </c>
      <c r="M36" s="850">
        <v>490.89</v>
      </c>
    </row>
    <row r="37" spans="1:13" ht="14.4" customHeight="1" x14ac:dyDescent="0.3">
      <c r="A37" s="831" t="s">
        <v>1182</v>
      </c>
      <c r="B37" s="832" t="s">
        <v>1010</v>
      </c>
      <c r="C37" s="832" t="s">
        <v>1516</v>
      </c>
      <c r="D37" s="832" t="s">
        <v>680</v>
      </c>
      <c r="E37" s="832" t="s">
        <v>1517</v>
      </c>
      <c r="F37" s="849"/>
      <c r="G37" s="849"/>
      <c r="H37" s="837">
        <v>0</v>
      </c>
      <c r="I37" s="849">
        <v>3</v>
      </c>
      <c r="J37" s="849">
        <v>3464.04</v>
      </c>
      <c r="K37" s="837">
        <v>1</v>
      </c>
      <c r="L37" s="849">
        <v>3</v>
      </c>
      <c r="M37" s="850">
        <v>3464.04</v>
      </c>
    </row>
    <row r="38" spans="1:13" ht="14.4" customHeight="1" x14ac:dyDescent="0.3">
      <c r="A38" s="831" t="s">
        <v>1182</v>
      </c>
      <c r="B38" s="832" t="s">
        <v>1010</v>
      </c>
      <c r="C38" s="832" t="s">
        <v>1252</v>
      </c>
      <c r="D38" s="832" t="s">
        <v>680</v>
      </c>
      <c r="E38" s="832" t="s">
        <v>1253</v>
      </c>
      <c r="F38" s="849"/>
      <c r="G38" s="849"/>
      <c r="H38" s="837">
        <v>0</v>
      </c>
      <c r="I38" s="849">
        <v>3</v>
      </c>
      <c r="J38" s="849">
        <v>2771.2200000000003</v>
      </c>
      <c r="K38" s="837">
        <v>1</v>
      </c>
      <c r="L38" s="849">
        <v>3</v>
      </c>
      <c r="M38" s="850">
        <v>2771.2200000000003</v>
      </c>
    </row>
    <row r="39" spans="1:13" ht="14.4" customHeight="1" x14ac:dyDescent="0.3">
      <c r="A39" s="831" t="s">
        <v>1182</v>
      </c>
      <c r="B39" s="832" t="s">
        <v>1086</v>
      </c>
      <c r="C39" s="832" t="s">
        <v>1087</v>
      </c>
      <c r="D39" s="832" t="s">
        <v>747</v>
      </c>
      <c r="E39" s="832" t="s">
        <v>749</v>
      </c>
      <c r="F39" s="849"/>
      <c r="G39" s="849"/>
      <c r="H39" s="837"/>
      <c r="I39" s="849">
        <v>4</v>
      </c>
      <c r="J39" s="849">
        <v>0</v>
      </c>
      <c r="K39" s="837"/>
      <c r="L39" s="849">
        <v>4</v>
      </c>
      <c r="M39" s="850">
        <v>0</v>
      </c>
    </row>
    <row r="40" spans="1:13" ht="14.4" customHeight="1" x14ac:dyDescent="0.3">
      <c r="A40" s="831" t="s">
        <v>1182</v>
      </c>
      <c r="B40" s="832" t="s">
        <v>1708</v>
      </c>
      <c r="C40" s="832" t="s">
        <v>1524</v>
      </c>
      <c r="D40" s="832" t="s">
        <v>1264</v>
      </c>
      <c r="E40" s="832" t="s">
        <v>1525</v>
      </c>
      <c r="F40" s="849">
        <v>1</v>
      </c>
      <c r="G40" s="849">
        <v>33.549999999999997</v>
      </c>
      <c r="H40" s="837">
        <v>1</v>
      </c>
      <c r="I40" s="849"/>
      <c r="J40" s="849"/>
      <c r="K40" s="837">
        <v>0</v>
      </c>
      <c r="L40" s="849">
        <v>1</v>
      </c>
      <c r="M40" s="850">
        <v>33.549999999999997</v>
      </c>
    </row>
    <row r="41" spans="1:13" ht="14.4" customHeight="1" x14ac:dyDescent="0.3">
      <c r="A41" s="831" t="s">
        <v>1182</v>
      </c>
      <c r="B41" s="832" t="s">
        <v>1708</v>
      </c>
      <c r="C41" s="832" t="s">
        <v>1526</v>
      </c>
      <c r="D41" s="832" t="s">
        <v>1264</v>
      </c>
      <c r="E41" s="832" t="s">
        <v>1527</v>
      </c>
      <c r="F41" s="849">
        <v>1</v>
      </c>
      <c r="G41" s="849">
        <v>50.32</v>
      </c>
      <c r="H41" s="837">
        <v>1</v>
      </c>
      <c r="I41" s="849"/>
      <c r="J41" s="849"/>
      <c r="K41" s="837">
        <v>0</v>
      </c>
      <c r="L41" s="849">
        <v>1</v>
      </c>
      <c r="M41" s="850">
        <v>50.32</v>
      </c>
    </row>
    <row r="42" spans="1:13" ht="14.4" customHeight="1" x14ac:dyDescent="0.3">
      <c r="A42" s="831" t="s">
        <v>1183</v>
      </c>
      <c r="B42" s="832" t="s">
        <v>1010</v>
      </c>
      <c r="C42" s="832" t="s">
        <v>1306</v>
      </c>
      <c r="D42" s="832" t="s">
        <v>1250</v>
      </c>
      <c r="E42" s="832" t="s">
        <v>1307</v>
      </c>
      <c r="F42" s="849"/>
      <c r="G42" s="849"/>
      <c r="H42" s="837">
        <v>0</v>
      </c>
      <c r="I42" s="849">
        <v>1</v>
      </c>
      <c r="J42" s="849">
        <v>1385.62</v>
      </c>
      <c r="K42" s="837">
        <v>1</v>
      </c>
      <c r="L42" s="849">
        <v>1</v>
      </c>
      <c r="M42" s="850">
        <v>1385.62</v>
      </c>
    </row>
    <row r="43" spans="1:13" ht="14.4" customHeight="1" x14ac:dyDescent="0.3">
      <c r="A43" s="831" t="s">
        <v>1183</v>
      </c>
      <c r="B43" s="832" t="s">
        <v>1010</v>
      </c>
      <c r="C43" s="832" t="s">
        <v>1013</v>
      </c>
      <c r="D43" s="832" t="s">
        <v>680</v>
      </c>
      <c r="E43" s="832" t="s">
        <v>1014</v>
      </c>
      <c r="F43" s="849"/>
      <c r="G43" s="849"/>
      <c r="H43" s="837">
        <v>0</v>
      </c>
      <c r="I43" s="849">
        <v>91</v>
      </c>
      <c r="J43" s="849">
        <v>67006.030000000013</v>
      </c>
      <c r="K43" s="837">
        <v>1</v>
      </c>
      <c r="L43" s="849">
        <v>91</v>
      </c>
      <c r="M43" s="850">
        <v>67006.030000000013</v>
      </c>
    </row>
    <row r="44" spans="1:13" ht="14.4" customHeight="1" x14ac:dyDescent="0.3">
      <c r="A44" s="831" t="s">
        <v>1183</v>
      </c>
      <c r="B44" s="832" t="s">
        <v>1010</v>
      </c>
      <c r="C44" s="832" t="s">
        <v>1015</v>
      </c>
      <c r="D44" s="832" t="s">
        <v>680</v>
      </c>
      <c r="E44" s="832" t="s">
        <v>1016</v>
      </c>
      <c r="F44" s="849"/>
      <c r="G44" s="849"/>
      <c r="H44" s="837">
        <v>0</v>
      </c>
      <c r="I44" s="849">
        <v>23</v>
      </c>
      <c r="J44" s="849">
        <v>11290.47</v>
      </c>
      <c r="K44" s="837">
        <v>1</v>
      </c>
      <c r="L44" s="849">
        <v>23</v>
      </c>
      <c r="M44" s="850">
        <v>11290.47</v>
      </c>
    </row>
    <row r="45" spans="1:13" ht="14.4" customHeight="1" x14ac:dyDescent="0.3">
      <c r="A45" s="831" t="s">
        <v>1183</v>
      </c>
      <c r="B45" s="832" t="s">
        <v>1010</v>
      </c>
      <c r="C45" s="832" t="s">
        <v>1516</v>
      </c>
      <c r="D45" s="832" t="s">
        <v>680</v>
      </c>
      <c r="E45" s="832" t="s">
        <v>1517</v>
      </c>
      <c r="F45" s="849"/>
      <c r="G45" s="849"/>
      <c r="H45" s="837">
        <v>0</v>
      </c>
      <c r="I45" s="849">
        <v>6</v>
      </c>
      <c r="J45" s="849">
        <v>6928.08</v>
      </c>
      <c r="K45" s="837">
        <v>1</v>
      </c>
      <c r="L45" s="849">
        <v>6</v>
      </c>
      <c r="M45" s="850">
        <v>6928.08</v>
      </c>
    </row>
    <row r="46" spans="1:13" ht="14.4" customHeight="1" x14ac:dyDescent="0.3">
      <c r="A46" s="831" t="s">
        <v>1183</v>
      </c>
      <c r="B46" s="832" t="s">
        <v>1010</v>
      </c>
      <c r="C46" s="832" t="s">
        <v>1252</v>
      </c>
      <c r="D46" s="832" t="s">
        <v>680</v>
      </c>
      <c r="E46" s="832" t="s">
        <v>1253</v>
      </c>
      <c r="F46" s="849"/>
      <c r="G46" s="849"/>
      <c r="H46" s="837">
        <v>0</v>
      </c>
      <c r="I46" s="849">
        <v>38</v>
      </c>
      <c r="J46" s="849">
        <v>35102.120000000003</v>
      </c>
      <c r="K46" s="837">
        <v>1</v>
      </c>
      <c r="L46" s="849">
        <v>38</v>
      </c>
      <c r="M46" s="850">
        <v>35102.120000000003</v>
      </c>
    </row>
    <row r="47" spans="1:13" ht="14.4" customHeight="1" x14ac:dyDescent="0.3">
      <c r="A47" s="831" t="s">
        <v>1183</v>
      </c>
      <c r="B47" s="832" t="s">
        <v>1052</v>
      </c>
      <c r="C47" s="832" t="s">
        <v>1222</v>
      </c>
      <c r="D47" s="832" t="s">
        <v>948</v>
      </c>
      <c r="E47" s="832" t="s">
        <v>1223</v>
      </c>
      <c r="F47" s="849"/>
      <c r="G47" s="849"/>
      <c r="H47" s="837">
        <v>0</v>
      </c>
      <c r="I47" s="849">
        <v>1</v>
      </c>
      <c r="J47" s="849">
        <v>154.36000000000001</v>
      </c>
      <c r="K47" s="837">
        <v>1</v>
      </c>
      <c r="L47" s="849">
        <v>1</v>
      </c>
      <c r="M47" s="850">
        <v>154.36000000000001</v>
      </c>
    </row>
    <row r="48" spans="1:13" ht="14.4" customHeight="1" x14ac:dyDescent="0.3">
      <c r="A48" s="831" t="s">
        <v>1183</v>
      </c>
      <c r="B48" s="832" t="s">
        <v>1052</v>
      </c>
      <c r="C48" s="832" t="s">
        <v>1131</v>
      </c>
      <c r="D48" s="832" t="s">
        <v>948</v>
      </c>
      <c r="E48" s="832" t="s">
        <v>1132</v>
      </c>
      <c r="F48" s="849"/>
      <c r="G48" s="849"/>
      <c r="H48" s="837">
        <v>0</v>
      </c>
      <c r="I48" s="849">
        <v>2</v>
      </c>
      <c r="J48" s="849">
        <v>450.12</v>
      </c>
      <c r="K48" s="837">
        <v>1</v>
      </c>
      <c r="L48" s="849">
        <v>2</v>
      </c>
      <c r="M48" s="850">
        <v>450.12</v>
      </c>
    </row>
    <row r="49" spans="1:13" ht="14.4" customHeight="1" x14ac:dyDescent="0.3">
      <c r="A49" s="831" t="s">
        <v>1183</v>
      </c>
      <c r="B49" s="832" t="s">
        <v>1086</v>
      </c>
      <c r="C49" s="832" t="s">
        <v>1087</v>
      </c>
      <c r="D49" s="832" t="s">
        <v>747</v>
      </c>
      <c r="E49" s="832" t="s">
        <v>749</v>
      </c>
      <c r="F49" s="849"/>
      <c r="G49" s="849"/>
      <c r="H49" s="837"/>
      <c r="I49" s="849">
        <v>183</v>
      </c>
      <c r="J49" s="849">
        <v>0</v>
      </c>
      <c r="K49" s="837"/>
      <c r="L49" s="849">
        <v>183</v>
      </c>
      <c r="M49" s="850">
        <v>0</v>
      </c>
    </row>
    <row r="50" spans="1:13" ht="14.4" customHeight="1" x14ac:dyDescent="0.3">
      <c r="A50" s="831" t="s">
        <v>1184</v>
      </c>
      <c r="B50" s="832" t="s">
        <v>1010</v>
      </c>
      <c r="C50" s="832" t="s">
        <v>1013</v>
      </c>
      <c r="D50" s="832" t="s">
        <v>680</v>
      </c>
      <c r="E50" s="832" t="s">
        <v>1014</v>
      </c>
      <c r="F50" s="849"/>
      <c r="G50" s="849"/>
      <c r="H50" s="837">
        <v>0</v>
      </c>
      <c r="I50" s="849">
        <v>50</v>
      </c>
      <c r="J50" s="849">
        <v>36816.5</v>
      </c>
      <c r="K50" s="837">
        <v>1</v>
      </c>
      <c r="L50" s="849">
        <v>50</v>
      </c>
      <c r="M50" s="850">
        <v>36816.5</v>
      </c>
    </row>
    <row r="51" spans="1:13" ht="14.4" customHeight="1" x14ac:dyDescent="0.3">
      <c r="A51" s="831" t="s">
        <v>1184</v>
      </c>
      <c r="B51" s="832" t="s">
        <v>1010</v>
      </c>
      <c r="C51" s="832" t="s">
        <v>1015</v>
      </c>
      <c r="D51" s="832" t="s">
        <v>680</v>
      </c>
      <c r="E51" s="832" t="s">
        <v>1016</v>
      </c>
      <c r="F51" s="849"/>
      <c r="G51" s="849"/>
      <c r="H51" s="837">
        <v>0</v>
      </c>
      <c r="I51" s="849">
        <v>3</v>
      </c>
      <c r="J51" s="849">
        <v>1472.67</v>
      </c>
      <c r="K51" s="837">
        <v>1</v>
      </c>
      <c r="L51" s="849">
        <v>3</v>
      </c>
      <c r="M51" s="850">
        <v>1472.67</v>
      </c>
    </row>
    <row r="52" spans="1:13" ht="14.4" customHeight="1" x14ac:dyDescent="0.3">
      <c r="A52" s="831" t="s">
        <v>1184</v>
      </c>
      <c r="B52" s="832" t="s">
        <v>1010</v>
      </c>
      <c r="C52" s="832" t="s">
        <v>1249</v>
      </c>
      <c r="D52" s="832" t="s">
        <v>1250</v>
      </c>
      <c r="E52" s="832" t="s">
        <v>1251</v>
      </c>
      <c r="F52" s="849"/>
      <c r="G52" s="849"/>
      <c r="H52" s="837">
        <v>0</v>
      </c>
      <c r="I52" s="849">
        <v>1</v>
      </c>
      <c r="J52" s="849">
        <v>1847.49</v>
      </c>
      <c r="K52" s="837">
        <v>1</v>
      </c>
      <c r="L52" s="849">
        <v>1</v>
      </c>
      <c r="M52" s="850">
        <v>1847.49</v>
      </c>
    </row>
    <row r="53" spans="1:13" ht="14.4" customHeight="1" x14ac:dyDescent="0.3">
      <c r="A53" s="831" t="s">
        <v>1184</v>
      </c>
      <c r="B53" s="832" t="s">
        <v>1010</v>
      </c>
      <c r="C53" s="832" t="s">
        <v>1516</v>
      </c>
      <c r="D53" s="832" t="s">
        <v>680</v>
      </c>
      <c r="E53" s="832" t="s">
        <v>1517</v>
      </c>
      <c r="F53" s="849"/>
      <c r="G53" s="849"/>
      <c r="H53" s="837">
        <v>0</v>
      </c>
      <c r="I53" s="849">
        <v>4</v>
      </c>
      <c r="J53" s="849">
        <v>4618.72</v>
      </c>
      <c r="K53" s="837">
        <v>1</v>
      </c>
      <c r="L53" s="849">
        <v>4</v>
      </c>
      <c r="M53" s="850">
        <v>4618.72</v>
      </c>
    </row>
    <row r="54" spans="1:13" ht="14.4" customHeight="1" x14ac:dyDescent="0.3">
      <c r="A54" s="831" t="s">
        <v>1184</v>
      </c>
      <c r="B54" s="832" t="s">
        <v>1052</v>
      </c>
      <c r="C54" s="832" t="s">
        <v>1222</v>
      </c>
      <c r="D54" s="832" t="s">
        <v>948</v>
      </c>
      <c r="E54" s="832" t="s">
        <v>1223</v>
      </c>
      <c r="F54" s="849"/>
      <c r="G54" s="849"/>
      <c r="H54" s="837">
        <v>0</v>
      </c>
      <c r="I54" s="849">
        <v>3</v>
      </c>
      <c r="J54" s="849">
        <v>463.08000000000004</v>
      </c>
      <c r="K54" s="837">
        <v>1</v>
      </c>
      <c r="L54" s="849">
        <v>3</v>
      </c>
      <c r="M54" s="850">
        <v>463.08000000000004</v>
      </c>
    </row>
    <row r="55" spans="1:13" ht="14.4" customHeight="1" x14ac:dyDescent="0.3">
      <c r="A55" s="831" t="s">
        <v>1184</v>
      </c>
      <c r="B55" s="832" t="s">
        <v>1086</v>
      </c>
      <c r="C55" s="832" t="s">
        <v>1087</v>
      </c>
      <c r="D55" s="832" t="s">
        <v>747</v>
      </c>
      <c r="E55" s="832" t="s">
        <v>749</v>
      </c>
      <c r="F55" s="849"/>
      <c r="G55" s="849"/>
      <c r="H55" s="837"/>
      <c r="I55" s="849">
        <v>1</v>
      </c>
      <c r="J55" s="849">
        <v>0</v>
      </c>
      <c r="K55" s="837"/>
      <c r="L55" s="849">
        <v>1</v>
      </c>
      <c r="M55" s="850">
        <v>0</v>
      </c>
    </row>
    <row r="56" spans="1:13" ht="14.4" customHeight="1" x14ac:dyDescent="0.3">
      <c r="A56" s="831" t="s">
        <v>1184</v>
      </c>
      <c r="B56" s="832" t="s">
        <v>1096</v>
      </c>
      <c r="C56" s="832" t="s">
        <v>1097</v>
      </c>
      <c r="D56" s="832" t="s">
        <v>1098</v>
      </c>
      <c r="E56" s="832" t="s">
        <v>1099</v>
      </c>
      <c r="F56" s="849"/>
      <c r="G56" s="849"/>
      <c r="H56" s="837">
        <v>0</v>
      </c>
      <c r="I56" s="849">
        <v>1</v>
      </c>
      <c r="J56" s="849">
        <v>4.7</v>
      </c>
      <c r="K56" s="837">
        <v>1</v>
      </c>
      <c r="L56" s="849">
        <v>1</v>
      </c>
      <c r="M56" s="850">
        <v>4.7</v>
      </c>
    </row>
    <row r="57" spans="1:13" ht="14.4" customHeight="1" x14ac:dyDescent="0.3">
      <c r="A57" s="831" t="s">
        <v>1184</v>
      </c>
      <c r="B57" s="832" t="s">
        <v>1708</v>
      </c>
      <c r="C57" s="832" t="s">
        <v>1494</v>
      </c>
      <c r="D57" s="832" t="s">
        <v>1264</v>
      </c>
      <c r="E57" s="832" t="s">
        <v>1495</v>
      </c>
      <c r="F57" s="849">
        <v>1</v>
      </c>
      <c r="G57" s="849">
        <v>16.77</v>
      </c>
      <c r="H57" s="837">
        <v>1</v>
      </c>
      <c r="I57" s="849"/>
      <c r="J57" s="849"/>
      <c r="K57" s="837">
        <v>0</v>
      </c>
      <c r="L57" s="849">
        <v>1</v>
      </c>
      <c r="M57" s="850">
        <v>16.77</v>
      </c>
    </row>
    <row r="58" spans="1:13" ht="14.4" customHeight="1" x14ac:dyDescent="0.3">
      <c r="A58" s="831" t="s">
        <v>1184</v>
      </c>
      <c r="B58" s="832" t="s">
        <v>1708</v>
      </c>
      <c r="C58" s="832" t="s">
        <v>1524</v>
      </c>
      <c r="D58" s="832" t="s">
        <v>1264</v>
      </c>
      <c r="E58" s="832" t="s">
        <v>1525</v>
      </c>
      <c r="F58" s="849">
        <v>1</v>
      </c>
      <c r="G58" s="849">
        <v>33.549999999999997</v>
      </c>
      <c r="H58" s="837">
        <v>1</v>
      </c>
      <c r="I58" s="849"/>
      <c r="J58" s="849"/>
      <c r="K58" s="837">
        <v>0</v>
      </c>
      <c r="L58" s="849">
        <v>1</v>
      </c>
      <c r="M58" s="850">
        <v>33.549999999999997</v>
      </c>
    </row>
    <row r="59" spans="1:13" ht="14.4" customHeight="1" x14ac:dyDescent="0.3">
      <c r="A59" s="831" t="s">
        <v>1185</v>
      </c>
      <c r="B59" s="832" t="s">
        <v>1010</v>
      </c>
      <c r="C59" s="832" t="s">
        <v>1013</v>
      </c>
      <c r="D59" s="832" t="s">
        <v>680</v>
      </c>
      <c r="E59" s="832" t="s">
        <v>1014</v>
      </c>
      <c r="F59" s="849"/>
      <c r="G59" s="849"/>
      <c r="H59" s="837">
        <v>0</v>
      </c>
      <c r="I59" s="849">
        <v>24</v>
      </c>
      <c r="J59" s="849">
        <v>17671.920000000002</v>
      </c>
      <c r="K59" s="837">
        <v>1</v>
      </c>
      <c r="L59" s="849">
        <v>24</v>
      </c>
      <c r="M59" s="850">
        <v>17671.920000000002</v>
      </c>
    </row>
    <row r="60" spans="1:13" ht="14.4" customHeight="1" x14ac:dyDescent="0.3">
      <c r="A60" s="831" t="s">
        <v>1185</v>
      </c>
      <c r="B60" s="832" t="s">
        <v>1010</v>
      </c>
      <c r="C60" s="832" t="s">
        <v>1252</v>
      </c>
      <c r="D60" s="832" t="s">
        <v>680</v>
      </c>
      <c r="E60" s="832" t="s">
        <v>1253</v>
      </c>
      <c r="F60" s="849"/>
      <c r="G60" s="849"/>
      <c r="H60" s="837">
        <v>0</v>
      </c>
      <c r="I60" s="849">
        <v>12</v>
      </c>
      <c r="J60" s="849">
        <v>11084.880000000001</v>
      </c>
      <c r="K60" s="837">
        <v>1</v>
      </c>
      <c r="L60" s="849">
        <v>12</v>
      </c>
      <c r="M60" s="850">
        <v>11084.880000000001</v>
      </c>
    </row>
    <row r="61" spans="1:13" ht="14.4" customHeight="1" x14ac:dyDescent="0.3">
      <c r="A61" s="831" t="s">
        <v>1185</v>
      </c>
      <c r="B61" s="832" t="s">
        <v>1086</v>
      </c>
      <c r="C61" s="832" t="s">
        <v>1087</v>
      </c>
      <c r="D61" s="832" t="s">
        <v>747</v>
      </c>
      <c r="E61" s="832" t="s">
        <v>749</v>
      </c>
      <c r="F61" s="849"/>
      <c r="G61" s="849"/>
      <c r="H61" s="837"/>
      <c r="I61" s="849">
        <v>2</v>
      </c>
      <c r="J61" s="849">
        <v>0</v>
      </c>
      <c r="K61" s="837"/>
      <c r="L61" s="849">
        <v>2</v>
      </c>
      <c r="M61" s="850">
        <v>0</v>
      </c>
    </row>
    <row r="62" spans="1:13" ht="14.4" customHeight="1" x14ac:dyDescent="0.3">
      <c r="A62" s="831" t="s">
        <v>1185</v>
      </c>
      <c r="B62" s="832" t="s">
        <v>1708</v>
      </c>
      <c r="C62" s="832" t="s">
        <v>1494</v>
      </c>
      <c r="D62" s="832" t="s">
        <v>1264</v>
      </c>
      <c r="E62" s="832" t="s">
        <v>1495</v>
      </c>
      <c r="F62" s="849">
        <v>1</v>
      </c>
      <c r="G62" s="849">
        <v>16.77</v>
      </c>
      <c r="H62" s="837">
        <v>1</v>
      </c>
      <c r="I62" s="849"/>
      <c r="J62" s="849"/>
      <c r="K62" s="837">
        <v>0</v>
      </c>
      <c r="L62" s="849">
        <v>1</v>
      </c>
      <c r="M62" s="850">
        <v>16.77</v>
      </c>
    </row>
    <row r="63" spans="1:13" ht="14.4" customHeight="1" x14ac:dyDescent="0.3">
      <c r="A63" s="831" t="s">
        <v>1185</v>
      </c>
      <c r="B63" s="832" t="s">
        <v>1708</v>
      </c>
      <c r="C63" s="832" t="s">
        <v>1524</v>
      </c>
      <c r="D63" s="832" t="s">
        <v>1264</v>
      </c>
      <c r="E63" s="832" t="s">
        <v>1525</v>
      </c>
      <c r="F63" s="849">
        <v>2</v>
      </c>
      <c r="G63" s="849">
        <v>67.099999999999994</v>
      </c>
      <c r="H63" s="837">
        <v>1</v>
      </c>
      <c r="I63" s="849"/>
      <c r="J63" s="849"/>
      <c r="K63" s="837">
        <v>0</v>
      </c>
      <c r="L63" s="849">
        <v>2</v>
      </c>
      <c r="M63" s="850">
        <v>67.099999999999994</v>
      </c>
    </row>
    <row r="64" spans="1:13" ht="14.4" customHeight="1" x14ac:dyDescent="0.3">
      <c r="A64" s="831" t="s">
        <v>1185</v>
      </c>
      <c r="B64" s="832" t="s">
        <v>1708</v>
      </c>
      <c r="C64" s="832" t="s">
        <v>1526</v>
      </c>
      <c r="D64" s="832" t="s">
        <v>1264</v>
      </c>
      <c r="E64" s="832" t="s">
        <v>1527</v>
      </c>
      <c r="F64" s="849">
        <v>2</v>
      </c>
      <c r="G64" s="849">
        <v>100.64</v>
      </c>
      <c r="H64" s="837">
        <v>1</v>
      </c>
      <c r="I64" s="849"/>
      <c r="J64" s="849"/>
      <c r="K64" s="837">
        <v>0</v>
      </c>
      <c r="L64" s="849">
        <v>2</v>
      </c>
      <c r="M64" s="850">
        <v>100.64</v>
      </c>
    </row>
    <row r="65" spans="1:13" ht="14.4" customHeight="1" x14ac:dyDescent="0.3">
      <c r="A65" s="831" t="s">
        <v>1186</v>
      </c>
      <c r="B65" s="832" t="s">
        <v>1010</v>
      </c>
      <c r="C65" s="832" t="s">
        <v>1013</v>
      </c>
      <c r="D65" s="832" t="s">
        <v>680</v>
      </c>
      <c r="E65" s="832" t="s">
        <v>1014</v>
      </c>
      <c r="F65" s="849"/>
      <c r="G65" s="849"/>
      <c r="H65" s="837">
        <v>0</v>
      </c>
      <c r="I65" s="849">
        <v>14</v>
      </c>
      <c r="J65" s="849">
        <v>10308.620000000001</v>
      </c>
      <c r="K65" s="837">
        <v>1</v>
      </c>
      <c r="L65" s="849">
        <v>14</v>
      </c>
      <c r="M65" s="850">
        <v>10308.620000000001</v>
      </c>
    </row>
    <row r="66" spans="1:13" ht="14.4" customHeight="1" x14ac:dyDescent="0.3">
      <c r="A66" s="831" t="s">
        <v>1186</v>
      </c>
      <c r="B66" s="832" t="s">
        <v>1010</v>
      </c>
      <c r="C66" s="832" t="s">
        <v>1015</v>
      </c>
      <c r="D66" s="832" t="s">
        <v>680</v>
      </c>
      <c r="E66" s="832" t="s">
        <v>1016</v>
      </c>
      <c r="F66" s="849"/>
      <c r="G66" s="849"/>
      <c r="H66" s="837">
        <v>0</v>
      </c>
      <c r="I66" s="849">
        <v>12</v>
      </c>
      <c r="J66" s="849">
        <v>5890.68</v>
      </c>
      <c r="K66" s="837">
        <v>1</v>
      </c>
      <c r="L66" s="849">
        <v>12</v>
      </c>
      <c r="M66" s="850">
        <v>5890.68</v>
      </c>
    </row>
    <row r="67" spans="1:13" ht="14.4" customHeight="1" x14ac:dyDescent="0.3">
      <c r="A67" s="831" t="s">
        <v>1186</v>
      </c>
      <c r="B67" s="832" t="s">
        <v>1086</v>
      </c>
      <c r="C67" s="832" t="s">
        <v>1087</v>
      </c>
      <c r="D67" s="832" t="s">
        <v>747</v>
      </c>
      <c r="E67" s="832" t="s">
        <v>749</v>
      </c>
      <c r="F67" s="849"/>
      <c r="G67" s="849"/>
      <c r="H67" s="837"/>
      <c r="I67" s="849">
        <v>4</v>
      </c>
      <c r="J67" s="849">
        <v>0</v>
      </c>
      <c r="K67" s="837"/>
      <c r="L67" s="849">
        <v>4</v>
      </c>
      <c r="M67" s="850">
        <v>0</v>
      </c>
    </row>
    <row r="68" spans="1:13" ht="14.4" customHeight="1" x14ac:dyDescent="0.3">
      <c r="A68" s="831" t="s">
        <v>1187</v>
      </c>
      <c r="B68" s="832" t="s">
        <v>1010</v>
      </c>
      <c r="C68" s="832" t="s">
        <v>1013</v>
      </c>
      <c r="D68" s="832" t="s">
        <v>680</v>
      </c>
      <c r="E68" s="832" t="s">
        <v>1014</v>
      </c>
      <c r="F68" s="849"/>
      <c r="G68" s="849"/>
      <c r="H68" s="837">
        <v>0</v>
      </c>
      <c r="I68" s="849">
        <v>9</v>
      </c>
      <c r="J68" s="849">
        <v>6626.97</v>
      </c>
      <c r="K68" s="837">
        <v>1</v>
      </c>
      <c r="L68" s="849">
        <v>9</v>
      </c>
      <c r="M68" s="850">
        <v>6626.97</v>
      </c>
    </row>
    <row r="69" spans="1:13" ht="14.4" customHeight="1" x14ac:dyDescent="0.3">
      <c r="A69" s="831" t="s">
        <v>1187</v>
      </c>
      <c r="B69" s="832" t="s">
        <v>1010</v>
      </c>
      <c r="C69" s="832" t="s">
        <v>1015</v>
      </c>
      <c r="D69" s="832" t="s">
        <v>680</v>
      </c>
      <c r="E69" s="832" t="s">
        <v>1016</v>
      </c>
      <c r="F69" s="849"/>
      <c r="G69" s="849"/>
      <c r="H69" s="837">
        <v>0</v>
      </c>
      <c r="I69" s="849">
        <v>3</v>
      </c>
      <c r="J69" s="849">
        <v>1472.67</v>
      </c>
      <c r="K69" s="837">
        <v>1</v>
      </c>
      <c r="L69" s="849">
        <v>3</v>
      </c>
      <c r="M69" s="850">
        <v>1472.67</v>
      </c>
    </row>
    <row r="70" spans="1:13" ht="14.4" customHeight="1" x14ac:dyDescent="0.3">
      <c r="A70" s="831" t="s">
        <v>1187</v>
      </c>
      <c r="B70" s="832" t="s">
        <v>1010</v>
      </c>
      <c r="C70" s="832" t="s">
        <v>1252</v>
      </c>
      <c r="D70" s="832" t="s">
        <v>680</v>
      </c>
      <c r="E70" s="832" t="s">
        <v>1253</v>
      </c>
      <c r="F70" s="849"/>
      <c r="G70" s="849"/>
      <c r="H70" s="837">
        <v>0</v>
      </c>
      <c r="I70" s="849">
        <v>6</v>
      </c>
      <c r="J70" s="849">
        <v>5542.4400000000005</v>
      </c>
      <c r="K70" s="837">
        <v>1</v>
      </c>
      <c r="L70" s="849">
        <v>6</v>
      </c>
      <c r="M70" s="850">
        <v>5542.4400000000005</v>
      </c>
    </row>
    <row r="71" spans="1:13" ht="14.4" customHeight="1" x14ac:dyDescent="0.3">
      <c r="A71" s="831" t="s">
        <v>1187</v>
      </c>
      <c r="B71" s="832" t="s">
        <v>1086</v>
      </c>
      <c r="C71" s="832" t="s">
        <v>1087</v>
      </c>
      <c r="D71" s="832" t="s">
        <v>747</v>
      </c>
      <c r="E71" s="832" t="s">
        <v>749</v>
      </c>
      <c r="F71" s="849"/>
      <c r="G71" s="849"/>
      <c r="H71" s="837"/>
      <c r="I71" s="849">
        <v>33</v>
      </c>
      <c r="J71" s="849">
        <v>0</v>
      </c>
      <c r="K71" s="837"/>
      <c r="L71" s="849">
        <v>33</v>
      </c>
      <c r="M71" s="850">
        <v>0</v>
      </c>
    </row>
    <row r="72" spans="1:13" ht="14.4" customHeight="1" x14ac:dyDescent="0.3">
      <c r="A72" s="831" t="s">
        <v>1188</v>
      </c>
      <c r="B72" s="832" t="s">
        <v>1010</v>
      </c>
      <c r="C72" s="832" t="s">
        <v>1306</v>
      </c>
      <c r="D72" s="832" t="s">
        <v>1250</v>
      </c>
      <c r="E72" s="832" t="s">
        <v>1307</v>
      </c>
      <c r="F72" s="849"/>
      <c r="G72" s="849"/>
      <c r="H72" s="837">
        <v>0</v>
      </c>
      <c r="I72" s="849">
        <v>6</v>
      </c>
      <c r="J72" s="849">
        <v>8313.7199999999993</v>
      </c>
      <c r="K72" s="837">
        <v>1</v>
      </c>
      <c r="L72" s="849">
        <v>6</v>
      </c>
      <c r="M72" s="850">
        <v>8313.7199999999993</v>
      </c>
    </row>
    <row r="73" spans="1:13" ht="14.4" customHeight="1" x14ac:dyDescent="0.3">
      <c r="A73" s="831" t="s">
        <v>1188</v>
      </c>
      <c r="B73" s="832" t="s">
        <v>1010</v>
      </c>
      <c r="C73" s="832" t="s">
        <v>1013</v>
      </c>
      <c r="D73" s="832" t="s">
        <v>680</v>
      </c>
      <c r="E73" s="832" t="s">
        <v>1014</v>
      </c>
      <c r="F73" s="849"/>
      <c r="G73" s="849"/>
      <c r="H73" s="837">
        <v>0</v>
      </c>
      <c r="I73" s="849">
        <v>9</v>
      </c>
      <c r="J73" s="849">
        <v>6626.9700000000012</v>
      </c>
      <c r="K73" s="837">
        <v>1</v>
      </c>
      <c r="L73" s="849">
        <v>9</v>
      </c>
      <c r="M73" s="850">
        <v>6626.9700000000012</v>
      </c>
    </row>
    <row r="74" spans="1:13" ht="14.4" customHeight="1" x14ac:dyDescent="0.3">
      <c r="A74" s="831" t="s">
        <v>1188</v>
      </c>
      <c r="B74" s="832" t="s">
        <v>1010</v>
      </c>
      <c r="C74" s="832" t="s">
        <v>1015</v>
      </c>
      <c r="D74" s="832" t="s">
        <v>680</v>
      </c>
      <c r="E74" s="832" t="s">
        <v>1016</v>
      </c>
      <c r="F74" s="849"/>
      <c r="G74" s="849"/>
      <c r="H74" s="837">
        <v>0</v>
      </c>
      <c r="I74" s="849">
        <v>7</v>
      </c>
      <c r="J74" s="849">
        <v>3436.23</v>
      </c>
      <c r="K74" s="837">
        <v>1</v>
      </c>
      <c r="L74" s="849">
        <v>7</v>
      </c>
      <c r="M74" s="850">
        <v>3436.23</v>
      </c>
    </row>
    <row r="75" spans="1:13" ht="14.4" customHeight="1" x14ac:dyDescent="0.3">
      <c r="A75" s="831" t="s">
        <v>1188</v>
      </c>
      <c r="B75" s="832" t="s">
        <v>1010</v>
      </c>
      <c r="C75" s="832" t="s">
        <v>1252</v>
      </c>
      <c r="D75" s="832" t="s">
        <v>680</v>
      </c>
      <c r="E75" s="832" t="s">
        <v>1253</v>
      </c>
      <c r="F75" s="849"/>
      <c r="G75" s="849"/>
      <c r="H75" s="837">
        <v>0</v>
      </c>
      <c r="I75" s="849">
        <v>6</v>
      </c>
      <c r="J75" s="849">
        <v>5542.4400000000005</v>
      </c>
      <c r="K75" s="837">
        <v>1</v>
      </c>
      <c r="L75" s="849">
        <v>6</v>
      </c>
      <c r="M75" s="850">
        <v>5542.4400000000005</v>
      </c>
    </row>
    <row r="76" spans="1:13" ht="14.4" customHeight="1" x14ac:dyDescent="0.3">
      <c r="A76" s="831" t="s">
        <v>1188</v>
      </c>
      <c r="B76" s="832" t="s">
        <v>1086</v>
      </c>
      <c r="C76" s="832" t="s">
        <v>1087</v>
      </c>
      <c r="D76" s="832" t="s">
        <v>747</v>
      </c>
      <c r="E76" s="832" t="s">
        <v>749</v>
      </c>
      <c r="F76" s="849"/>
      <c r="G76" s="849"/>
      <c r="H76" s="837"/>
      <c r="I76" s="849">
        <v>7</v>
      </c>
      <c r="J76" s="849">
        <v>0</v>
      </c>
      <c r="K76" s="837"/>
      <c r="L76" s="849">
        <v>7</v>
      </c>
      <c r="M76" s="850">
        <v>0</v>
      </c>
    </row>
    <row r="77" spans="1:13" ht="14.4" customHeight="1" x14ac:dyDescent="0.3">
      <c r="A77" s="831" t="s">
        <v>1189</v>
      </c>
      <c r="B77" s="832" t="s">
        <v>1010</v>
      </c>
      <c r="C77" s="832" t="s">
        <v>1013</v>
      </c>
      <c r="D77" s="832" t="s">
        <v>680</v>
      </c>
      <c r="E77" s="832" t="s">
        <v>1014</v>
      </c>
      <c r="F77" s="849"/>
      <c r="G77" s="849"/>
      <c r="H77" s="837">
        <v>0</v>
      </c>
      <c r="I77" s="849">
        <v>5</v>
      </c>
      <c r="J77" s="849">
        <v>3681.65</v>
      </c>
      <c r="K77" s="837">
        <v>1</v>
      </c>
      <c r="L77" s="849">
        <v>5</v>
      </c>
      <c r="M77" s="850">
        <v>3681.65</v>
      </c>
    </row>
    <row r="78" spans="1:13" ht="14.4" customHeight="1" x14ac:dyDescent="0.3">
      <c r="A78" s="831" t="s">
        <v>1189</v>
      </c>
      <c r="B78" s="832" t="s">
        <v>1010</v>
      </c>
      <c r="C78" s="832" t="s">
        <v>1015</v>
      </c>
      <c r="D78" s="832" t="s">
        <v>680</v>
      </c>
      <c r="E78" s="832" t="s">
        <v>1016</v>
      </c>
      <c r="F78" s="849"/>
      <c r="G78" s="849"/>
      <c r="H78" s="837">
        <v>0</v>
      </c>
      <c r="I78" s="849">
        <v>9</v>
      </c>
      <c r="J78" s="849">
        <v>4418.01</v>
      </c>
      <c r="K78" s="837">
        <v>1</v>
      </c>
      <c r="L78" s="849">
        <v>9</v>
      </c>
      <c r="M78" s="850">
        <v>4418.01</v>
      </c>
    </row>
    <row r="79" spans="1:13" ht="14.4" customHeight="1" x14ac:dyDescent="0.3">
      <c r="A79" s="831" t="s">
        <v>1189</v>
      </c>
      <c r="B79" s="832" t="s">
        <v>1010</v>
      </c>
      <c r="C79" s="832" t="s">
        <v>1252</v>
      </c>
      <c r="D79" s="832" t="s">
        <v>680</v>
      </c>
      <c r="E79" s="832" t="s">
        <v>1253</v>
      </c>
      <c r="F79" s="849"/>
      <c r="G79" s="849"/>
      <c r="H79" s="837">
        <v>0</v>
      </c>
      <c r="I79" s="849">
        <v>3</v>
      </c>
      <c r="J79" s="849">
        <v>2771.2200000000003</v>
      </c>
      <c r="K79" s="837">
        <v>1</v>
      </c>
      <c r="L79" s="849">
        <v>3</v>
      </c>
      <c r="M79" s="850">
        <v>2771.2200000000003</v>
      </c>
    </row>
    <row r="80" spans="1:13" ht="14.4" customHeight="1" x14ac:dyDescent="0.3">
      <c r="A80" s="831" t="s">
        <v>1189</v>
      </c>
      <c r="B80" s="832" t="s">
        <v>1709</v>
      </c>
      <c r="C80" s="832" t="s">
        <v>1640</v>
      </c>
      <c r="D80" s="832" t="s">
        <v>1484</v>
      </c>
      <c r="E80" s="832" t="s">
        <v>1641</v>
      </c>
      <c r="F80" s="849"/>
      <c r="G80" s="849"/>
      <c r="H80" s="837">
        <v>0</v>
      </c>
      <c r="I80" s="849">
        <v>1</v>
      </c>
      <c r="J80" s="849">
        <v>742.17</v>
      </c>
      <c r="K80" s="837">
        <v>1</v>
      </c>
      <c r="L80" s="849">
        <v>1</v>
      </c>
      <c r="M80" s="850">
        <v>742.17</v>
      </c>
    </row>
    <row r="81" spans="1:13" ht="14.4" customHeight="1" x14ac:dyDescent="0.3">
      <c r="A81" s="831" t="s">
        <v>1189</v>
      </c>
      <c r="B81" s="832" t="s">
        <v>1710</v>
      </c>
      <c r="C81" s="832" t="s">
        <v>1637</v>
      </c>
      <c r="D81" s="832" t="s">
        <v>1638</v>
      </c>
      <c r="E81" s="832" t="s">
        <v>1639</v>
      </c>
      <c r="F81" s="849"/>
      <c r="G81" s="849"/>
      <c r="H81" s="837">
        <v>0</v>
      </c>
      <c r="I81" s="849">
        <v>3</v>
      </c>
      <c r="J81" s="849">
        <v>422.88</v>
      </c>
      <c r="K81" s="837">
        <v>1</v>
      </c>
      <c r="L81" s="849">
        <v>3</v>
      </c>
      <c r="M81" s="850">
        <v>422.88</v>
      </c>
    </row>
    <row r="82" spans="1:13" ht="14.4" customHeight="1" x14ac:dyDescent="0.3">
      <c r="A82" s="831" t="s">
        <v>1189</v>
      </c>
      <c r="B82" s="832" t="s">
        <v>1086</v>
      </c>
      <c r="C82" s="832" t="s">
        <v>1087</v>
      </c>
      <c r="D82" s="832" t="s">
        <v>747</v>
      </c>
      <c r="E82" s="832" t="s">
        <v>749</v>
      </c>
      <c r="F82" s="849"/>
      <c r="G82" s="849"/>
      <c r="H82" s="837"/>
      <c r="I82" s="849">
        <v>8</v>
      </c>
      <c r="J82" s="849">
        <v>0</v>
      </c>
      <c r="K82" s="837"/>
      <c r="L82" s="849">
        <v>8</v>
      </c>
      <c r="M82" s="850">
        <v>0</v>
      </c>
    </row>
    <row r="83" spans="1:13" ht="14.4" customHeight="1" x14ac:dyDescent="0.3">
      <c r="A83" s="831" t="s">
        <v>1189</v>
      </c>
      <c r="B83" s="832" t="s">
        <v>1100</v>
      </c>
      <c r="C83" s="832" t="s">
        <v>1101</v>
      </c>
      <c r="D83" s="832" t="s">
        <v>803</v>
      </c>
      <c r="E83" s="832" t="s">
        <v>1102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1190</v>
      </c>
      <c r="B84" s="832" t="s">
        <v>1010</v>
      </c>
      <c r="C84" s="832" t="s">
        <v>1013</v>
      </c>
      <c r="D84" s="832" t="s">
        <v>680</v>
      </c>
      <c r="E84" s="832" t="s">
        <v>1014</v>
      </c>
      <c r="F84" s="849"/>
      <c r="G84" s="849"/>
      <c r="H84" s="837">
        <v>0</v>
      </c>
      <c r="I84" s="849">
        <v>14</v>
      </c>
      <c r="J84" s="849">
        <v>10308.620000000001</v>
      </c>
      <c r="K84" s="837">
        <v>1</v>
      </c>
      <c r="L84" s="849">
        <v>14</v>
      </c>
      <c r="M84" s="850">
        <v>10308.620000000001</v>
      </c>
    </row>
    <row r="85" spans="1:13" ht="14.4" customHeight="1" x14ac:dyDescent="0.3">
      <c r="A85" s="831" t="s">
        <v>1190</v>
      </c>
      <c r="B85" s="832" t="s">
        <v>1010</v>
      </c>
      <c r="C85" s="832" t="s">
        <v>1252</v>
      </c>
      <c r="D85" s="832" t="s">
        <v>680</v>
      </c>
      <c r="E85" s="832" t="s">
        <v>1253</v>
      </c>
      <c r="F85" s="849"/>
      <c r="G85" s="849"/>
      <c r="H85" s="837">
        <v>0</v>
      </c>
      <c r="I85" s="849">
        <v>3</v>
      </c>
      <c r="J85" s="849">
        <v>2771.2200000000003</v>
      </c>
      <c r="K85" s="837">
        <v>1</v>
      </c>
      <c r="L85" s="849">
        <v>3</v>
      </c>
      <c r="M85" s="850">
        <v>2771.2200000000003</v>
      </c>
    </row>
    <row r="86" spans="1:13" ht="14.4" customHeight="1" x14ac:dyDescent="0.3">
      <c r="A86" s="831" t="s">
        <v>1190</v>
      </c>
      <c r="B86" s="832" t="s">
        <v>1086</v>
      </c>
      <c r="C86" s="832" t="s">
        <v>1087</v>
      </c>
      <c r="D86" s="832" t="s">
        <v>747</v>
      </c>
      <c r="E86" s="832" t="s">
        <v>749</v>
      </c>
      <c r="F86" s="849"/>
      <c r="G86" s="849"/>
      <c r="H86" s="837"/>
      <c r="I86" s="849">
        <v>19</v>
      </c>
      <c r="J86" s="849">
        <v>0</v>
      </c>
      <c r="K86" s="837"/>
      <c r="L86" s="849">
        <v>19</v>
      </c>
      <c r="M86" s="850">
        <v>0</v>
      </c>
    </row>
    <row r="87" spans="1:13" ht="14.4" customHeight="1" x14ac:dyDescent="0.3">
      <c r="A87" s="831" t="s">
        <v>1191</v>
      </c>
      <c r="B87" s="832" t="s">
        <v>1010</v>
      </c>
      <c r="C87" s="832" t="s">
        <v>1306</v>
      </c>
      <c r="D87" s="832" t="s">
        <v>1250</v>
      </c>
      <c r="E87" s="832" t="s">
        <v>1307</v>
      </c>
      <c r="F87" s="849"/>
      <c r="G87" s="849"/>
      <c r="H87" s="837">
        <v>0</v>
      </c>
      <c r="I87" s="849">
        <v>2</v>
      </c>
      <c r="J87" s="849">
        <v>2771.24</v>
      </c>
      <c r="K87" s="837">
        <v>1</v>
      </c>
      <c r="L87" s="849">
        <v>2</v>
      </c>
      <c r="M87" s="850">
        <v>2771.24</v>
      </c>
    </row>
    <row r="88" spans="1:13" ht="14.4" customHeight="1" x14ac:dyDescent="0.3">
      <c r="A88" s="831" t="s">
        <v>1191</v>
      </c>
      <c r="B88" s="832" t="s">
        <v>1010</v>
      </c>
      <c r="C88" s="832" t="s">
        <v>1013</v>
      </c>
      <c r="D88" s="832" t="s">
        <v>680</v>
      </c>
      <c r="E88" s="832" t="s">
        <v>1014</v>
      </c>
      <c r="F88" s="849"/>
      <c r="G88" s="849"/>
      <c r="H88" s="837">
        <v>0</v>
      </c>
      <c r="I88" s="849">
        <v>7</v>
      </c>
      <c r="J88" s="849">
        <v>5154.3100000000004</v>
      </c>
      <c r="K88" s="837">
        <v>1</v>
      </c>
      <c r="L88" s="849">
        <v>7</v>
      </c>
      <c r="M88" s="850">
        <v>5154.3100000000004</v>
      </c>
    </row>
    <row r="89" spans="1:13" ht="14.4" customHeight="1" x14ac:dyDescent="0.3">
      <c r="A89" s="831" t="s">
        <v>1191</v>
      </c>
      <c r="B89" s="832" t="s">
        <v>1010</v>
      </c>
      <c r="C89" s="832" t="s">
        <v>1015</v>
      </c>
      <c r="D89" s="832" t="s">
        <v>680</v>
      </c>
      <c r="E89" s="832" t="s">
        <v>1016</v>
      </c>
      <c r="F89" s="849"/>
      <c r="G89" s="849"/>
      <c r="H89" s="837">
        <v>0</v>
      </c>
      <c r="I89" s="849">
        <v>9</v>
      </c>
      <c r="J89" s="849">
        <v>4418.01</v>
      </c>
      <c r="K89" s="837">
        <v>1</v>
      </c>
      <c r="L89" s="849">
        <v>9</v>
      </c>
      <c r="M89" s="850">
        <v>4418.01</v>
      </c>
    </row>
    <row r="90" spans="1:13" ht="14.4" customHeight="1" x14ac:dyDescent="0.3">
      <c r="A90" s="831" t="s">
        <v>1191</v>
      </c>
      <c r="B90" s="832" t="s">
        <v>1010</v>
      </c>
      <c r="C90" s="832" t="s">
        <v>1671</v>
      </c>
      <c r="D90" s="832" t="s">
        <v>1250</v>
      </c>
      <c r="E90" s="832" t="s">
        <v>1672</v>
      </c>
      <c r="F90" s="849"/>
      <c r="G90" s="849"/>
      <c r="H90" s="837">
        <v>0</v>
      </c>
      <c r="I90" s="849">
        <v>2</v>
      </c>
      <c r="J90" s="849">
        <v>554.24</v>
      </c>
      <c r="K90" s="837">
        <v>1</v>
      </c>
      <c r="L90" s="849">
        <v>2</v>
      </c>
      <c r="M90" s="850">
        <v>554.24</v>
      </c>
    </row>
    <row r="91" spans="1:13" ht="14.4" customHeight="1" x14ac:dyDescent="0.3">
      <c r="A91" s="831" t="s">
        <v>1191</v>
      </c>
      <c r="B91" s="832" t="s">
        <v>1086</v>
      </c>
      <c r="C91" s="832" t="s">
        <v>1087</v>
      </c>
      <c r="D91" s="832" t="s">
        <v>747</v>
      </c>
      <c r="E91" s="832" t="s">
        <v>749</v>
      </c>
      <c r="F91" s="849"/>
      <c r="G91" s="849"/>
      <c r="H91" s="837"/>
      <c r="I91" s="849">
        <v>21</v>
      </c>
      <c r="J91" s="849">
        <v>0</v>
      </c>
      <c r="K91" s="837"/>
      <c r="L91" s="849">
        <v>21</v>
      </c>
      <c r="M91" s="850">
        <v>0</v>
      </c>
    </row>
    <row r="92" spans="1:13" ht="14.4" customHeight="1" x14ac:dyDescent="0.3">
      <c r="A92" s="831" t="s">
        <v>1192</v>
      </c>
      <c r="B92" s="832" t="s">
        <v>1010</v>
      </c>
      <c r="C92" s="832" t="s">
        <v>1013</v>
      </c>
      <c r="D92" s="832" t="s">
        <v>680</v>
      </c>
      <c r="E92" s="832" t="s">
        <v>1014</v>
      </c>
      <c r="F92" s="849"/>
      <c r="G92" s="849"/>
      <c r="H92" s="837">
        <v>0</v>
      </c>
      <c r="I92" s="849">
        <v>33</v>
      </c>
      <c r="J92" s="849">
        <v>24298.89000000001</v>
      </c>
      <c r="K92" s="837">
        <v>1</v>
      </c>
      <c r="L92" s="849">
        <v>33</v>
      </c>
      <c r="M92" s="850">
        <v>24298.89000000001</v>
      </c>
    </row>
    <row r="93" spans="1:13" ht="14.4" customHeight="1" x14ac:dyDescent="0.3">
      <c r="A93" s="831" t="s">
        <v>1192</v>
      </c>
      <c r="B93" s="832" t="s">
        <v>1010</v>
      </c>
      <c r="C93" s="832" t="s">
        <v>1015</v>
      </c>
      <c r="D93" s="832" t="s">
        <v>680</v>
      </c>
      <c r="E93" s="832" t="s">
        <v>1016</v>
      </c>
      <c r="F93" s="849"/>
      <c r="G93" s="849"/>
      <c r="H93" s="837">
        <v>0</v>
      </c>
      <c r="I93" s="849">
        <v>24</v>
      </c>
      <c r="J93" s="849">
        <v>11781.36</v>
      </c>
      <c r="K93" s="837">
        <v>1</v>
      </c>
      <c r="L93" s="849">
        <v>24</v>
      </c>
      <c r="M93" s="850">
        <v>11781.36</v>
      </c>
    </row>
    <row r="94" spans="1:13" ht="14.4" customHeight="1" x14ac:dyDescent="0.3">
      <c r="A94" s="831" t="s">
        <v>1192</v>
      </c>
      <c r="B94" s="832" t="s">
        <v>1010</v>
      </c>
      <c r="C94" s="832" t="s">
        <v>1249</v>
      </c>
      <c r="D94" s="832" t="s">
        <v>1250</v>
      </c>
      <c r="E94" s="832" t="s">
        <v>1251</v>
      </c>
      <c r="F94" s="849"/>
      <c r="G94" s="849"/>
      <c r="H94" s="837">
        <v>0</v>
      </c>
      <c r="I94" s="849">
        <v>1</v>
      </c>
      <c r="J94" s="849">
        <v>1847.49</v>
      </c>
      <c r="K94" s="837">
        <v>1</v>
      </c>
      <c r="L94" s="849">
        <v>1</v>
      </c>
      <c r="M94" s="850">
        <v>1847.49</v>
      </c>
    </row>
    <row r="95" spans="1:13" ht="14.4" customHeight="1" x14ac:dyDescent="0.3">
      <c r="A95" s="831" t="s">
        <v>1192</v>
      </c>
      <c r="B95" s="832" t="s">
        <v>1010</v>
      </c>
      <c r="C95" s="832" t="s">
        <v>1516</v>
      </c>
      <c r="D95" s="832" t="s">
        <v>680</v>
      </c>
      <c r="E95" s="832" t="s">
        <v>1517</v>
      </c>
      <c r="F95" s="849"/>
      <c r="G95" s="849"/>
      <c r="H95" s="837">
        <v>0</v>
      </c>
      <c r="I95" s="849">
        <v>4</v>
      </c>
      <c r="J95" s="849">
        <v>4618.72</v>
      </c>
      <c r="K95" s="837">
        <v>1</v>
      </c>
      <c r="L95" s="849">
        <v>4</v>
      </c>
      <c r="M95" s="850">
        <v>4618.72</v>
      </c>
    </row>
    <row r="96" spans="1:13" ht="14.4" customHeight="1" x14ac:dyDescent="0.3">
      <c r="A96" s="831" t="s">
        <v>1192</v>
      </c>
      <c r="B96" s="832" t="s">
        <v>1010</v>
      </c>
      <c r="C96" s="832" t="s">
        <v>1252</v>
      </c>
      <c r="D96" s="832" t="s">
        <v>680</v>
      </c>
      <c r="E96" s="832" t="s">
        <v>1253</v>
      </c>
      <c r="F96" s="849"/>
      <c r="G96" s="849"/>
      <c r="H96" s="837">
        <v>0</v>
      </c>
      <c r="I96" s="849">
        <v>7</v>
      </c>
      <c r="J96" s="849">
        <v>6466.18</v>
      </c>
      <c r="K96" s="837">
        <v>1</v>
      </c>
      <c r="L96" s="849">
        <v>7</v>
      </c>
      <c r="M96" s="850">
        <v>6466.18</v>
      </c>
    </row>
    <row r="97" spans="1:13" ht="14.4" customHeight="1" x14ac:dyDescent="0.3">
      <c r="A97" s="831" t="s">
        <v>1192</v>
      </c>
      <c r="B97" s="832" t="s">
        <v>1052</v>
      </c>
      <c r="C97" s="832" t="s">
        <v>1053</v>
      </c>
      <c r="D97" s="832" t="s">
        <v>1054</v>
      </c>
      <c r="E97" s="832" t="s">
        <v>1055</v>
      </c>
      <c r="F97" s="849"/>
      <c r="G97" s="849"/>
      <c r="H97" s="837">
        <v>0</v>
      </c>
      <c r="I97" s="849">
        <v>1</v>
      </c>
      <c r="J97" s="849">
        <v>149.52000000000001</v>
      </c>
      <c r="K97" s="837">
        <v>1</v>
      </c>
      <c r="L97" s="849">
        <v>1</v>
      </c>
      <c r="M97" s="850">
        <v>149.52000000000001</v>
      </c>
    </row>
    <row r="98" spans="1:13" ht="14.4" customHeight="1" x14ac:dyDescent="0.3">
      <c r="A98" s="831" t="s">
        <v>1192</v>
      </c>
      <c r="B98" s="832" t="s">
        <v>1086</v>
      </c>
      <c r="C98" s="832" t="s">
        <v>1087</v>
      </c>
      <c r="D98" s="832" t="s">
        <v>747</v>
      </c>
      <c r="E98" s="832" t="s">
        <v>749</v>
      </c>
      <c r="F98" s="849"/>
      <c r="G98" s="849"/>
      <c r="H98" s="837"/>
      <c r="I98" s="849">
        <v>1</v>
      </c>
      <c r="J98" s="849">
        <v>0</v>
      </c>
      <c r="K98" s="837"/>
      <c r="L98" s="849">
        <v>1</v>
      </c>
      <c r="M98" s="850">
        <v>0</v>
      </c>
    </row>
    <row r="99" spans="1:13" ht="14.4" customHeight="1" thickBot="1" x14ac:dyDescent="0.35">
      <c r="A99" s="839" t="s">
        <v>1192</v>
      </c>
      <c r="B99" s="840" t="s">
        <v>1708</v>
      </c>
      <c r="C99" s="840" t="s">
        <v>1494</v>
      </c>
      <c r="D99" s="840" t="s">
        <v>1264</v>
      </c>
      <c r="E99" s="840" t="s">
        <v>1495</v>
      </c>
      <c r="F99" s="851">
        <v>2</v>
      </c>
      <c r="G99" s="851">
        <v>33.54</v>
      </c>
      <c r="H99" s="845">
        <v>1</v>
      </c>
      <c r="I99" s="851"/>
      <c r="J99" s="851"/>
      <c r="K99" s="845">
        <v>0</v>
      </c>
      <c r="L99" s="851">
        <v>2</v>
      </c>
      <c r="M99" s="852">
        <v>33.54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1712</v>
      </c>
      <c r="C6" s="731">
        <v>-52.85745</v>
      </c>
      <c r="D6" s="731">
        <v>48.628900000000002</v>
      </c>
      <c r="E6" s="731"/>
      <c r="F6" s="731">
        <v>0</v>
      </c>
      <c r="G6" s="731">
        <v>83.333335937499996</v>
      </c>
      <c r="H6" s="731">
        <v>-83.333335937499996</v>
      </c>
      <c r="I6" s="732">
        <v>0</v>
      </c>
      <c r="J6" s="733" t="s">
        <v>1</v>
      </c>
    </row>
    <row r="7" spans="1:10" ht="14.4" customHeight="1" x14ac:dyDescent="0.3">
      <c r="A7" s="729" t="s">
        <v>565</v>
      </c>
      <c r="B7" s="730" t="s">
        <v>1713</v>
      </c>
      <c r="C7" s="731">
        <v>2135.6600800000001</v>
      </c>
      <c r="D7" s="731">
        <v>1650.3548799999999</v>
      </c>
      <c r="E7" s="731"/>
      <c r="F7" s="731">
        <v>1754.2629799999988</v>
      </c>
      <c r="G7" s="731">
        <v>2041.7083749999999</v>
      </c>
      <c r="H7" s="731">
        <v>-287.4453950000011</v>
      </c>
      <c r="I7" s="732">
        <v>0.85921329484677211</v>
      </c>
      <c r="J7" s="733" t="s">
        <v>1</v>
      </c>
    </row>
    <row r="8" spans="1:10" ht="14.4" customHeight="1" x14ac:dyDescent="0.3">
      <c r="A8" s="729" t="s">
        <v>565</v>
      </c>
      <c r="B8" s="730" t="s">
        <v>1714</v>
      </c>
      <c r="C8" s="731">
        <v>47.155169999999998</v>
      </c>
      <c r="D8" s="731">
        <v>58.107390000000002</v>
      </c>
      <c r="E8" s="731"/>
      <c r="F8" s="731">
        <v>106.42257000000002</v>
      </c>
      <c r="G8" s="731">
        <v>50</v>
      </c>
      <c r="H8" s="731">
        <v>56.422570000000022</v>
      </c>
      <c r="I8" s="732">
        <v>2.1284514000000003</v>
      </c>
      <c r="J8" s="733" t="s">
        <v>1</v>
      </c>
    </row>
    <row r="9" spans="1:10" ht="14.4" customHeight="1" x14ac:dyDescent="0.3">
      <c r="A9" s="729" t="s">
        <v>565</v>
      </c>
      <c r="B9" s="730" t="s">
        <v>1715</v>
      </c>
      <c r="C9" s="731">
        <v>3.0728500000000003</v>
      </c>
      <c r="D9" s="731">
        <v>0.45735999999999999</v>
      </c>
      <c r="E9" s="731"/>
      <c r="F9" s="731">
        <v>0.14158000000000001</v>
      </c>
      <c r="G9" s="731">
        <v>2.5</v>
      </c>
      <c r="H9" s="731">
        <v>-2.3584200000000002</v>
      </c>
      <c r="I9" s="732">
        <v>5.6632000000000002E-2</v>
      </c>
      <c r="J9" s="733" t="s">
        <v>1</v>
      </c>
    </row>
    <row r="10" spans="1:10" ht="14.4" customHeight="1" x14ac:dyDescent="0.3">
      <c r="A10" s="729" t="s">
        <v>565</v>
      </c>
      <c r="B10" s="730" t="s">
        <v>1716</v>
      </c>
      <c r="C10" s="731">
        <v>0.19638999999999998</v>
      </c>
      <c r="D10" s="731">
        <v>0.23924999999999999</v>
      </c>
      <c r="E10" s="731"/>
      <c r="F10" s="731">
        <v>0</v>
      </c>
      <c r="G10" s="731">
        <v>0.5</v>
      </c>
      <c r="H10" s="731">
        <v>-0.5</v>
      </c>
      <c r="I10" s="732">
        <v>0</v>
      </c>
      <c r="J10" s="733" t="s">
        <v>1</v>
      </c>
    </row>
    <row r="11" spans="1:10" ht="14.4" customHeight="1" x14ac:dyDescent="0.3">
      <c r="A11" s="729" t="s">
        <v>565</v>
      </c>
      <c r="B11" s="730" t="s">
        <v>1717</v>
      </c>
      <c r="C11" s="731">
        <v>108.97153999999999</v>
      </c>
      <c r="D11" s="731">
        <v>83.960760000000008</v>
      </c>
      <c r="E11" s="731"/>
      <c r="F11" s="731">
        <v>79.781580000000005</v>
      </c>
      <c r="G11" s="731">
        <v>116.6666640625</v>
      </c>
      <c r="H11" s="731">
        <v>-36.885084062499999</v>
      </c>
      <c r="I11" s="732">
        <v>0.68384212955004753</v>
      </c>
      <c r="J11" s="733" t="s">
        <v>1</v>
      </c>
    </row>
    <row r="12" spans="1:10" ht="14.4" customHeight="1" x14ac:dyDescent="0.3">
      <c r="A12" s="729" t="s">
        <v>565</v>
      </c>
      <c r="B12" s="730" t="s">
        <v>1718</v>
      </c>
      <c r="C12" s="731">
        <v>158.96397999999999</v>
      </c>
      <c r="D12" s="731">
        <v>325.33444000000009</v>
      </c>
      <c r="E12" s="731"/>
      <c r="F12" s="731">
        <v>205.32138999999998</v>
      </c>
      <c r="G12" s="731">
        <v>248.33333642578128</v>
      </c>
      <c r="H12" s="731">
        <v>-43.011946425781304</v>
      </c>
      <c r="I12" s="732">
        <v>0.82679753332820793</v>
      </c>
      <c r="J12" s="733" t="s">
        <v>1</v>
      </c>
    </row>
    <row r="13" spans="1:10" ht="14.4" customHeight="1" x14ac:dyDescent="0.3">
      <c r="A13" s="729" t="s">
        <v>565</v>
      </c>
      <c r="B13" s="730" t="s">
        <v>1719</v>
      </c>
      <c r="C13" s="731">
        <v>14.6934</v>
      </c>
      <c r="D13" s="731">
        <v>11.377000000000001</v>
      </c>
      <c r="E13" s="731"/>
      <c r="F13" s="731">
        <v>11.942599999999999</v>
      </c>
      <c r="G13" s="731">
        <v>16.666666503906249</v>
      </c>
      <c r="H13" s="731">
        <v>-4.7240665039062506</v>
      </c>
      <c r="I13" s="732">
        <v>0.71655600699761723</v>
      </c>
      <c r="J13" s="733" t="s">
        <v>1</v>
      </c>
    </row>
    <row r="14" spans="1:10" ht="14.4" customHeight="1" x14ac:dyDescent="0.3">
      <c r="A14" s="729" t="s">
        <v>565</v>
      </c>
      <c r="B14" s="730" t="s">
        <v>1720</v>
      </c>
      <c r="C14" s="731">
        <v>18.824360000000002</v>
      </c>
      <c r="D14" s="731">
        <v>9.5367800000000003</v>
      </c>
      <c r="E14" s="731"/>
      <c r="F14" s="731">
        <v>36.097349999999999</v>
      </c>
      <c r="G14" s="731">
        <v>10.833333496093751</v>
      </c>
      <c r="H14" s="731">
        <v>25.264016503906248</v>
      </c>
      <c r="I14" s="732">
        <v>3.3320630268620337</v>
      </c>
      <c r="J14" s="733" t="s">
        <v>1</v>
      </c>
    </row>
    <row r="15" spans="1:10" ht="14.4" customHeight="1" x14ac:dyDescent="0.3">
      <c r="A15" s="729" t="s">
        <v>565</v>
      </c>
      <c r="B15" s="730" t="s">
        <v>1721</v>
      </c>
      <c r="C15" s="731">
        <v>1.4820000000000002</v>
      </c>
      <c r="D15" s="731">
        <v>1.5589999999999999</v>
      </c>
      <c r="E15" s="731"/>
      <c r="F15" s="731">
        <v>24.675900000000002</v>
      </c>
      <c r="G15" s="731">
        <v>5.000000122070313</v>
      </c>
      <c r="H15" s="731">
        <v>19.675899877929687</v>
      </c>
      <c r="I15" s="732">
        <v>4.9351798795122104</v>
      </c>
      <c r="J15" s="733" t="s">
        <v>1</v>
      </c>
    </row>
    <row r="16" spans="1:10" ht="14.4" customHeight="1" x14ac:dyDescent="0.3">
      <c r="A16" s="729" t="s">
        <v>565</v>
      </c>
      <c r="B16" s="730" t="s">
        <v>1722</v>
      </c>
      <c r="C16" s="731">
        <v>14.1411</v>
      </c>
      <c r="D16" s="731">
        <v>12.4795</v>
      </c>
      <c r="E16" s="731"/>
      <c r="F16" s="731">
        <v>16.219500000000004</v>
      </c>
      <c r="G16" s="731">
        <v>15</v>
      </c>
      <c r="H16" s="731">
        <v>1.2195000000000036</v>
      </c>
      <c r="I16" s="732">
        <v>1.0813000000000001</v>
      </c>
      <c r="J16" s="733" t="s">
        <v>1</v>
      </c>
    </row>
    <row r="17" spans="1:10" ht="14.4" customHeight="1" x14ac:dyDescent="0.3">
      <c r="A17" s="729" t="s">
        <v>565</v>
      </c>
      <c r="B17" s="730" t="s">
        <v>1723</v>
      </c>
      <c r="C17" s="731">
        <v>2.6779000000000002</v>
      </c>
      <c r="D17" s="731">
        <v>4.8283000000000005</v>
      </c>
      <c r="E17" s="731"/>
      <c r="F17" s="731">
        <v>2.6779000000000002</v>
      </c>
      <c r="G17" s="731">
        <v>6.6666669921875004</v>
      </c>
      <c r="H17" s="731">
        <v>-3.9887669921875002</v>
      </c>
      <c r="I17" s="732">
        <v>0.40168498038647554</v>
      </c>
      <c r="J17" s="733" t="s">
        <v>1</v>
      </c>
    </row>
    <row r="18" spans="1:10" ht="14.4" customHeight="1" x14ac:dyDescent="0.3">
      <c r="A18" s="729" t="s">
        <v>565</v>
      </c>
      <c r="B18" s="730" t="s">
        <v>1724</v>
      </c>
      <c r="C18" s="731">
        <v>2.8451</v>
      </c>
      <c r="D18" s="731">
        <v>0</v>
      </c>
      <c r="E18" s="731"/>
      <c r="F18" s="731">
        <v>6.1552700000000007</v>
      </c>
      <c r="G18" s="731">
        <v>2.5</v>
      </c>
      <c r="H18" s="731">
        <v>3.6552700000000007</v>
      </c>
      <c r="I18" s="732">
        <v>2.4621080000000002</v>
      </c>
      <c r="J18" s="733" t="s">
        <v>1</v>
      </c>
    </row>
    <row r="19" spans="1:10" ht="14.4" customHeight="1" x14ac:dyDescent="0.3">
      <c r="A19" s="729" t="s">
        <v>565</v>
      </c>
      <c r="B19" s="730" t="s">
        <v>1725</v>
      </c>
      <c r="C19" s="731">
        <v>82.291629999999998</v>
      </c>
      <c r="D19" s="731">
        <v>33.389740000000003</v>
      </c>
      <c r="E19" s="731"/>
      <c r="F19" s="731">
        <v>2.33046</v>
      </c>
      <c r="G19" s="731">
        <v>28.333333984374999</v>
      </c>
      <c r="H19" s="731">
        <v>-26.002873984375</v>
      </c>
      <c r="I19" s="732">
        <v>8.2251527521793946E-2</v>
      </c>
      <c r="J19" s="733" t="s">
        <v>1</v>
      </c>
    </row>
    <row r="20" spans="1:10" ht="14.4" customHeight="1" x14ac:dyDescent="0.3">
      <c r="A20" s="729" t="s">
        <v>565</v>
      </c>
      <c r="B20" s="730" t="s">
        <v>576</v>
      </c>
      <c r="C20" s="731">
        <v>2538.1180500000005</v>
      </c>
      <c r="D20" s="731">
        <v>2240.2533000000003</v>
      </c>
      <c r="E20" s="731"/>
      <c r="F20" s="731">
        <v>2246.0290799999993</v>
      </c>
      <c r="G20" s="731">
        <v>2628.0417125244135</v>
      </c>
      <c r="H20" s="731">
        <v>-382.01263252441413</v>
      </c>
      <c r="I20" s="732">
        <v>0.85463981385688703</v>
      </c>
      <c r="J20" s="733" t="s">
        <v>577</v>
      </c>
    </row>
    <row r="22" spans="1:10" ht="14.4" customHeight="1" x14ac:dyDescent="0.3">
      <c r="A22" s="729" t="s">
        <v>565</v>
      </c>
      <c r="B22" s="730" t="s">
        <v>566</v>
      </c>
      <c r="C22" s="731" t="s">
        <v>567</v>
      </c>
      <c r="D22" s="731" t="s">
        <v>567</v>
      </c>
      <c r="E22" s="731"/>
      <c r="F22" s="731" t="s">
        <v>567</v>
      </c>
      <c r="G22" s="731" t="s">
        <v>567</v>
      </c>
      <c r="H22" s="731" t="s">
        <v>567</v>
      </c>
      <c r="I22" s="732" t="s">
        <v>567</v>
      </c>
      <c r="J22" s="733" t="s">
        <v>73</v>
      </c>
    </row>
    <row r="23" spans="1:10" ht="14.4" customHeight="1" x14ac:dyDescent="0.3">
      <c r="A23" s="729" t="s">
        <v>578</v>
      </c>
      <c r="B23" s="730" t="s">
        <v>579</v>
      </c>
      <c r="C23" s="731" t="s">
        <v>567</v>
      </c>
      <c r="D23" s="731" t="s">
        <v>567</v>
      </c>
      <c r="E23" s="731"/>
      <c r="F23" s="731" t="s">
        <v>567</v>
      </c>
      <c r="G23" s="731" t="s">
        <v>567</v>
      </c>
      <c r="H23" s="731" t="s">
        <v>567</v>
      </c>
      <c r="I23" s="732" t="s">
        <v>567</v>
      </c>
      <c r="J23" s="733" t="s">
        <v>0</v>
      </c>
    </row>
    <row r="24" spans="1:10" ht="14.4" customHeight="1" x14ac:dyDescent="0.3">
      <c r="A24" s="729" t="s">
        <v>578</v>
      </c>
      <c r="B24" s="730" t="s">
        <v>1715</v>
      </c>
      <c r="C24" s="731">
        <v>0</v>
      </c>
      <c r="D24" s="731">
        <v>0</v>
      </c>
      <c r="E24" s="731"/>
      <c r="F24" s="731">
        <v>0.14158000000000001</v>
      </c>
      <c r="G24" s="731">
        <v>1</v>
      </c>
      <c r="H24" s="731">
        <v>-0.85841999999999996</v>
      </c>
      <c r="I24" s="732">
        <v>0.14158000000000001</v>
      </c>
      <c r="J24" s="733" t="s">
        <v>1</v>
      </c>
    </row>
    <row r="25" spans="1:10" ht="14.4" customHeight="1" x14ac:dyDescent="0.3">
      <c r="A25" s="729" t="s">
        <v>578</v>
      </c>
      <c r="B25" s="730" t="s">
        <v>1716</v>
      </c>
      <c r="C25" s="731">
        <v>0</v>
      </c>
      <c r="D25" s="731">
        <v>0.23924999999999999</v>
      </c>
      <c r="E25" s="731"/>
      <c r="F25" s="731">
        <v>0</v>
      </c>
      <c r="G25" s="731">
        <v>0</v>
      </c>
      <c r="H25" s="731">
        <v>0</v>
      </c>
      <c r="I25" s="732" t="s">
        <v>567</v>
      </c>
      <c r="J25" s="733" t="s">
        <v>1</v>
      </c>
    </row>
    <row r="26" spans="1:10" ht="14.4" customHeight="1" x14ac:dyDescent="0.3">
      <c r="A26" s="729" t="s">
        <v>578</v>
      </c>
      <c r="B26" s="730" t="s">
        <v>1717</v>
      </c>
      <c r="C26" s="731">
        <v>61.703900000000012</v>
      </c>
      <c r="D26" s="731">
        <v>45.088940000000008</v>
      </c>
      <c r="E26" s="731"/>
      <c r="F26" s="731">
        <v>30.062270000000002</v>
      </c>
      <c r="G26" s="731">
        <v>65</v>
      </c>
      <c r="H26" s="731">
        <v>-34.937730000000002</v>
      </c>
      <c r="I26" s="732">
        <v>0.46249646153846158</v>
      </c>
      <c r="J26" s="733" t="s">
        <v>1</v>
      </c>
    </row>
    <row r="27" spans="1:10" ht="14.4" customHeight="1" x14ac:dyDescent="0.3">
      <c r="A27" s="729" t="s">
        <v>578</v>
      </c>
      <c r="B27" s="730" t="s">
        <v>1718</v>
      </c>
      <c r="C27" s="731">
        <v>20.233349999999998</v>
      </c>
      <c r="D27" s="731">
        <v>22.37452</v>
      </c>
      <c r="E27" s="731"/>
      <c r="F27" s="731">
        <v>16.861699999999995</v>
      </c>
      <c r="G27" s="731">
        <v>24</v>
      </c>
      <c r="H27" s="731">
        <v>-7.1383000000000045</v>
      </c>
      <c r="I27" s="732">
        <v>0.70257083333333314</v>
      </c>
      <c r="J27" s="733" t="s">
        <v>1</v>
      </c>
    </row>
    <row r="28" spans="1:10" ht="14.4" customHeight="1" x14ac:dyDescent="0.3">
      <c r="A28" s="729" t="s">
        <v>578</v>
      </c>
      <c r="B28" s="730" t="s">
        <v>1719</v>
      </c>
      <c r="C28" s="731">
        <v>7.6985000000000001</v>
      </c>
      <c r="D28" s="731">
        <v>7.4695</v>
      </c>
      <c r="E28" s="731"/>
      <c r="F28" s="731">
        <v>8.3391999999999982</v>
      </c>
      <c r="G28" s="731">
        <v>10</v>
      </c>
      <c r="H28" s="731">
        <v>-1.6608000000000018</v>
      </c>
      <c r="I28" s="732">
        <v>0.83391999999999977</v>
      </c>
      <c r="J28" s="733" t="s">
        <v>1</v>
      </c>
    </row>
    <row r="29" spans="1:10" ht="14.4" customHeight="1" x14ac:dyDescent="0.3">
      <c r="A29" s="729" t="s">
        <v>578</v>
      </c>
      <c r="B29" s="730" t="s">
        <v>1721</v>
      </c>
      <c r="C29" s="731">
        <v>0.93</v>
      </c>
      <c r="D29" s="731">
        <v>0.996</v>
      </c>
      <c r="E29" s="731"/>
      <c r="F29" s="731">
        <v>1.427</v>
      </c>
      <c r="G29" s="731">
        <v>2</v>
      </c>
      <c r="H29" s="731">
        <v>-0.57299999999999995</v>
      </c>
      <c r="I29" s="732">
        <v>0.71350000000000002</v>
      </c>
      <c r="J29" s="733" t="s">
        <v>1</v>
      </c>
    </row>
    <row r="30" spans="1:10" ht="14.4" customHeight="1" x14ac:dyDescent="0.3">
      <c r="A30" s="729" t="s">
        <v>578</v>
      </c>
      <c r="B30" s="730" t="s">
        <v>1722</v>
      </c>
      <c r="C30" s="731">
        <v>5.3819999999999997</v>
      </c>
      <c r="D30" s="731">
        <v>5.04</v>
      </c>
      <c r="E30" s="731"/>
      <c r="F30" s="731">
        <v>5.1660000000000004</v>
      </c>
      <c r="G30" s="731">
        <v>5</v>
      </c>
      <c r="H30" s="731">
        <v>0.16600000000000037</v>
      </c>
      <c r="I30" s="732">
        <v>1.0332000000000001</v>
      </c>
      <c r="J30" s="733" t="s">
        <v>1</v>
      </c>
    </row>
    <row r="31" spans="1:10" ht="14.4" customHeight="1" x14ac:dyDescent="0.3">
      <c r="A31" s="729" t="s">
        <v>578</v>
      </c>
      <c r="B31" s="730" t="s">
        <v>1723</v>
      </c>
      <c r="C31" s="731">
        <v>0</v>
      </c>
      <c r="D31" s="731">
        <v>2.1505000000000001</v>
      </c>
      <c r="E31" s="731"/>
      <c r="F31" s="731">
        <v>2.6779000000000002</v>
      </c>
      <c r="G31" s="731">
        <v>0</v>
      </c>
      <c r="H31" s="731">
        <v>2.6779000000000002</v>
      </c>
      <c r="I31" s="732" t="s">
        <v>567</v>
      </c>
      <c r="J31" s="733" t="s">
        <v>1</v>
      </c>
    </row>
    <row r="32" spans="1:10" ht="14.4" customHeight="1" x14ac:dyDescent="0.3">
      <c r="A32" s="729" t="s">
        <v>578</v>
      </c>
      <c r="B32" s="730" t="s">
        <v>1724</v>
      </c>
      <c r="C32" s="731">
        <v>0</v>
      </c>
      <c r="D32" s="731">
        <v>0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1</v>
      </c>
    </row>
    <row r="33" spans="1:10" ht="14.4" customHeight="1" x14ac:dyDescent="0.3">
      <c r="A33" s="729" t="s">
        <v>578</v>
      </c>
      <c r="B33" s="730" t="s">
        <v>580</v>
      </c>
      <c r="C33" s="731">
        <v>95.947750000000013</v>
      </c>
      <c r="D33" s="731">
        <v>83.358710000000002</v>
      </c>
      <c r="E33" s="731"/>
      <c r="F33" s="731">
        <v>64.67564999999999</v>
      </c>
      <c r="G33" s="731">
        <v>109</v>
      </c>
      <c r="H33" s="731">
        <v>-44.32435000000001</v>
      </c>
      <c r="I33" s="732">
        <v>0.59335458715596323</v>
      </c>
      <c r="J33" s="733" t="s">
        <v>581</v>
      </c>
    </row>
    <row r="34" spans="1:10" ht="14.4" customHeight="1" x14ac:dyDescent="0.3">
      <c r="A34" s="729" t="s">
        <v>567</v>
      </c>
      <c r="B34" s="730" t="s">
        <v>567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582</v>
      </c>
    </row>
    <row r="35" spans="1:10" ht="14.4" customHeight="1" x14ac:dyDescent="0.3">
      <c r="A35" s="729" t="s">
        <v>583</v>
      </c>
      <c r="B35" s="730" t="s">
        <v>584</v>
      </c>
      <c r="C35" s="731" t="s">
        <v>567</v>
      </c>
      <c r="D35" s="731" t="s">
        <v>567</v>
      </c>
      <c r="E35" s="731"/>
      <c r="F35" s="731" t="s">
        <v>567</v>
      </c>
      <c r="G35" s="731" t="s">
        <v>567</v>
      </c>
      <c r="H35" s="731" t="s">
        <v>567</v>
      </c>
      <c r="I35" s="732" t="s">
        <v>567</v>
      </c>
      <c r="J35" s="733" t="s">
        <v>0</v>
      </c>
    </row>
    <row r="36" spans="1:10" ht="14.4" customHeight="1" x14ac:dyDescent="0.3">
      <c r="A36" s="729" t="s">
        <v>583</v>
      </c>
      <c r="B36" s="730" t="s">
        <v>1717</v>
      </c>
      <c r="C36" s="731">
        <v>34.787399999999991</v>
      </c>
      <c r="D36" s="731">
        <v>32.480959999999996</v>
      </c>
      <c r="E36" s="731"/>
      <c r="F36" s="731">
        <v>37.811159999999994</v>
      </c>
      <c r="G36" s="731">
        <v>38</v>
      </c>
      <c r="H36" s="731">
        <v>-0.18884000000000611</v>
      </c>
      <c r="I36" s="732">
        <v>0.99503052631578937</v>
      </c>
      <c r="J36" s="733" t="s">
        <v>1</v>
      </c>
    </row>
    <row r="37" spans="1:10" ht="14.4" customHeight="1" x14ac:dyDescent="0.3">
      <c r="A37" s="729" t="s">
        <v>583</v>
      </c>
      <c r="B37" s="730" t="s">
        <v>1718</v>
      </c>
      <c r="C37" s="731">
        <v>2.2548000000000004</v>
      </c>
      <c r="D37" s="731">
        <v>2.2905000000000002</v>
      </c>
      <c r="E37" s="731"/>
      <c r="F37" s="731">
        <v>3.1442899999999998</v>
      </c>
      <c r="G37" s="731">
        <v>6</v>
      </c>
      <c r="H37" s="731">
        <v>-2.8557100000000002</v>
      </c>
      <c r="I37" s="732">
        <v>0.52404833333333334</v>
      </c>
      <c r="J37" s="733" t="s">
        <v>1</v>
      </c>
    </row>
    <row r="38" spans="1:10" ht="14.4" customHeight="1" x14ac:dyDescent="0.3">
      <c r="A38" s="729" t="s">
        <v>583</v>
      </c>
      <c r="B38" s="730" t="s">
        <v>1720</v>
      </c>
      <c r="C38" s="731">
        <v>0.95634000000000008</v>
      </c>
      <c r="D38" s="731">
        <v>2.3334700000000002</v>
      </c>
      <c r="E38" s="731"/>
      <c r="F38" s="731">
        <v>0</v>
      </c>
      <c r="G38" s="731">
        <v>3</v>
      </c>
      <c r="H38" s="731">
        <v>-3</v>
      </c>
      <c r="I38" s="732">
        <v>0</v>
      </c>
      <c r="J38" s="733" t="s">
        <v>1</v>
      </c>
    </row>
    <row r="39" spans="1:10" ht="14.4" customHeight="1" x14ac:dyDescent="0.3">
      <c r="A39" s="729" t="s">
        <v>583</v>
      </c>
      <c r="B39" s="730" t="s">
        <v>1721</v>
      </c>
      <c r="C39" s="731">
        <v>0</v>
      </c>
      <c r="D39" s="731">
        <v>5.5E-2</v>
      </c>
      <c r="E39" s="731"/>
      <c r="F39" s="731">
        <v>0.18099999999999999</v>
      </c>
      <c r="G39" s="731">
        <v>0</v>
      </c>
      <c r="H39" s="731">
        <v>0.18099999999999999</v>
      </c>
      <c r="I39" s="732" t="s">
        <v>567</v>
      </c>
      <c r="J39" s="733" t="s">
        <v>1</v>
      </c>
    </row>
    <row r="40" spans="1:10" ht="14.4" customHeight="1" x14ac:dyDescent="0.3">
      <c r="A40" s="729" t="s">
        <v>583</v>
      </c>
      <c r="B40" s="730" t="s">
        <v>1722</v>
      </c>
      <c r="C40" s="731">
        <v>3.9350999999999998</v>
      </c>
      <c r="D40" s="731">
        <v>2.7774999999999999</v>
      </c>
      <c r="E40" s="731"/>
      <c r="F40" s="731">
        <v>4.2495000000000003</v>
      </c>
      <c r="G40" s="731">
        <v>5</v>
      </c>
      <c r="H40" s="731">
        <v>-0.75049999999999972</v>
      </c>
      <c r="I40" s="732">
        <v>0.8499000000000001</v>
      </c>
      <c r="J40" s="733" t="s">
        <v>1</v>
      </c>
    </row>
    <row r="41" spans="1:10" ht="14.4" customHeight="1" x14ac:dyDescent="0.3">
      <c r="A41" s="729" t="s">
        <v>583</v>
      </c>
      <c r="B41" s="730" t="s">
        <v>585</v>
      </c>
      <c r="C41" s="731">
        <v>41.93363999999999</v>
      </c>
      <c r="D41" s="731">
        <v>39.937429999999992</v>
      </c>
      <c r="E41" s="731"/>
      <c r="F41" s="731">
        <v>45.385949999999987</v>
      </c>
      <c r="G41" s="731">
        <v>52</v>
      </c>
      <c r="H41" s="731">
        <v>-6.6140500000000131</v>
      </c>
      <c r="I41" s="732">
        <v>0.87280673076923054</v>
      </c>
      <c r="J41" s="733" t="s">
        <v>581</v>
      </c>
    </row>
    <row r="42" spans="1:10" ht="14.4" customHeight="1" x14ac:dyDescent="0.3">
      <c r="A42" s="729" t="s">
        <v>567</v>
      </c>
      <c r="B42" s="730" t="s">
        <v>567</v>
      </c>
      <c r="C42" s="731" t="s">
        <v>567</v>
      </c>
      <c r="D42" s="731" t="s">
        <v>567</v>
      </c>
      <c r="E42" s="731"/>
      <c r="F42" s="731" t="s">
        <v>567</v>
      </c>
      <c r="G42" s="731" t="s">
        <v>567</v>
      </c>
      <c r="H42" s="731" t="s">
        <v>567</v>
      </c>
      <c r="I42" s="732" t="s">
        <v>567</v>
      </c>
      <c r="J42" s="733" t="s">
        <v>582</v>
      </c>
    </row>
    <row r="43" spans="1:10" ht="14.4" customHeight="1" x14ac:dyDescent="0.3">
      <c r="A43" s="729" t="s">
        <v>586</v>
      </c>
      <c r="B43" s="730" t="s">
        <v>587</v>
      </c>
      <c r="C43" s="731" t="s">
        <v>567</v>
      </c>
      <c r="D43" s="731" t="s">
        <v>567</v>
      </c>
      <c r="E43" s="731"/>
      <c r="F43" s="731" t="s">
        <v>567</v>
      </c>
      <c r="G43" s="731" t="s">
        <v>567</v>
      </c>
      <c r="H43" s="731" t="s">
        <v>567</v>
      </c>
      <c r="I43" s="732" t="s">
        <v>567</v>
      </c>
      <c r="J43" s="733" t="s">
        <v>0</v>
      </c>
    </row>
    <row r="44" spans="1:10" ht="14.4" customHeight="1" x14ac:dyDescent="0.3">
      <c r="A44" s="729" t="s">
        <v>586</v>
      </c>
      <c r="B44" s="730" t="s">
        <v>1715</v>
      </c>
      <c r="C44" s="731">
        <v>3.0728500000000003</v>
      </c>
      <c r="D44" s="731">
        <v>0.45735999999999999</v>
      </c>
      <c r="E44" s="731"/>
      <c r="F44" s="731">
        <v>0</v>
      </c>
      <c r="G44" s="731">
        <v>2</v>
      </c>
      <c r="H44" s="731">
        <v>-2</v>
      </c>
      <c r="I44" s="732">
        <v>0</v>
      </c>
      <c r="J44" s="733" t="s">
        <v>1</v>
      </c>
    </row>
    <row r="45" spans="1:10" ht="14.4" customHeight="1" x14ac:dyDescent="0.3">
      <c r="A45" s="729" t="s">
        <v>586</v>
      </c>
      <c r="B45" s="730" t="s">
        <v>1716</v>
      </c>
      <c r="C45" s="731">
        <v>0.19638999999999998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567</v>
      </c>
      <c r="J45" s="733" t="s">
        <v>1</v>
      </c>
    </row>
    <row r="46" spans="1:10" ht="14.4" customHeight="1" x14ac:dyDescent="0.3">
      <c r="A46" s="729" t="s">
        <v>586</v>
      </c>
      <c r="B46" s="730" t="s">
        <v>1717</v>
      </c>
      <c r="C46" s="731">
        <v>12.48024</v>
      </c>
      <c r="D46" s="731">
        <v>6.3908600000000009</v>
      </c>
      <c r="E46" s="731"/>
      <c r="F46" s="731">
        <v>11.908150000000001</v>
      </c>
      <c r="G46" s="731">
        <v>13</v>
      </c>
      <c r="H46" s="731">
        <v>-1.0918499999999991</v>
      </c>
      <c r="I46" s="732">
        <v>0.91601153846153849</v>
      </c>
      <c r="J46" s="733" t="s">
        <v>1</v>
      </c>
    </row>
    <row r="47" spans="1:10" ht="14.4" customHeight="1" x14ac:dyDescent="0.3">
      <c r="A47" s="729" t="s">
        <v>586</v>
      </c>
      <c r="B47" s="730" t="s">
        <v>1718</v>
      </c>
      <c r="C47" s="731">
        <v>23.992109999999997</v>
      </c>
      <c r="D47" s="731">
        <v>17.28839</v>
      </c>
      <c r="E47" s="731"/>
      <c r="F47" s="731">
        <v>20.381919999999997</v>
      </c>
      <c r="G47" s="731">
        <v>26</v>
      </c>
      <c r="H47" s="731">
        <v>-5.6180800000000026</v>
      </c>
      <c r="I47" s="732">
        <v>0.78391999999999995</v>
      </c>
      <c r="J47" s="733" t="s">
        <v>1</v>
      </c>
    </row>
    <row r="48" spans="1:10" ht="14.4" customHeight="1" x14ac:dyDescent="0.3">
      <c r="A48" s="729" t="s">
        <v>586</v>
      </c>
      <c r="B48" s="730" t="s">
        <v>1719</v>
      </c>
      <c r="C48" s="731">
        <v>6.9948999999999995</v>
      </c>
      <c r="D48" s="731">
        <v>3.9075000000000002</v>
      </c>
      <c r="E48" s="731"/>
      <c r="F48" s="731">
        <v>3.6034000000000002</v>
      </c>
      <c r="G48" s="731">
        <v>6</v>
      </c>
      <c r="H48" s="731">
        <v>-2.3965999999999998</v>
      </c>
      <c r="I48" s="732">
        <v>0.60056666666666669</v>
      </c>
      <c r="J48" s="733" t="s">
        <v>1</v>
      </c>
    </row>
    <row r="49" spans="1:10" ht="14.4" customHeight="1" x14ac:dyDescent="0.3">
      <c r="A49" s="729" t="s">
        <v>586</v>
      </c>
      <c r="B49" s="730" t="s">
        <v>1721</v>
      </c>
      <c r="C49" s="731">
        <v>0.55200000000000005</v>
      </c>
      <c r="D49" s="731">
        <v>0.50800000000000001</v>
      </c>
      <c r="E49" s="731"/>
      <c r="F49" s="731">
        <v>0.81599999999999995</v>
      </c>
      <c r="G49" s="731">
        <v>1</v>
      </c>
      <c r="H49" s="731">
        <v>-0.18400000000000005</v>
      </c>
      <c r="I49" s="732">
        <v>0.81599999999999995</v>
      </c>
      <c r="J49" s="733" t="s">
        <v>1</v>
      </c>
    </row>
    <row r="50" spans="1:10" ht="14.4" customHeight="1" x14ac:dyDescent="0.3">
      <c r="A50" s="729" t="s">
        <v>586</v>
      </c>
      <c r="B50" s="730" t="s">
        <v>1722</v>
      </c>
      <c r="C50" s="731">
        <v>4.8239999999999998</v>
      </c>
      <c r="D50" s="731">
        <v>4.6619999999999999</v>
      </c>
      <c r="E50" s="731"/>
      <c r="F50" s="731">
        <v>6.8040000000000003</v>
      </c>
      <c r="G50" s="731">
        <v>5</v>
      </c>
      <c r="H50" s="731">
        <v>1.8040000000000003</v>
      </c>
      <c r="I50" s="732">
        <v>1.3608</v>
      </c>
      <c r="J50" s="733" t="s">
        <v>1</v>
      </c>
    </row>
    <row r="51" spans="1:10" ht="14.4" customHeight="1" x14ac:dyDescent="0.3">
      <c r="A51" s="729" t="s">
        <v>586</v>
      </c>
      <c r="B51" s="730" t="s">
        <v>1723</v>
      </c>
      <c r="C51" s="731">
        <v>2.6779000000000002</v>
      </c>
      <c r="D51" s="731">
        <v>2.6778000000000004</v>
      </c>
      <c r="E51" s="731"/>
      <c r="F51" s="731">
        <v>0</v>
      </c>
      <c r="G51" s="731">
        <v>6</v>
      </c>
      <c r="H51" s="731">
        <v>-6</v>
      </c>
      <c r="I51" s="732">
        <v>0</v>
      </c>
      <c r="J51" s="733" t="s">
        <v>1</v>
      </c>
    </row>
    <row r="52" spans="1:10" ht="14.4" customHeight="1" x14ac:dyDescent="0.3">
      <c r="A52" s="729" t="s">
        <v>586</v>
      </c>
      <c r="B52" s="730" t="s">
        <v>1724</v>
      </c>
      <c r="C52" s="731">
        <v>2.8451</v>
      </c>
      <c r="D52" s="731">
        <v>0</v>
      </c>
      <c r="E52" s="731"/>
      <c r="F52" s="731">
        <v>0</v>
      </c>
      <c r="G52" s="731">
        <v>1</v>
      </c>
      <c r="H52" s="731">
        <v>-1</v>
      </c>
      <c r="I52" s="732">
        <v>0</v>
      </c>
      <c r="J52" s="733" t="s">
        <v>1</v>
      </c>
    </row>
    <row r="53" spans="1:10" ht="14.4" customHeight="1" x14ac:dyDescent="0.3">
      <c r="A53" s="729" t="s">
        <v>586</v>
      </c>
      <c r="B53" s="730" t="s">
        <v>588</v>
      </c>
      <c r="C53" s="731">
        <v>57.635489999999997</v>
      </c>
      <c r="D53" s="731">
        <v>35.891909999999996</v>
      </c>
      <c r="E53" s="731"/>
      <c r="F53" s="731">
        <v>43.513470000000005</v>
      </c>
      <c r="G53" s="731">
        <v>62</v>
      </c>
      <c r="H53" s="731">
        <v>-18.486529999999995</v>
      </c>
      <c r="I53" s="732">
        <v>0.70183016129032272</v>
      </c>
      <c r="J53" s="733" t="s">
        <v>581</v>
      </c>
    </row>
    <row r="54" spans="1:10" ht="14.4" customHeight="1" x14ac:dyDescent="0.3">
      <c r="A54" s="729" t="s">
        <v>567</v>
      </c>
      <c r="B54" s="730" t="s">
        <v>567</v>
      </c>
      <c r="C54" s="731" t="s">
        <v>567</v>
      </c>
      <c r="D54" s="731" t="s">
        <v>567</v>
      </c>
      <c r="E54" s="731"/>
      <c r="F54" s="731" t="s">
        <v>567</v>
      </c>
      <c r="G54" s="731" t="s">
        <v>567</v>
      </c>
      <c r="H54" s="731" t="s">
        <v>567</v>
      </c>
      <c r="I54" s="732" t="s">
        <v>567</v>
      </c>
      <c r="J54" s="733" t="s">
        <v>582</v>
      </c>
    </row>
    <row r="55" spans="1:10" ht="14.4" customHeight="1" x14ac:dyDescent="0.3">
      <c r="A55" s="729" t="s">
        <v>1726</v>
      </c>
      <c r="B55" s="730" t="s">
        <v>1727</v>
      </c>
      <c r="C55" s="731" t="s">
        <v>567</v>
      </c>
      <c r="D55" s="731" t="s">
        <v>567</v>
      </c>
      <c r="E55" s="731"/>
      <c r="F55" s="731" t="s">
        <v>567</v>
      </c>
      <c r="G55" s="731" t="s">
        <v>567</v>
      </c>
      <c r="H55" s="731" t="s">
        <v>567</v>
      </c>
      <c r="I55" s="732" t="s">
        <v>567</v>
      </c>
      <c r="J55" s="733" t="s">
        <v>0</v>
      </c>
    </row>
    <row r="56" spans="1:10" ht="14.4" customHeight="1" x14ac:dyDescent="0.3">
      <c r="A56" s="729" t="s">
        <v>1726</v>
      </c>
      <c r="B56" s="730" t="s">
        <v>1712</v>
      </c>
      <c r="C56" s="731">
        <v>-52.85745</v>
      </c>
      <c r="D56" s="731">
        <v>48.628900000000002</v>
      </c>
      <c r="E56" s="731"/>
      <c r="F56" s="731">
        <v>0</v>
      </c>
      <c r="G56" s="731">
        <v>83</v>
      </c>
      <c r="H56" s="731">
        <v>-83</v>
      </c>
      <c r="I56" s="732">
        <v>0</v>
      </c>
      <c r="J56" s="733" t="s">
        <v>1</v>
      </c>
    </row>
    <row r="57" spans="1:10" ht="14.4" customHeight="1" x14ac:dyDescent="0.3">
      <c r="A57" s="729" t="s">
        <v>1726</v>
      </c>
      <c r="B57" s="730" t="s">
        <v>1713</v>
      </c>
      <c r="C57" s="731">
        <v>2135.6600800000001</v>
      </c>
      <c r="D57" s="731">
        <v>1650.3548799999999</v>
      </c>
      <c r="E57" s="731"/>
      <c r="F57" s="731">
        <v>1754.2629799999988</v>
      </c>
      <c r="G57" s="731">
        <v>2042</v>
      </c>
      <c r="H57" s="731">
        <v>-287.73702000000117</v>
      </c>
      <c r="I57" s="732">
        <v>0.85909058765915713</v>
      </c>
      <c r="J57" s="733" t="s">
        <v>1</v>
      </c>
    </row>
    <row r="58" spans="1:10" ht="14.4" customHeight="1" x14ac:dyDescent="0.3">
      <c r="A58" s="729" t="s">
        <v>1726</v>
      </c>
      <c r="B58" s="730" t="s">
        <v>1714</v>
      </c>
      <c r="C58" s="731">
        <v>47.155169999999998</v>
      </c>
      <c r="D58" s="731">
        <v>58.107390000000002</v>
      </c>
      <c r="E58" s="731"/>
      <c r="F58" s="731">
        <v>106.42257000000002</v>
      </c>
      <c r="G58" s="731">
        <v>50</v>
      </c>
      <c r="H58" s="731">
        <v>56.422570000000022</v>
      </c>
      <c r="I58" s="732">
        <v>2.1284514000000003</v>
      </c>
      <c r="J58" s="733" t="s">
        <v>1</v>
      </c>
    </row>
    <row r="59" spans="1:10" ht="14.4" customHeight="1" x14ac:dyDescent="0.3">
      <c r="A59" s="729" t="s">
        <v>1726</v>
      </c>
      <c r="B59" s="730" t="s">
        <v>1718</v>
      </c>
      <c r="C59" s="731">
        <v>112.48372000000001</v>
      </c>
      <c r="D59" s="731">
        <v>283.38103000000007</v>
      </c>
      <c r="E59" s="731"/>
      <c r="F59" s="731">
        <v>164.93347999999997</v>
      </c>
      <c r="G59" s="731">
        <v>192</v>
      </c>
      <c r="H59" s="731">
        <v>-27.066520000000025</v>
      </c>
      <c r="I59" s="732">
        <v>0.85902854166666653</v>
      </c>
      <c r="J59" s="733" t="s">
        <v>1</v>
      </c>
    </row>
    <row r="60" spans="1:10" ht="14.4" customHeight="1" x14ac:dyDescent="0.3">
      <c r="A60" s="729" t="s">
        <v>1726</v>
      </c>
      <c r="B60" s="730" t="s">
        <v>1720</v>
      </c>
      <c r="C60" s="731">
        <v>17.868020000000001</v>
      </c>
      <c r="D60" s="731">
        <v>7.2033099999999992</v>
      </c>
      <c r="E60" s="731"/>
      <c r="F60" s="731">
        <v>36.097349999999999</v>
      </c>
      <c r="G60" s="731">
        <v>8</v>
      </c>
      <c r="H60" s="731">
        <v>28.097349999999999</v>
      </c>
      <c r="I60" s="732">
        <v>4.5121687499999998</v>
      </c>
      <c r="J60" s="733" t="s">
        <v>1</v>
      </c>
    </row>
    <row r="61" spans="1:10" ht="14.4" customHeight="1" x14ac:dyDescent="0.3">
      <c r="A61" s="729" t="s">
        <v>1726</v>
      </c>
      <c r="B61" s="730" t="s">
        <v>1721</v>
      </c>
      <c r="C61" s="731">
        <v>0</v>
      </c>
      <c r="D61" s="731">
        <v>0</v>
      </c>
      <c r="E61" s="731"/>
      <c r="F61" s="731">
        <v>22.251900000000003</v>
      </c>
      <c r="G61" s="731">
        <v>2</v>
      </c>
      <c r="H61" s="731">
        <v>20.251900000000003</v>
      </c>
      <c r="I61" s="732">
        <v>11.125950000000001</v>
      </c>
      <c r="J61" s="733" t="s">
        <v>1</v>
      </c>
    </row>
    <row r="62" spans="1:10" ht="14.4" customHeight="1" x14ac:dyDescent="0.3">
      <c r="A62" s="729" t="s">
        <v>1726</v>
      </c>
      <c r="B62" s="730" t="s">
        <v>1724</v>
      </c>
      <c r="C62" s="731">
        <v>0</v>
      </c>
      <c r="D62" s="731">
        <v>0</v>
      </c>
      <c r="E62" s="731"/>
      <c r="F62" s="731">
        <v>6.1552700000000007</v>
      </c>
      <c r="G62" s="731">
        <v>0</v>
      </c>
      <c r="H62" s="731">
        <v>6.1552700000000007</v>
      </c>
      <c r="I62" s="732" t="s">
        <v>567</v>
      </c>
      <c r="J62" s="733" t="s">
        <v>1</v>
      </c>
    </row>
    <row r="63" spans="1:10" ht="14.4" customHeight="1" x14ac:dyDescent="0.3">
      <c r="A63" s="729" t="s">
        <v>1726</v>
      </c>
      <c r="B63" s="730" t="s">
        <v>1725</v>
      </c>
      <c r="C63" s="731">
        <v>82.291629999999998</v>
      </c>
      <c r="D63" s="731">
        <v>33.389740000000003</v>
      </c>
      <c r="E63" s="731"/>
      <c r="F63" s="731">
        <v>2.33046</v>
      </c>
      <c r="G63" s="731">
        <v>28</v>
      </c>
      <c r="H63" s="731">
        <v>-25.669540000000001</v>
      </c>
      <c r="I63" s="732">
        <v>8.3230714285714283E-2</v>
      </c>
      <c r="J63" s="733" t="s">
        <v>1</v>
      </c>
    </row>
    <row r="64" spans="1:10" ht="14.4" customHeight="1" x14ac:dyDescent="0.3">
      <c r="A64" s="729" t="s">
        <v>1726</v>
      </c>
      <c r="B64" s="730" t="s">
        <v>1728</v>
      </c>
      <c r="C64" s="731">
        <v>2342.6011700000004</v>
      </c>
      <c r="D64" s="731">
        <v>2081.0652499999997</v>
      </c>
      <c r="E64" s="731"/>
      <c r="F64" s="731">
        <v>2092.454009999999</v>
      </c>
      <c r="G64" s="731">
        <v>2405</v>
      </c>
      <c r="H64" s="731">
        <v>-312.54599000000098</v>
      </c>
      <c r="I64" s="732">
        <v>0.87004324740124694</v>
      </c>
      <c r="J64" s="733" t="s">
        <v>581</v>
      </c>
    </row>
    <row r="65" spans="1:10" ht="14.4" customHeight="1" x14ac:dyDescent="0.3">
      <c r="A65" s="729" t="s">
        <v>567</v>
      </c>
      <c r="B65" s="730" t="s">
        <v>567</v>
      </c>
      <c r="C65" s="731" t="s">
        <v>567</v>
      </c>
      <c r="D65" s="731" t="s">
        <v>567</v>
      </c>
      <c r="E65" s="731"/>
      <c r="F65" s="731" t="s">
        <v>567</v>
      </c>
      <c r="G65" s="731" t="s">
        <v>567</v>
      </c>
      <c r="H65" s="731" t="s">
        <v>567</v>
      </c>
      <c r="I65" s="732" t="s">
        <v>567</v>
      </c>
      <c r="J65" s="733" t="s">
        <v>582</v>
      </c>
    </row>
    <row r="66" spans="1:10" ht="14.4" customHeight="1" x14ac:dyDescent="0.3">
      <c r="A66" s="729" t="s">
        <v>565</v>
      </c>
      <c r="B66" s="730" t="s">
        <v>576</v>
      </c>
      <c r="C66" s="731">
        <v>2538.1180500000005</v>
      </c>
      <c r="D66" s="731">
        <v>2240.2532999999999</v>
      </c>
      <c r="E66" s="731"/>
      <c r="F66" s="731">
        <v>2246.0290799999993</v>
      </c>
      <c r="G66" s="731">
        <v>2628</v>
      </c>
      <c r="H66" s="731">
        <v>-381.97092000000066</v>
      </c>
      <c r="I66" s="732">
        <v>0.85465337899543359</v>
      </c>
      <c r="J66" s="733" t="s">
        <v>577</v>
      </c>
    </row>
  </sheetData>
  <mergeCells count="3">
    <mergeCell ref="A1:I1"/>
    <mergeCell ref="F3:I3"/>
    <mergeCell ref="C4:D4"/>
  </mergeCells>
  <conditionalFormatting sqref="F21 F6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6">
    <cfRule type="expression" dxfId="32" priority="6">
      <formula>$H22&gt;0</formula>
    </cfRule>
  </conditionalFormatting>
  <conditionalFormatting sqref="A22:A66">
    <cfRule type="expression" dxfId="31" priority="5">
      <formula>AND($J22&lt;&gt;"mezeraKL",$J22&lt;&gt;"")</formula>
    </cfRule>
  </conditionalFormatting>
  <conditionalFormatting sqref="I22:I66">
    <cfRule type="expression" dxfId="30" priority="7">
      <formula>$I22&gt;1</formula>
    </cfRule>
  </conditionalFormatting>
  <conditionalFormatting sqref="B22:B66">
    <cfRule type="expression" dxfId="29" priority="4">
      <formula>OR($J22="NS",$J22="SumaNS",$J22="Účet")</formula>
    </cfRule>
  </conditionalFormatting>
  <conditionalFormatting sqref="A22:D66 F22:I66">
    <cfRule type="expression" dxfId="28" priority="8">
      <formula>AND($J22&lt;&gt;"",$J22&lt;&gt;"mezeraKL")</formula>
    </cfRule>
  </conditionalFormatting>
  <conditionalFormatting sqref="B22:D66 F22:I6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6 F22:I6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34.333077533575931</v>
      </c>
      <c r="J3" s="203">
        <f>SUBTOTAL(9,J5:J1048576)</f>
        <v>59071</v>
      </c>
      <c r="K3" s="204">
        <f>SUBTOTAL(9,K5:K1048576)</f>
        <v>2028089.2229858637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578</v>
      </c>
      <c r="D5" s="862" t="s">
        <v>579</v>
      </c>
      <c r="E5" s="828" t="s">
        <v>1729</v>
      </c>
      <c r="F5" s="862" t="s">
        <v>1730</v>
      </c>
      <c r="G5" s="828" t="s">
        <v>1731</v>
      </c>
      <c r="H5" s="828" t="s">
        <v>1732</v>
      </c>
      <c r="I5" s="225">
        <v>141.58000183105469</v>
      </c>
      <c r="J5" s="225">
        <v>1</v>
      </c>
      <c r="K5" s="848">
        <v>141.58000183105469</v>
      </c>
    </row>
    <row r="6" spans="1:11" ht="14.4" customHeight="1" x14ac:dyDescent="0.3">
      <c r="A6" s="831" t="s">
        <v>565</v>
      </c>
      <c r="B6" s="832" t="s">
        <v>566</v>
      </c>
      <c r="C6" s="835" t="s">
        <v>578</v>
      </c>
      <c r="D6" s="863" t="s">
        <v>579</v>
      </c>
      <c r="E6" s="835" t="s">
        <v>1733</v>
      </c>
      <c r="F6" s="863" t="s">
        <v>1734</v>
      </c>
      <c r="G6" s="835" t="s">
        <v>1735</v>
      </c>
      <c r="H6" s="835" t="s">
        <v>1736</v>
      </c>
      <c r="I6" s="849">
        <v>713.55999755859375</v>
      </c>
      <c r="J6" s="849">
        <v>4</v>
      </c>
      <c r="K6" s="850">
        <v>2854.239990234375</v>
      </c>
    </row>
    <row r="7" spans="1:11" ht="14.4" customHeight="1" x14ac:dyDescent="0.3">
      <c r="A7" s="831" t="s">
        <v>565</v>
      </c>
      <c r="B7" s="832" t="s">
        <v>566</v>
      </c>
      <c r="C7" s="835" t="s">
        <v>578</v>
      </c>
      <c r="D7" s="863" t="s">
        <v>579</v>
      </c>
      <c r="E7" s="835" t="s">
        <v>1733</v>
      </c>
      <c r="F7" s="863" t="s">
        <v>1734</v>
      </c>
      <c r="G7" s="835" t="s">
        <v>1737</v>
      </c>
      <c r="H7" s="835" t="s">
        <v>1738</v>
      </c>
      <c r="I7" s="849">
        <v>6.2399997711181641</v>
      </c>
      <c r="J7" s="849">
        <v>200</v>
      </c>
      <c r="K7" s="850">
        <v>1248</v>
      </c>
    </row>
    <row r="8" spans="1:11" ht="14.4" customHeight="1" x14ac:dyDescent="0.3">
      <c r="A8" s="831" t="s">
        <v>565</v>
      </c>
      <c r="B8" s="832" t="s">
        <v>566</v>
      </c>
      <c r="C8" s="835" t="s">
        <v>578</v>
      </c>
      <c r="D8" s="863" t="s">
        <v>579</v>
      </c>
      <c r="E8" s="835" t="s">
        <v>1733</v>
      </c>
      <c r="F8" s="863" t="s">
        <v>1734</v>
      </c>
      <c r="G8" s="835" t="s">
        <v>1739</v>
      </c>
      <c r="H8" s="835" t="s">
        <v>1740</v>
      </c>
      <c r="I8" s="849">
        <v>9.0150003433227539</v>
      </c>
      <c r="J8" s="849">
        <v>280</v>
      </c>
      <c r="K8" s="850">
        <v>2524.2000732421875</v>
      </c>
    </row>
    <row r="9" spans="1:11" ht="14.4" customHeight="1" x14ac:dyDescent="0.3">
      <c r="A9" s="831" t="s">
        <v>565</v>
      </c>
      <c r="B9" s="832" t="s">
        <v>566</v>
      </c>
      <c r="C9" s="835" t="s">
        <v>578</v>
      </c>
      <c r="D9" s="863" t="s">
        <v>579</v>
      </c>
      <c r="E9" s="835" t="s">
        <v>1733</v>
      </c>
      <c r="F9" s="863" t="s">
        <v>1734</v>
      </c>
      <c r="G9" s="835" t="s">
        <v>1741</v>
      </c>
      <c r="H9" s="835" t="s">
        <v>1742</v>
      </c>
      <c r="I9" s="849">
        <v>0.87999999523162842</v>
      </c>
      <c r="J9" s="849">
        <v>1300</v>
      </c>
      <c r="K9" s="850">
        <v>1144</v>
      </c>
    </row>
    <row r="10" spans="1:11" ht="14.4" customHeight="1" x14ac:dyDescent="0.3">
      <c r="A10" s="831" t="s">
        <v>565</v>
      </c>
      <c r="B10" s="832" t="s">
        <v>566</v>
      </c>
      <c r="C10" s="835" t="s">
        <v>578</v>
      </c>
      <c r="D10" s="863" t="s">
        <v>579</v>
      </c>
      <c r="E10" s="835" t="s">
        <v>1733</v>
      </c>
      <c r="F10" s="863" t="s">
        <v>1734</v>
      </c>
      <c r="G10" s="835" t="s">
        <v>1743</v>
      </c>
      <c r="H10" s="835" t="s">
        <v>1744</v>
      </c>
      <c r="I10" s="849">
        <v>3.0099999904632568</v>
      </c>
      <c r="J10" s="849">
        <v>1320</v>
      </c>
      <c r="K10" s="850">
        <v>3973.199951171875</v>
      </c>
    </row>
    <row r="11" spans="1:11" ht="14.4" customHeight="1" x14ac:dyDescent="0.3">
      <c r="A11" s="831" t="s">
        <v>565</v>
      </c>
      <c r="B11" s="832" t="s">
        <v>566</v>
      </c>
      <c r="C11" s="835" t="s">
        <v>578</v>
      </c>
      <c r="D11" s="863" t="s">
        <v>579</v>
      </c>
      <c r="E11" s="835" t="s">
        <v>1733</v>
      </c>
      <c r="F11" s="863" t="s">
        <v>1734</v>
      </c>
      <c r="G11" s="835" t="s">
        <v>1745</v>
      </c>
      <c r="H11" s="835" t="s">
        <v>1746</v>
      </c>
      <c r="I11" s="849">
        <v>1.1699999570846558</v>
      </c>
      <c r="J11" s="849">
        <v>700</v>
      </c>
      <c r="K11" s="850">
        <v>819</v>
      </c>
    </row>
    <row r="12" spans="1:11" ht="14.4" customHeight="1" x14ac:dyDescent="0.3">
      <c r="A12" s="831" t="s">
        <v>565</v>
      </c>
      <c r="B12" s="832" t="s">
        <v>566</v>
      </c>
      <c r="C12" s="835" t="s">
        <v>578</v>
      </c>
      <c r="D12" s="863" t="s">
        <v>579</v>
      </c>
      <c r="E12" s="835" t="s">
        <v>1733</v>
      </c>
      <c r="F12" s="863" t="s">
        <v>1734</v>
      </c>
      <c r="G12" s="835" t="s">
        <v>1747</v>
      </c>
      <c r="H12" s="835" t="s">
        <v>1748</v>
      </c>
      <c r="I12" s="849">
        <v>5.2800002098083496</v>
      </c>
      <c r="J12" s="849">
        <v>50</v>
      </c>
      <c r="K12" s="850">
        <v>264</v>
      </c>
    </row>
    <row r="13" spans="1:11" ht="14.4" customHeight="1" x14ac:dyDescent="0.3">
      <c r="A13" s="831" t="s">
        <v>565</v>
      </c>
      <c r="B13" s="832" t="s">
        <v>566</v>
      </c>
      <c r="C13" s="835" t="s">
        <v>578</v>
      </c>
      <c r="D13" s="863" t="s">
        <v>579</v>
      </c>
      <c r="E13" s="835" t="s">
        <v>1733</v>
      </c>
      <c r="F13" s="863" t="s">
        <v>1734</v>
      </c>
      <c r="G13" s="835" t="s">
        <v>1749</v>
      </c>
      <c r="H13" s="835" t="s">
        <v>1750</v>
      </c>
      <c r="I13" s="849">
        <v>233.80000305175781</v>
      </c>
      <c r="J13" s="849">
        <v>5</v>
      </c>
      <c r="K13" s="850">
        <v>1168.97998046875</v>
      </c>
    </row>
    <row r="14" spans="1:11" ht="14.4" customHeight="1" x14ac:dyDescent="0.3">
      <c r="A14" s="831" t="s">
        <v>565</v>
      </c>
      <c r="B14" s="832" t="s">
        <v>566</v>
      </c>
      <c r="C14" s="835" t="s">
        <v>578</v>
      </c>
      <c r="D14" s="863" t="s">
        <v>579</v>
      </c>
      <c r="E14" s="835" t="s">
        <v>1733</v>
      </c>
      <c r="F14" s="863" t="s">
        <v>1734</v>
      </c>
      <c r="G14" s="835" t="s">
        <v>1751</v>
      </c>
      <c r="H14" s="835" t="s">
        <v>1752</v>
      </c>
      <c r="I14" s="849">
        <v>139.16999816894531</v>
      </c>
      <c r="J14" s="849">
        <v>16</v>
      </c>
      <c r="K14" s="850">
        <v>2226.719970703125</v>
      </c>
    </row>
    <row r="15" spans="1:11" ht="14.4" customHeight="1" x14ac:dyDescent="0.3">
      <c r="A15" s="831" t="s">
        <v>565</v>
      </c>
      <c r="B15" s="832" t="s">
        <v>566</v>
      </c>
      <c r="C15" s="835" t="s">
        <v>578</v>
      </c>
      <c r="D15" s="863" t="s">
        <v>579</v>
      </c>
      <c r="E15" s="835" t="s">
        <v>1733</v>
      </c>
      <c r="F15" s="863" t="s">
        <v>1734</v>
      </c>
      <c r="G15" s="835" t="s">
        <v>1753</v>
      </c>
      <c r="H15" s="835" t="s">
        <v>1754</v>
      </c>
      <c r="I15" s="849">
        <v>1.3799999952316284</v>
      </c>
      <c r="J15" s="849">
        <v>150</v>
      </c>
      <c r="K15" s="850">
        <v>207</v>
      </c>
    </row>
    <row r="16" spans="1:11" ht="14.4" customHeight="1" x14ac:dyDescent="0.3">
      <c r="A16" s="831" t="s">
        <v>565</v>
      </c>
      <c r="B16" s="832" t="s">
        <v>566</v>
      </c>
      <c r="C16" s="835" t="s">
        <v>578</v>
      </c>
      <c r="D16" s="863" t="s">
        <v>579</v>
      </c>
      <c r="E16" s="835" t="s">
        <v>1733</v>
      </c>
      <c r="F16" s="863" t="s">
        <v>1734</v>
      </c>
      <c r="G16" s="835" t="s">
        <v>1755</v>
      </c>
      <c r="H16" s="835" t="s">
        <v>1756</v>
      </c>
      <c r="I16" s="849">
        <v>0.85000002384185791</v>
      </c>
      <c r="J16" s="849">
        <v>500</v>
      </c>
      <c r="K16" s="850">
        <v>425</v>
      </c>
    </row>
    <row r="17" spans="1:11" ht="14.4" customHeight="1" x14ac:dyDescent="0.3">
      <c r="A17" s="831" t="s">
        <v>565</v>
      </c>
      <c r="B17" s="832" t="s">
        <v>566</v>
      </c>
      <c r="C17" s="835" t="s">
        <v>578</v>
      </c>
      <c r="D17" s="863" t="s">
        <v>579</v>
      </c>
      <c r="E17" s="835" t="s">
        <v>1733</v>
      </c>
      <c r="F17" s="863" t="s">
        <v>1734</v>
      </c>
      <c r="G17" s="835" t="s">
        <v>1757</v>
      </c>
      <c r="H17" s="835" t="s">
        <v>1758</v>
      </c>
      <c r="I17" s="849">
        <v>1.5149999856948853</v>
      </c>
      <c r="J17" s="849">
        <v>250</v>
      </c>
      <c r="K17" s="850">
        <v>379</v>
      </c>
    </row>
    <row r="18" spans="1:11" ht="14.4" customHeight="1" x14ac:dyDescent="0.3">
      <c r="A18" s="831" t="s">
        <v>565</v>
      </c>
      <c r="B18" s="832" t="s">
        <v>566</v>
      </c>
      <c r="C18" s="835" t="s">
        <v>578</v>
      </c>
      <c r="D18" s="863" t="s">
        <v>579</v>
      </c>
      <c r="E18" s="835" t="s">
        <v>1733</v>
      </c>
      <c r="F18" s="863" t="s">
        <v>1734</v>
      </c>
      <c r="G18" s="835" t="s">
        <v>1759</v>
      </c>
      <c r="H18" s="835" t="s">
        <v>1760</v>
      </c>
      <c r="I18" s="849">
        <v>3.3649998903274536</v>
      </c>
      <c r="J18" s="849">
        <v>150</v>
      </c>
      <c r="K18" s="850">
        <v>505</v>
      </c>
    </row>
    <row r="19" spans="1:11" ht="14.4" customHeight="1" x14ac:dyDescent="0.3">
      <c r="A19" s="831" t="s">
        <v>565</v>
      </c>
      <c r="B19" s="832" t="s">
        <v>566</v>
      </c>
      <c r="C19" s="835" t="s">
        <v>578</v>
      </c>
      <c r="D19" s="863" t="s">
        <v>579</v>
      </c>
      <c r="E19" s="835" t="s">
        <v>1733</v>
      </c>
      <c r="F19" s="863" t="s">
        <v>1734</v>
      </c>
      <c r="G19" s="835" t="s">
        <v>1761</v>
      </c>
      <c r="H19" s="835" t="s">
        <v>1762</v>
      </c>
      <c r="I19" s="849">
        <v>98.379997253417969</v>
      </c>
      <c r="J19" s="849">
        <v>5</v>
      </c>
      <c r="K19" s="850">
        <v>491.89999389648437</v>
      </c>
    </row>
    <row r="20" spans="1:11" ht="14.4" customHeight="1" x14ac:dyDescent="0.3">
      <c r="A20" s="831" t="s">
        <v>565</v>
      </c>
      <c r="B20" s="832" t="s">
        <v>566</v>
      </c>
      <c r="C20" s="835" t="s">
        <v>578</v>
      </c>
      <c r="D20" s="863" t="s">
        <v>579</v>
      </c>
      <c r="E20" s="835" t="s">
        <v>1733</v>
      </c>
      <c r="F20" s="863" t="s">
        <v>1734</v>
      </c>
      <c r="G20" s="835" t="s">
        <v>1763</v>
      </c>
      <c r="H20" s="835" t="s">
        <v>1764</v>
      </c>
      <c r="I20" s="849">
        <v>8.3999996185302734</v>
      </c>
      <c r="J20" s="849">
        <v>108</v>
      </c>
      <c r="K20" s="850">
        <v>907.20001220703125</v>
      </c>
    </row>
    <row r="21" spans="1:11" ht="14.4" customHeight="1" x14ac:dyDescent="0.3">
      <c r="A21" s="831" t="s">
        <v>565</v>
      </c>
      <c r="B21" s="832" t="s">
        <v>566</v>
      </c>
      <c r="C21" s="835" t="s">
        <v>578</v>
      </c>
      <c r="D21" s="863" t="s">
        <v>579</v>
      </c>
      <c r="E21" s="835" t="s">
        <v>1733</v>
      </c>
      <c r="F21" s="863" t="s">
        <v>1734</v>
      </c>
      <c r="G21" s="835" t="s">
        <v>1765</v>
      </c>
      <c r="H21" s="835" t="s">
        <v>1766</v>
      </c>
      <c r="I21" s="849">
        <v>3.9700000286102295</v>
      </c>
      <c r="J21" s="849">
        <v>200</v>
      </c>
      <c r="K21" s="850">
        <v>794</v>
      </c>
    </row>
    <row r="22" spans="1:11" ht="14.4" customHeight="1" x14ac:dyDescent="0.3">
      <c r="A22" s="831" t="s">
        <v>565</v>
      </c>
      <c r="B22" s="832" t="s">
        <v>566</v>
      </c>
      <c r="C22" s="835" t="s">
        <v>578</v>
      </c>
      <c r="D22" s="863" t="s">
        <v>579</v>
      </c>
      <c r="E22" s="835" t="s">
        <v>1733</v>
      </c>
      <c r="F22" s="863" t="s">
        <v>1734</v>
      </c>
      <c r="G22" s="835" t="s">
        <v>1767</v>
      </c>
      <c r="H22" s="835" t="s">
        <v>1768</v>
      </c>
      <c r="I22" s="849">
        <v>4.4849998950958252</v>
      </c>
      <c r="J22" s="849">
        <v>200</v>
      </c>
      <c r="K22" s="850">
        <v>897</v>
      </c>
    </row>
    <row r="23" spans="1:11" ht="14.4" customHeight="1" x14ac:dyDescent="0.3">
      <c r="A23" s="831" t="s">
        <v>565</v>
      </c>
      <c r="B23" s="832" t="s">
        <v>566</v>
      </c>
      <c r="C23" s="835" t="s">
        <v>578</v>
      </c>
      <c r="D23" s="863" t="s">
        <v>579</v>
      </c>
      <c r="E23" s="835" t="s">
        <v>1733</v>
      </c>
      <c r="F23" s="863" t="s">
        <v>1734</v>
      </c>
      <c r="G23" s="835" t="s">
        <v>1769</v>
      </c>
      <c r="H23" s="835" t="s">
        <v>1770</v>
      </c>
      <c r="I23" s="849">
        <v>866.16998291015625</v>
      </c>
      <c r="J23" s="849">
        <v>6</v>
      </c>
      <c r="K23" s="850">
        <v>5197.02001953125</v>
      </c>
    </row>
    <row r="24" spans="1:11" ht="14.4" customHeight="1" x14ac:dyDescent="0.3">
      <c r="A24" s="831" t="s">
        <v>565</v>
      </c>
      <c r="B24" s="832" t="s">
        <v>566</v>
      </c>
      <c r="C24" s="835" t="s">
        <v>578</v>
      </c>
      <c r="D24" s="863" t="s">
        <v>579</v>
      </c>
      <c r="E24" s="835" t="s">
        <v>1733</v>
      </c>
      <c r="F24" s="863" t="s">
        <v>1734</v>
      </c>
      <c r="G24" s="835" t="s">
        <v>1771</v>
      </c>
      <c r="H24" s="835" t="s">
        <v>1772</v>
      </c>
      <c r="I24" s="849">
        <v>10.119999885559082</v>
      </c>
      <c r="J24" s="849">
        <v>90</v>
      </c>
      <c r="K24" s="850">
        <v>910.79998779296875</v>
      </c>
    </row>
    <row r="25" spans="1:11" ht="14.4" customHeight="1" x14ac:dyDescent="0.3">
      <c r="A25" s="831" t="s">
        <v>565</v>
      </c>
      <c r="B25" s="832" t="s">
        <v>566</v>
      </c>
      <c r="C25" s="835" t="s">
        <v>578</v>
      </c>
      <c r="D25" s="863" t="s">
        <v>579</v>
      </c>
      <c r="E25" s="835" t="s">
        <v>1733</v>
      </c>
      <c r="F25" s="863" t="s">
        <v>1734</v>
      </c>
      <c r="G25" s="835" t="s">
        <v>1773</v>
      </c>
      <c r="H25" s="835" t="s">
        <v>1774</v>
      </c>
      <c r="I25" s="849">
        <v>0.67000001668930054</v>
      </c>
      <c r="J25" s="849">
        <v>500</v>
      </c>
      <c r="K25" s="850">
        <v>335</v>
      </c>
    </row>
    <row r="26" spans="1:11" ht="14.4" customHeight="1" x14ac:dyDescent="0.3">
      <c r="A26" s="831" t="s">
        <v>565</v>
      </c>
      <c r="B26" s="832" t="s">
        <v>566</v>
      </c>
      <c r="C26" s="835" t="s">
        <v>578</v>
      </c>
      <c r="D26" s="863" t="s">
        <v>579</v>
      </c>
      <c r="E26" s="835" t="s">
        <v>1733</v>
      </c>
      <c r="F26" s="863" t="s">
        <v>1734</v>
      </c>
      <c r="G26" s="835" t="s">
        <v>1775</v>
      </c>
      <c r="H26" s="835" t="s">
        <v>1776</v>
      </c>
      <c r="I26" s="849">
        <v>29.329999923706055</v>
      </c>
      <c r="J26" s="849">
        <v>7</v>
      </c>
      <c r="K26" s="850">
        <v>205.30999755859375</v>
      </c>
    </row>
    <row r="27" spans="1:11" ht="14.4" customHeight="1" x14ac:dyDescent="0.3">
      <c r="A27" s="831" t="s">
        <v>565</v>
      </c>
      <c r="B27" s="832" t="s">
        <v>566</v>
      </c>
      <c r="C27" s="835" t="s">
        <v>578</v>
      </c>
      <c r="D27" s="863" t="s">
        <v>579</v>
      </c>
      <c r="E27" s="835" t="s">
        <v>1733</v>
      </c>
      <c r="F27" s="863" t="s">
        <v>1734</v>
      </c>
      <c r="G27" s="835" t="s">
        <v>1777</v>
      </c>
      <c r="H27" s="835" t="s">
        <v>1778</v>
      </c>
      <c r="I27" s="849">
        <v>28.729999542236328</v>
      </c>
      <c r="J27" s="849">
        <v>90</v>
      </c>
      <c r="K27" s="850">
        <v>2585.699951171875</v>
      </c>
    </row>
    <row r="28" spans="1:11" ht="14.4" customHeight="1" x14ac:dyDescent="0.3">
      <c r="A28" s="831" t="s">
        <v>565</v>
      </c>
      <c r="B28" s="832" t="s">
        <v>566</v>
      </c>
      <c r="C28" s="835" t="s">
        <v>578</v>
      </c>
      <c r="D28" s="863" t="s">
        <v>579</v>
      </c>
      <c r="E28" s="835" t="s">
        <v>1779</v>
      </c>
      <c r="F28" s="863" t="s">
        <v>1780</v>
      </c>
      <c r="G28" s="835" t="s">
        <v>1781</v>
      </c>
      <c r="H28" s="835" t="s">
        <v>1782</v>
      </c>
      <c r="I28" s="849">
        <v>9.9999997764825821E-3</v>
      </c>
      <c r="J28" s="849">
        <v>80</v>
      </c>
      <c r="K28" s="850">
        <v>0.80000001192092896</v>
      </c>
    </row>
    <row r="29" spans="1:11" ht="14.4" customHeight="1" x14ac:dyDescent="0.3">
      <c r="A29" s="831" t="s">
        <v>565</v>
      </c>
      <c r="B29" s="832" t="s">
        <v>566</v>
      </c>
      <c r="C29" s="835" t="s">
        <v>578</v>
      </c>
      <c r="D29" s="863" t="s">
        <v>579</v>
      </c>
      <c r="E29" s="835" t="s">
        <v>1779</v>
      </c>
      <c r="F29" s="863" t="s">
        <v>1780</v>
      </c>
      <c r="G29" s="835" t="s">
        <v>1783</v>
      </c>
      <c r="H29" s="835" t="s">
        <v>1784</v>
      </c>
      <c r="I29" s="849">
        <v>11.140000343322754</v>
      </c>
      <c r="J29" s="849">
        <v>50</v>
      </c>
      <c r="K29" s="850">
        <v>557</v>
      </c>
    </row>
    <row r="30" spans="1:11" ht="14.4" customHeight="1" x14ac:dyDescent="0.3">
      <c r="A30" s="831" t="s">
        <v>565</v>
      </c>
      <c r="B30" s="832" t="s">
        <v>566</v>
      </c>
      <c r="C30" s="835" t="s">
        <v>578</v>
      </c>
      <c r="D30" s="863" t="s">
        <v>579</v>
      </c>
      <c r="E30" s="835" t="s">
        <v>1779</v>
      </c>
      <c r="F30" s="863" t="s">
        <v>1780</v>
      </c>
      <c r="G30" s="835" t="s">
        <v>1785</v>
      </c>
      <c r="H30" s="835" t="s">
        <v>1786</v>
      </c>
      <c r="I30" s="849">
        <v>3.3900001049041748</v>
      </c>
      <c r="J30" s="849">
        <v>220</v>
      </c>
      <c r="K30" s="850">
        <v>745.80001831054688</v>
      </c>
    </row>
    <row r="31" spans="1:11" ht="14.4" customHeight="1" x14ac:dyDescent="0.3">
      <c r="A31" s="831" t="s">
        <v>565</v>
      </c>
      <c r="B31" s="832" t="s">
        <v>566</v>
      </c>
      <c r="C31" s="835" t="s">
        <v>578</v>
      </c>
      <c r="D31" s="863" t="s">
        <v>579</v>
      </c>
      <c r="E31" s="835" t="s">
        <v>1779</v>
      </c>
      <c r="F31" s="863" t="s">
        <v>1780</v>
      </c>
      <c r="G31" s="835" t="s">
        <v>1787</v>
      </c>
      <c r="H31" s="835" t="s">
        <v>1788</v>
      </c>
      <c r="I31" s="849">
        <v>17.979999542236328</v>
      </c>
      <c r="J31" s="849">
        <v>100</v>
      </c>
      <c r="K31" s="850">
        <v>1798</v>
      </c>
    </row>
    <row r="32" spans="1:11" ht="14.4" customHeight="1" x14ac:dyDescent="0.3">
      <c r="A32" s="831" t="s">
        <v>565</v>
      </c>
      <c r="B32" s="832" t="s">
        <v>566</v>
      </c>
      <c r="C32" s="835" t="s">
        <v>578</v>
      </c>
      <c r="D32" s="863" t="s">
        <v>579</v>
      </c>
      <c r="E32" s="835" t="s">
        <v>1779</v>
      </c>
      <c r="F32" s="863" t="s">
        <v>1780</v>
      </c>
      <c r="G32" s="835" t="s">
        <v>1789</v>
      </c>
      <c r="H32" s="835" t="s">
        <v>1790</v>
      </c>
      <c r="I32" s="849">
        <v>17.979999542236328</v>
      </c>
      <c r="J32" s="849">
        <v>50</v>
      </c>
      <c r="K32" s="850">
        <v>899</v>
      </c>
    </row>
    <row r="33" spans="1:11" ht="14.4" customHeight="1" x14ac:dyDescent="0.3">
      <c r="A33" s="831" t="s">
        <v>565</v>
      </c>
      <c r="B33" s="832" t="s">
        <v>566</v>
      </c>
      <c r="C33" s="835" t="s">
        <v>578</v>
      </c>
      <c r="D33" s="863" t="s">
        <v>579</v>
      </c>
      <c r="E33" s="835" t="s">
        <v>1779</v>
      </c>
      <c r="F33" s="863" t="s">
        <v>1780</v>
      </c>
      <c r="G33" s="835" t="s">
        <v>1791</v>
      </c>
      <c r="H33" s="835" t="s">
        <v>1792</v>
      </c>
      <c r="I33" s="849">
        <v>4.8499999046325684</v>
      </c>
      <c r="J33" s="849">
        <v>20</v>
      </c>
      <c r="K33" s="850">
        <v>97</v>
      </c>
    </row>
    <row r="34" spans="1:11" ht="14.4" customHeight="1" x14ac:dyDescent="0.3">
      <c r="A34" s="831" t="s">
        <v>565</v>
      </c>
      <c r="B34" s="832" t="s">
        <v>566</v>
      </c>
      <c r="C34" s="835" t="s">
        <v>578</v>
      </c>
      <c r="D34" s="863" t="s">
        <v>579</v>
      </c>
      <c r="E34" s="835" t="s">
        <v>1779</v>
      </c>
      <c r="F34" s="863" t="s">
        <v>1780</v>
      </c>
      <c r="G34" s="835" t="s">
        <v>1793</v>
      </c>
      <c r="H34" s="835" t="s">
        <v>1794</v>
      </c>
      <c r="I34" s="849">
        <v>3.1500000953674316</v>
      </c>
      <c r="J34" s="849">
        <v>15</v>
      </c>
      <c r="K34" s="850">
        <v>47.25</v>
      </c>
    </row>
    <row r="35" spans="1:11" ht="14.4" customHeight="1" x14ac:dyDescent="0.3">
      <c r="A35" s="831" t="s">
        <v>565</v>
      </c>
      <c r="B35" s="832" t="s">
        <v>566</v>
      </c>
      <c r="C35" s="835" t="s">
        <v>578</v>
      </c>
      <c r="D35" s="863" t="s">
        <v>579</v>
      </c>
      <c r="E35" s="835" t="s">
        <v>1779</v>
      </c>
      <c r="F35" s="863" t="s">
        <v>1780</v>
      </c>
      <c r="G35" s="835" t="s">
        <v>1795</v>
      </c>
      <c r="H35" s="835" t="s">
        <v>1796</v>
      </c>
      <c r="I35" s="849">
        <v>0.25</v>
      </c>
      <c r="J35" s="849">
        <v>100</v>
      </c>
      <c r="K35" s="850">
        <v>25</v>
      </c>
    </row>
    <row r="36" spans="1:11" ht="14.4" customHeight="1" x14ac:dyDescent="0.3">
      <c r="A36" s="831" t="s">
        <v>565</v>
      </c>
      <c r="B36" s="832" t="s">
        <v>566</v>
      </c>
      <c r="C36" s="835" t="s">
        <v>578</v>
      </c>
      <c r="D36" s="863" t="s">
        <v>579</v>
      </c>
      <c r="E36" s="835" t="s">
        <v>1779</v>
      </c>
      <c r="F36" s="863" t="s">
        <v>1780</v>
      </c>
      <c r="G36" s="835" t="s">
        <v>1797</v>
      </c>
      <c r="H36" s="835" t="s">
        <v>1798</v>
      </c>
      <c r="I36" s="849">
        <v>11.739999771118164</v>
      </c>
      <c r="J36" s="849">
        <v>10</v>
      </c>
      <c r="K36" s="850">
        <v>117.40000152587891</v>
      </c>
    </row>
    <row r="37" spans="1:11" ht="14.4" customHeight="1" x14ac:dyDescent="0.3">
      <c r="A37" s="831" t="s">
        <v>565</v>
      </c>
      <c r="B37" s="832" t="s">
        <v>566</v>
      </c>
      <c r="C37" s="835" t="s">
        <v>578</v>
      </c>
      <c r="D37" s="863" t="s">
        <v>579</v>
      </c>
      <c r="E37" s="835" t="s">
        <v>1779</v>
      </c>
      <c r="F37" s="863" t="s">
        <v>1780</v>
      </c>
      <c r="G37" s="835" t="s">
        <v>1799</v>
      </c>
      <c r="H37" s="835" t="s">
        <v>1800</v>
      </c>
      <c r="I37" s="849">
        <v>13.310000419616699</v>
      </c>
      <c r="J37" s="849">
        <v>15</v>
      </c>
      <c r="K37" s="850">
        <v>199.64999389648437</v>
      </c>
    </row>
    <row r="38" spans="1:11" ht="14.4" customHeight="1" x14ac:dyDescent="0.3">
      <c r="A38" s="831" t="s">
        <v>565</v>
      </c>
      <c r="B38" s="832" t="s">
        <v>566</v>
      </c>
      <c r="C38" s="835" t="s">
        <v>578</v>
      </c>
      <c r="D38" s="863" t="s">
        <v>579</v>
      </c>
      <c r="E38" s="835" t="s">
        <v>1779</v>
      </c>
      <c r="F38" s="863" t="s">
        <v>1780</v>
      </c>
      <c r="G38" s="835" t="s">
        <v>1801</v>
      </c>
      <c r="H38" s="835" t="s">
        <v>1802</v>
      </c>
      <c r="I38" s="849">
        <v>184.58000183105469</v>
      </c>
      <c r="J38" s="849">
        <v>2</v>
      </c>
      <c r="K38" s="850">
        <v>369.16000366210937</v>
      </c>
    </row>
    <row r="39" spans="1:11" ht="14.4" customHeight="1" x14ac:dyDescent="0.3">
      <c r="A39" s="831" t="s">
        <v>565</v>
      </c>
      <c r="B39" s="832" t="s">
        <v>566</v>
      </c>
      <c r="C39" s="835" t="s">
        <v>578</v>
      </c>
      <c r="D39" s="863" t="s">
        <v>579</v>
      </c>
      <c r="E39" s="835" t="s">
        <v>1779</v>
      </c>
      <c r="F39" s="863" t="s">
        <v>1780</v>
      </c>
      <c r="G39" s="835" t="s">
        <v>1803</v>
      </c>
      <c r="H39" s="835" t="s">
        <v>1804</v>
      </c>
      <c r="I39" s="849">
        <v>179.67999267578125</v>
      </c>
      <c r="J39" s="849">
        <v>10</v>
      </c>
      <c r="K39" s="850">
        <v>1796.8399658203125</v>
      </c>
    </row>
    <row r="40" spans="1:11" ht="14.4" customHeight="1" x14ac:dyDescent="0.3">
      <c r="A40" s="831" t="s">
        <v>565</v>
      </c>
      <c r="B40" s="832" t="s">
        <v>566</v>
      </c>
      <c r="C40" s="835" t="s">
        <v>578</v>
      </c>
      <c r="D40" s="863" t="s">
        <v>579</v>
      </c>
      <c r="E40" s="835" t="s">
        <v>1779</v>
      </c>
      <c r="F40" s="863" t="s">
        <v>1780</v>
      </c>
      <c r="G40" s="835" t="s">
        <v>1805</v>
      </c>
      <c r="H40" s="835" t="s">
        <v>1806</v>
      </c>
      <c r="I40" s="849">
        <v>148.24000549316406</v>
      </c>
      <c r="J40" s="849">
        <v>2</v>
      </c>
      <c r="K40" s="850">
        <v>296.48001098632812</v>
      </c>
    </row>
    <row r="41" spans="1:11" ht="14.4" customHeight="1" x14ac:dyDescent="0.3">
      <c r="A41" s="831" t="s">
        <v>565</v>
      </c>
      <c r="B41" s="832" t="s">
        <v>566</v>
      </c>
      <c r="C41" s="835" t="s">
        <v>578</v>
      </c>
      <c r="D41" s="863" t="s">
        <v>579</v>
      </c>
      <c r="E41" s="835" t="s">
        <v>1779</v>
      </c>
      <c r="F41" s="863" t="s">
        <v>1780</v>
      </c>
      <c r="G41" s="835" t="s">
        <v>1807</v>
      </c>
      <c r="H41" s="835" t="s">
        <v>1808</v>
      </c>
      <c r="I41" s="849">
        <v>6.2899999618530273</v>
      </c>
      <c r="J41" s="849">
        <v>10</v>
      </c>
      <c r="K41" s="850">
        <v>62.900001525878906</v>
      </c>
    </row>
    <row r="42" spans="1:11" ht="14.4" customHeight="1" x14ac:dyDescent="0.3">
      <c r="A42" s="831" t="s">
        <v>565</v>
      </c>
      <c r="B42" s="832" t="s">
        <v>566</v>
      </c>
      <c r="C42" s="835" t="s">
        <v>578</v>
      </c>
      <c r="D42" s="863" t="s">
        <v>579</v>
      </c>
      <c r="E42" s="835" t="s">
        <v>1779</v>
      </c>
      <c r="F42" s="863" t="s">
        <v>1780</v>
      </c>
      <c r="G42" s="835" t="s">
        <v>1809</v>
      </c>
      <c r="H42" s="835" t="s">
        <v>1810</v>
      </c>
      <c r="I42" s="849">
        <v>6.1700000762939453</v>
      </c>
      <c r="J42" s="849">
        <v>30</v>
      </c>
      <c r="K42" s="850">
        <v>185.10000610351562</v>
      </c>
    </row>
    <row r="43" spans="1:11" ht="14.4" customHeight="1" x14ac:dyDescent="0.3">
      <c r="A43" s="831" t="s">
        <v>565</v>
      </c>
      <c r="B43" s="832" t="s">
        <v>566</v>
      </c>
      <c r="C43" s="835" t="s">
        <v>578</v>
      </c>
      <c r="D43" s="863" t="s">
        <v>579</v>
      </c>
      <c r="E43" s="835" t="s">
        <v>1779</v>
      </c>
      <c r="F43" s="863" t="s">
        <v>1780</v>
      </c>
      <c r="G43" s="835" t="s">
        <v>1811</v>
      </c>
      <c r="H43" s="835" t="s">
        <v>1812</v>
      </c>
      <c r="I43" s="849">
        <v>9.6800003051757812</v>
      </c>
      <c r="J43" s="849">
        <v>100</v>
      </c>
      <c r="K43" s="850">
        <v>968.00003051757812</v>
      </c>
    </row>
    <row r="44" spans="1:11" ht="14.4" customHeight="1" x14ac:dyDescent="0.3">
      <c r="A44" s="831" t="s">
        <v>565</v>
      </c>
      <c r="B44" s="832" t="s">
        <v>566</v>
      </c>
      <c r="C44" s="835" t="s">
        <v>578</v>
      </c>
      <c r="D44" s="863" t="s">
        <v>579</v>
      </c>
      <c r="E44" s="835" t="s">
        <v>1779</v>
      </c>
      <c r="F44" s="863" t="s">
        <v>1780</v>
      </c>
      <c r="G44" s="835" t="s">
        <v>1813</v>
      </c>
      <c r="H44" s="835" t="s">
        <v>1814</v>
      </c>
      <c r="I44" s="849">
        <v>1.0900000333786011</v>
      </c>
      <c r="J44" s="849">
        <v>1850</v>
      </c>
      <c r="K44" s="850">
        <v>2016.5</v>
      </c>
    </row>
    <row r="45" spans="1:11" ht="14.4" customHeight="1" x14ac:dyDescent="0.3">
      <c r="A45" s="831" t="s">
        <v>565</v>
      </c>
      <c r="B45" s="832" t="s">
        <v>566</v>
      </c>
      <c r="C45" s="835" t="s">
        <v>578</v>
      </c>
      <c r="D45" s="863" t="s">
        <v>579</v>
      </c>
      <c r="E45" s="835" t="s">
        <v>1779</v>
      </c>
      <c r="F45" s="863" t="s">
        <v>1780</v>
      </c>
      <c r="G45" s="835" t="s">
        <v>1815</v>
      </c>
      <c r="H45" s="835" t="s">
        <v>1816</v>
      </c>
      <c r="I45" s="849">
        <v>0.47999998927116394</v>
      </c>
      <c r="J45" s="849">
        <v>100</v>
      </c>
      <c r="K45" s="850">
        <v>48</v>
      </c>
    </row>
    <row r="46" spans="1:11" ht="14.4" customHeight="1" x14ac:dyDescent="0.3">
      <c r="A46" s="831" t="s">
        <v>565</v>
      </c>
      <c r="B46" s="832" t="s">
        <v>566</v>
      </c>
      <c r="C46" s="835" t="s">
        <v>578</v>
      </c>
      <c r="D46" s="863" t="s">
        <v>579</v>
      </c>
      <c r="E46" s="835" t="s">
        <v>1779</v>
      </c>
      <c r="F46" s="863" t="s">
        <v>1780</v>
      </c>
      <c r="G46" s="835" t="s">
        <v>1817</v>
      </c>
      <c r="H46" s="835" t="s">
        <v>1818</v>
      </c>
      <c r="I46" s="849">
        <v>1.6699999570846558</v>
      </c>
      <c r="J46" s="849">
        <v>900</v>
      </c>
      <c r="K46" s="850">
        <v>1503</v>
      </c>
    </row>
    <row r="47" spans="1:11" ht="14.4" customHeight="1" x14ac:dyDescent="0.3">
      <c r="A47" s="831" t="s">
        <v>565</v>
      </c>
      <c r="B47" s="832" t="s">
        <v>566</v>
      </c>
      <c r="C47" s="835" t="s">
        <v>578</v>
      </c>
      <c r="D47" s="863" t="s">
        <v>579</v>
      </c>
      <c r="E47" s="835" t="s">
        <v>1779</v>
      </c>
      <c r="F47" s="863" t="s">
        <v>1780</v>
      </c>
      <c r="G47" s="835" t="s">
        <v>1819</v>
      </c>
      <c r="H47" s="835" t="s">
        <v>1820</v>
      </c>
      <c r="I47" s="849">
        <v>0.67000001668930054</v>
      </c>
      <c r="J47" s="849">
        <v>1600</v>
      </c>
      <c r="K47" s="850">
        <v>1072</v>
      </c>
    </row>
    <row r="48" spans="1:11" ht="14.4" customHeight="1" x14ac:dyDescent="0.3">
      <c r="A48" s="831" t="s">
        <v>565</v>
      </c>
      <c r="B48" s="832" t="s">
        <v>566</v>
      </c>
      <c r="C48" s="835" t="s">
        <v>578</v>
      </c>
      <c r="D48" s="863" t="s">
        <v>579</v>
      </c>
      <c r="E48" s="835" t="s">
        <v>1779</v>
      </c>
      <c r="F48" s="863" t="s">
        <v>1780</v>
      </c>
      <c r="G48" s="835" t="s">
        <v>1821</v>
      </c>
      <c r="H48" s="835" t="s">
        <v>1822</v>
      </c>
      <c r="I48" s="849">
        <v>2.75</v>
      </c>
      <c r="J48" s="849">
        <v>800</v>
      </c>
      <c r="K48" s="850">
        <v>2200</v>
      </c>
    </row>
    <row r="49" spans="1:11" ht="14.4" customHeight="1" x14ac:dyDescent="0.3">
      <c r="A49" s="831" t="s">
        <v>565</v>
      </c>
      <c r="B49" s="832" t="s">
        <v>566</v>
      </c>
      <c r="C49" s="835" t="s">
        <v>578</v>
      </c>
      <c r="D49" s="863" t="s">
        <v>579</v>
      </c>
      <c r="E49" s="835" t="s">
        <v>1779</v>
      </c>
      <c r="F49" s="863" t="s">
        <v>1780</v>
      </c>
      <c r="G49" s="835" t="s">
        <v>1823</v>
      </c>
      <c r="H49" s="835" t="s">
        <v>1824</v>
      </c>
      <c r="I49" s="849">
        <v>5.1999998092651367</v>
      </c>
      <c r="J49" s="849">
        <v>30</v>
      </c>
      <c r="K49" s="850">
        <v>156</v>
      </c>
    </row>
    <row r="50" spans="1:11" ht="14.4" customHeight="1" x14ac:dyDescent="0.3">
      <c r="A50" s="831" t="s">
        <v>565</v>
      </c>
      <c r="B50" s="832" t="s">
        <v>566</v>
      </c>
      <c r="C50" s="835" t="s">
        <v>578</v>
      </c>
      <c r="D50" s="863" t="s">
        <v>579</v>
      </c>
      <c r="E50" s="835" t="s">
        <v>1779</v>
      </c>
      <c r="F50" s="863" t="s">
        <v>1780</v>
      </c>
      <c r="G50" s="835" t="s">
        <v>1825</v>
      </c>
      <c r="H50" s="835" t="s">
        <v>1826</v>
      </c>
      <c r="I50" s="849">
        <v>35.090000152587891</v>
      </c>
      <c r="J50" s="849">
        <v>3</v>
      </c>
      <c r="K50" s="850">
        <v>105.26999664306641</v>
      </c>
    </row>
    <row r="51" spans="1:11" ht="14.4" customHeight="1" x14ac:dyDescent="0.3">
      <c r="A51" s="831" t="s">
        <v>565</v>
      </c>
      <c r="B51" s="832" t="s">
        <v>566</v>
      </c>
      <c r="C51" s="835" t="s">
        <v>578</v>
      </c>
      <c r="D51" s="863" t="s">
        <v>579</v>
      </c>
      <c r="E51" s="835" t="s">
        <v>1779</v>
      </c>
      <c r="F51" s="863" t="s">
        <v>1780</v>
      </c>
      <c r="G51" s="835" t="s">
        <v>1827</v>
      </c>
      <c r="H51" s="835" t="s">
        <v>1828</v>
      </c>
      <c r="I51" s="849">
        <v>1.0299999713897705</v>
      </c>
      <c r="J51" s="849">
        <v>75</v>
      </c>
      <c r="K51" s="850">
        <v>77.25</v>
      </c>
    </row>
    <row r="52" spans="1:11" ht="14.4" customHeight="1" x14ac:dyDescent="0.3">
      <c r="A52" s="831" t="s">
        <v>565</v>
      </c>
      <c r="B52" s="832" t="s">
        <v>566</v>
      </c>
      <c r="C52" s="835" t="s">
        <v>578</v>
      </c>
      <c r="D52" s="863" t="s">
        <v>579</v>
      </c>
      <c r="E52" s="835" t="s">
        <v>1779</v>
      </c>
      <c r="F52" s="863" t="s">
        <v>1780</v>
      </c>
      <c r="G52" s="835" t="s">
        <v>1829</v>
      </c>
      <c r="H52" s="835" t="s">
        <v>1830</v>
      </c>
      <c r="I52" s="849">
        <v>0.47499999403953552</v>
      </c>
      <c r="J52" s="849">
        <v>800</v>
      </c>
      <c r="K52" s="850">
        <v>380</v>
      </c>
    </row>
    <row r="53" spans="1:11" ht="14.4" customHeight="1" x14ac:dyDescent="0.3">
      <c r="A53" s="831" t="s">
        <v>565</v>
      </c>
      <c r="B53" s="832" t="s">
        <v>566</v>
      </c>
      <c r="C53" s="835" t="s">
        <v>578</v>
      </c>
      <c r="D53" s="863" t="s">
        <v>579</v>
      </c>
      <c r="E53" s="835" t="s">
        <v>1779</v>
      </c>
      <c r="F53" s="863" t="s">
        <v>1780</v>
      </c>
      <c r="G53" s="835" t="s">
        <v>1831</v>
      </c>
      <c r="H53" s="835" t="s">
        <v>1832</v>
      </c>
      <c r="I53" s="849">
        <v>1.9900000095367432</v>
      </c>
      <c r="J53" s="849">
        <v>100</v>
      </c>
      <c r="K53" s="850">
        <v>199</v>
      </c>
    </row>
    <row r="54" spans="1:11" ht="14.4" customHeight="1" x14ac:dyDescent="0.3">
      <c r="A54" s="831" t="s">
        <v>565</v>
      </c>
      <c r="B54" s="832" t="s">
        <v>566</v>
      </c>
      <c r="C54" s="835" t="s">
        <v>578</v>
      </c>
      <c r="D54" s="863" t="s">
        <v>579</v>
      </c>
      <c r="E54" s="835" t="s">
        <v>1779</v>
      </c>
      <c r="F54" s="863" t="s">
        <v>1780</v>
      </c>
      <c r="G54" s="835" t="s">
        <v>1833</v>
      </c>
      <c r="H54" s="835" t="s">
        <v>1834</v>
      </c>
      <c r="I54" s="849">
        <v>3.0699999332427979</v>
      </c>
      <c r="J54" s="849">
        <v>50</v>
      </c>
      <c r="K54" s="850">
        <v>153.5</v>
      </c>
    </row>
    <row r="55" spans="1:11" ht="14.4" customHeight="1" x14ac:dyDescent="0.3">
      <c r="A55" s="831" t="s">
        <v>565</v>
      </c>
      <c r="B55" s="832" t="s">
        <v>566</v>
      </c>
      <c r="C55" s="835" t="s">
        <v>578</v>
      </c>
      <c r="D55" s="863" t="s">
        <v>579</v>
      </c>
      <c r="E55" s="835" t="s">
        <v>1779</v>
      </c>
      <c r="F55" s="863" t="s">
        <v>1780</v>
      </c>
      <c r="G55" s="835" t="s">
        <v>1835</v>
      </c>
      <c r="H55" s="835" t="s">
        <v>1836</v>
      </c>
      <c r="I55" s="849">
        <v>3.0999999046325684</v>
      </c>
      <c r="J55" s="849">
        <v>50</v>
      </c>
      <c r="K55" s="850">
        <v>155</v>
      </c>
    </row>
    <row r="56" spans="1:11" ht="14.4" customHeight="1" x14ac:dyDescent="0.3">
      <c r="A56" s="831" t="s">
        <v>565</v>
      </c>
      <c r="B56" s="832" t="s">
        <v>566</v>
      </c>
      <c r="C56" s="835" t="s">
        <v>578</v>
      </c>
      <c r="D56" s="863" t="s">
        <v>579</v>
      </c>
      <c r="E56" s="835" t="s">
        <v>1779</v>
      </c>
      <c r="F56" s="863" t="s">
        <v>1780</v>
      </c>
      <c r="G56" s="835" t="s">
        <v>1837</v>
      </c>
      <c r="H56" s="835" t="s">
        <v>1838</v>
      </c>
      <c r="I56" s="849">
        <v>2.1650000810623169</v>
      </c>
      <c r="J56" s="849">
        <v>70</v>
      </c>
      <c r="K56" s="850">
        <v>151.40000152587891</v>
      </c>
    </row>
    <row r="57" spans="1:11" ht="14.4" customHeight="1" x14ac:dyDescent="0.3">
      <c r="A57" s="831" t="s">
        <v>565</v>
      </c>
      <c r="B57" s="832" t="s">
        <v>566</v>
      </c>
      <c r="C57" s="835" t="s">
        <v>578</v>
      </c>
      <c r="D57" s="863" t="s">
        <v>579</v>
      </c>
      <c r="E57" s="835" t="s">
        <v>1779</v>
      </c>
      <c r="F57" s="863" t="s">
        <v>1780</v>
      </c>
      <c r="G57" s="835" t="s">
        <v>1839</v>
      </c>
      <c r="H57" s="835" t="s">
        <v>1840</v>
      </c>
      <c r="I57" s="849">
        <v>5.3400001525878906</v>
      </c>
      <c r="J57" s="849">
        <v>50</v>
      </c>
      <c r="K57" s="850">
        <v>267</v>
      </c>
    </row>
    <row r="58" spans="1:11" ht="14.4" customHeight="1" x14ac:dyDescent="0.3">
      <c r="A58" s="831" t="s">
        <v>565</v>
      </c>
      <c r="B58" s="832" t="s">
        <v>566</v>
      </c>
      <c r="C58" s="835" t="s">
        <v>578</v>
      </c>
      <c r="D58" s="863" t="s">
        <v>579</v>
      </c>
      <c r="E58" s="835" t="s">
        <v>1779</v>
      </c>
      <c r="F58" s="863" t="s">
        <v>1780</v>
      </c>
      <c r="G58" s="835" t="s">
        <v>1841</v>
      </c>
      <c r="H58" s="835" t="s">
        <v>1842</v>
      </c>
      <c r="I58" s="849">
        <v>21.239999771118164</v>
      </c>
      <c r="J58" s="849">
        <v>10</v>
      </c>
      <c r="K58" s="850">
        <v>212.39999389648437</v>
      </c>
    </row>
    <row r="59" spans="1:11" ht="14.4" customHeight="1" x14ac:dyDescent="0.3">
      <c r="A59" s="831" t="s">
        <v>565</v>
      </c>
      <c r="B59" s="832" t="s">
        <v>566</v>
      </c>
      <c r="C59" s="835" t="s">
        <v>578</v>
      </c>
      <c r="D59" s="863" t="s">
        <v>579</v>
      </c>
      <c r="E59" s="835" t="s">
        <v>1843</v>
      </c>
      <c r="F59" s="863" t="s">
        <v>1844</v>
      </c>
      <c r="G59" s="835" t="s">
        <v>1845</v>
      </c>
      <c r="H59" s="835" t="s">
        <v>1846</v>
      </c>
      <c r="I59" s="849">
        <v>10.163333257039389</v>
      </c>
      <c r="J59" s="849">
        <v>800</v>
      </c>
      <c r="K59" s="850">
        <v>8128.9000854492187</v>
      </c>
    </row>
    <row r="60" spans="1:11" ht="14.4" customHeight="1" x14ac:dyDescent="0.3">
      <c r="A60" s="831" t="s">
        <v>565</v>
      </c>
      <c r="B60" s="832" t="s">
        <v>566</v>
      </c>
      <c r="C60" s="835" t="s">
        <v>578</v>
      </c>
      <c r="D60" s="863" t="s">
        <v>579</v>
      </c>
      <c r="E60" s="835" t="s">
        <v>1843</v>
      </c>
      <c r="F60" s="863" t="s">
        <v>1844</v>
      </c>
      <c r="G60" s="835" t="s">
        <v>1847</v>
      </c>
      <c r="H60" s="835" t="s">
        <v>1848</v>
      </c>
      <c r="I60" s="849">
        <v>7.0100002288818359</v>
      </c>
      <c r="J60" s="849">
        <v>30</v>
      </c>
      <c r="K60" s="850">
        <v>210.30000305175781</v>
      </c>
    </row>
    <row r="61" spans="1:11" ht="14.4" customHeight="1" x14ac:dyDescent="0.3">
      <c r="A61" s="831" t="s">
        <v>565</v>
      </c>
      <c r="B61" s="832" t="s">
        <v>566</v>
      </c>
      <c r="C61" s="835" t="s">
        <v>578</v>
      </c>
      <c r="D61" s="863" t="s">
        <v>579</v>
      </c>
      <c r="E61" s="835" t="s">
        <v>1849</v>
      </c>
      <c r="F61" s="863" t="s">
        <v>1850</v>
      </c>
      <c r="G61" s="835" t="s">
        <v>1851</v>
      </c>
      <c r="H61" s="835" t="s">
        <v>1852</v>
      </c>
      <c r="I61" s="849">
        <v>0.47999998927116394</v>
      </c>
      <c r="J61" s="849">
        <v>1100</v>
      </c>
      <c r="K61" s="850">
        <v>528</v>
      </c>
    </row>
    <row r="62" spans="1:11" ht="14.4" customHeight="1" x14ac:dyDescent="0.3">
      <c r="A62" s="831" t="s">
        <v>565</v>
      </c>
      <c r="B62" s="832" t="s">
        <v>566</v>
      </c>
      <c r="C62" s="835" t="s">
        <v>578</v>
      </c>
      <c r="D62" s="863" t="s">
        <v>579</v>
      </c>
      <c r="E62" s="835" t="s">
        <v>1849</v>
      </c>
      <c r="F62" s="863" t="s">
        <v>1850</v>
      </c>
      <c r="G62" s="835" t="s">
        <v>1853</v>
      </c>
      <c r="H62" s="835" t="s">
        <v>1854</v>
      </c>
      <c r="I62" s="849">
        <v>0.30000001192092896</v>
      </c>
      <c r="J62" s="849">
        <v>200</v>
      </c>
      <c r="K62" s="850">
        <v>60</v>
      </c>
    </row>
    <row r="63" spans="1:11" ht="14.4" customHeight="1" x14ac:dyDescent="0.3">
      <c r="A63" s="831" t="s">
        <v>565</v>
      </c>
      <c r="B63" s="832" t="s">
        <v>566</v>
      </c>
      <c r="C63" s="835" t="s">
        <v>578</v>
      </c>
      <c r="D63" s="863" t="s">
        <v>579</v>
      </c>
      <c r="E63" s="835" t="s">
        <v>1849</v>
      </c>
      <c r="F63" s="863" t="s">
        <v>1850</v>
      </c>
      <c r="G63" s="835" t="s">
        <v>1855</v>
      </c>
      <c r="H63" s="835" t="s">
        <v>1856</v>
      </c>
      <c r="I63" s="849">
        <v>0.30000001192092896</v>
      </c>
      <c r="J63" s="849">
        <v>200</v>
      </c>
      <c r="K63" s="850">
        <v>60</v>
      </c>
    </row>
    <row r="64" spans="1:11" ht="14.4" customHeight="1" x14ac:dyDescent="0.3">
      <c r="A64" s="831" t="s">
        <v>565</v>
      </c>
      <c r="B64" s="832" t="s">
        <v>566</v>
      </c>
      <c r="C64" s="835" t="s">
        <v>578</v>
      </c>
      <c r="D64" s="863" t="s">
        <v>579</v>
      </c>
      <c r="E64" s="835" t="s">
        <v>1849</v>
      </c>
      <c r="F64" s="863" t="s">
        <v>1850</v>
      </c>
      <c r="G64" s="835" t="s">
        <v>1857</v>
      </c>
      <c r="H64" s="835" t="s">
        <v>1858</v>
      </c>
      <c r="I64" s="849">
        <v>0.54500001668930054</v>
      </c>
      <c r="J64" s="849">
        <v>1100</v>
      </c>
      <c r="K64" s="850">
        <v>599</v>
      </c>
    </row>
    <row r="65" spans="1:11" ht="14.4" customHeight="1" x14ac:dyDescent="0.3">
      <c r="A65" s="831" t="s">
        <v>565</v>
      </c>
      <c r="B65" s="832" t="s">
        <v>566</v>
      </c>
      <c r="C65" s="835" t="s">
        <v>578</v>
      </c>
      <c r="D65" s="863" t="s">
        <v>579</v>
      </c>
      <c r="E65" s="835" t="s">
        <v>1849</v>
      </c>
      <c r="F65" s="863" t="s">
        <v>1850</v>
      </c>
      <c r="G65" s="835" t="s">
        <v>1859</v>
      </c>
      <c r="H65" s="835" t="s">
        <v>1860</v>
      </c>
      <c r="I65" s="849">
        <v>1.7999999523162842</v>
      </c>
      <c r="J65" s="849">
        <v>100</v>
      </c>
      <c r="K65" s="850">
        <v>180</v>
      </c>
    </row>
    <row r="66" spans="1:11" ht="14.4" customHeight="1" x14ac:dyDescent="0.3">
      <c r="A66" s="831" t="s">
        <v>565</v>
      </c>
      <c r="B66" s="832" t="s">
        <v>566</v>
      </c>
      <c r="C66" s="835" t="s">
        <v>578</v>
      </c>
      <c r="D66" s="863" t="s">
        <v>579</v>
      </c>
      <c r="E66" s="835" t="s">
        <v>1861</v>
      </c>
      <c r="F66" s="863" t="s">
        <v>1862</v>
      </c>
      <c r="G66" s="835" t="s">
        <v>1863</v>
      </c>
      <c r="H66" s="835" t="s">
        <v>1864</v>
      </c>
      <c r="I66" s="849">
        <v>0.62999999523162842</v>
      </c>
      <c r="J66" s="849">
        <v>8200</v>
      </c>
      <c r="K66" s="850">
        <v>5166</v>
      </c>
    </row>
    <row r="67" spans="1:11" ht="14.4" customHeight="1" x14ac:dyDescent="0.3">
      <c r="A67" s="831" t="s">
        <v>565</v>
      </c>
      <c r="B67" s="832" t="s">
        <v>566</v>
      </c>
      <c r="C67" s="835" t="s">
        <v>578</v>
      </c>
      <c r="D67" s="863" t="s">
        <v>579</v>
      </c>
      <c r="E67" s="835" t="s">
        <v>1865</v>
      </c>
      <c r="F67" s="863" t="s">
        <v>1866</v>
      </c>
      <c r="G67" s="835" t="s">
        <v>1867</v>
      </c>
      <c r="H67" s="835" t="s">
        <v>1868</v>
      </c>
      <c r="I67" s="849">
        <v>267.79000854492187</v>
      </c>
      <c r="J67" s="849">
        <v>10</v>
      </c>
      <c r="K67" s="850">
        <v>2677.89990234375</v>
      </c>
    </row>
    <row r="68" spans="1:11" ht="14.4" customHeight="1" x14ac:dyDescent="0.3">
      <c r="A68" s="831" t="s">
        <v>565</v>
      </c>
      <c r="B68" s="832" t="s">
        <v>566</v>
      </c>
      <c r="C68" s="835" t="s">
        <v>583</v>
      </c>
      <c r="D68" s="863" t="s">
        <v>584</v>
      </c>
      <c r="E68" s="835" t="s">
        <v>1733</v>
      </c>
      <c r="F68" s="863" t="s">
        <v>1734</v>
      </c>
      <c r="G68" s="835" t="s">
        <v>1869</v>
      </c>
      <c r="H68" s="835" t="s">
        <v>1870</v>
      </c>
      <c r="I68" s="849">
        <v>209.30000305175781</v>
      </c>
      <c r="J68" s="849">
        <v>12</v>
      </c>
      <c r="K68" s="850">
        <v>2511.60009765625</v>
      </c>
    </row>
    <row r="69" spans="1:11" ht="14.4" customHeight="1" x14ac:dyDescent="0.3">
      <c r="A69" s="831" t="s">
        <v>565</v>
      </c>
      <c r="B69" s="832" t="s">
        <v>566</v>
      </c>
      <c r="C69" s="835" t="s">
        <v>583</v>
      </c>
      <c r="D69" s="863" t="s">
        <v>584</v>
      </c>
      <c r="E69" s="835" t="s">
        <v>1733</v>
      </c>
      <c r="F69" s="863" t="s">
        <v>1734</v>
      </c>
      <c r="G69" s="835" t="s">
        <v>1871</v>
      </c>
      <c r="H69" s="835" t="s">
        <v>1872</v>
      </c>
      <c r="I69" s="849">
        <v>0.97500002384185791</v>
      </c>
      <c r="J69" s="849">
        <v>1000</v>
      </c>
      <c r="K69" s="850">
        <v>975</v>
      </c>
    </row>
    <row r="70" spans="1:11" ht="14.4" customHeight="1" x14ac:dyDescent="0.3">
      <c r="A70" s="831" t="s">
        <v>565</v>
      </c>
      <c r="B70" s="832" t="s">
        <v>566</v>
      </c>
      <c r="C70" s="835" t="s">
        <v>583</v>
      </c>
      <c r="D70" s="863" t="s">
        <v>584</v>
      </c>
      <c r="E70" s="835" t="s">
        <v>1733</v>
      </c>
      <c r="F70" s="863" t="s">
        <v>1734</v>
      </c>
      <c r="G70" s="835" t="s">
        <v>1873</v>
      </c>
      <c r="H70" s="835" t="s">
        <v>1874</v>
      </c>
      <c r="I70" s="849">
        <v>1.4950000047683716</v>
      </c>
      <c r="J70" s="849">
        <v>1000</v>
      </c>
      <c r="K70" s="850">
        <v>1495</v>
      </c>
    </row>
    <row r="71" spans="1:11" ht="14.4" customHeight="1" x14ac:dyDescent="0.3">
      <c r="A71" s="831" t="s">
        <v>565</v>
      </c>
      <c r="B71" s="832" t="s">
        <v>566</v>
      </c>
      <c r="C71" s="835" t="s">
        <v>583</v>
      </c>
      <c r="D71" s="863" t="s">
        <v>584</v>
      </c>
      <c r="E71" s="835" t="s">
        <v>1733</v>
      </c>
      <c r="F71" s="863" t="s">
        <v>1734</v>
      </c>
      <c r="G71" s="835" t="s">
        <v>1875</v>
      </c>
      <c r="H71" s="835" t="s">
        <v>1876</v>
      </c>
      <c r="I71" s="849">
        <v>0.58499997854232788</v>
      </c>
      <c r="J71" s="849">
        <v>1000</v>
      </c>
      <c r="K71" s="850">
        <v>585</v>
      </c>
    </row>
    <row r="72" spans="1:11" ht="14.4" customHeight="1" x14ac:dyDescent="0.3">
      <c r="A72" s="831" t="s">
        <v>565</v>
      </c>
      <c r="B72" s="832" t="s">
        <v>566</v>
      </c>
      <c r="C72" s="835" t="s">
        <v>583</v>
      </c>
      <c r="D72" s="863" t="s">
        <v>584</v>
      </c>
      <c r="E72" s="835" t="s">
        <v>1733</v>
      </c>
      <c r="F72" s="863" t="s">
        <v>1734</v>
      </c>
      <c r="G72" s="835" t="s">
        <v>1741</v>
      </c>
      <c r="H72" s="835" t="s">
        <v>1742</v>
      </c>
      <c r="I72" s="849">
        <v>0.87999999523162842</v>
      </c>
      <c r="J72" s="849">
        <v>300</v>
      </c>
      <c r="K72" s="850">
        <v>264</v>
      </c>
    </row>
    <row r="73" spans="1:11" ht="14.4" customHeight="1" x14ac:dyDescent="0.3">
      <c r="A73" s="831" t="s">
        <v>565</v>
      </c>
      <c r="B73" s="832" t="s">
        <v>566</v>
      </c>
      <c r="C73" s="835" t="s">
        <v>583</v>
      </c>
      <c r="D73" s="863" t="s">
        <v>584</v>
      </c>
      <c r="E73" s="835" t="s">
        <v>1733</v>
      </c>
      <c r="F73" s="863" t="s">
        <v>1734</v>
      </c>
      <c r="G73" s="835" t="s">
        <v>1745</v>
      </c>
      <c r="H73" s="835" t="s">
        <v>1746</v>
      </c>
      <c r="I73" s="849">
        <v>1.1699999570846558</v>
      </c>
      <c r="J73" s="849">
        <v>300</v>
      </c>
      <c r="K73" s="850">
        <v>351</v>
      </c>
    </row>
    <row r="74" spans="1:11" ht="14.4" customHeight="1" x14ac:dyDescent="0.3">
      <c r="A74" s="831" t="s">
        <v>565</v>
      </c>
      <c r="B74" s="832" t="s">
        <v>566</v>
      </c>
      <c r="C74" s="835" t="s">
        <v>583</v>
      </c>
      <c r="D74" s="863" t="s">
        <v>584</v>
      </c>
      <c r="E74" s="835" t="s">
        <v>1733</v>
      </c>
      <c r="F74" s="863" t="s">
        <v>1734</v>
      </c>
      <c r="G74" s="835" t="s">
        <v>1877</v>
      </c>
      <c r="H74" s="835" t="s">
        <v>1878</v>
      </c>
      <c r="I74" s="849">
        <v>22.149999618530273</v>
      </c>
      <c r="J74" s="849">
        <v>50</v>
      </c>
      <c r="K74" s="850">
        <v>1107.5</v>
      </c>
    </row>
    <row r="75" spans="1:11" ht="14.4" customHeight="1" x14ac:dyDescent="0.3">
      <c r="A75" s="831" t="s">
        <v>565</v>
      </c>
      <c r="B75" s="832" t="s">
        <v>566</v>
      </c>
      <c r="C75" s="835" t="s">
        <v>583</v>
      </c>
      <c r="D75" s="863" t="s">
        <v>584</v>
      </c>
      <c r="E75" s="835" t="s">
        <v>1733</v>
      </c>
      <c r="F75" s="863" t="s">
        <v>1734</v>
      </c>
      <c r="G75" s="835" t="s">
        <v>1879</v>
      </c>
      <c r="H75" s="835" t="s">
        <v>1880</v>
      </c>
      <c r="I75" s="849">
        <v>30.180000305175781</v>
      </c>
      <c r="J75" s="849">
        <v>25</v>
      </c>
      <c r="K75" s="850">
        <v>754.5</v>
      </c>
    </row>
    <row r="76" spans="1:11" ht="14.4" customHeight="1" x14ac:dyDescent="0.3">
      <c r="A76" s="831" t="s">
        <v>565</v>
      </c>
      <c r="B76" s="832" t="s">
        <v>566</v>
      </c>
      <c r="C76" s="835" t="s">
        <v>583</v>
      </c>
      <c r="D76" s="863" t="s">
        <v>584</v>
      </c>
      <c r="E76" s="835" t="s">
        <v>1733</v>
      </c>
      <c r="F76" s="863" t="s">
        <v>1734</v>
      </c>
      <c r="G76" s="835" t="s">
        <v>1755</v>
      </c>
      <c r="H76" s="835" t="s">
        <v>1756</v>
      </c>
      <c r="I76" s="849">
        <v>0.86000001430511475</v>
      </c>
      <c r="J76" s="849">
        <v>200</v>
      </c>
      <c r="K76" s="850">
        <v>172</v>
      </c>
    </row>
    <row r="77" spans="1:11" ht="14.4" customHeight="1" x14ac:dyDescent="0.3">
      <c r="A77" s="831" t="s">
        <v>565</v>
      </c>
      <c r="B77" s="832" t="s">
        <v>566</v>
      </c>
      <c r="C77" s="835" t="s">
        <v>583</v>
      </c>
      <c r="D77" s="863" t="s">
        <v>584</v>
      </c>
      <c r="E77" s="835" t="s">
        <v>1733</v>
      </c>
      <c r="F77" s="863" t="s">
        <v>1734</v>
      </c>
      <c r="G77" s="835" t="s">
        <v>1757</v>
      </c>
      <c r="H77" s="835" t="s">
        <v>1758</v>
      </c>
      <c r="I77" s="849">
        <v>1.5199999809265137</v>
      </c>
      <c r="J77" s="849">
        <v>100</v>
      </c>
      <c r="K77" s="850">
        <v>152</v>
      </c>
    </row>
    <row r="78" spans="1:11" ht="14.4" customHeight="1" x14ac:dyDescent="0.3">
      <c r="A78" s="831" t="s">
        <v>565</v>
      </c>
      <c r="B78" s="832" t="s">
        <v>566</v>
      </c>
      <c r="C78" s="835" t="s">
        <v>583</v>
      </c>
      <c r="D78" s="863" t="s">
        <v>584</v>
      </c>
      <c r="E78" s="835" t="s">
        <v>1733</v>
      </c>
      <c r="F78" s="863" t="s">
        <v>1734</v>
      </c>
      <c r="G78" s="835" t="s">
        <v>1763</v>
      </c>
      <c r="H78" s="835" t="s">
        <v>1764</v>
      </c>
      <c r="I78" s="849">
        <v>8.3900003433227539</v>
      </c>
      <c r="J78" s="849">
        <v>12</v>
      </c>
      <c r="K78" s="850">
        <v>100.68000030517578</v>
      </c>
    </row>
    <row r="79" spans="1:11" ht="14.4" customHeight="1" x14ac:dyDescent="0.3">
      <c r="A79" s="831" t="s">
        <v>565</v>
      </c>
      <c r="B79" s="832" t="s">
        <v>566</v>
      </c>
      <c r="C79" s="835" t="s">
        <v>583</v>
      </c>
      <c r="D79" s="863" t="s">
        <v>584</v>
      </c>
      <c r="E79" s="835" t="s">
        <v>1733</v>
      </c>
      <c r="F79" s="863" t="s">
        <v>1734</v>
      </c>
      <c r="G79" s="835" t="s">
        <v>1881</v>
      </c>
      <c r="H79" s="835" t="s">
        <v>1882</v>
      </c>
      <c r="I79" s="849">
        <v>10.520000457763672</v>
      </c>
      <c r="J79" s="849">
        <v>10</v>
      </c>
      <c r="K79" s="850">
        <v>105.19999694824219</v>
      </c>
    </row>
    <row r="80" spans="1:11" ht="14.4" customHeight="1" x14ac:dyDescent="0.3">
      <c r="A80" s="831" t="s">
        <v>565</v>
      </c>
      <c r="B80" s="832" t="s">
        <v>566</v>
      </c>
      <c r="C80" s="835" t="s">
        <v>583</v>
      </c>
      <c r="D80" s="863" t="s">
        <v>584</v>
      </c>
      <c r="E80" s="835" t="s">
        <v>1733</v>
      </c>
      <c r="F80" s="863" t="s">
        <v>1734</v>
      </c>
      <c r="G80" s="835" t="s">
        <v>1883</v>
      </c>
      <c r="H80" s="835" t="s">
        <v>1884</v>
      </c>
      <c r="I80" s="849">
        <v>13.220000267028809</v>
      </c>
      <c r="J80" s="849">
        <v>10</v>
      </c>
      <c r="K80" s="850">
        <v>132.19999694824219</v>
      </c>
    </row>
    <row r="81" spans="1:11" ht="14.4" customHeight="1" x14ac:dyDescent="0.3">
      <c r="A81" s="831" t="s">
        <v>565</v>
      </c>
      <c r="B81" s="832" t="s">
        <v>566</v>
      </c>
      <c r="C81" s="835" t="s">
        <v>583</v>
      </c>
      <c r="D81" s="863" t="s">
        <v>584</v>
      </c>
      <c r="E81" s="835" t="s">
        <v>1733</v>
      </c>
      <c r="F81" s="863" t="s">
        <v>1734</v>
      </c>
      <c r="G81" s="835" t="s">
        <v>1885</v>
      </c>
      <c r="H81" s="835" t="s">
        <v>1886</v>
      </c>
      <c r="I81" s="849">
        <v>2.5099999904632568</v>
      </c>
      <c r="J81" s="849">
        <v>200</v>
      </c>
      <c r="K81" s="850">
        <v>502</v>
      </c>
    </row>
    <row r="82" spans="1:11" ht="14.4" customHeight="1" x14ac:dyDescent="0.3">
      <c r="A82" s="831" t="s">
        <v>565</v>
      </c>
      <c r="B82" s="832" t="s">
        <v>566</v>
      </c>
      <c r="C82" s="835" t="s">
        <v>583</v>
      </c>
      <c r="D82" s="863" t="s">
        <v>584</v>
      </c>
      <c r="E82" s="835" t="s">
        <v>1733</v>
      </c>
      <c r="F82" s="863" t="s">
        <v>1734</v>
      </c>
      <c r="G82" s="835" t="s">
        <v>1887</v>
      </c>
      <c r="H82" s="835" t="s">
        <v>1888</v>
      </c>
      <c r="I82" s="849">
        <v>3.2649999856948853</v>
      </c>
      <c r="J82" s="849">
        <v>300</v>
      </c>
      <c r="K82" s="850">
        <v>979</v>
      </c>
    </row>
    <row r="83" spans="1:11" ht="14.4" customHeight="1" x14ac:dyDescent="0.3">
      <c r="A83" s="831" t="s">
        <v>565</v>
      </c>
      <c r="B83" s="832" t="s">
        <v>566</v>
      </c>
      <c r="C83" s="835" t="s">
        <v>583</v>
      </c>
      <c r="D83" s="863" t="s">
        <v>584</v>
      </c>
      <c r="E83" s="835" t="s">
        <v>1733</v>
      </c>
      <c r="F83" s="863" t="s">
        <v>1734</v>
      </c>
      <c r="G83" s="835" t="s">
        <v>1765</v>
      </c>
      <c r="H83" s="835" t="s">
        <v>1766</v>
      </c>
      <c r="I83" s="849">
        <v>3.9700000286102295</v>
      </c>
      <c r="J83" s="849">
        <v>300</v>
      </c>
      <c r="K83" s="850">
        <v>1191</v>
      </c>
    </row>
    <row r="84" spans="1:11" ht="14.4" customHeight="1" x14ac:dyDescent="0.3">
      <c r="A84" s="831" t="s">
        <v>565</v>
      </c>
      <c r="B84" s="832" t="s">
        <v>566</v>
      </c>
      <c r="C84" s="835" t="s">
        <v>583</v>
      </c>
      <c r="D84" s="863" t="s">
        <v>584</v>
      </c>
      <c r="E84" s="835" t="s">
        <v>1733</v>
      </c>
      <c r="F84" s="863" t="s">
        <v>1734</v>
      </c>
      <c r="G84" s="835" t="s">
        <v>1767</v>
      </c>
      <c r="H84" s="835" t="s">
        <v>1768</v>
      </c>
      <c r="I84" s="849">
        <v>4.4800000190734863</v>
      </c>
      <c r="J84" s="849">
        <v>300</v>
      </c>
      <c r="K84" s="850">
        <v>1344</v>
      </c>
    </row>
    <row r="85" spans="1:11" ht="14.4" customHeight="1" x14ac:dyDescent="0.3">
      <c r="A85" s="831" t="s">
        <v>565</v>
      </c>
      <c r="B85" s="832" t="s">
        <v>566</v>
      </c>
      <c r="C85" s="835" t="s">
        <v>583</v>
      </c>
      <c r="D85" s="863" t="s">
        <v>584</v>
      </c>
      <c r="E85" s="835" t="s">
        <v>1733</v>
      </c>
      <c r="F85" s="863" t="s">
        <v>1734</v>
      </c>
      <c r="G85" s="835" t="s">
        <v>1889</v>
      </c>
      <c r="H85" s="835" t="s">
        <v>1890</v>
      </c>
      <c r="I85" s="849">
        <v>12.619999885559082</v>
      </c>
      <c r="J85" s="849">
        <v>120</v>
      </c>
      <c r="K85" s="850">
        <v>1514.56005859375</v>
      </c>
    </row>
    <row r="86" spans="1:11" ht="14.4" customHeight="1" x14ac:dyDescent="0.3">
      <c r="A86" s="831" t="s">
        <v>565</v>
      </c>
      <c r="B86" s="832" t="s">
        <v>566</v>
      </c>
      <c r="C86" s="835" t="s">
        <v>583</v>
      </c>
      <c r="D86" s="863" t="s">
        <v>584</v>
      </c>
      <c r="E86" s="835" t="s">
        <v>1733</v>
      </c>
      <c r="F86" s="863" t="s">
        <v>1734</v>
      </c>
      <c r="G86" s="835" t="s">
        <v>1891</v>
      </c>
      <c r="H86" s="835" t="s">
        <v>1892</v>
      </c>
      <c r="I86" s="849">
        <v>16.389999389648437</v>
      </c>
      <c r="J86" s="849">
        <v>160</v>
      </c>
      <c r="K86" s="850">
        <v>2622</v>
      </c>
    </row>
    <row r="87" spans="1:11" ht="14.4" customHeight="1" x14ac:dyDescent="0.3">
      <c r="A87" s="831" t="s">
        <v>565</v>
      </c>
      <c r="B87" s="832" t="s">
        <v>566</v>
      </c>
      <c r="C87" s="835" t="s">
        <v>583</v>
      </c>
      <c r="D87" s="863" t="s">
        <v>584</v>
      </c>
      <c r="E87" s="835" t="s">
        <v>1733</v>
      </c>
      <c r="F87" s="863" t="s">
        <v>1734</v>
      </c>
      <c r="G87" s="835" t="s">
        <v>1893</v>
      </c>
      <c r="H87" s="835" t="s">
        <v>1894</v>
      </c>
      <c r="I87" s="849">
        <v>105.44999694824219</v>
      </c>
      <c r="J87" s="849">
        <v>1</v>
      </c>
      <c r="K87" s="850">
        <v>105.44999694824219</v>
      </c>
    </row>
    <row r="88" spans="1:11" ht="14.4" customHeight="1" x14ac:dyDescent="0.3">
      <c r="A88" s="831" t="s">
        <v>565</v>
      </c>
      <c r="B88" s="832" t="s">
        <v>566</v>
      </c>
      <c r="C88" s="835" t="s">
        <v>583</v>
      </c>
      <c r="D88" s="863" t="s">
        <v>584</v>
      </c>
      <c r="E88" s="835" t="s">
        <v>1733</v>
      </c>
      <c r="F88" s="863" t="s">
        <v>1734</v>
      </c>
      <c r="G88" s="835" t="s">
        <v>1895</v>
      </c>
      <c r="H88" s="835" t="s">
        <v>1896</v>
      </c>
      <c r="I88" s="849">
        <v>9.7299995422363281</v>
      </c>
      <c r="J88" s="849">
        <v>240</v>
      </c>
      <c r="K88" s="850">
        <v>2334.9599609375</v>
      </c>
    </row>
    <row r="89" spans="1:11" ht="14.4" customHeight="1" x14ac:dyDescent="0.3">
      <c r="A89" s="831" t="s">
        <v>565</v>
      </c>
      <c r="B89" s="832" t="s">
        <v>566</v>
      </c>
      <c r="C89" s="835" t="s">
        <v>583</v>
      </c>
      <c r="D89" s="863" t="s">
        <v>584</v>
      </c>
      <c r="E89" s="835" t="s">
        <v>1733</v>
      </c>
      <c r="F89" s="863" t="s">
        <v>1734</v>
      </c>
      <c r="G89" s="835" t="s">
        <v>1897</v>
      </c>
      <c r="H89" s="835" t="s">
        <v>1898</v>
      </c>
      <c r="I89" s="849">
        <v>11.260000228881836</v>
      </c>
      <c r="J89" s="849">
        <v>240</v>
      </c>
      <c r="K89" s="850">
        <v>2702.39990234375</v>
      </c>
    </row>
    <row r="90" spans="1:11" ht="14.4" customHeight="1" x14ac:dyDescent="0.3">
      <c r="A90" s="831" t="s">
        <v>565</v>
      </c>
      <c r="B90" s="832" t="s">
        <v>566</v>
      </c>
      <c r="C90" s="835" t="s">
        <v>583</v>
      </c>
      <c r="D90" s="863" t="s">
        <v>584</v>
      </c>
      <c r="E90" s="835" t="s">
        <v>1733</v>
      </c>
      <c r="F90" s="863" t="s">
        <v>1734</v>
      </c>
      <c r="G90" s="835" t="s">
        <v>1899</v>
      </c>
      <c r="H90" s="835" t="s">
        <v>1900</v>
      </c>
      <c r="I90" s="849">
        <v>7.130000114440918</v>
      </c>
      <c r="J90" s="849">
        <v>56</v>
      </c>
      <c r="K90" s="850">
        <v>399.1099853515625</v>
      </c>
    </row>
    <row r="91" spans="1:11" ht="14.4" customHeight="1" x14ac:dyDescent="0.3">
      <c r="A91" s="831" t="s">
        <v>565</v>
      </c>
      <c r="B91" s="832" t="s">
        <v>566</v>
      </c>
      <c r="C91" s="835" t="s">
        <v>583</v>
      </c>
      <c r="D91" s="863" t="s">
        <v>584</v>
      </c>
      <c r="E91" s="835" t="s">
        <v>1733</v>
      </c>
      <c r="F91" s="863" t="s">
        <v>1734</v>
      </c>
      <c r="G91" s="835" t="s">
        <v>1901</v>
      </c>
      <c r="H91" s="835" t="s">
        <v>1902</v>
      </c>
      <c r="I91" s="849">
        <v>11.310000419616699</v>
      </c>
      <c r="J91" s="849">
        <v>90</v>
      </c>
      <c r="K91" s="850">
        <v>1018.1999816894531</v>
      </c>
    </row>
    <row r="92" spans="1:11" ht="14.4" customHeight="1" x14ac:dyDescent="0.3">
      <c r="A92" s="831" t="s">
        <v>565</v>
      </c>
      <c r="B92" s="832" t="s">
        <v>566</v>
      </c>
      <c r="C92" s="835" t="s">
        <v>583</v>
      </c>
      <c r="D92" s="863" t="s">
        <v>584</v>
      </c>
      <c r="E92" s="835" t="s">
        <v>1733</v>
      </c>
      <c r="F92" s="863" t="s">
        <v>1734</v>
      </c>
      <c r="G92" s="835" t="s">
        <v>1903</v>
      </c>
      <c r="H92" s="835" t="s">
        <v>1904</v>
      </c>
      <c r="I92" s="849">
        <v>13.869999885559082</v>
      </c>
      <c r="J92" s="849">
        <v>96</v>
      </c>
      <c r="K92" s="850">
        <v>1331.6400146484375</v>
      </c>
    </row>
    <row r="93" spans="1:11" ht="14.4" customHeight="1" x14ac:dyDescent="0.3">
      <c r="A93" s="831" t="s">
        <v>565</v>
      </c>
      <c r="B93" s="832" t="s">
        <v>566</v>
      </c>
      <c r="C93" s="835" t="s">
        <v>583</v>
      </c>
      <c r="D93" s="863" t="s">
        <v>584</v>
      </c>
      <c r="E93" s="835" t="s">
        <v>1733</v>
      </c>
      <c r="F93" s="863" t="s">
        <v>1734</v>
      </c>
      <c r="G93" s="835" t="s">
        <v>1905</v>
      </c>
      <c r="H93" s="835" t="s">
        <v>1906</v>
      </c>
      <c r="I93" s="849">
        <v>15.489999771118164</v>
      </c>
      <c r="J93" s="849">
        <v>160</v>
      </c>
      <c r="K93" s="850">
        <v>2478.2000122070312</v>
      </c>
    </row>
    <row r="94" spans="1:11" ht="14.4" customHeight="1" x14ac:dyDescent="0.3">
      <c r="A94" s="831" t="s">
        <v>565</v>
      </c>
      <c r="B94" s="832" t="s">
        <v>566</v>
      </c>
      <c r="C94" s="835" t="s">
        <v>583</v>
      </c>
      <c r="D94" s="863" t="s">
        <v>584</v>
      </c>
      <c r="E94" s="835" t="s">
        <v>1733</v>
      </c>
      <c r="F94" s="863" t="s">
        <v>1734</v>
      </c>
      <c r="G94" s="835" t="s">
        <v>1907</v>
      </c>
      <c r="H94" s="835" t="s">
        <v>1908</v>
      </c>
      <c r="I94" s="849">
        <v>17.549999237060547</v>
      </c>
      <c r="J94" s="849">
        <v>280</v>
      </c>
      <c r="K94" s="850">
        <v>4915.300048828125</v>
      </c>
    </row>
    <row r="95" spans="1:11" ht="14.4" customHeight="1" x14ac:dyDescent="0.3">
      <c r="A95" s="831" t="s">
        <v>565</v>
      </c>
      <c r="B95" s="832" t="s">
        <v>566</v>
      </c>
      <c r="C95" s="835" t="s">
        <v>583</v>
      </c>
      <c r="D95" s="863" t="s">
        <v>584</v>
      </c>
      <c r="E95" s="835" t="s">
        <v>1733</v>
      </c>
      <c r="F95" s="863" t="s">
        <v>1734</v>
      </c>
      <c r="G95" s="835" t="s">
        <v>1909</v>
      </c>
      <c r="H95" s="835" t="s">
        <v>1910</v>
      </c>
      <c r="I95" s="849">
        <v>42.630001068115234</v>
      </c>
      <c r="J95" s="849">
        <v>108</v>
      </c>
      <c r="K95" s="850">
        <v>4604.02001953125</v>
      </c>
    </row>
    <row r="96" spans="1:11" ht="14.4" customHeight="1" x14ac:dyDescent="0.3">
      <c r="A96" s="831" t="s">
        <v>565</v>
      </c>
      <c r="B96" s="832" t="s">
        <v>566</v>
      </c>
      <c r="C96" s="835" t="s">
        <v>583</v>
      </c>
      <c r="D96" s="863" t="s">
        <v>584</v>
      </c>
      <c r="E96" s="835" t="s">
        <v>1733</v>
      </c>
      <c r="F96" s="863" t="s">
        <v>1734</v>
      </c>
      <c r="G96" s="835" t="s">
        <v>1771</v>
      </c>
      <c r="H96" s="835" t="s">
        <v>1772</v>
      </c>
      <c r="I96" s="849">
        <v>10.119999885559082</v>
      </c>
      <c r="J96" s="849">
        <v>72</v>
      </c>
      <c r="K96" s="850">
        <v>728.6400146484375</v>
      </c>
    </row>
    <row r="97" spans="1:11" ht="14.4" customHeight="1" x14ac:dyDescent="0.3">
      <c r="A97" s="831" t="s">
        <v>565</v>
      </c>
      <c r="B97" s="832" t="s">
        <v>566</v>
      </c>
      <c r="C97" s="835" t="s">
        <v>583</v>
      </c>
      <c r="D97" s="863" t="s">
        <v>584</v>
      </c>
      <c r="E97" s="835" t="s">
        <v>1733</v>
      </c>
      <c r="F97" s="863" t="s">
        <v>1734</v>
      </c>
      <c r="G97" s="835" t="s">
        <v>1773</v>
      </c>
      <c r="H97" s="835" t="s">
        <v>1774</v>
      </c>
      <c r="I97" s="849">
        <v>0.67000001668930054</v>
      </c>
      <c r="J97" s="849">
        <v>500</v>
      </c>
      <c r="K97" s="850">
        <v>335</v>
      </c>
    </row>
    <row r="98" spans="1:11" ht="14.4" customHeight="1" x14ac:dyDescent="0.3">
      <c r="A98" s="831" t="s">
        <v>565</v>
      </c>
      <c r="B98" s="832" t="s">
        <v>566</v>
      </c>
      <c r="C98" s="835" t="s">
        <v>583</v>
      </c>
      <c r="D98" s="863" t="s">
        <v>584</v>
      </c>
      <c r="E98" s="835" t="s">
        <v>1779</v>
      </c>
      <c r="F98" s="863" t="s">
        <v>1780</v>
      </c>
      <c r="G98" s="835" t="s">
        <v>1781</v>
      </c>
      <c r="H98" s="835" t="s">
        <v>1782</v>
      </c>
      <c r="I98" s="849">
        <v>9.9999997764825821E-3</v>
      </c>
      <c r="J98" s="849">
        <v>30</v>
      </c>
      <c r="K98" s="850">
        <v>0.30000001192092896</v>
      </c>
    </row>
    <row r="99" spans="1:11" ht="14.4" customHeight="1" x14ac:dyDescent="0.3">
      <c r="A99" s="831" t="s">
        <v>565</v>
      </c>
      <c r="B99" s="832" t="s">
        <v>566</v>
      </c>
      <c r="C99" s="835" t="s">
        <v>583</v>
      </c>
      <c r="D99" s="863" t="s">
        <v>584</v>
      </c>
      <c r="E99" s="835" t="s">
        <v>1779</v>
      </c>
      <c r="F99" s="863" t="s">
        <v>1780</v>
      </c>
      <c r="G99" s="835" t="s">
        <v>1911</v>
      </c>
      <c r="H99" s="835" t="s">
        <v>1912</v>
      </c>
      <c r="I99" s="849">
        <v>2.2799999713897705</v>
      </c>
      <c r="J99" s="849">
        <v>50</v>
      </c>
      <c r="K99" s="850">
        <v>114</v>
      </c>
    </row>
    <row r="100" spans="1:11" ht="14.4" customHeight="1" x14ac:dyDescent="0.3">
      <c r="A100" s="831" t="s">
        <v>565</v>
      </c>
      <c r="B100" s="832" t="s">
        <v>566</v>
      </c>
      <c r="C100" s="835" t="s">
        <v>583</v>
      </c>
      <c r="D100" s="863" t="s">
        <v>584</v>
      </c>
      <c r="E100" s="835" t="s">
        <v>1779</v>
      </c>
      <c r="F100" s="863" t="s">
        <v>1780</v>
      </c>
      <c r="G100" s="835" t="s">
        <v>1913</v>
      </c>
      <c r="H100" s="835" t="s">
        <v>1914</v>
      </c>
      <c r="I100" s="849">
        <v>35</v>
      </c>
      <c r="J100" s="849">
        <v>20</v>
      </c>
      <c r="K100" s="850">
        <v>699.989990234375</v>
      </c>
    </row>
    <row r="101" spans="1:11" ht="14.4" customHeight="1" x14ac:dyDescent="0.3">
      <c r="A101" s="831" t="s">
        <v>565</v>
      </c>
      <c r="B101" s="832" t="s">
        <v>566</v>
      </c>
      <c r="C101" s="835" t="s">
        <v>583</v>
      </c>
      <c r="D101" s="863" t="s">
        <v>584</v>
      </c>
      <c r="E101" s="835" t="s">
        <v>1779</v>
      </c>
      <c r="F101" s="863" t="s">
        <v>1780</v>
      </c>
      <c r="G101" s="835" t="s">
        <v>1817</v>
      </c>
      <c r="H101" s="835" t="s">
        <v>1818</v>
      </c>
      <c r="I101" s="849">
        <v>1.6799999475479126</v>
      </c>
      <c r="J101" s="849">
        <v>100</v>
      </c>
      <c r="K101" s="850">
        <v>168</v>
      </c>
    </row>
    <row r="102" spans="1:11" ht="14.4" customHeight="1" x14ac:dyDescent="0.3">
      <c r="A102" s="831" t="s">
        <v>565</v>
      </c>
      <c r="B102" s="832" t="s">
        <v>566</v>
      </c>
      <c r="C102" s="835" t="s">
        <v>583</v>
      </c>
      <c r="D102" s="863" t="s">
        <v>584</v>
      </c>
      <c r="E102" s="835" t="s">
        <v>1779</v>
      </c>
      <c r="F102" s="863" t="s">
        <v>1780</v>
      </c>
      <c r="G102" s="835" t="s">
        <v>1831</v>
      </c>
      <c r="H102" s="835" t="s">
        <v>1832</v>
      </c>
      <c r="I102" s="849">
        <v>1.9900000095367432</v>
      </c>
      <c r="J102" s="849">
        <v>100</v>
      </c>
      <c r="K102" s="850">
        <v>199</v>
      </c>
    </row>
    <row r="103" spans="1:11" ht="14.4" customHeight="1" x14ac:dyDescent="0.3">
      <c r="A103" s="831" t="s">
        <v>565</v>
      </c>
      <c r="B103" s="832" t="s">
        <v>566</v>
      </c>
      <c r="C103" s="835" t="s">
        <v>583</v>
      </c>
      <c r="D103" s="863" t="s">
        <v>584</v>
      </c>
      <c r="E103" s="835" t="s">
        <v>1779</v>
      </c>
      <c r="F103" s="863" t="s">
        <v>1780</v>
      </c>
      <c r="G103" s="835" t="s">
        <v>1833</v>
      </c>
      <c r="H103" s="835" t="s">
        <v>1834</v>
      </c>
      <c r="I103" s="849">
        <v>3.0699999332427979</v>
      </c>
      <c r="J103" s="849">
        <v>100</v>
      </c>
      <c r="K103" s="850">
        <v>307</v>
      </c>
    </row>
    <row r="104" spans="1:11" ht="14.4" customHeight="1" x14ac:dyDescent="0.3">
      <c r="A104" s="831" t="s">
        <v>565</v>
      </c>
      <c r="B104" s="832" t="s">
        <v>566</v>
      </c>
      <c r="C104" s="835" t="s">
        <v>583</v>
      </c>
      <c r="D104" s="863" t="s">
        <v>584</v>
      </c>
      <c r="E104" s="835" t="s">
        <v>1779</v>
      </c>
      <c r="F104" s="863" t="s">
        <v>1780</v>
      </c>
      <c r="G104" s="835" t="s">
        <v>1835</v>
      </c>
      <c r="H104" s="835" t="s">
        <v>1836</v>
      </c>
      <c r="I104" s="849">
        <v>3.0999999046325684</v>
      </c>
      <c r="J104" s="849">
        <v>50</v>
      </c>
      <c r="K104" s="850">
        <v>155</v>
      </c>
    </row>
    <row r="105" spans="1:11" ht="14.4" customHeight="1" x14ac:dyDescent="0.3">
      <c r="A105" s="831" t="s">
        <v>565</v>
      </c>
      <c r="B105" s="832" t="s">
        <v>566</v>
      </c>
      <c r="C105" s="835" t="s">
        <v>583</v>
      </c>
      <c r="D105" s="863" t="s">
        <v>584</v>
      </c>
      <c r="E105" s="835" t="s">
        <v>1779</v>
      </c>
      <c r="F105" s="863" t="s">
        <v>1780</v>
      </c>
      <c r="G105" s="835" t="s">
        <v>1915</v>
      </c>
      <c r="H105" s="835" t="s">
        <v>1916</v>
      </c>
      <c r="I105" s="849">
        <v>1.9199999570846558</v>
      </c>
      <c r="J105" s="849">
        <v>50</v>
      </c>
      <c r="K105" s="850">
        <v>96</v>
      </c>
    </row>
    <row r="106" spans="1:11" ht="14.4" customHeight="1" x14ac:dyDescent="0.3">
      <c r="A106" s="831" t="s">
        <v>565</v>
      </c>
      <c r="B106" s="832" t="s">
        <v>566</v>
      </c>
      <c r="C106" s="835" t="s">
        <v>583</v>
      </c>
      <c r="D106" s="863" t="s">
        <v>584</v>
      </c>
      <c r="E106" s="835" t="s">
        <v>1779</v>
      </c>
      <c r="F106" s="863" t="s">
        <v>1780</v>
      </c>
      <c r="G106" s="835" t="s">
        <v>1837</v>
      </c>
      <c r="H106" s="835" t="s">
        <v>1838</v>
      </c>
      <c r="I106" s="849">
        <v>2.1700000762939453</v>
      </c>
      <c r="J106" s="849">
        <v>100</v>
      </c>
      <c r="K106" s="850">
        <v>217</v>
      </c>
    </row>
    <row r="107" spans="1:11" ht="14.4" customHeight="1" x14ac:dyDescent="0.3">
      <c r="A107" s="831" t="s">
        <v>565</v>
      </c>
      <c r="B107" s="832" t="s">
        <v>566</v>
      </c>
      <c r="C107" s="835" t="s">
        <v>583</v>
      </c>
      <c r="D107" s="863" t="s">
        <v>584</v>
      </c>
      <c r="E107" s="835" t="s">
        <v>1779</v>
      </c>
      <c r="F107" s="863" t="s">
        <v>1780</v>
      </c>
      <c r="G107" s="835" t="s">
        <v>1917</v>
      </c>
      <c r="H107" s="835" t="s">
        <v>1918</v>
      </c>
      <c r="I107" s="849">
        <v>2.5199999809265137</v>
      </c>
      <c r="J107" s="849">
        <v>50</v>
      </c>
      <c r="K107" s="850">
        <v>126</v>
      </c>
    </row>
    <row r="108" spans="1:11" ht="14.4" customHeight="1" x14ac:dyDescent="0.3">
      <c r="A108" s="831" t="s">
        <v>565</v>
      </c>
      <c r="B108" s="832" t="s">
        <v>566</v>
      </c>
      <c r="C108" s="835" t="s">
        <v>583</v>
      </c>
      <c r="D108" s="863" t="s">
        <v>584</v>
      </c>
      <c r="E108" s="835" t="s">
        <v>1779</v>
      </c>
      <c r="F108" s="863" t="s">
        <v>1780</v>
      </c>
      <c r="G108" s="835" t="s">
        <v>1841</v>
      </c>
      <c r="H108" s="835" t="s">
        <v>1842</v>
      </c>
      <c r="I108" s="849">
        <v>21.239999771118164</v>
      </c>
      <c r="J108" s="849">
        <v>50</v>
      </c>
      <c r="K108" s="850">
        <v>1062</v>
      </c>
    </row>
    <row r="109" spans="1:11" ht="14.4" customHeight="1" x14ac:dyDescent="0.3">
      <c r="A109" s="831" t="s">
        <v>565</v>
      </c>
      <c r="B109" s="832" t="s">
        <v>566</v>
      </c>
      <c r="C109" s="835" t="s">
        <v>583</v>
      </c>
      <c r="D109" s="863" t="s">
        <v>584</v>
      </c>
      <c r="E109" s="835" t="s">
        <v>1849</v>
      </c>
      <c r="F109" s="863" t="s">
        <v>1850</v>
      </c>
      <c r="G109" s="835" t="s">
        <v>1859</v>
      </c>
      <c r="H109" s="835" t="s">
        <v>1860</v>
      </c>
      <c r="I109" s="849">
        <v>1.809999942779541</v>
      </c>
      <c r="J109" s="849">
        <v>100</v>
      </c>
      <c r="K109" s="850">
        <v>181</v>
      </c>
    </row>
    <row r="110" spans="1:11" ht="14.4" customHeight="1" x14ac:dyDescent="0.3">
      <c r="A110" s="831" t="s">
        <v>565</v>
      </c>
      <c r="B110" s="832" t="s">
        <v>566</v>
      </c>
      <c r="C110" s="835" t="s">
        <v>583</v>
      </c>
      <c r="D110" s="863" t="s">
        <v>584</v>
      </c>
      <c r="E110" s="835" t="s">
        <v>1861</v>
      </c>
      <c r="F110" s="863" t="s">
        <v>1862</v>
      </c>
      <c r="G110" s="835" t="s">
        <v>1919</v>
      </c>
      <c r="H110" s="835" t="s">
        <v>1920</v>
      </c>
      <c r="I110" s="849">
        <v>15.729999542236328</v>
      </c>
      <c r="J110" s="849">
        <v>50</v>
      </c>
      <c r="K110" s="850">
        <v>786.5</v>
      </c>
    </row>
    <row r="111" spans="1:11" ht="14.4" customHeight="1" x14ac:dyDescent="0.3">
      <c r="A111" s="831" t="s">
        <v>565</v>
      </c>
      <c r="B111" s="832" t="s">
        <v>566</v>
      </c>
      <c r="C111" s="835" t="s">
        <v>583</v>
      </c>
      <c r="D111" s="863" t="s">
        <v>584</v>
      </c>
      <c r="E111" s="835" t="s">
        <v>1861</v>
      </c>
      <c r="F111" s="863" t="s">
        <v>1862</v>
      </c>
      <c r="G111" s="835" t="s">
        <v>1921</v>
      </c>
      <c r="H111" s="835" t="s">
        <v>1922</v>
      </c>
      <c r="I111" s="849">
        <v>15.729999542236328</v>
      </c>
      <c r="J111" s="849">
        <v>50</v>
      </c>
      <c r="K111" s="850">
        <v>786.5</v>
      </c>
    </row>
    <row r="112" spans="1:11" ht="14.4" customHeight="1" x14ac:dyDescent="0.3">
      <c r="A112" s="831" t="s">
        <v>565</v>
      </c>
      <c r="B112" s="832" t="s">
        <v>566</v>
      </c>
      <c r="C112" s="835" t="s">
        <v>583</v>
      </c>
      <c r="D112" s="863" t="s">
        <v>584</v>
      </c>
      <c r="E112" s="835" t="s">
        <v>1861</v>
      </c>
      <c r="F112" s="863" t="s">
        <v>1862</v>
      </c>
      <c r="G112" s="835" t="s">
        <v>1923</v>
      </c>
      <c r="H112" s="835" t="s">
        <v>1924</v>
      </c>
      <c r="I112" s="849">
        <v>15.729999542236328</v>
      </c>
      <c r="J112" s="849">
        <v>50</v>
      </c>
      <c r="K112" s="850">
        <v>786.5</v>
      </c>
    </row>
    <row r="113" spans="1:11" ht="14.4" customHeight="1" x14ac:dyDescent="0.3">
      <c r="A113" s="831" t="s">
        <v>565</v>
      </c>
      <c r="B113" s="832" t="s">
        <v>566</v>
      </c>
      <c r="C113" s="835" t="s">
        <v>583</v>
      </c>
      <c r="D113" s="863" t="s">
        <v>584</v>
      </c>
      <c r="E113" s="835" t="s">
        <v>1861</v>
      </c>
      <c r="F113" s="863" t="s">
        <v>1862</v>
      </c>
      <c r="G113" s="835" t="s">
        <v>1925</v>
      </c>
      <c r="H113" s="835" t="s">
        <v>1926</v>
      </c>
      <c r="I113" s="849">
        <v>0.62999999523162842</v>
      </c>
      <c r="J113" s="849">
        <v>2200</v>
      </c>
      <c r="K113" s="850">
        <v>1386</v>
      </c>
    </row>
    <row r="114" spans="1:11" ht="14.4" customHeight="1" x14ac:dyDescent="0.3">
      <c r="A114" s="831" t="s">
        <v>565</v>
      </c>
      <c r="B114" s="832" t="s">
        <v>566</v>
      </c>
      <c r="C114" s="835" t="s">
        <v>583</v>
      </c>
      <c r="D114" s="863" t="s">
        <v>584</v>
      </c>
      <c r="E114" s="835" t="s">
        <v>1861</v>
      </c>
      <c r="F114" s="863" t="s">
        <v>1862</v>
      </c>
      <c r="G114" s="835" t="s">
        <v>1863</v>
      </c>
      <c r="H114" s="835" t="s">
        <v>1864</v>
      </c>
      <c r="I114" s="849">
        <v>0.62999999523162842</v>
      </c>
      <c r="J114" s="849">
        <v>400</v>
      </c>
      <c r="K114" s="850">
        <v>252</v>
      </c>
    </row>
    <row r="115" spans="1:11" ht="14.4" customHeight="1" x14ac:dyDescent="0.3">
      <c r="A115" s="831" t="s">
        <v>565</v>
      </c>
      <c r="B115" s="832" t="s">
        <v>566</v>
      </c>
      <c r="C115" s="835" t="s">
        <v>583</v>
      </c>
      <c r="D115" s="863" t="s">
        <v>584</v>
      </c>
      <c r="E115" s="835" t="s">
        <v>1861</v>
      </c>
      <c r="F115" s="863" t="s">
        <v>1862</v>
      </c>
      <c r="G115" s="835" t="s">
        <v>1927</v>
      </c>
      <c r="H115" s="835" t="s">
        <v>1928</v>
      </c>
      <c r="I115" s="849">
        <v>0.62999999523162842</v>
      </c>
      <c r="J115" s="849">
        <v>400</v>
      </c>
      <c r="K115" s="850">
        <v>252</v>
      </c>
    </row>
    <row r="116" spans="1:11" ht="14.4" customHeight="1" x14ac:dyDescent="0.3">
      <c r="A116" s="831" t="s">
        <v>565</v>
      </c>
      <c r="B116" s="832" t="s">
        <v>566</v>
      </c>
      <c r="C116" s="835" t="s">
        <v>586</v>
      </c>
      <c r="D116" s="863" t="s">
        <v>587</v>
      </c>
      <c r="E116" s="835" t="s">
        <v>1733</v>
      </c>
      <c r="F116" s="863" t="s">
        <v>1734</v>
      </c>
      <c r="G116" s="835" t="s">
        <v>1737</v>
      </c>
      <c r="H116" s="835" t="s">
        <v>1738</v>
      </c>
      <c r="I116" s="849">
        <v>6.244999885559082</v>
      </c>
      <c r="J116" s="849">
        <v>120</v>
      </c>
      <c r="K116" s="850">
        <v>749.80000305175781</v>
      </c>
    </row>
    <row r="117" spans="1:11" ht="14.4" customHeight="1" x14ac:dyDescent="0.3">
      <c r="A117" s="831" t="s">
        <v>565</v>
      </c>
      <c r="B117" s="832" t="s">
        <v>566</v>
      </c>
      <c r="C117" s="835" t="s">
        <v>586</v>
      </c>
      <c r="D117" s="863" t="s">
        <v>587</v>
      </c>
      <c r="E117" s="835" t="s">
        <v>1733</v>
      </c>
      <c r="F117" s="863" t="s">
        <v>1734</v>
      </c>
      <c r="G117" s="835" t="s">
        <v>1929</v>
      </c>
      <c r="H117" s="835" t="s">
        <v>1930</v>
      </c>
      <c r="I117" s="849">
        <v>8.5900001525878906</v>
      </c>
      <c r="J117" s="849">
        <v>100</v>
      </c>
      <c r="K117" s="850">
        <v>859</v>
      </c>
    </row>
    <row r="118" spans="1:11" ht="14.4" customHeight="1" x14ac:dyDescent="0.3">
      <c r="A118" s="831" t="s">
        <v>565</v>
      </c>
      <c r="B118" s="832" t="s">
        <v>566</v>
      </c>
      <c r="C118" s="835" t="s">
        <v>586</v>
      </c>
      <c r="D118" s="863" t="s">
        <v>587</v>
      </c>
      <c r="E118" s="835" t="s">
        <v>1733</v>
      </c>
      <c r="F118" s="863" t="s">
        <v>1734</v>
      </c>
      <c r="G118" s="835" t="s">
        <v>1931</v>
      </c>
      <c r="H118" s="835" t="s">
        <v>1932</v>
      </c>
      <c r="I118" s="849">
        <v>0.62999999523162842</v>
      </c>
      <c r="J118" s="849">
        <v>1000</v>
      </c>
      <c r="K118" s="850">
        <v>630</v>
      </c>
    </row>
    <row r="119" spans="1:11" ht="14.4" customHeight="1" x14ac:dyDescent="0.3">
      <c r="A119" s="831" t="s">
        <v>565</v>
      </c>
      <c r="B119" s="832" t="s">
        <v>566</v>
      </c>
      <c r="C119" s="835" t="s">
        <v>586</v>
      </c>
      <c r="D119" s="863" t="s">
        <v>587</v>
      </c>
      <c r="E119" s="835" t="s">
        <v>1733</v>
      </c>
      <c r="F119" s="863" t="s">
        <v>1734</v>
      </c>
      <c r="G119" s="835" t="s">
        <v>1933</v>
      </c>
      <c r="H119" s="835" t="s">
        <v>1934</v>
      </c>
      <c r="I119" s="849">
        <v>1.2899999618530273</v>
      </c>
      <c r="J119" s="849">
        <v>1300</v>
      </c>
      <c r="K119" s="850">
        <v>1677</v>
      </c>
    </row>
    <row r="120" spans="1:11" ht="14.4" customHeight="1" x14ac:dyDescent="0.3">
      <c r="A120" s="831" t="s">
        <v>565</v>
      </c>
      <c r="B120" s="832" t="s">
        <v>566</v>
      </c>
      <c r="C120" s="835" t="s">
        <v>586</v>
      </c>
      <c r="D120" s="863" t="s">
        <v>587</v>
      </c>
      <c r="E120" s="835" t="s">
        <v>1733</v>
      </c>
      <c r="F120" s="863" t="s">
        <v>1734</v>
      </c>
      <c r="G120" s="835" t="s">
        <v>1935</v>
      </c>
      <c r="H120" s="835" t="s">
        <v>1936</v>
      </c>
      <c r="I120" s="849">
        <v>642.09002685546875</v>
      </c>
      <c r="J120" s="849">
        <v>2</v>
      </c>
      <c r="K120" s="850">
        <v>1284.1800537109375</v>
      </c>
    </row>
    <row r="121" spans="1:11" ht="14.4" customHeight="1" x14ac:dyDescent="0.3">
      <c r="A121" s="831" t="s">
        <v>565</v>
      </c>
      <c r="B121" s="832" t="s">
        <v>566</v>
      </c>
      <c r="C121" s="835" t="s">
        <v>586</v>
      </c>
      <c r="D121" s="863" t="s">
        <v>587</v>
      </c>
      <c r="E121" s="835" t="s">
        <v>1733</v>
      </c>
      <c r="F121" s="863" t="s">
        <v>1734</v>
      </c>
      <c r="G121" s="835" t="s">
        <v>1747</v>
      </c>
      <c r="H121" s="835" t="s">
        <v>1748</v>
      </c>
      <c r="I121" s="849">
        <v>5.2800002098083496</v>
      </c>
      <c r="J121" s="849">
        <v>20</v>
      </c>
      <c r="K121" s="850">
        <v>105.59999847412109</v>
      </c>
    </row>
    <row r="122" spans="1:11" ht="14.4" customHeight="1" x14ac:dyDescent="0.3">
      <c r="A122" s="831" t="s">
        <v>565</v>
      </c>
      <c r="B122" s="832" t="s">
        <v>566</v>
      </c>
      <c r="C122" s="835" t="s">
        <v>586</v>
      </c>
      <c r="D122" s="863" t="s">
        <v>587</v>
      </c>
      <c r="E122" s="835" t="s">
        <v>1733</v>
      </c>
      <c r="F122" s="863" t="s">
        <v>1734</v>
      </c>
      <c r="G122" s="835" t="s">
        <v>1763</v>
      </c>
      <c r="H122" s="835" t="s">
        <v>1764</v>
      </c>
      <c r="I122" s="849">
        <v>8.3900003433227539</v>
      </c>
      <c r="J122" s="849">
        <v>60</v>
      </c>
      <c r="K122" s="850">
        <v>503.39999389648437</v>
      </c>
    </row>
    <row r="123" spans="1:11" ht="14.4" customHeight="1" x14ac:dyDescent="0.3">
      <c r="A123" s="831" t="s">
        <v>565</v>
      </c>
      <c r="B123" s="832" t="s">
        <v>566</v>
      </c>
      <c r="C123" s="835" t="s">
        <v>586</v>
      </c>
      <c r="D123" s="863" t="s">
        <v>587</v>
      </c>
      <c r="E123" s="835" t="s">
        <v>1733</v>
      </c>
      <c r="F123" s="863" t="s">
        <v>1734</v>
      </c>
      <c r="G123" s="835" t="s">
        <v>1937</v>
      </c>
      <c r="H123" s="835" t="s">
        <v>1938</v>
      </c>
      <c r="I123" s="849">
        <v>8.630000114440918</v>
      </c>
      <c r="J123" s="849">
        <v>60</v>
      </c>
      <c r="K123" s="850">
        <v>517.79998779296875</v>
      </c>
    </row>
    <row r="124" spans="1:11" ht="14.4" customHeight="1" x14ac:dyDescent="0.3">
      <c r="A124" s="831" t="s">
        <v>565</v>
      </c>
      <c r="B124" s="832" t="s">
        <v>566</v>
      </c>
      <c r="C124" s="835" t="s">
        <v>586</v>
      </c>
      <c r="D124" s="863" t="s">
        <v>587</v>
      </c>
      <c r="E124" s="835" t="s">
        <v>1733</v>
      </c>
      <c r="F124" s="863" t="s">
        <v>1734</v>
      </c>
      <c r="G124" s="835" t="s">
        <v>1939</v>
      </c>
      <c r="H124" s="835" t="s">
        <v>1940</v>
      </c>
      <c r="I124" s="849">
        <v>72.220001220703125</v>
      </c>
      <c r="J124" s="849">
        <v>1</v>
      </c>
      <c r="K124" s="850">
        <v>72.220001220703125</v>
      </c>
    </row>
    <row r="125" spans="1:11" ht="14.4" customHeight="1" x14ac:dyDescent="0.3">
      <c r="A125" s="831" t="s">
        <v>565</v>
      </c>
      <c r="B125" s="832" t="s">
        <v>566</v>
      </c>
      <c r="C125" s="835" t="s">
        <v>586</v>
      </c>
      <c r="D125" s="863" t="s">
        <v>587</v>
      </c>
      <c r="E125" s="835" t="s">
        <v>1733</v>
      </c>
      <c r="F125" s="863" t="s">
        <v>1734</v>
      </c>
      <c r="G125" s="835" t="s">
        <v>1941</v>
      </c>
      <c r="H125" s="835" t="s">
        <v>1942</v>
      </c>
      <c r="I125" s="849">
        <v>1203.27001953125</v>
      </c>
      <c r="J125" s="849">
        <v>2</v>
      </c>
      <c r="K125" s="850">
        <v>2406.5400390625</v>
      </c>
    </row>
    <row r="126" spans="1:11" ht="14.4" customHeight="1" x14ac:dyDescent="0.3">
      <c r="A126" s="831" t="s">
        <v>565</v>
      </c>
      <c r="B126" s="832" t="s">
        <v>566</v>
      </c>
      <c r="C126" s="835" t="s">
        <v>586</v>
      </c>
      <c r="D126" s="863" t="s">
        <v>587</v>
      </c>
      <c r="E126" s="835" t="s">
        <v>1733</v>
      </c>
      <c r="F126" s="863" t="s">
        <v>1734</v>
      </c>
      <c r="G126" s="835" t="s">
        <v>1943</v>
      </c>
      <c r="H126" s="835" t="s">
        <v>1944</v>
      </c>
      <c r="I126" s="849">
        <v>1377.47998046875</v>
      </c>
      <c r="J126" s="849">
        <v>2</v>
      </c>
      <c r="K126" s="850">
        <v>2754.9599609375</v>
      </c>
    </row>
    <row r="127" spans="1:11" ht="14.4" customHeight="1" x14ac:dyDescent="0.3">
      <c r="A127" s="831" t="s">
        <v>565</v>
      </c>
      <c r="B127" s="832" t="s">
        <v>566</v>
      </c>
      <c r="C127" s="835" t="s">
        <v>586</v>
      </c>
      <c r="D127" s="863" t="s">
        <v>587</v>
      </c>
      <c r="E127" s="835" t="s">
        <v>1733</v>
      </c>
      <c r="F127" s="863" t="s">
        <v>1734</v>
      </c>
      <c r="G127" s="835" t="s">
        <v>1773</v>
      </c>
      <c r="H127" s="835" t="s">
        <v>1774</v>
      </c>
      <c r="I127" s="849">
        <v>0.67000001668930054</v>
      </c>
      <c r="J127" s="849">
        <v>300</v>
      </c>
      <c r="K127" s="850">
        <v>201</v>
      </c>
    </row>
    <row r="128" spans="1:11" ht="14.4" customHeight="1" x14ac:dyDescent="0.3">
      <c r="A128" s="831" t="s">
        <v>565</v>
      </c>
      <c r="B128" s="832" t="s">
        <v>566</v>
      </c>
      <c r="C128" s="835" t="s">
        <v>586</v>
      </c>
      <c r="D128" s="863" t="s">
        <v>587</v>
      </c>
      <c r="E128" s="835" t="s">
        <v>1733</v>
      </c>
      <c r="F128" s="863" t="s">
        <v>1734</v>
      </c>
      <c r="G128" s="835" t="s">
        <v>1775</v>
      </c>
      <c r="H128" s="835" t="s">
        <v>1776</v>
      </c>
      <c r="I128" s="849">
        <v>29.329999923706055</v>
      </c>
      <c r="J128" s="849">
        <v>5</v>
      </c>
      <c r="K128" s="850">
        <v>146.64999389648437</v>
      </c>
    </row>
    <row r="129" spans="1:11" ht="14.4" customHeight="1" x14ac:dyDescent="0.3">
      <c r="A129" s="831" t="s">
        <v>565</v>
      </c>
      <c r="B129" s="832" t="s">
        <v>566</v>
      </c>
      <c r="C129" s="835" t="s">
        <v>586</v>
      </c>
      <c r="D129" s="863" t="s">
        <v>587</v>
      </c>
      <c r="E129" s="835" t="s">
        <v>1779</v>
      </c>
      <c r="F129" s="863" t="s">
        <v>1780</v>
      </c>
      <c r="G129" s="835" t="s">
        <v>1945</v>
      </c>
      <c r="H129" s="835" t="s">
        <v>1946</v>
      </c>
      <c r="I129" s="849">
        <v>2783</v>
      </c>
      <c r="J129" s="849">
        <v>1</v>
      </c>
      <c r="K129" s="850">
        <v>2783</v>
      </c>
    </row>
    <row r="130" spans="1:11" ht="14.4" customHeight="1" x14ac:dyDescent="0.3">
      <c r="A130" s="831" t="s">
        <v>565</v>
      </c>
      <c r="B130" s="832" t="s">
        <v>566</v>
      </c>
      <c r="C130" s="835" t="s">
        <v>586</v>
      </c>
      <c r="D130" s="863" t="s">
        <v>587</v>
      </c>
      <c r="E130" s="835" t="s">
        <v>1779</v>
      </c>
      <c r="F130" s="863" t="s">
        <v>1780</v>
      </c>
      <c r="G130" s="835" t="s">
        <v>1947</v>
      </c>
      <c r="H130" s="835" t="s">
        <v>1948</v>
      </c>
      <c r="I130" s="849">
        <v>1.690000057220459</v>
      </c>
      <c r="J130" s="849">
        <v>200</v>
      </c>
      <c r="K130" s="850">
        <v>338</v>
      </c>
    </row>
    <row r="131" spans="1:11" ht="14.4" customHeight="1" x14ac:dyDescent="0.3">
      <c r="A131" s="831" t="s">
        <v>565</v>
      </c>
      <c r="B131" s="832" t="s">
        <v>566</v>
      </c>
      <c r="C131" s="835" t="s">
        <v>586</v>
      </c>
      <c r="D131" s="863" t="s">
        <v>587</v>
      </c>
      <c r="E131" s="835" t="s">
        <v>1779</v>
      </c>
      <c r="F131" s="863" t="s">
        <v>1780</v>
      </c>
      <c r="G131" s="835" t="s">
        <v>1783</v>
      </c>
      <c r="H131" s="835" t="s">
        <v>1784</v>
      </c>
      <c r="I131" s="849">
        <v>11.149999618530273</v>
      </c>
      <c r="J131" s="849">
        <v>50</v>
      </c>
      <c r="K131" s="850">
        <v>557.5</v>
      </c>
    </row>
    <row r="132" spans="1:11" ht="14.4" customHeight="1" x14ac:dyDescent="0.3">
      <c r="A132" s="831" t="s">
        <v>565</v>
      </c>
      <c r="B132" s="832" t="s">
        <v>566</v>
      </c>
      <c r="C132" s="835" t="s">
        <v>586</v>
      </c>
      <c r="D132" s="863" t="s">
        <v>587</v>
      </c>
      <c r="E132" s="835" t="s">
        <v>1779</v>
      </c>
      <c r="F132" s="863" t="s">
        <v>1780</v>
      </c>
      <c r="G132" s="835" t="s">
        <v>1787</v>
      </c>
      <c r="H132" s="835" t="s">
        <v>1788</v>
      </c>
      <c r="I132" s="849">
        <v>17.979999542236328</v>
      </c>
      <c r="J132" s="849">
        <v>50</v>
      </c>
      <c r="K132" s="850">
        <v>899</v>
      </c>
    </row>
    <row r="133" spans="1:11" ht="14.4" customHeight="1" x14ac:dyDescent="0.3">
      <c r="A133" s="831" t="s">
        <v>565</v>
      </c>
      <c r="B133" s="832" t="s">
        <v>566</v>
      </c>
      <c r="C133" s="835" t="s">
        <v>586</v>
      </c>
      <c r="D133" s="863" t="s">
        <v>587</v>
      </c>
      <c r="E133" s="835" t="s">
        <v>1779</v>
      </c>
      <c r="F133" s="863" t="s">
        <v>1780</v>
      </c>
      <c r="G133" s="835" t="s">
        <v>1789</v>
      </c>
      <c r="H133" s="835" t="s">
        <v>1790</v>
      </c>
      <c r="I133" s="849">
        <v>17.979999542236328</v>
      </c>
      <c r="J133" s="849">
        <v>50</v>
      </c>
      <c r="K133" s="850">
        <v>899</v>
      </c>
    </row>
    <row r="134" spans="1:11" ht="14.4" customHeight="1" x14ac:dyDescent="0.3">
      <c r="A134" s="831" t="s">
        <v>565</v>
      </c>
      <c r="B134" s="832" t="s">
        <v>566</v>
      </c>
      <c r="C134" s="835" t="s">
        <v>586</v>
      </c>
      <c r="D134" s="863" t="s">
        <v>587</v>
      </c>
      <c r="E134" s="835" t="s">
        <v>1779</v>
      </c>
      <c r="F134" s="863" t="s">
        <v>1780</v>
      </c>
      <c r="G134" s="835" t="s">
        <v>1949</v>
      </c>
      <c r="H134" s="835" t="s">
        <v>1950</v>
      </c>
      <c r="I134" s="849">
        <v>4.0300002098083496</v>
      </c>
      <c r="J134" s="849">
        <v>100</v>
      </c>
      <c r="K134" s="850">
        <v>403</v>
      </c>
    </row>
    <row r="135" spans="1:11" ht="14.4" customHeight="1" x14ac:dyDescent="0.3">
      <c r="A135" s="831" t="s">
        <v>565</v>
      </c>
      <c r="B135" s="832" t="s">
        <v>566</v>
      </c>
      <c r="C135" s="835" t="s">
        <v>586</v>
      </c>
      <c r="D135" s="863" t="s">
        <v>587</v>
      </c>
      <c r="E135" s="835" t="s">
        <v>1779</v>
      </c>
      <c r="F135" s="863" t="s">
        <v>1780</v>
      </c>
      <c r="G135" s="835" t="s">
        <v>1951</v>
      </c>
      <c r="H135" s="835" t="s">
        <v>1952</v>
      </c>
      <c r="I135" s="849">
        <v>39.840000152587891</v>
      </c>
      <c r="J135" s="849">
        <v>40</v>
      </c>
      <c r="K135" s="850">
        <v>1593.5999755859375</v>
      </c>
    </row>
    <row r="136" spans="1:11" ht="14.4" customHeight="1" x14ac:dyDescent="0.3">
      <c r="A136" s="831" t="s">
        <v>565</v>
      </c>
      <c r="B136" s="832" t="s">
        <v>566</v>
      </c>
      <c r="C136" s="835" t="s">
        <v>586</v>
      </c>
      <c r="D136" s="863" t="s">
        <v>587</v>
      </c>
      <c r="E136" s="835" t="s">
        <v>1779</v>
      </c>
      <c r="F136" s="863" t="s">
        <v>1780</v>
      </c>
      <c r="G136" s="835" t="s">
        <v>1797</v>
      </c>
      <c r="H136" s="835" t="s">
        <v>1798</v>
      </c>
      <c r="I136" s="849">
        <v>11.739999771118164</v>
      </c>
      <c r="J136" s="849">
        <v>50</v>
      </c>
      <c r="K136" s="850">
        <v>587.00001525878906</v>
      </c>
    </row>
    <row r="137" spans="1:11" ht="14.4" customHeight="1" x14ac:dyDescent="0.3">
      <c r="A137" s="831" t="s">
        <v>565</v>
      </c>
      <c r="B137" s="832" t="s">
        <v>566</v>
      </c>
      <c r="C137" s="835" t="s">
        <v>586</v>
      </c>
      <c r="D137" s="863" t="s">
        <v>587</v>
      </c>
      <c r="E137" s="835" t="s">
        <v>1779</v>
      </c>
      <c r="F137" s="863" t="s">
        <v>1780</v>
      </c>
      <c r="G137" s="835" t="s">
        <v>1803</v>
      </c>
      <c r="H137" s="835" t="s">
        <v>1804</v>
      </c>
      <c r="I137" s="849">
        <v>179.69000244140625</v>
      </c>
      <c r="J137" s="849">
        <v>6</v>
      </c>
      <c r="K137" s="850">
        <v>1078.1400146484375</v>
      </c>
    </row>
    <row r="138" spans="1:11" ht="14.4" customHeight="1" x14ac:dyDescent="0.3">
      <c r="A138" s="831" t="s">
        <v>565</v>
      </c>
      <c r="B138" s="832" t="s">
        <v>566</v>
      </c>
      <c r="C138" s="835" t="s">
        <v>586</v>
      </c>
      <c r="D138" s="863" t="s">
        <v>587</v>
      </c>
      <c r="E138" s="835" t="s">
        <v>1779</v>
      </c>
      <c r="F138" s="863" t="s">
        <v>1780</v>
      </c>
      <c r="G138" s="835" t="s">
        <v>1953</v>
      </c>
      <c r="H138" s="835" t="s">
        <v>1954</v>
      </c>
      <c r="I138" s="849">
        <v>9.1999998092651367</v>
      </c>
      <c r="J138" s="849">
        <v>200</v>
      </c>
      <c r="K138" s="850">
        <v>1840</v>
      </c>
    </row>
    <row r="139" spans="1:11" ht="14.4" customHeight="1" x14ac:dyDescent="0.3">
      <c r="A139" s="831" t="s">
        <v>565</v>
      </c>
      <c r="B139" s="832" t="s">
        <v>566</v>
      </c>
      <c r="C139" s="835" t="s">
        <v>586</v>
      </c>
      <c r="D139" s="863" t="s">
        <v>587</v>
      </c>
      <c r="E139" s="835" t="s">
        <v>1779</v>
      </c>
      <c r="F139" s="863" t="s">
        <v>1780</v>
      </c>
      <c r="G139" s="835" t="s">
        <v>1955</v>
      </c>
      <c r="H139" s="835" t="s">
        <v>1956</v>
      </c>
      <c r="I139" s="849">
        <v>34.5</v>
      </c>
      <c r="J139" s="849">
        <v>10</v>
      </c>
      <c r="K139" s="850">
        <v>345</v>
      </c>
    </row>
    <row r="140" spans="1:11" ht="14.4" customHeight="1" x14ac:dyDescent="0.3">
      <c r="A140" s="831" t="s">
        <v>565</v>
      </c>
      <c r="B140" s="832" t="s">
        <v>566</v>
      </c>
      <c r="C140" s="835" t="s">
        <v>586</v>
      </c>
      <c r="D140" s="863" t="s">
        <v>587</v>
      </c>
      <c r="E140" s="835" t="s">
        <v>1779</v>
      </c>
      <c r="F140" s="863" t="s">
        <v>1780</v>
      </c>
      <c r="G140" s="835" t="s">
        <v>1957</v>
      </c>
      <c r="H140" s="835" t="s">
        <v>1958</v>
      </c>
      <c r="I140" s="849">
        <v>6.0500001907348633</v>
      </c>
      <c r="J140" s="849">
        <v>20</v>
      </c>
      <c r="K140" s="850">
        <v>121</v>
      </c>
    </row>
    <row r="141" spans="1:11" ht="14.4" customHeight="1" x14ac:dyDescent="0.3">
      <c r="A141" s="831" t="s">
        <v>565</v>
      </c>
      <c r="B141" s="832" t="s">
        <v>566</v>
      </c>
      <c r="C141" s="835" t="s">
        <v>586</v>
      </c>
      <c r="D141" s="863" t="s">
        <v>587</v>
      </c>
      <c r="E141" s="835" t="s">
        <v>1779</v>
      </c>
      <c r="F141" s="863" t="s">
        <v>1780</v>
      </c>
      <c r="G141" s="835" t="s">
        <v>1813</v>
      </c>
      <c r="H141" s="835" t="s">
        <v>1814</v>
      </c>
      <c r="I141" s="849">
        <v>1.0900000333786011</v>
      </c>
      <c r="J141" s="849">
        <v>850</v>
      </c>
      <c r="K141" s="850">
        <v>926.5</v>
      </c>
    </row>
    <row r="142" spans="1:11" ht="14.4" customHeight="1" x14ac:dyDescent="0.3">
      <c r="A142" s="831" t="s">
        <v>565</v>
      </c>
      <c r="B142" s="832" t="s">
        <v>566</v>
      </c>
      <c r="C142" s="835" t="s">
        <v>586</v>
      </c>
      <c r="D142" s="863" t="s">
        <v>587</v>
      </c>
      <c r="E142" s="835" t="s">
        <v>1779</v>
      </c>
      <c r="F142" s="863" t="s">
        <v>1780</v>
      </c>
      <c r="G142" s="835" t="s">
        <v>1815</v>
      </c>
      <c r="H142" s="835" t="s">
        <v>1816</v>
      </c>
      <c r="I142" s="849">
        <v>0.47999998927116394</v>
      </c>
      <c r="J142" s="849">
        <v>450</v>
      </c>
      <c r="K142" s="850">
        <v>216</v>
      </c>
    </row>
    <row r="143" spans="1:11" ht="14.4" customHeight="1" x14ac:dyDescent="0.3">
      <c r="A143" s="831" t="s">
        <v>565</v>
      </c>
      <c r="B143" s="832" t="s">
        <v>566</v>
      </c>
      <c r="C143" s="835" t="s">
        <v>586</v>
      </c>
      <c r="D143" s="863" t="s">
        <v>587</v>
      </c>
      <c r="E143" s="835" t="s">
        <v>1779</v>
      </c>
      <c r="F143" s="863" t="s">
        <v>1780</v>
      </c>
      <c r="G143" s="835" t="s">
        <v>1817</v>
      </c>
      <c r="H143" s="835" t="s">
        <v>1818</v>
      </c>
      <c r="I143" s="849">
        <v>1.6699999570846558</v>
      </c>
      <c r="J143" s="849">
        <v>400</v>
      </c>
      <c r="K143" s="850">
        <v>668</v>
      </c>
    </row>
    <row r="144" spans="1:11" ht="14.4" customHeight="1" x14ac:dyDescent="0.3">
      <c r="A144" s="831" t="s">
        <v>565</v>
      </c>
      <c r="B144" s="832" t="s">
        <v>566</v>
      </c>
      <c r="C144" s="835" t="s">
        <v>586</v>
      </c>
      <c r="D144" s="863" t="s">
        <v>587</v>
      </c>
      <c r="E144" s="835" t="s">
        <v>1779</v>
      </c>
      <c r="F144" s="863" t="s">
        <v>1780</v>
      </c>
      <c r="G144" s="835" t="s">
        <v>1819</v>
      </c>
      <c r="H144" s="835" t="s">
        <v>1820</v>
      </c>
      <c r="I144" s="849">
        <v>0.67000001668930054</v>
      </c>
      <c r="J144" s="849">
        <v>1000</v>
      </c>
      <c r="K144" s="850">
        <v>670</v>
      </c>
    </row>
    <row r="145" spans="1:11" ht="14.4" customHeight="1" x14ac:dyDescent="0.3">
      <c r="A145" s="831" t="s">
        <v>565</v>
      </c>
      <c r="B145" s="832" t="s">
        <v>566</v>
      </c>
      <c r="C145" s="835" t="s">
        <v>586</v>
      </c>
      <c r="D145" s="863" t="s">
        <v>587</v>
      </c>
      <c r="E145" s="835" t="s">
        <v>1779</v>
      </c>
      <c r="F145" s="863" t="s">
        <v>1780</v>
      </c>
      <c r="G145" s="835" t="s">
        <v>1821</v>
      </c>
      <c r="H145" s="835" t="s">
        <v>1822</v>
      </c>
      <c r="I145" s="849">
        <v>2.7549999952316284</v>
      </c>
      <c r="J145" s="849">
        <v>200</v>
      </c>
      <c r="K145" s="850">
        <v>551</v>
      </c>
    </row>
    <row r="146" spans="1:11" ht="14.4" customHeight="1" x14ac:dyDescent="0.3">
      <c r="A146" s="831" t="s">
        <v>565</v>
      </c>
      <c r="B146" s="832" t="s">
        <v>566</v>
      </c>
      <c r="C146" s="835" t="s">
        <v>586</v>
      </c>
      <c r="D146" s="863" t="s">
        <v>587</v>
      </c>
      <c r="E146" s="835" t="s">
        <v>1779</v>
      </c>
      <c r="F146" s="863" t="s">
        <v>1780</v>
      </c>
      <c r="G146" s="835" t="s">
        <v>1959</v>
      </c>
      <c r="H146" s="835" t="s">
        <v>1960</v>
      </c>
      <c r="I146" s="849">
        <v>9.4399995803833008</v>
      </c>
      <c r="J146" s="849">
        <v>100</v>
      </c>
      <c r="K146" s="850">
        <v>944</v>
      </c>
    </row>
    <row r="147" spans="1:11" ht="14.4" customHeight="1" x14ac:dyDescent="0.3">
      <c r="A147" s="831" t="s">
        <v>565</v>
      </c>
      <c r="B147" s="832" t="s">
        <v>566</v>
      </c>
      <c r="C147" s="835" t="s">
        <v>586</v>
      </c>
      <c r="D147" s="863" t="s">
        <v>587</v>
      </c>
      <c r="E147" s="835" t="s">
        <v>1779</v>
      </c>
      <c r="F147" s="863" t="s">
        <v>1780</v>
      </c>
      <c r="G147" s="835" t="s">
        <v>1961</v>
      </c>
      <c r="H147" s="835" t="s">
        <v>1962</v>
      </c>
      <c r="I147" s="849">
        <v>1.5499999523162842</v>
      </c>
      <c r="J147" s="849">
        <v>100</v>
      </c>
      <c r="K147" s="850">
        <v>155</v>
      </c>
    </row>
    <row r="148" spans="1:11" ht="14.4" customHeight="1" x14ac:dyDescent="0.3">
      <c r="A148" s="831" t="s">
        <v>565</v>
      </c>
      <c r="B148" s="832" t="s">
        <v>566</v>
      </c>
      <c r="C148" s="835" t="s">
        <v>586</v>
      </c>
      <c r="D148" s="863" t="s">
        <v>587</v>
      </c>
      <c r="E148" s="835" t="s">
        <v>1779</v>
      </c>
      <c r="F148" s="863" t="s">
        <v>1780</v>
      </c>
      <c r="G148" s="835" t="s">
        <v>1963</v>
      </c>
      <c r="H148" s="835" t="s">
        <v>1964</v>
      </c>
      <c r="I148" s="849">
        <v>1140.449951171875</v>
      </c>
      <c r="J148" s="849">
        <v>1</v>
      </c>
      <c r="K148" s="850">
        <v>1140.449951171875</v>
      </c>
    </row>
    <row r="149" spans="1:11" ht="14.4" customHeight="1" x14ac:dyDescent="0.3">
      <c r="A149" s="831" t="s">
        <v>565</v>
      </c>
      <c r="B149" s="832" t="s">
        <v>566</v>
      </c>
      <c r="C149" s="835" t="s">
        <v>586</v>
      </c>
      <c r="D149" s="863" t="s">
        <v>587</v>
      </c>
      <c r="E149" s="835" t="s">
        <v>1779</v>
      </c>
      <c r="F149" s="863" t="s">
        <v>1780</v>
      </c>
      <c r="G149" s="835" t="s">
        <v>1825</v>
      </c>
      <c r="H149" s="835" t="s">
        <v>1826</v>
      </c>
      <c r="I149" s="849">
        <v>35.090000152587891</v>
      </c>
      <c r="J149" s="849">
        <v>2</v>
      </c>
      <c r="K149" s="850">
        <v>70.180000305175781</v>
      </c>
    </row>
    <row r="150" spans="1:11" ht="14.4" customHeight="1" x14ac:dyDescent="0.3">
      <c r="A150" s="831" t="s">
        <v>565</v>
      </c>
      <c r="B150" s="832" t="s">
        <v>566</v>
      </c>
      <c r="C150" s="835" t="s">
        <v>586</v>
      </c>
      <c r="D150" s="863" t="s">
        <v>587</v>
      </c>
      <c r="E150" s="835" t="s">
        <v>1779</v>
      </c>
      <c r="F150" s="863" t="s">
        <v>1780</v>
      </c>
      <c r="G150" s="835" t="s">
        <v>1827</v>
      </c>
      <c r="H150" s="835" t="s">
        <v>1828</v>
      </c>
      <c r="I150" s="849">
        <v>1.0299999713897705</v>
      </c>
      <c r="J150" s="849">
        <v>75</v>
      </c>
      <c r="K150" s="850">
        <v>77.25</v>
      </c>
    </row>
    <row r="151" spans="1:11" ht="14.4" customHeight="1" x14ac:dyDescent="0.3">
      <c r="A151" s="831" t="s">
        <v>565</v>
      </c>
      <c r="B151" s="832" t="s">
        <v>566</v>
      </c>
      <c r="C151" s="835" t="s">
        <v>586</v>
      </c>
      <c r="D151" s="863" t="s">
        <v>587</v>
      </c>
      <c r="E151" s="835" t="s">
        <v>1779</v>
      </c>
      <c r="F151" s="863" t="s">
        <v>1780</v>
      </c>
      <c r="G151" s="835" t="s">
        <v>1829</v>
      </c>
      <c r="H151" s="835" t="s">
        <v>1830</v>
      </c>
      <c r="I151" s="849">
        <v>0.4699999988079071</v>
      </c>
      <c r="J151" s="849">
        <v>200</v>
      </c>
      <c r="K151" s="850">
        <v>94</v>
      </c>
    </row>
    <row r="152" spans="1:11" ht="14.4" customHeight="1" x14ac:dyDescent="0.3">
      <c r="A152" s="831" t="s">
        <v>565</v>
      </c>
      <c r="B152" s="832" t="s">
        <v>566</v>
      </c>
      <c r="C152" s="835" t="s">
        <v>586</v>
      </c>
      <c r="D152" s="863" t="s">
        <v>587</v>
      </c>
      <c r="E152" s="835" t="s">
        <v>1779</v>
      </c>
      <c r="F152" s="863" t="s">
        <v>1780</v>
      </c>
      <c r="G152" s="835" t="s">
        <v>1831</v>
      </c>
      <c r="H152" s="835" t="s">
        <v>1832</v>
      </c>
      <c r="I152" s="849">
        <v>1.9900000095367432</v>
      </c>
      <c r="J152" s="849">
        <v>550</v>
      </c>
      <c r="K152" s="850">
        <v>1094.5</v>
      </c>
    </row>
    <row r="153" spans="1:11" ht="14.4" customHeight="1" x14ac:dyDescent="0.3">
      <c r="A153" s="831" t="s">
        <v>565</v>
      </c>
      <c r="B153" s="832" t="s">
        <v>566</v>
      </c>
      <c r="C153" s="835" t="s">
        <v>586</v>
      </c>
      <c r="D153" s="863" t="s">
        <v>587</v>
      </c>
      <c r="E153" s="835" t="s">
        <v>1779</v>
      </c>
      <c r="F153" s="863" t="s">
        <v>1780</v>
      </c>
      <c r="G153" s="835" t="s">
        <v>1965</v>
      </c>
      <c r="H153" s="835" t="s">
        <v>1966</v>
      </c>
      <c r="I153" s="849">
        <v>2.0399999618530273</v>
      </c>
      <c r="J153" s="849">
        <v>400</v>
      </c>
      <c r="K153" s="850">
        <v>816</v>
      </c>
    </row>
    <row r="154" spans="1:11" ht="14.4" customHeight="1" x14ac:dyDescent="0.3">
      <c r="A154" s="831" t="s">
        <v>565</v>
      </c>
      <c r="B154" s="832" t="s">
        <v>566</v>
      </c>
      <c r="C154" s="835" t="s">
        <v>586</v>
      </c>
      <c r="D154" s="863" t="s">
        <v>587</v>
      </c>
      <c r="E154" s="835" t="s">
        <v>1779</v>
      </c>
      <c r="F154" s="863" t="s">
        <v>1780</v>
      </c>
      <c r="G154" s="835" t="s">
        <v>1967</v>
      </c>
      <c r="H154" s="835" t="s">
        <v>1968</v>
      </c>
      <c r="I154" s="849">
        <v>2.7000000476837158</v>
      </c>
      <c r="J154" s="849">
        <v>100</v>
      </c>
      <c r="K154" s="850">
        <v>270</v>
      </c>
    </row>
    <row r="155" spans="1:11" ht="14.4" customHeight="1" x14ac:dyDescent="0.3">
      <c r="A155" s="831" t="s">
        <v>565</v>
      </c>
      <c r="B155" s="832" t="s">
        <v>566</v>
      </c>
      <c r="C155" s="835" t="s">
        <v>586</v>
      </c>
      <c r="D155" s="863" t="s">
        <v>587</v>
      </c>
      <c r="E155" s="835" t="s">
        <v>1779</v>
      </c>
      <c r="F155" s="863" t="s">
        <v>1780</v>
      </c>
      <c r="G155" s="835" t="s">
        <v>1833</v>
      </c>
      <c r="H155" s="835" t="s">
        <v>1834</v>
      </c>
      <c r="I155" s="849">
        <v>3.0699999332427979</v>
      </c>
      <c r="J155" s="849">
        <v>300</v>
      </c>
      <c r="K155" s="850">
        <v>921</v>
      </c>
    </row>
    <row r="156" spans="1:11" ht="14.4" customHeight="1" x14ac:dyDescent="0.3">
      <c r="A156" s="831" t="s">
        <v>565</v>
      </c>
      <c r="B156" s="832" t="s">
        <v>566</v>
      </c>
      <c r="C156" s="835" t="s">
        <v>586</v>
      </c>
      <c r="D156" s="863" t="s">
        <v>587</v>
      </c>
      <c r="E156" s="835" t="s">
        <v>1779</v>
      </c>
      <c r="F156" s="863" t="s">
        <v>1780</v>
      </c>
      <c r="G156" s="835" t="s">
        <v>1837</v>
      </c>
      <c r="H156" s="835" t="s">
        <v>1838</v>
      </c>
      <c r="I156" s="849">
        <v>2.1700000762939453</v>
      </c>
      <c r="J156" s="849">
        <v>100</v>
      </c>
      <c r="K156" s="850">
        <v>217</v>
      </c>
    </row>
    <row r="157" spans="1:11" ht="14.4" customHeight="1" x14ac:dyDescent="0.3">
      <c r="A157" s="831" t="s">
        <v>565</v>
      </c>
      <c r="B157" s="832" t="s">
        <v>566</v>
      </c>
      <c r="C157" s="835" t="s">
        <v>586</v>
      </c>
      <c r="D157" s="863" t="s">
        <v>587</v>
      </c>
      <c r="E157" s="835" t="s">
        <v>1779</v>
      </c>
      <c r="F157" s="863" t="s">
        <v>1780</v>
      </c>
      <c r="G157" s="835" t="s">
        <v>1839</v>
      </c>
      <c r="H157" s="835" t="s">
        <v>1840</v>
      </c>
      <c r="I157" s="849">
        <v>5.3400001525878906</v>
      </c>
      <c r="J157" s="849">
        <v>20</v>
      </c>
      <c r="K157" s="850">
        <v>106.80000305175781</v>
      </c>
    </row>
    <row r="158" spans="1:11" ht="14.4" customHeight="1" x14ac:dyDescent="0.3">
      <c r="A158" s="831" t="s">
        <v>565</v>
      </c>
      <c r="B158" s="832" t="s">
        <v>566</v>
      </c>
      <c r="C158" s="835" t="s">
        <v>586</v>
      </c>
      <c r="D158" s="863" t="s">
        <v>587</v>
      </c>
      <c r="E158" s="835" t="s">
        <v>1843</v>
      </c>
      <c r="F158" s="863" t="s">
        <v>1844</v>
      </c>
      <c r="G158" s="835" t="s">
        <v>1845</v>
      </c>
      <c r="H158" s="835" t="s">
        <v>1846</v>
      </c>
      <c r="I158" s="849">
        <v>10.170000076293945</v>
      </c>
      <c r="J158" s="849">
        <v>70</v>
      </c>
      <c r="K158" s="850">
        <v>711.9000244140625</v>
      </c>
    </row>
    <row r="159" spans="1:11" ht="14.4" customHeight="1" x14ac:dyDescent="0.3">
      <c r="A159" s="831" t="s">
        <v>565</v>
      </c>
      <c r="B159" s="832" t="s">
        <v>566</v>
      </c>
      <c r="C159" s="835" t="s">
        <v>586</v>
      </c>
      <c r="D159" s="863" t="s">
        <v>587</v>
      </c>
      <c r="E159" s="835" t="s">
        <v>1843</v>
      </c>
      <c r="F159" s="863" t="s">
        <v>1844</v>
      </c>
      <c r="G159" s="835" t="s">
        <v>1969</v>
      </c>
      <c r="H159" s="835" t="s">
        <v>1970</v>
      </c>
      <c r="I159" s="849">
        <v>36.299999237060547</v>
      </c>
      <c r="J159" s="849">
        <v>70</v>
      </c>
      <c r="K159" s="850">
        <v>2541</v>
      </c>
    </row>
    <row r="160" spans="1:11" ht="14.4" customHeight="1" x14ac:dyDescent="0.3">
      <c r="A160" s="831" t="s">
        <v>565</v>
      </c>
      <c r="B160" s="832" t="s">
        <v>566</v>
      </c>
      <c r="C160" s="835" t="s">
        <v>586</v>
      </c>
      <c r="D160" s="863" t="s">
        <v>587</v>
      </c>
      <c r="E160" s="835" t="s">
        <v>1843</v>
      </c>
      <c r="F160" s="863" t="s">
        <v>1844</v>
      </c>
      <c r="G160" s="835" t="s">
        <v>1847</v>
      </c>
      <c r="H160" s="835" t="s">
        <v>1848</v>
      </c>
      <c r="I160" s="849">
        <v>7.0100002288818359</v>
      </c>
      <c r="J160" s="849">
        <v>50</v>
      </c>
      <c r="K160" s="850">
        <v>350.5</v>
      </c>
    </row>
    <row r="161" spans="1:11" ht="14.4" customHeight="1" x14ac:dyDescent="0.3">
      <c r="A161" s="831" t="s">
        <v>565</v>
      </c>
      <c r="B161" s="832" t="s">
        <v>566</v>
      </c>
      <c r="C161" s="835" t="s">
        <v>586</v>
      </c>
      <c r="D161" s="863" t="s">
        <v>587</v>
      </c>
      <c r="E161" s="835" t="s">
        <v>1849</v>
      </c>
      <c r="F161" s="863" t="s">
        <v>1850</v>
      </c>
      <c r="G161" s="835" t="s">
        <v>1851</v>
      </c>
      <c r="H161" s="835" t="s">
        <v>1852</v>
      </c>
      <c r="I161" s="849">
        <v>0.47999998927116394</v>
      </c>
      <c r="J161" s="849">
        <v>500</v>
      </c>
      <c r="K161" s="850">
        <v>240</v>
      </c>
    </row>
    <row r="162" spans="1:11" ht="14.4" customHeight="1" x14ac:dyDescent="0.3">
      <c r="A162" s="831" t="s">
        <v>565</v>
      </c>
      <c r="B162" s="832" t="s">
        <v>566</v>
      </c>
      <c r="C162" s="835" t="s">
        <v>586</v>
      </c>
      <c r="D162" s="863" t="s">
        <v>587</v>
      </c>
      <c r="E162" s="835" t="s">
        <v>1849</v>
      </c>
      <c r="F162" s="863" t="s">
        <v>1850</v>
      </c>
      <c r="G162" s="835" t="s">
        <v>1971</v>
      </c>
      <c r="H162" s="835" t="s">
        <v>1972</v>
      </c>
      <c r="I162" s="849">
        <v>0.30000001192092896</v>
      </c>
      <c r="J162" s="849">
        <v>300</v>
      </c>
      <c r="K162" s="850">
        <v>90</v>
      </c>
    </row>
    <row r="163" spans="1:11" ht="14.4" customHeight="1" x14ac:dyDescent="0.3">
      <c r="A163" s="831" t="s">
        <v>565</v>
      </c>
      <c r="B163" s="832" t="s">
        <v>566</v>
      </c>
      <c r="C163" s="835" t="s">
        <v>586</v>
      </c>
      <c r="D163" s="863" t="s">
        <v>587</v>
      </c>
      <c r="E163" s="835" t="s">
        <v>1849</v>
      </c>
      <c r="F163" s="863" t="s">
        <v>1850</v>
      </c>
      <c r="G163" s="835" t="s">
        <v>1857</v>
      </c>
      <c r="H163" s="835" t="s">
        <v>1858</v>
      </c>
      <c r="I163" s="849">
        <v>0.54000002145767212</v>
      </c>
      <c r="J163" s="849">
        <v>900</v>
      </c>
      <c r="K163" s="850">
        <v>486</v>
      </c>
    </row>
    <row r="164" spans="1:11" ht="14.4" customHeight="1" x14ac:dyDescent="0.3">
      <c r="A164" s="831" t="s">
        <v>565</v>
      </c>
      <c r="B164" s="832" t="s">
        <v>566</v>
      </c>
      <c r="C164" s="835" t="s">
        <v>586</v>
      </c>
      <c r="D164" s="863" t="s">
        <v>587</v>
      </c>
      <c r="E164" s="835" t="s">
        <v>1861</v>
      </c>
      <c r="F164" s="863" t="s">
        <v>1862</v>
      </c>
      <c r="G164" s="835" t="s">
        <v>1925</v>
      </c>
      <c r="H164" s="835" t="s">
        <v>1926</v>
      </c>
      <c r="I164" s="849">
        <v>0.62999999523162842</v>
      </c>
      <c r="J164" s="849">
        <v>1400</v>
      </c>
      <c r="K164" s="850">
        <v>882</v>
      </c>
    </row>
    <row r="165" spans="1:11" ht="14.4" customHeight="1" x14ac:dyDescent="0.3">
      <c r="A165" s="831" t="s">
        <v>565</v>
      </c>
      <c r="B165" s="832" t="s">
        <v>566</v>
      </c>
      <c r="C165" s="835" t="s">
        <v>586</v>
      </c>
      <c r="D165" s="863" t="s">
        <v>587</v>
      </c>
      <c r="E165" s="835" t="s">
        <v>1861</v>
      </c>
      <c r="F165" s="863" t="s">
        <v>1862</v>
      </c>
      <c r="G165" s="835" t="s">
        <v>1863</v>
      </c>
      <c r="H165" s="835" t="s">
        <v>1864</v>
      </c>
      <c r="I165" s="849">
        <v>0.62999999523162842</v>
      </c>
      <c r="J165" s="849">
        <v>8000</v>
      </c>
      <c r="K165" s="850">
        <v>5040</v>
      </c>
    </row>
    <row r="166" spans="1:11" ht="14.4" customHeight="1" x14ac:dyDescent="0.3">
      <c r="A166" s="831" t="s">
        <v>565</v>
      </c>
      <c r="B166" s="832" t="s">
        <v>566</v>
      </c>
      <c r="C166" s="835" t="s">
        <v>586</v>
      </c>
      <c r="D166" s="863" t="s">
        <v>587</v>
      </c>
      <c r="E166" s="835" t="s">
        <v>1861</v>
      </c>
      <c r="F166" s="863" t="s">
        <v>1862</v>
      </c>
      <c r="G166" s="835" t="s">
        <v>1927</v>
      </c>
      <c r="H166" s="835" t="s">
        <v>1928</v>
      </c>
      <c r="I166" s="849">
        <v>0.62999999523162842</v>
      </c>
      <c r="J166" s="849">
        <v>1400</v>
      </c>
      <c r="K166" s="850">
        <v>882</v>
      </c>
    </row>
    <row r="167" spans="1:11" ht="14.4" customHeight="1" x14ac:dyDescent="0.3">
      <c r="A167" s="831" t="s">
        <v>565</v>
      </c>
      <c r="B167" s="832" t="s">
        <v>566</v>
      </c>
      <c r="C167" s="835" t="s">
        <v>1726</v>
      </c>
      <c r="D167" s="863" t="s">
        <v>1727</v>
      </c>
      <c r="E167" s="835" t="s">
        <v>1973</v>
      </c>
      <c r="F167" s="863" t="s">
        <v>1974</v>
      </c>
      <c r="G167" s="835" t="s">
        <v>1975</v>
      </c>
      <c r="H167" s="835" t="s">
        <v>1976</v>
      </c>
      <c r="I167" s="849">
        <v>8865.349609375</v>
      </c>
      <c r="J167" s="849">
        <v>1</v>
      </c>
      <c r="K167" s="850">
        <v>8865.349609375</v>
      </c>
    </row>
    <row r="168" spans="1:11" ht="14.4" customHeight="1" x14ac:dyDescent="0.3">
      <c r="A168" s="831" t="s">
        <v>565</v>
      </c>
      <c r="B168" s="832" t="s">
        <v>566</v>
      </c>
      <c r="C168" s="835" t="s">
        <v>1726</v>
      </c>
      <c r="D168" s="863" t="s">
        <v>1727</v>
      </c>
      <c r="E168" s="835" t="s">
        <v>1973</v>
      </c>
      <c r="F168" s="863" t="s">
        <v>1974</v>
      </c>
      <c r="G168" s="835" t="s">
        <v>1977</v>
      </c>
      <c r="H168" s="835" t="s">
        <v>1978</v>
      </c>
      <c r="I168" s="849">
        <v>2082.64990234375</v>
      </c>
      <c r="J168" s="849">
        <v>1</v>
      </c>
      <c r="K168" s="850">
        <v>2082.64990234375</v>
      </c>
    </row>
    <row r="169" spans="1:11" ht="14.4" customHeight="1" x14ac:dyDescent="0.3">
      <c r="A169" s="831" t="s">
        <v>565</v>
      </c>
      <c r="B169" s="832" t="s">
        <v>566</v>
      </c>
      <c r="C169" s="835" t="s">
        <v>1726</v>
      </c>
      <c r="D169" s="863" t="s">
        <v>1727</v>
      </c>
      <c r="E169" s="835" t="s">
        <v>1973</v>
      </c>
      <c r="F169" s="863" t="s">
        <v>1974</v>
      </c>
      <c r="G169" s="835" t="s">
        <v>1979</v>
      </c>
      <c r="H169" s="835" t="s">
        <v>1980</v>
      </c>
      <c r="I169" s="849">
        <v>11274.599609375</v>
      </c>
      <c r="J169" s="849">
        <v>1</v>
      </c>
      <c r="K169" s="850">
        <v>11274.599609375</v>
      </c>
    </row>
    <row r="170" spans="1:11" ht="14.4" customHeight="1" x14ac:dyDescent="0.3">
      <c r="A170" s="831" t="s">
        <v>565</v>
      </c>
      <c r="B170" s="832" t="s">
        <v>566</v>
      </c>
      <c r="C170" s="835" t="s">
        <v>1726</v>
      </c>
      <c r="D170" s="863" t="s">
        <v>1727</v>
      </c>
      <c r="E170" s="835" t="s">
        <v>1973</v>
      </c>
      <c r="F170" s="863" t="s">
        <v>1974</v>
      </c>
      <c r="G170" s="835" t="s">
        <v>1981</v>
      </c>
      <c r="H170" s="835" t="s">
        <v>1982</v>
      </c>
      <c r="I170" s="849">
        <v>26406.30078125</v>
      </c>
      <c r="J170" s="849">
        <v>1</v>
      </c>
      <c r="K170" s="850">
        <v>26406.30078125</v>
      </c>
    </row>
    <row r="171" spans="1:11" ht="14.4" customHeight="1" x14ac:dyDescent="0.3">
      <c r="A171" s="831" t="s">
        <v>565</v>
      </c>
      <c r="B171" s="832" t="s">
        <v>566</v>
      </c>
      <c r="C171" s="835" t="s">
        <v>1726</v>
      </c>
      <c r="D171" s="863" t="s">
        <v>1727</v>
      </c>
      <c r="E171" s="835" t="s">
        <v>1983</v>
      </c>
      <c r="F171" s="863" t="s">
        <v>1984</v>
      </c>
      <c r="G171" s="835" t="s">
        <v>1985</v>
      </c>
      <c r="H171" s="835" t="s">
        <v>1986</v>
      </c>
      <c r="I171" s="849">
        <v>426.91000366210937</v>
      </c>
      <c r="J171" s="849">
        <v>1</v>
      </c>
      <c r="K171" s="850">
        <v>426.91000366210937</v>
      </c>
    </row>
    <row r="172" spans="1:11" ht="14.4" customHeight="1" x14ac:dyDescent="0.3">
      <c r="A172" s="831" t="s">
        <v>565</v>
      </c>
      <c r="B172" s="832" t="s">
        <v>566</v>
      </c>
      <c r="C172" s="835" t="s">
        <v>1726</v>
      </c>
      <c r="D172" s="863" t="s">
        <v>1727</v>
      </c>
      <c r="E172" s="835" t="s">
        <v>1983</v>
      </c>
      <c r="F172" s="863" t="s">
        <v>1984</v>
      </c>
      <c r="G172" s="835" t="s">
        <v>1987</v>
      </c>
      <c r="H172" s="835" t="s">
        <v>1988</v>
      </c>
      <c r="I172" s="849">
        <v>5175</v>
      </c>
      <c r="J172" s="849">
        <v>1</v>
      </c>
      <c r="K172" s="850">
        <v>5175</v>
      </c>
    </row>
    <row r="173" spans="1:11" ht="14.4" customHeight="1" x14ac:dyDescent="0.3">
      <c r="A173" s="831" t="s">
        <v>565</v>
      </c>
      <c r="B173" s="832" t="s">
        <v>566</v>
      </c>
      <c r="C173" s="835" t="s">
        <v>1726</v>
      </c>
      <c r="D173" s="863" t="s">
        <v>1727</v>
      </c>
      <c r="E173" s="835" t="s">
        <v>1983</v>
      </c>
      <c r="F173" s="863" t="s">
        <v>1984</v>
      </c>
      <c r="G173" s="835" t="s">
        <v>1989</v>
      </c>
      <c r="H173" s="835" t="s">
        <v>1990</v>
      </c>
      <c r="I173" s="849">
        <v>3795</v>
      </c>
      <c r="J173" s="849">
        <v>1</v>
      </c>
      <c r="K173" s="850">
        <v>3795</v>
      </c>
    </row>
    <row r="174" spans="1:11" ht="14.4" customHeight="1" x14ac:dyDescent="0.3">
      <c r="A174" s="831" t="s">
        <v>565</v>
      </c>
      <c r="B174" s="832" t="s">
        <v>566</v>
      </c>
      <c r="C174" s="835" t="s">
        <v>1726</v>
      </c>
      <c r="D174" s="863" t="s">
        <v>1727</v>
      </c>
      <c r="E174" s="835" t="s">
        <v>1983</v>
      </c>
      <c r="F174" s="863" t="s">
        <v>1984</v>
      </c>
      <c r="G174" s="835" t="s">
        <v>1991</v>
      </c>
      <c r="H174" s="835" t="s">
        <v>1992</v>
      </c>
      <c r="I174" s="849">
        <v>3795</v>
      </c>
      <c r="J174" s="849">
        <v>6</v>
      </c>
      <c r="K174" s="850">
        <v>22770</v>
      </c>
    </row>
    <row r="175" spans="1:11" ht="14.4" customHeight="1" x14ac:dyDescent="0.3">
      <c r="A175" s="831" t="s">
        <v>565</v>
      </c>
      <c r="B175" s="832" t="s">
        <v>566</v>
      </c>
      <c r="C175" s="835" t="s">
        <v>1726</v>
      </c>
      <c r="D175" s="863" t="s">
        <v>1727</v>
      </c>
      <c r="E175" s="835" t="s">
        <v>1983</v>
      </c>
      <c r="F175" s="863" t="s">
        <v>1984</v>
      </c>
      <c r="G175" s="835" t="s">
        <v>1993</v>
      </c>
      <c r="H175" s="835" t="s">
        <v>1994</v>
      </c>
      <c r="I175" s="849">
        <v>3795</v>
      </c>
      <c r="J175" s="849">
        <v>1</v>
      </c>
      <c r="K175" s="850">
        <v>3795</v>
      </c>
    </row>
    <row r="176" spans="1:11" ht="14.4" customHeight="1" x14ac:dyDescent="0.3">
      <c r="A176" s="831" t="s">
        <v>565</v>
      </c>
      <c r="B176" s="832" t="s">
        <v>566</v>
      </c>
      <c r="C176" s="835" t="s">
        <v>1726</v>
      </c>
      <c r="D176" s="863" t="s">
        <v>1727</v>
      </c>
      <c r="E176" s="835" t="s">
        <v>1983</v>
      </c>
      <c r="F176" s="863" t="s">
        <v>1984</v>
      </c>
      <c r="G176" s="835" t="s">
        <v>1995</v>
      </c>
      <c r="H176" s="835" t="s">
        <v>1996</v>
      </c>
      <c r="I176" s="849">
        <v>10807.4697265625</v>
      </c>
      <c r="J176" s="849">
        <v>1</v>
      </c>
      <c r="K176" s="850">
        <v>10807.4697265625</v>
      </c>
    </row>
    <row r="177" spans="1:11" ht="14.4" customHeight="1" x14ac:dyDescent="0.3">
      <c r="A177" s="831" t="s">
        <v>565</v>
      </c>
      <c r="B177" s="832" t="s">
        <v>566</v>
      </c>
      <c r="C177" s="835" t="s">
        <v>1726</v>
      </c>
      <c r="D177" s="863" t="s">
        <v>1727</v>
      </c>
      <c r="E177" s="835" t="s">
        <v>1983</v>
      </c>
      <c r="F177" s="863" t="s">
        <v>1984</v>
      </c>
      <c r="G177" s="835" t="s">
        <v>1997</v>
      </c>
      <c r="H177" s="835" t="s">
        <v>1998</v>
      </c>
      <c r="I177" s="849">
        <v>10807.4697265625</v>
      </c>
      <c r="J177" s="849">
        <v>2</v>
      </c>
      <c r="K177" s="850">
        <v>21614.939453125</v>
      </c>
    </row>
    <row r="178" spans="1:11" ht="14.4" customHeight="1" x14ac:dyDescent="0.3">
      <c r="A178" s="831" t="s">
        <v>565</v>
      </c>
      <c r="B178" s="832" t="s">
        <v>566</v>
      </c>
      <c r="C178" s="835" t="s">
        <v>1726</v>
      </c>
      <c r="D178" s="863" t="s">
        <v>1727</v>
      </c>
      <c r="E178" s="835" t="s">
        <v>1983</v>
      </c>
      <c r="F178" s="863" t="s">
        <v>1984</v>
      </c>
      <c r="G178" s="835" t="s">
        <v>1999</v>
      </c>
      <c r="H178" s="835" t="s">
        <v>2000</v>
      </c>
      <c r="I178" s="849">
        <v>10807.4697265625</v>
      </c>
      <c r="J178" s="849">
        <v>1</v>
      </c>
      <c r="K178" s="850">
        <v>10807.4697265625</v>
      </c>
    </row>
    <row r="179" spans="1:11" ht="14.4" customHeight="1" x14ac:dyDescent="0.3">
      <c r="A179" s="831" t="s">
        <v>565</v>
      </c>
      <c r="B179" s="832" t="s">
        <v>566</v>
      </c>
      <c r="C179" s="835" t="s">
        <v>1726</v>
      </c>
      <c r="D179" s="863" t="s">
        <v>1727</v>
      </c>
      <c r="E179" s="835" t="s">
        <v>1983</v>
      </c>
      <c r="F179" s="863" t="s">
        <v>1984</v>
      </c>
      <c r="G179" s="835" t="s">
        <v>2001</v>
      </c>
      <c r="H179" s="835" t="s">
        <v>2002</v>
      </c>
      <c r="I179" s="849">
        <v>10807.4697265625</v>
      </c>
      <c r="J179" s="849">
        <v>1</v>
      </c>
      <c r="K179" s="850">
        <v>10807.4697265625</v>
      </c>
    </row>
    <row r="180" spans="1:11" ht="14.4" customHeight="1" x14ac:dyDescent="0.3">
      <c r="A180" s="831" t="s">
        <v>565</v>
      </c>
      <c r="B180" s="832" t="s">
        <v>566</v>
      </c>
      <c r="C180" s="835" t="s">
        <v>1726</v>
      </c>
      <c r="D180" s="863" t="s">
        <v>1727</v>
      </c>
      <c r="E180" s="835" t="s">
        <v>1983</v>
      </c>
      <c r="F180" s="863" t="s">
        <v>1984</v>
      </c>
      <c r="G180" s="835" t="s">
        <v>2003</v>
      </c>
      <c r="H180" s="835" t="s">
        <v>2004</v>
      </c>
      <c r="I180" s="849">
        <v>10807.4697265625</v>
      </c>
      <c r="J180" s="849">
        <v>1</v>
      </c>
      <c r="K180" s="850">
        <v>10807.4697265625</v>
      </c>
    </row>
    <row r="181" spans="1:11" ht="14.4" customHeight="1" x14ac:dyDescent="0.3">
      <c r="A181" s="831" t="s">
        <v>565</v>
      </c>
      <c r="B181" s="832" t="s">
        <v>566</v>
      </c>
      <c r="C181" s="835" t="s">
        <v>1726</v>
      </c>
      <c r="D181" s="863" t="s">
        <v>1727</v>
      </c>
      <c r="E181" s="835" t="s">
        <v>1983</v>
      </c>
      <c r="F181" s="863" t="s">
        <v>1984</v>
      </c>
      <c r="G181" s="835" t="s">
        <v>2005</v>
      </c>
      <c r="H181" s="835" t="s">
        <v>2006</v>
      </c>
      <c r="I181" s="849">
        <v>9893.2099609375</v>
      </c>
      <c r="J181" s="849">
        <v>2</v>
      </c>
      <c r="K181" s="850">
        <v>19786.419921875</v>
      </c>
    </row>
    <row r="182" spans="1:11" ht="14.4" customHeight="1" x14ac:dyDescent="0.3">
      <c r="A182" s="831" t="s">
        <v>565</v>
      </c>
      <c r="B182" s="832" t="s">
        <v>566</v>
      </c>
      <c r="C182" s="835" t="s">
        <v>1726</v>
      </c>
      <c r="D182" s="863" t="s">
        <v>1727</v>
      </c>
      <c r="E182" s="835" t="s">
        <v>1983</v>
      </c>
      <c r="F182" s="863" t="s">
        <v>1984</v>
      </c>
      <c r="G182" s="835" t="s">
        <v>2007</v>
      </c>
      <c r="H182" s="835" t="s">
        <v>2008</v>
      </c>
      <c r="I182" s="849">
        <v>9893.2099609375</v>
      </c>
      <c r="J182" s="849">
        <v>3</v>
      </c>
      <c r="K182" s="850">
        <v>29679.6298828125</v>
      </c>
    </row>
    <row r="183" spans="1:11" ht="14.4" customHeight="1" x14ac:dyDescent="0.3">
      <c r="A183" s="831" t="s">
        <v>565</v>
      </c>
      <c r="B183" s="832" t="s">
        <v>566</v>
      </c>
      <c r="C183" s="835" t="s">
        <v>1726</v>
      </c>
      <c r="D183" s="863" t="s">
        <v>1727</v>
      </c>
      <c r="E183" s="835" t="s">
        <v>1983</v>
      </c>
      <c r="F183" s="863" t="s">
        <v>1984</v>
      </c>
      <c r="G183" s="835" t="s">
        <v>2009</v>
      </c>
      <c r="H183" s="835" t="s">
        <v>2010</v>
      </c>
      <c r="I183" s="849">
        <v>3948.56005859375</v>
      </c>
      <c r="J183" s="849">
        <v>1</v>
      </c>
      <c r="K183" s="850">
        <v>3948.56005859375</v>
      </c>
    </row>
    <row r="184" spans="1:11" ht="14.4" customHeight="1" x14ac:dyDescent="0.3">
      <c r="A184" s="831" t="s">
        <v>565</v>
      </c>
      <c r="B184" s="832" t="s">
        <v>566</v>
      </c>
      <c r="C184" s="835" t="s">
        <v>1726</v>
      </c>
      <c r="D184" s="863" t="s">
        <v>1727</v>
      </c>
      <c r="E184" s="835" t="s">
        <v>1983</v>
      </c>
      <c r="F184" s="863" t="s">
        <v>1984</v>
      </c>
      <c r="G184" s="835" t="s">
        <v>2011</v>
      </c>
      <c r="H184" s="835" t="s">
        <v>2012</v>
      </c>
      <c r="I184" s="849">
        <v>7329.7900390625</v>
      </c>
      <c r="J184" s="849">
        <v>1</v>
      </c>
      <c r="K184" s="850">
        <v>7329.7900390625</v>
      </c>
    </row>
    <row r="185" spans="1:11" ht="14.4" customHeight="1" x14ac:dyDescent="0.3">
      <c r="A185" s="831" t="s">
        <v>565</v>
      </c>
      <c r="B185" s="832" t="s">
        <v>566</v>
      </c>
      <c r="C185" s="835" t="s">
        <v>1726</v>
      </c>
      <c r="D185" s="863" t="s">
        <v>1727</v>
      </c>
      <c r="E185" s="835" t="s">
        <v>1983</v>
      </c>
      <c r="F185" s="863" t="s">
        <v>1984</v>
      </c>
      <c r="G185" s="835" t="s">
        <v>2013</v>
      </c>
      <c r="H185" s="835" t="s">
        <v>2014</v>
      </c>
      <c r="I185" s="849">
        <v>2493.27001953125</v>
      </c>
      <c r="J185" s="849">
        <v>1</v>
      </c>
      <c r="K185" s="850">
        <v>2493.27001953125</v>
      </c>
    </row>
    <row r="186" spans="1:11" ht="14.4" customHeight="1" x14ac:dyDescent="0.3">
      <c r="A186" s="831" t="s">
        <v>565</v>
      </c>
      <c r="B186" s="832" t="s">
        <v>566</v>
      </c>
      <c r="C186" s="835" t="s">
        <v>1726</v>
      </c>
      <c r="D186" s="863" t="s">
        <v>1727</v>
      </c>
      <c r="E186" s="835" t="s">
        <v>1983</v>
      </c>
      <c r="F186" s="863" t="s">
        <v>1984</v>
      </c>
      <c r="G186" s="835" t="s">
        <v>2015</v>
      </c>
      <c r="H186" s="835" t="s">
        <v>2016</v>
      </c>
      <c r="I186" s="849">
        <v>8622.1904296875</v>
      </c>
      <c r="J186" s="849">
        <v>1</v>
      </c>
      <c r="K186" s="850">
        <v>8622.1904296875</v>
      </c>
    </row>
    <row r="187" spans="1:11" ht="14.4" customHeight="1" x14ac:dyDescent="0.3">
      <c r="A187" s="831" t="s">
        <v>565</v>
      </c>
      <c r="B187" s="832" t="s">
        <v>566</v>
      </c>
      <c r="C187" s="835" t="s">
        <v>1726</v>
      </c>
      <c r="D187" s="863" t="s">
        <v>1727</v>
      </c>
      <c r="E187" s="835" t="s">
        <v>1983</v>
      </c>
      <c r="F187" s="863" t="s">
        <v>1984</v>
      </c>
      <c r="G187" s="835" t="s">
        <v>2017</v>
      </c>
      <c r="H187" s="835" t="s">
        <v>2018</v>
      </c>
      <c r="I187" s="849">
        <v>8822.98046875</v>
      </c>
      <c r="J187" s="849">
        <v>1</v>
      </c>
      <c r="K187" s="850">
        <v>8822.98046875</v>
      </c>
    </row>
    <row r="188" spans="1:11" ht="14.4" customHeight="1" x14ac:dyDescent="0.3">
      <c r="A188" s="831" t="s">
        <v>565</v>
      </c>
      <c r="B188" s="832" t="s">
        <v>566</v>
      </c>
      <c r="C188" s="835" t="s">
        <v>1726</v>
      </c>
      <c r="D188" s="863" t="s">
        <v>1727</v>
      </c>
      <c r="E188" s="835" t="s">
        <v>1983</v>
      </c>
      <c r="F188" s="863" t="s">
        <v>1984</v>
      </c>
      <c r="G188" s="835" t="s">
        <v>2019</v>
      </c>
      <c r="H188" s="835" t="s">
        <v>2020</v>
      </c>
      <c r="I188" s="849">
        <v>8294.7001953125</v>
      </c>
      <c r="J188" s="849">
        <v>1</v>
      </c>
      <c r="K188" s="850">
        <v>8294.7001953125</v>
      </c>
    </row>
    <row r="189" spans="1:11" ht="14.4" customHeight="1" x14ac:dyDescent="0.3">
      <c r="A189" s="831" t="s">
        <v>565</v>
      </c>
      <c r="B189" s="832" t="s">
        <v>566</v>
      </c>
      <c r="C189" s="835" t="s">
        <v>1726</v>
      </c>
      <c r="D189" s="863" t="s">
        <v>1727</v>
      </c>
      <c r="E189" s="835" t="s">
        <v>1983</v>
      </c>
      <c r="F189" s="863" t="s">
        <v>1984</v>
      </c>
      <c r="G189" s="835" t="s">
        <v>2021</v>
      </c>
      <c r="H189" s="835" t="s">
        <v>2022</v>
      </c>
      <c r="I189" s="849">
        <v>9517.9501953125</v>
      </c>
      <c r="J189" s="849">
        <v>1</v>
      </c>
      <c r="K189" s="850">
        <v>9517.9501953125</v>
      </c>
    </row>
    <row r="190" spans="1:11" ht="14.4" customHeight="1" x14ac:dyDescent="0.3">
      <c r="A190" s="831" t="s">
        <v>565</v>
      </c>
      <c r="B190" s="832" t="s">
        <v>566</v>
      </c>
      <c r="C190" s="835" t="s">
        <v>1726</v>
      </c>
      <c r="D190" s="863" t="s">
        <v>1727</v>
      </c>
      <c r="E190" s="835" t="s">
        <v>1983</v>
      </c>
      <c r="F190" s="863" t="s">
        <v>1984</v>
      </c>
      <c r="G190" s="835" t="s">
        <v>2023</v>
      </c>
      <c r="H190" s="835" t="s">
        <v>2024</v>
      </c>
      <c r="I190" s="849">
        <v>8695.330078125</v>
      </c>
      <c r="J190" s="849">
        <v>1</v>
      </c>
      <c r="K190" s="850">
        <v>8695.330078125</v>
      </c>
    </row>
    <row r="191" spans="1:11" ht="14.4" customHeight="1" x14ac:dyDescent="0.3">
      <c r="A191" s="831" t="s">
        <v>565</v>
      </c>
      <c r="B191" s="832" t="s">
        <v>566</v>
      </c>
      <c r="C191" s="835" t="s">
        <v>1726</v>
      </c>
      <c r="D191" s="863" t="s">
        <v>1727</v>
      </c>
      <c r="E191" s="835" t="s">
        <v>1983</v>
      </c>
      <c r="F191" s="863" t="s">
        <v>1984</v>
      </c>
      <c r="G191" s="835" t="s">
        <v>2025</v>
      </c>
      <c r="H191" s="835" t="s">
        <v>2026</v>
      </c>
      <c r="I191" s="849">
        <v>597.489990234375</v>
      </c>
      <c r="J191" s="849">
        <v>1</v>
      </c>
      <c r="K191" s="850">
        <v>597.489990234375</v>
      </c>
    </row>
    <row r="192" spans="1:11" ht="14.4" customHeight="1" x14ac:dyDescent="0.3">
      <c r="A192" s="831" t="s">
        <v>565</v>
      </c>
      <c r="B192" s="832" t="s">
        <v>566</v>
      </c>
      <c r="C192" s="835" t="s">
        <v>1726</v>
      </c>
      <c r="D192" s="863" t="s">
        <v>1727</v>
      </c>
      <c r="E192" s="835" t="s">
        <v>1983</v>
      </c>
      <c r="F192" s="863" t="s">
        <v>1984</v>
      </c>
      <c r="G192" s="835" t="s">
        <v>2027</v>
      </c>
      <c r="H192" s="835" t="s">
        <v>2028</v>
      </c>
      <c r="I192" s="849">
        <v>597.49443901909717</v>
      </c>
      <c r="J192" s="849">
        <v>11</v>
      </c>
      <c r="K192" s="850">
        <v>6572.429931640625</v>
      </c>
    </row>
    <row r="193" spans="1:11" ht="14.4" customHeight="1" x14ac:dyDescent="0.3">
      <c r="A193" s="831" t="s">
        <v>565</v>
      </c>
      <c r="B193" s="832" t="s">
        <v>566</v>
      </c>
      <c r="C193" s="835" t="s">
        <v>1726</v>
      </c>
      <c r="D193" s="863" t="s">
        <v>1727</v>
      </c>
      <c r="E193" s="835" t="s">
        <v>1983</v>
      </c>
      <c r="F193" s="863" t="s">
        <v>1984</v>
      </c>
      <c r="G193" s="835" t="s">
        <v>2029</v>
      </c>
      <c r="H193" s="835" t="s">
        <v>2030</v>
      </c>
      <c r="I193" s="849">
        <v>597.489990234375</v>
      </c>
      <c r="J193" s="849">
        <v>4</v>
      </c>
      <c r="K193" s="850">
        <v>2389.9599609375</v>
      </c>
    </row>
    <row r="194" spans="1:11" ht="14.4" customHeight="1" x14ac:dyDescent="0.3">
      <c r="A194" s="831" t="s">
        <v>565</v>
      </c>
      <c r="B194" s="832" t="s">
        <v>566</v>
      </c>
      <c r="C194" s="835" t="s">
        <v>1726</v>
      </c>
      <c r="D194" s="863" t="s">
        <v>1727</v>
      </c>
      <c r="E194" s="835" t="s">
        <v>1983</v>
      </c>
      <c r="F194" s="863" t="s">
        <v>1984</v>
      </c>
      <c r="G194" s="835" t="s">
        <v>2031</v>
      </c>
      <c r="H194" s="835" t="s">
        <v>2032</v>
      </c>
      <c r="I194" s="849">
        <v>597.489990234375</v>
      </c>
      <c r="J194" s="849">
        <v>1</v>
      </c>
      <c r="K194" s="850">
        <v>597.489990234375</v>
      </c>
    </row>
    <row r="195" spans="1:11" ht="14.4" customHeight="1" x14ac:dyDescent="0.3">
      <c r="A195" s="831" t="s">
        <v>565</v>
      </c>
      <c r="B195" s="832" t="s">
        <v>566</v>
      </c>
      <c r="C195" s="835" t="s">
        <v>1726</v>
      </c>
      <c r="D195" s="863" t="s">
        <v>1727</v>
      </c>
      <c r="E195" s="835" t="s">
        <v>1983</v>
      </c>
      <c r="F195" s="863" t="s">
        <v>1984</v>
      </c>
      <c r="G195" s="835" t="s">
        <v>2033</v>
      </c>
      <c r="H195" s="835" t="s">
        <v>2034</v>
      </c>
      <c r="I195" s="849">
        <v>9087.1298828125</v>
      </c>
      <c r="J195" s="849">
        <v>2</v>
      </c>
      <c r="K195" s="850">
        <v>18174.259765625</v>
      </c>
    </row>
    <row r="196" spans="1:11" ht="14.4" customHeight="1" x14ac:dyDescent="0.3">
      <c r="A196" s="831" t="s">
        <v>565</v>
      </c>
      <c r="B196" s="832" t="s">
        <v>566</v>
      </c>
      <c r="C196" s="835" t="s">
        <v>1726</v>
      </c>
      <c r="D196" s="863" t="s">
        <v>1727</v>
      </c>
      <c r="E196" s="835" t="s">
        <v>1983</v>
      </c>
      <c r="F196" s="863" t="s">
        <v>1984</v>
      </c>
      <c r="G196" s="835" t="s">
        <v>2035</v>
      </c>
      <c r="H196" s="835" t="s">
        <v>2036</v>
      </c>
      <c r="I196" s="849">
        <v>9087.1298828125</v>
      </c>
      <c r="J196" s="849">
        <v>1</v>
      </c>
      <c r="K196" s="850">
        <v>9087.1298828125</v>
      </c>
    </row>
    <row r="197" spans="1:11" ht="14.4" customHeight="1" x14ac:dyDescent="0.3">
      <c r="A197" s="831" t="s">
        <v>565</v>
      </c>
      <c r="B197" s="832" t="s">
        <v>566</v>
      </c>
      <c r="C197" s="835" t="s">
        <v>1726</v>
      </c>
      <c r="D197" s="863" t="s">
        <v>1727</v>
      </c>
      <c r="E197" s="835" t="s">
        <v>1983</v>
      </c>
      <c r="F197" s="863" t="s">
        <v>1984</v>
      </c>
      <c r="G197" s="835" t="s">
        <v>2037</v>
      </c>
      <c r="H197" s="835" t="s">
        <v>2038</v>
      </c>
      <c r="I197" s="849">
        <v>9885.41015625</v>
      </c>
      <c r="J197" s="849">
        <v>1</v>
      </c>
      <c r="K197" s="850">
        <v>9885.41015625</v>
      </c>
    </row>
    <row r="198" spans="1:11" ht="14.4" customHeight="1" x14ac:dyDescent="0.3">
      <c r="A198" s="831" t="s">
        <v>565</v>
      </c>
      <c r="B198" s="832" t="s">
        <v>566</v>
      </c>
      <c r="C198" s="835" t="s">
        <v>1726</v>
      </c>
      <c r="D198" s="863" t="s">
        <v>1727</v>
      </c>
      <c r="E198" s="835" t="s">
        <v>1983</v>
      </c>
      <c r="F198" s="863" t="s">
        <v>1984</v>
      </c>
      <c r="G198" s="835" t="s">
        <v>2039</v>
      </c>
      <c r="H198" s="835" t="s">
        <v>2040</v>
      </c>
      <c r="I198" s="849">
        <v>8710.8896484375</v>
      </c>
      <c r="J198" s="849">
        <v>1</v>
      </c>
      <c r="K198" s="850">
        <v>8710.8896484375</v>
      </c>
    </row>
    <row r="199" spans="1:11" ht="14.4" customHeight="1" x14ac:dyDescent="0.3">
      <c r="A199" s="831" t="s">
        <v>565</v>
      </c>
      <c r="B199" s="832" t="s">
        <v>566</v>
      </c>
      <c r="C199" s="835" t="s">
        <v>1726</v>
      </c>
      <c r="D199" s="863" t="s">
        <v>1727</v>
      </c>
      <c r="E199" s="835" t="s">
        <v>1983</v>
      </c>
      <c r="F199" s="863" t="s">
        <v>1984</v>
      </c>
      <c r="G199" s="835" t="s">
        <v>2041</v>
      </c>
      <c r="H199" s="835" t="s">
        <v>2042</v>
      </c>
      <c r="I199" s="849">
        <v>5704.47998046875</v>
      </c>
      <c r="J199" s="849">
        <v>1</v>
      </c>
      <c r="K199" s="850">
        <v>5704.47998046875</v>
      </c>
    </row>
    <row r="200" spans="1:11" ht="14.4" customHeight="1" x14ac:dyDescent="0.3">
      <c r="A200" s="831" t="s">
        <v>565</v>
      </c>
      <c r="B200" s="832" t="s">
        <v>566</v>
      </c>
      <c r="C200" s="835" t="s">
        <v>1726</v>
      </c>
      <c r="D200" s="863" t="s">
        <v>1727</v>
      </c>
      <c r="E200" s="835" t="s">
        <v>1983</v>
      </c>
      <c r="F200" s="863" t="s">
        <v>1984</v>
      </c>
      <c r="G200" s="835" t="s">
        <v>2043</v>
      </c>
      <c r="H200" s="835" t="s">
        <v>2044</v>
      </c>
      <c r="I200" s="849">
        <v>5704.490234375</v>
      </c>
      <c r="J200" s="849">
        <v>1</v>
      </c>
      <c r="K200" s="850">
        <v>5704.490234375</v>
      </c>
    </row>
    <row r="201" spans="1:11" ht="14.4" customHeight="1" x14ac:dyDescent="0.3">
      <c r="A201" s="831" t="s">
        <v>565</v>
      </c>
      <c r="B201" s="832" t="s">
        <v>566</v>
      </c>
      <c r="C201" s="835" t="s">
        <v>1726</v>
      </c>
      <c r="D201" s="863" t="s">
        <v>1727</v>
      </c>
      <c r="E201" s="835" t="s">
        <v>1983</v>
      </c>
      <c r="F201" s="863" t="s">
        <v>1984</v>
      </c>
      <c r="G201" s="835" t="s">
        <v>2045</v>
      </c>
      <c r="H201" s="835" t="s">
        <v>2046</v>
      </c>
      <c r="I201" s="849">
        <v>7266.85009765625</v>
      </c>
      <c r="J201" s="849">
        <v>2</v>
      </c>
      <c r="K201" s="850">
        <v>14533.7001953125</v>
      </c>
    </row>
    <row r="202" spans="1:11" ht="14.4" customHeight="1" x14ac:dyDescent="0.3">
      <c r="A202" s="831" t="s">
        <v>565</v>
      </c>
      <c r="B202" s="832" t="s">
        <v>566</v>
      </c>
      <c r="C202" s="835" t="s">
        <v>1726</v>
      </c>
      <c r="D202" s="863" t="s">
        <v>1727</v>
      </c>
      <c r="E202" s="835" t="s">
        <v>1983</v>
      </c>
      <c r="F202" s="863" t="s">
        <v>1984</v>
      </c>
      <c r="G202" s="835" t="s">
        <v>2047</v>
      </c>
      <c r="H202" s="835" t="s">
        <v>2048</v>
      </c>
      <c r="I202" s="849">
        <v>8489.2998046875</v>
      </c>
      <c r="J202" s="849">
        <v>1</v>
      </c>
      <c r="K202" s="850">
        <v>8489.2998046875</v>
      </c>
    </row>
    <row r="203" spans="1:11" ht="14.4" customHeight="1" x14ac:dyDescent="0.3">
      <c r="A203" s="831" t="s">
        <v>565</v>
      </c>
      <c r="B203" s="832" t="s">
        <v>566</v>
      </c>
      <c r="C203" s="835" t="s">
        <v>1726</v>
      </c>
      <c r="D203" s="863" t="s">
        <v>1727</v>
      </c>
      <c r="E203" s="835" t="s">
        <v>1983</v>
      </c>
      <c r="F203" s="863" t="s">
        <v>1984</v>
      </c>
      <c r="G203" s="835" t="s">
        <v>2049</v>
      </c>
      <c r="H203" s="835" t="s">
        <v>2050</v>
      </c>
      <c r="I203" s="849">
        <v>6977.169921875</v>
      </c>
      <c r="J203" s="849">
        <v>2</v>
      </c>
      <c r="K203" s="850">
        <v>13954.33984375</v>
      </c>
    </row>
    <row r="204" spans="1:11" ht="14.4" customHeight="1" x14ac:dyDescent="0.3">
      <c r="A204" s="831" t="s">
        <v>565</v>
      </c>
      <c r="B204" s="832" t="s">
        <v>566</v>
      </c>
      <c r="C204" s="835" t="s">
        <v>1726</v>
      </c>
      <c r="D204" s="863" t="s">
        <v>1727</v>
      </c>
      <c r="E204" s="835" t="s">
        <v>1983</v>
      </c>
      <c r="F204" s="863" t="s">
        <v>1984</v>
      </c>
      <c r="G204" s="835" t="s">
        <v>2051</v>
      </c>
      <c r="H204" s="835" t="s">
        <v>2052</v>
      </c>
      <c r="I204" s="849">
        <v>6779.8798828125</v>
      </c>
      <c r="J204" s="849">
        <v>1</v>
      </c>
      <c r="K204" s="850">
        <v>6779.8798828125</v>
      </c>
    </row>
    <row r="205" spans="1:11" ht="14.4" customHeight="1" x14ac:dyDescent="0.3">
      <c r="A205" s="831" t="s">
        <v>565</v>
      </c>
      <c r="B205" s="832" t="s">
        <v>566</v>
      </c>
      <c r="C205" s="835" t="s">
        <v>1726</v>
      </c>
      <c r="D205" s="863" t="s">
        <v>1727</v>
      </c>
      <c r="E205" s="835" t="s">
        <v>1983</v>
      </c>
      <c r="F205" s="863" t="s">
        <v>1984</v>
      </c>
      <c r="G205" s="835" t="s">
        <v>2053</v>
      </c>
      <c r="H205" s="835" t="s">
        <v>2054</v>
      </c>
      <c r="I205" s="849">
        <v>9084.2099609375</v>
      </c>
      <c r="J205" s="849">
        <v>1</v>
      </c>
      <c r="K205" s="850">
        <v>9084.2099609375</v>
      </c>
    </row>
    <row r="206" spans="1:11" ht="14.4" customHeight="1" x14ac:dyDescent="0.3">
      <c r="A206" s="831" t="s">
        <v>565</v>
      </c>
      <c r="B206" s="832" t="s">
        <v>566</v>
      </c>
      <c r="C206" s="835" t="s">
        <v>1726</v>
      </c>
      <c r="D206" s="863" t="s">
        <v>1727</v>
      </c>
      <c r="E206" s="835" t="s">
        <v>1983</v>
      </c>
      <c r="F206" s="863" t="s">
        <v>1984</v>
      </c>
      <c r="G206" s="835" t="s">
        <v>2055</v>
      </c>
      <c r="H206" s="835" t="s">
        <v>2056</v>
      </c>
      <c r="I206" s="849">
        <v>6263.97998046875</v>
      </c>
      <c r="J206" s="849">
        <v>1</v>
      </c>
      <c r="K206" s="850">
        <v>6263.97998046875</v>
      </c>
    </row>
    <row r="207" spans="1:11" ht="14.4" customHeight="1" x14ac:dyDescent="0.3">
      <c r="A207" s="831" t="s">
        <v>565</v>
      </c>
      <c r="B207" s="832" t="s">
        <v>566</v>
      </c>
      <c r="C207" s="835" t="s">
        <v>1726</v>
      </c>
      <c r="D207" s="863" t="s">
        <v>1727</v>
      </c>
      <c r="E207" s="835" t="s">
        <v>1983</v>
      </c>
      <c r="F207" s="863" t="s">
        <v>1984</v>
      </c>
      <c r="G207" s="835" t="s">
        <v>2057</v>
      </c>
      <c r="H207" s="835" t="s">
        <v>2058</v>
      </c>
      <c r="I207" s="849">
        <v>1270.0400390625</v>
      </c>
      <c r="J207" s="849">
        <v>2</v>
      </c>
      <c r="K207" s="850">
        <v>2540.080078125</v>
      </c>
    </row>
    <row r="208" spans="1:11" ht="14.4" customHeight="1" x14ac:dyDescent="0.3">
      <c r="A208" s="831" t="s">
        <v>565</v>
      </c>
      <c r="B208" s="832" t="s">
        <v>566</v>
      </c>
      <c r="C208" s="835" t="s">
        <v>1726</v>
      </c>
      <c r="D208" s="863" t="s">
        <v>1727</v>
      </c>
      <c r="E208" s="835" t="s">
        <v>1983</v>
      </c>
      <c r="F208" s="863" t="s">
        <v>1984</v>
      </c>
      <c r="G208" s="835" t="s">
        <v>2059</v>
      </c>
      <c r="H208" s="835" t="s">
        <v>2060</v>
      </c>
      <c r="I208" s="849">
        <v>1270.042041015625</v>
      </c>
      <c r="J208" s="849">
        <v>5</v>
      </c>
      <c r="K208" s="850">
        <v>6350.210205078125</v>
      </c>
    </row>
    <row r="209" spans="1:11" ht="14.4" customHeight="1" x14ac:dyDescent="0.3">
      <c r="A209" s="831" t="s">
        <v>565</v>
      </c>
      <c r="B209" s="832" t="s">
        <v>566</v>
      </c>
      <c r="C209" s="835" t="s">
        <v>1726</v>
      </c>
      <c r="D209" s="863" t="s">
        <v>1727</v>
      </c>
      <c r="E209" s="835" t="s">
        <v>1983</v>
      </c>
      <c r="F209" s="863" t="s">
        <v>1984</v>
      </c>
      <c r="G209" s="835" t="s">
        <v>2061</v>
      </c>
      <c r="H209" s="835" t="s">
        <v>2062</v>
      </c>
      <c r="I209" s="849">
        <v>1270.0400390625</v>
      </c>
      <c r="J209" s="849">
        <v>1</v>
      </c>
      <c r="K209" s="850">
        <v>1270.0400390625</v>
      </c>
    </row>
    <row r="210" spans="1:11" ht="14.4" customHeight="1" x14ac:dyDescent="0.3">
      <c r="A210" s="831" t="s">
        <v>565</v>
      </c>
      <c r="B210" s="832" t="s">
        <v>566</v>
      </c>
      <c r="C210" s="835" t="s">
        <v>1726</v>
      </c>
      <c r="D210" s="863" t="s">
        <v>1727</v>
      </c>
      <c r="E210" s="835" t="s">
        <v>1983</v>
      </c>
      <c r="F210" s="863" t="s">
        <v>1984</v>
      </c>
      <c r="G210" s="835" t="s">
        <v>2063</v>
      </c>
      <c r="H210" s="835" t="s">
        <v>2064</v>
      </c>
      <c r="I210" s="849">
        <v>1270.0400390625</v>
      </c>
      <c r="J210" s="849">
        <v>2</v>
      </c>
      <c r="K210" s="850">
        <v>2540.080078125</v>
      </c>
    </row>
    <row r="211" spans="1:11" ht="14.4" customHeight="1" x14ac:dyDescent="0.3">
      <c r="A211" s="831" t="s">
        <v>565</v>
      </c>
      <c r="B211" s="832" t="s">
        <v>566</v>
      </c>
      <c r="C211" s="835" t="s">
        <v>1726</v>
      </c>
      <c r="D211" s="863" t="s">
        <v>1727</v>
      </c>
      <c r="E211" s="835" t="s">
        <v>1983</v>
      </c>
      <c r="F211" s="863" t="s">
        <v>1984</v>
      </c>
      <c r="G211" s="835" t="s">
        <v>2065</v>
      </c>
      <c r="H211" s="835" t="s">
        <v>2066</v>
      </c>
      <c r="I211" s="849">
        <v>5192.25</v>
      </c>
      <c r="J211" s="849">
        <v>1</v>
      </c>
      <c r="K211" s="850">
        <v>5192.25</v>
      </c>
    </row>
    <row r="212" spans="1:11" ht="14.4" customHeight="1" x14ac:dyDescent="0.3">
      <c r="A212" s="831" t="s">
        <v>565</v>
      </c>
      <c r="B212" s="832" t="s">
        <v>566</v>
      </c>
      <c r="C212" s="835" t="s">
        <v>1726</v>
      </c>
      <c r="D212" s="863" t="s">
        <v>1727</v>
      </c>
      <c r="E212" s="835" t="s">
        <v>1983</v>
      </c>
      <c r="F212" s="863" t="s">
        <v>1984</v>
      </c>
      <c r="G212" s="835" t="s">
        <v>2067</v>
      </c>
      <c r="H212" s="835" t="s">
        <v>2068</v>
      </c>
      <c r="I212" s="849">
        <v>6977.169921875</v>
      </c>
      <c r="J212" s="849">
        <v>1</v>
      </c>
      <c r="K212" s="850">
        <v>6977.169921875</v>
      </c>
    </row>
    <row r="213" spans="1:11" ht="14.4" customHeight="1" x14ac:dyDescent="0.3">
      <c r="A213" s="831" t="s">
        <v>565</v>
      </c>
      <c r="B213" s="832" t="s">
        <v>566</v>
      </c>
      <c r="C213" s="835" t="s">
        <v>1726</v>
      </c>
      <c r="D213" s="863" t="s">
        <v>1727</v>
      </c>
      <c r="E213" s="835" t="s">
        <v>1983</v>
      </c>
      <c r="F213" s="863" t="s">
        <v>1984</v>
      </c>
      <c r="G213" s="835" t="s">
        <v>2069</v>
      </c>
      <c r="H213" s="835" t="s">
        <v>2070</v>
      </c>
      <c r="I213" s="849">
        <v>2423.10009765625</v>
      </c>
      <c r="J213" s="849">
        <v>1</v>
      </c>
      <c r="K213" s="850">
        <v>2423.10009765625</v>
      </c>
    </row>
    <row r="214" spans="1:11" ht="14.4" customHeight="1" x14ac:dyDescent="0.3">
      <c r="A214" s="831" t="s">
        <v>565</v>
      </c>
      <c r="B214" s="832" t="s">
        <v>566</v>
      </c>
      <c r="C214" s="835" t="s">
        <v>1726</v>
      </c>
      <c r="D214" s="863" t="s">
        <v>1727</v>
      </c>
      <c r="E214" s="835" t="s">
        <v>1983</v>
      </c>
      <c r="F214" s="863" t="s">
        <v>1984</v>
      </c>
      <c r="G214" s="835" t="s">
        <v>2071</v>
      </c>
      <c r="H214" s="835" t="s">
        <v>2072</v>
      </c>
      <c r="I214" s="849">
        <v>2423.10009765625</v>
      </c>
      <c r="J214" s="849">
        <v>1</v>
      </c>
      <c r="K214" s="850">
        <v>2423.10009765625</v>
      </c>
    </row>
    <row r="215" spans="1:11" ht="14.4" customHeight="1" x14ac:dyDescent="0.3">
      <c r="A215" s="831" t="s">
        <v>565</v>
      </c>
      <c r="B215" s="832" t="s">
        <v>566</v>
      </c>
      <c r="C215" s="835" t="s">
        <v>1726</v>
      </c>
      <c r="D215" s="863" t="s">
        <v>1727</v>
      </c>
      <c r="E215" s="835" t="s">
        <v>1983</v>
      </c>
      <c r="F215" s="863" t="s">
        <v>1984</v>
      </c>
      <c r="G215" s="835" t="s">
        <v>2073</v>
      </c>
      <c r="H215" s="835" t="s">
        <v>2074</v>
      </c>
      <c r="I215" s="849">
        <v>6555</v>
      </c>
      <c r="J215" s="849">
        <v>1</v>
      </c>
      <c r="K215" s="850">
        <v>6555</v>
      </c>
    </row>
    <row r="216" spans="1:11" ht="14.4" customHeight="1" x14ac:dyDescent="0.3">
      <c r="A216" s="831" t="s">
        <v>565</v>
      </c>
      <c r="B216" s="832" t="s">
        <v>566</v>
      </c>
      <c r="C216" s="835" t="s">
        <v>1726</v>
      </c>
      <c r="D216" s="863" t="s">
        <v>1727</v>
      </c>
      <c r="E216" s="835" t="s">
        <v>1983</v>
      </c>
      <c r="F216" s="863" t="s">
        <v>1984</v>
      </c>
      <c r="G216" s="835" t="s">
        <v>2075</v>
      </c>
      <c r="H216" s="835" t="s">
        <v>2076</v>
      </c>
      <c r="I216" s="849">
        <v>10645.669921875</v>
      </c>
      <c r="J216" s="849">
        <v>1</v>
      </c>
      <c r="K216" s="850">
        <v>10645.669921875</v>
      </c>
    </row>
    <row r="217" spans="1:11" ht="14.4" customHeight="1" x14ac:dyDescent="0.3">
      <c r="A217" s="831" t="s">
        <v>565</v>
      </c>
      <c r="B217" s="832" t="s">
        <v>566</v>
      </c>
      <c r="C217" s="835" t="s">
        <v>1726</v>
      </c>
      <c r="D217" s="863" t="s">
        <v>1727</v>
      </c>
      <c r="E217" s="835" t="s">
        <v>1983</v>
      </c>
      <c r="F217" s="863" t="s">
        <v>1984</v>
      </c>
      <c r="G217" s="835" t="s">
        <v>2077</v>
      </c>
      <c r="H217" s="835" t="s">
        <v>2078</v>
      </c>
      <c r="I217" s="849">
        <v>8920.5498046875</v>
      </c>
      <c r="J217" s="849">
        <v>1</v>
      </c>
      <c r="K217" s="850">
        <v>8920.5498046875</v>
      </c>
    </row>
    <row r="218" spans="1:11" ht="14.4" customHeight="1" x14ac:dyDescent="0.3">
      <c r="A218" s="831" t="s">
        <v>565</v>
      </c>
      <c r="B218" s="832" t="s">
        <v>566</v>
      </c>
      <c r="C218" s="835" t="s">
        <v>1726</v>
      </c>
      <c r="D218" s="863" t="s">
        <v>1727</v>
      </c>
      <c r="E218" s="835" t="s">
        <v>1983</v>
      </c>
      <c r="F218" s="863" t="s">
        <v>1984</v>
      </c>
      <c r="G218" s="835" t="s">
        <v>2079</v>
      </c>
      <c r="H218" s="835" t="s">
        <v>2080</v>
      </c>
      <c r="I218" s="849">
        <v>16764</v>
      </c>
      <c r="J218" s="849">
        <v>1</v>
      </c>
      <c r="K218" s="850">
        <v>16764</v>
      </c>
    </row>
    <row r="219" spans="1:11" ht="14.4" customHeight="1" x14ac:dyDescent="0.3">
      <c r="A219" s="831" t="s">
        <v>565</v>
      </c>
      <c r="B219" s="832" t="s">
        <v>566</v>
      </c>
      <c r="C219" s="835" t="s">
        <v>1726</v>
      </c>
      <c r="D219" s="863" t="s">
        <v>1727</v>
      </c>
      <c r="E219" s="835" t="s">
        <v>1983</v>
      </c>
      <c r="F219" s="863" t="s">
        <v>1984</v>
      </c>
      <c r="G219" s="835" t="s">
        <v>2081</v>
      </c>
      <c r="H219" s="835" t="s">
        <v>2082</v>
      </c>
      <c r="I219" s="849">
        <v>8757.25</v>
      </c>
      <c r="J219" s="849">
        <v>1</v>
      </c>
      <c r="K219" s="850">
        <v>8757.25</v>
      </c>
    </row>
    <row r="220" spans="1:11" ht="14.4" customHeight="1" x14ac:dyDescent="0.3">
      <c r="A220" s="831" t="s">
        <v>565</v>
      </c>
      <c r="B220" s="832" t="s">
        <v>566</v>
      </c>
      <c r="C220" s="835" t="s">
        <v>1726</v>
      </c>
      <c r="D220" s="863" t="s">
        <v>1727</v>
      </c>
      <c r="E220" s="835" t="s">
        <v>1983</v>
      </c>
      <c r="F220" s="863" t="s">
        <v>1984</v>
      </c>
      <c r="G220" s="835" t="s">
        <v>2083</v>
      </c>
      <c r="H220" s="835" t="s">
        <v>2084</v>
      </c>
      <c r="I220" s="849">
        <v>8757.25</v>
      </c>
      <c r="J220" s="849">
        <v>1</v>
      </c>
      <c r="K220" s="850">
        <v>8757.25</v>
      </c>
    </row>
    <row r="221" spans="1:11" ht="14.4" customHeight="1" x14ac:dyDescent="0.3">
      <c r="A221" s="831" t="s">
        <v>565</v>
      </c>
      <c r="B221" s="832" t="s">
        <v>566</v>
      </c>
      <c r="C221" s="835" t="s">
        <v>1726</v>
      </c>
      <c r="D221" s="863" t="s">
        <v>1727</v>
      </c>
      <c r="E221" s="835" t="s">
        <v>1983</v>
      </c>
      <c r="F221" s="863" t="s">
        <v>1984</v>
      </c>
      <c r="G221" s="835" t="s">
        <v>2085</v>
      </c>
      <c r="H221" s="835" t="s">
        <v>2086</v>
      </c>
      <c r="I221" s="849">
        <v>322</v>
      </c>
      <c r="J221" s="849">
        <v>2</v>
      </c>
      <c r="K221" s="850">
        <v>644</v>
      </c>
    </row>
    <row r="222" spans="1:11" ht="14.4" customHeight="1" x14ac:dyDescent="0.3">
      <c r="A222" s="831" t="s">
        <v>565</v>
      </c>
      <c r="B222" s="832" t="s">
        <v>566</v>
      </c>
      <c r="C222" s="835" t="s">
        <v>1726</v>
      </c>
      <c r="D222" s="863" t="s">
        <v>1727</v>
      </c>
      <c r="E222" s="835" t="s">
        <v>1983</v>
      </c>
      <c r="F222" s="863" t="s">
        <v>1984</v>
      </c>
      <c r="G222" s="835" t="s">
        <v>2087</v>
      </c>
      <c r="H222" s="835" t="s">
        <v>2088</v>
      </c>
      <c r="I222" s="849">
        <v>88.900001525878906</v>
      </c>
      <c r="J222" s="849">
        <v>50</v>
      </c>
      <c r="K222" s="850">
        <v>4444.75</v>
      </c>
    </row>
    <row r="223" spans="1:11" ht="14.4" customHeight="1" x14ac:dyDescent="0.3">
      <c r="A223" s="831" t="s">
        <v>565</v>
      </c>
      <c r="B223" s="832" t="s">
        <v>566</v>
      </c>
      <c r="C223" s="835" t="s">
        <v>1726</v>
      </c>
      <c r="D223" s="863" t="s">
        <v>1727</v>
      </c>
      <c r="E223" s="835" t="s">
        <v>1983</v>
      </c>
      <c r="F223" s="863" t="s">
        <v>1984</v>
      </c>
      <c r="G223" s="835" t="s">
        <v>2089</v>
      </c>
      <c r="H223" s="835" t="s">
        <v>2090</v>
      </c>
      <c r="I223" s="849">
        <v>88.900001525878906</v>
      </c>
      <c r="J223" s="849">
        <v>100</v>
      </c>
      <c r="K223" s="850">
        <v>8889.5001220703125</v>
      </c>
    </row>
    <row r="224" spans="1:11" ht="14.4" customHeight="1" x14ac:dyDescent="0.3">
      <c r="A224" s="831" t="s">
        <v>565</v>
      </c>
      <c r="B224" s="832" t="s">
        <v>566</v>
      </c>
      <c r="C224" s="835" t="s">
        <v>1726</v>
      </c>
      <c r="D224" s="863" t="s">
        <v>1727</v>
      </c>
      <c r="E224" s="835" t="s">
        <v>1983</v>
      </c>
      <c r="F224" s="863" t="s">
        <v>1984</v>
      </c>
      <c r="G224" s="835" t="s">
        <v>2091</v>
      </c>
      <c r="H224" s="835" t="s">
        <v>2092</v>
      </c>
      <c r="I224" s="849">
        <v>88.900001525878906</v>
      </c>
      <c r="J224" s="849">
        <v>30</v>
      </c>
      <c r="K224" s="850">
        <v>2666.85009765625</v>
      </c>
    </row>
    <row r="225" spans="1:11" ht="14.4" customHeight="1" x14ac:dyDescent="0.3">
      <c r="A225" s="831" t="s">
        <v>565</v>
      </c>
      <c r="B225" s="832" t="s">
        <v>566</v>
      </c>
      <c r="C225" s="835" t="s">
        <v>1726</v>
      </c>
      <c r="D225" s="863" t="s">
        <v>1727</v>
      </c>
      <c r="E225" s="835" t="s">
        <v>1983</v>
      </c>
      <c r="F225" s="863" t="s">
        <v>1984</v>
      </c>
      <c r="G225" s="835" t="s">
        <v>2093</v>
      </c>
      <c r="H225" s="835" t="s">
        <v>2094</v>
      </c>
      <c r="I225" s="849">
        <v>77</v>
      </c>
      <c r="J225" s="849">
        <v>50</v>
      </c>
      <c r="K225" s="850">
        <v>3850.090087890625</v>
      </c>
    </row>
    <row r="226" spans="1:11" ht="14.4" customHeight="1" x14ac:dyDescent="0.3">
      <c r="A226" s="831" t="s">
        <v>565</v>
      </c>
      <c r="B226" s="832" t="s">
        <v>566</v>
      </c>
      <c r="C226" s="835" t="s">
        <v>1726</v>
      </c>
      <c r="D226" s="863" t="s">
        <v>1727</v>
      </c>
      <c r="E226" s="835" t="s">
        <v>1983</v>
      </c>
      <c r="F226" s="863" t="s">
        <v>1984</v>
      </c>
      <c r="G226" s="835" t="s">
        <v>2095</v>
      </c>
      <c r="H226" s="835" t="s">
        <v>2096</v>
      </c>
      <c r="I226" s="849">
        <v>58.970001220703125</v>
      </c>
      <c r="J226" s="849">
        <v>50</v>
      </c>
      <c r="K226" s="850">
        <v>2948.489990234375</v>
      </c>
    </row>
    <row r="227" spans="1:11" ht="14.4" customHeight="1" x14ac:dyDescent="0.3">
      <c r="A227" s="831" t="s">
        <v>565</v>
      </c>
      <c r="B227" s="832" t="s">
        <v>566</v>
      </c>
      <c r="C227" s="835" t="s">
        <v>1726</v>
      </c>
      <c r="D227" s="863" t="s">
        <v>1727</v>
      </c>
      <c r="E227" s="835" t="s">
        <v>1983</v>
      </c>
      <c r="F227" s="863" t="s">
        <v>1984</v>
      </c>
      <c r="G227" s="835" t="s">
        <v>2097</v>
      </c>
      <c r="H227" s="835" t="s">
        <v>2098</v>
      </c>
      <c r="I227" s="849">
        <v>2097.550048828125</v>
      </c>
      <c r="J227" s="849">
        <v>5</v>
      </c>
      <c r="K227" s="850">
        <v>10487.759765625</v>
      </c>
    </row>
    <row r="228" spans="1:11" ht="14.4" customHeight="1" x14ac:dyDescent="0.3">
      <c r="A228" s="831" t="s">
        <v>565</v>
      </c>
      <c r="B228" s="832" t="s">
        <v>566</v>
      </c>
      <c r="C228" s="835" t="s">
        <v>1726</v>
      </c>
      <c r="D228" s="863" t="s">
        <v>1727</v>
      </c>
      <c r="E228" s="835" t="s">
        <v>1983</v>
      </c>
      <c r="F228" s="863" t="s">
        <v>1984</v>
      </c>
      <c r="G228" s="835" t="s">
        <v>2099</v>
      </c>
      <c r="H228" s="835" t="s">
        <v>2100</v>
      </c>
      <c r="I228" s="849">
        <v>635.25</v>
      </c>
      <c r="J228" s="849">
        <v>4</v>
      </c>
      <c r="K228" s="850">
        <v>2541</v>
      </c>
    </row>
    <row r="229" spans="1:11" ht="14.4" customHeight="1" x14ac:dyDescent="0.3">
      <c r="A229" s="831" t="s">
        <v>565</v>
      </c>
      <c r="B229" s="832" t="s">
        <v>566</v>
      </c>
      <c r="C229" s="835" t="s">
        <v>1726</v>
      </c>
      <c r="D229" s="863" t="s">
        <v>1727</v>
      </c>
      <c r="E229" s="835" t="s">
        <v>1983</v>
      </c>
      <c r="F229" s="863" t="s">
        <v>1984</v>
      </c>
      <c r="G229" s="835" t="s">
        <v>2101</v>
      </c>
      <c r="H229" s="835" t="s">
        <v>2102</v>
      </c>
      <c r="I229" s="849">
        <v>1185.239990234375</v>
      </c>
      <c r="J229" s="849">
        <v>2</v>
      </c>
      <c r="K229" s="850">
        <v>2370.47998046875</v>
      </c>
    </row>
    <row r="230" spans="1:11" ht="14.4" customHeight="1" x14ac:dyDescent="0.3">
      <c r="A230" s="831" t="s">
        <v>565</v>
      </c>
      <c r="B230" s="832" t="s">
        <v>566</v>
      </c>
      <c r="C230" s="835" t="s">
        <v>1726</v>
      </c>
      <c r="D230" s="863" t="s">
        <v>1727</v>
      </c>
      <c r="E230" s="835" t="s">
        <v>1983</v>
      </c>
      <c r="F230" s="863" t="s">
        <v>1984</v>
      </c>
      <c r="G230" s="835" t="s">
        <v>2103</v>
      </c>
      <c r="H230" s="835" t="s">
        <v>2104</v>
      </c>
      <c r="I230" s="849">
        <v>935.71002197265625</v>
      </c>
      <c r="J230" s="849">
        <v>1</v>
      </c>
      <c r="K230" s="850">
        <v>935.71002197265625</v>
      </c>
    </row>
    <row r="231" spans="1:11" ht="14.4" customHeight="1" x14ac:dyDescent="0.3">
      <c r="A231" s="831" t="s">
        <v>565</v>
      </c>
      <c r="B231" s="832" t="s">
        <v>566</v>
      </c>
      <c r="C231" s="835" t="s">
        <v>1726</v>
      </c>
      <c r="D231" s="863" t="s">
        <v>1727</v>
      </c>
      <c r="E231" s="835" t="s">
        <v>1983</v>
      </c>
      <c r="F231" s="863" t="s">
        <v>1984</v>
      </c>
      <c r="G231" s="835" t="s">
        <v>2105</v>
      </c>
      <c r="H231" s="835" t="s">
        <v>2106</v>
      </c>
      <c r="I231" s="849">
        <v>935.71499633789062</v>
      </c>
      <c r="J231" s="849">
        <v>2</v>
      </c>
      <c r="K231" s="850">
        <v>1871.4299926757812</v>
      </c>
    </row>
    <row r="232" spans="1:11" ht="14.4" customHeight="1" x14ac:dyDescent="0.3">
      <c r="A232" s="831" t="s">
        <v>565</v>
      </c>
      <c r="B232" s="832" t="s">
        <v>566</v>
      </c>
      <c r="C232" s="835" t="s">
        <v>1726</v>
      </c>
      <c r="D232" s="863" t="s">
        <v>1727</v>
      </c>
      <c r="E232" s="835" t="s">
        <v>1983</v>
      </c>
      <c r="F232" s="863" t="s">
        <v>1984</v>
      </c>
      <c r="G232" s="835" t="s">
        <v>2107</v>
      </c>
      <c r="H232" s="835" t="s">
        <v>2108</v>
      </c>
      <c r="I232" s="849">
        <v>935.71002197265625</v>
      </c>
      <c r="J232" s="849">
        <v>1</v>
      </c>
      <c r="K232" s="850">
        <v>935.71002197265625</v>
      </c>
    </row>
    <row r="233" spans="1:11" ht="14.4" customHeight="1" x14ac:dyDescent="0.3">
      <c r="A233" s="831" t="s">
        <v>565</v>
      </c>
      <c r="B233" s="832" t="s">
        <v>566</v>
      </c>
      <c r="C233" s="835" t="s">
        <v>1726</v>
      </c>
      <c r="D233" s="863" t="s">
        <v>1727</v>
      </c>
      <c r="E233" s="835" t="s">
        <v>1983</v>
      </c>
      <c r="F233" s="863" t="s">
        <v>1984</v>
      </c>
      <c r="G233" s="835" t="s">
        <v>2109</v>
      </c>
      <c r="H233" s="835" t="s">
        <v>2110</v>
      </c>
      <c r="I233" s="849">
        <v>935.71002197265625</v>
      </c>
      <c r="J233" s="849">
        <v>2</v>
      </c>
      <c r="K233" s="850">
        <v>1871.4200439453125</v>
      </c>
    </row>
    <row r="234" spans="1:11" ht="14.4" customHeight="1" x14ac:dyDescent="0.3">
      <c r="A234" s="831" t="s">
        <v>565</v>
      </c>
      <c r="B234" s="832" t="s">
        <v>566</v>
      </c>
      <c r="C234" s="835" t="s">
        <v>1726</v>
      </c>
      <c r="D234" s="863" t="s">
        <v>1727</v>
      </c>
      <c r="E234" s="835" t="s">
        <v>1983</v>
      </c>
      <c r="F234" s="863" t="s">
        <v>1984</v>
      </c>
      <c r="G234" s="835" t="s">
        <v>2111</v>
      </c>
      <c r="H234" s="835" t="s">
        <v>2112</v>
      </c>
      <c r="I234" s="849">
        <v>7814.169921875</v>
      </c>
      <c r="J234" s="849">
        <v>1</v>
      </c>
      <c r="K234" s="850">
        <v>7814.169921875</v>
      </c>
    </row>
    <row r="235" spans="1:11" ht="14.4" customHeight="1" x14ac:dyDescent="0.3">
      <c r="A235" s="831" t="s">
        <v>565</v>
      </c>
      <c r="B235" s="832" t="s">
        <v>566</v>
      </c>
      <c r="C235" s="835" t="s">
        <v>1726</v>
      </c>
      <c r="D235" s="863" t="s">
        <v>1727</v>
      </c>
      <c r="E235" s="835" t="s">
        <v>1983</v>
      </c>
      <c r="F235" s="863" t="s">
        <v>1984</v>
      </c>
      <c r="G235" s="835" t="s">
        <v>2113</v>
      </c>
      <c r="H235" s="835" t="s">
        <v>2114</v>
      </c>
      <c r="I235" s="849">
        <v>7814.14013671875</v>
      </c>
      <c r="J235" s="849">
        <v>1</v>
      </c>
      <c r="K235" s="850">
        <v>7814.14013671875</v>
      </c>
    </row>
    <row r="236" spans="1:11" ht="14.4" customHeight="1" x14ac:dyDescent="0.3">
      <c r="A236" s="831" t="s">
        <v>565</v>
      </c>
      <c r="B236" s="832" t="s">
        <v>566</v>
      </c>
      <c r="C236" s="835" t="s">
        <v>1726</v>
      </c>
      <c r="D236" s="863" t="s">
        <v>1727</v>
      </c>
      <c r="E236" s="835" t="s">
        <v>1983</v>
      </c>
      <c r="F236" s="863" t="s">
        <v>1984</v>
      </c>
      <c r="G236" s="835" t="s">
        <v>2115</v>
      </c>
      <c r="H236" s="835" t="s">
        <v>2116</v>
      </c>
      <c r="I236" s="849">
        <v>8126.06982421875</v>
      </c>
      <c r="J236" s="849">
        <v>1</v>
      </c>
      <c r="K236" s="850">
        <v>8126.06982421875</v>
      </c>
    </row>
    <row r="237" spans="1:11" ht="14.4" customHeight="1" x14ac:dyDescent="0.3">
      <c r="A237" s="831" t="s">
        <v>565</v>
      </c>
      <c r="B237" s="832" t="s">
        <v>566</v>
      </c>
      <c r="C237" s="835" t="s">
        <v>1726</v>
      </c>
      <c r="D237" s="863" t="s">
        <v>1727</v>
      </c>
      <c r="E237" s="835" t="s">
        <v>1983</v>
      </c>
      <c r="F237" s="863" t="s">
        <v>1984</v>
      </c>
      <c r="G237" s="835" t="s">
        <v>2117</v>
      </c>
      <c r="H237" s="835" t="s">
        <v>2118</v>
      </c>
      <c r="I237" s="849">
        <v>8126.06982421875</v>
      </c>
      <c r="J237" s="849">
        <v>1</v>
      </c>
      <c r="K237" s="850">
        <v>8126.06982421875</v>
      </c>
    </row>
    <row r="238" spans="1:11" ht="14.4" customHeight="1" x14ac:dyDescent="0.3">
      <c r="A238" s="831" t="s">
        <v>565</v>
      </c>
      <c r="B238" s="832" t="s">
        <v>566</v>
      </c>
      <c r="C238" s="835" t="s">
        <v>1726</v>
      </c>
      <c r="D238" s="863" t="s">
        <v>1727</v>
      </c>
      <c r="E238" s="835" t="s">
        <v>1983</v>
      </c>
      <c r="F238" s="863" t="s">
        <v>1984</v>
      </c>
      <c r="G238" s="835" t="s">
        <v>2119</v>
      </c>
      <c r="H238" s="835" t="s">
        <v>2120</v>
      </c>
      <c r="I238" s="849">
        <v>8126.06005859375</v>
      </c>
      <c r="J238" s="849">
        <v>1</v>
      </c>
      <c r="K238" s="850">
        <v>8126.06005859375</v>
      </c>
    </row>
    <row r="239" spans="1:11" ht="14.4" customHeight="1" x14ac:dyDescent="0.3">
      <c r="A239" s="831" t="s">
        <v>565</v>
      </c>
      <c r="B239" s="832" t="s">
        <v>566</v>
      </c>
      <c r="C239" s="835" t="s">
        <v>1726</v>
      </c>
      <c r="D239" s="863" t="s">
        <v>1727</v>
      </c>
      <c r="E239" s="835" t="s">
        <v>1983</v>
      </c>
      <c r="F239" s="863" t="s">
        <v>1984</v>
      </c>
      <c r="G239" s="835" t="s">
        <v>2121</v>
      </c>
      <c r="H239" s="835" t="s">
        <v>2122</v>
      </c>
      <c r="I239" s="849">
        <v>9019.8798828125</v>
      </c>
      <c r="J239" s="849">
        <v>1</v>
      </c>
      <c r="K239" s="850">
        <v>9019.8798828125</v>
      </c>
    </row>
    <row r="240" spans="1:11" ht="14.4" customHeight="1" x14ac:dyDescent="0.3">
      <c r="A240" s="831" t="s">
        <v>565</v>
      </c>
      <c r="B240" s="832" t="s">
        <v>566</v>
      </c>
      <c r="C240" s="835" t="s">
        <v>1726</v>
      </c>
      <c r="D240" s="863" t="s">
        <v>1727</v>
      </c>
      <c r="E240" s="835" t="s">
        <v>1983</v>
      </c>
      <c r="F240" s="863" t="s">
        <v>1984</v>
      </c>
      <c r="G240" s="835" t="s">
        <v>2123</v>
      </c>
      <c r="H240" s="835" t="s">
        <v>2124</v>
      </c>
      <c r="I240" s="849">
        <v>7814.14013671875</v>
      </c>
      <c r="J240" s="849">
        <v>1</v>
      </c>
      <c r="K240" s="850">
        <v>7814.14013671875</v>
      </c>
    </row>
    <row r="241" spans="1:11" ht="14.4" customHeight="1" x14ac:dyDescent="0.3">
      <c r="A241" s="831" t="s">
        <v>565</v>
      </c>
      <c r="B241" s="832" t="s">
        <v>566</v>
      </c>
      <c r="C241" s="835" t="s">
        <v>1726</v>
      </c>
      <c r="D241" s="863" t="s">
        <v>1727</v>
      </c>
      <c r="E241" s="835" t="s">
        <v>1983</v>
      </c>
      <c r="F241" s="863" t="s">
        <v>1984</v>
      </c>
      <c r="G241" s="835" t="s">
        <v>2125</v>
      </c>
      <c r="H241" s="835" t="s">
        <v>2126</v>
      </c>
      <c r="I241" s="849">
        <v>7820</v>
      </c>
      <c r="J241" s="849">
        <v>1</v>
      </c>
      <c r="K241" s="850">
        <v>7820</v>
      </c>
    </row>
    <row r="242" spans="1:11" ht="14.4" customHeight="1" x14ac:dyDescent="0.3">
      <c r="A242" s="831" t="s">
        <v>565</v>
      </c>
      <c r="B242" s="832" t="s">
        <v>566</v>
      </c>
      <c r="C242" s="835" t="s">
        <v>1726</v>
      </c>
      <c r="D242" s="863" t="s">
        <v>1727</v>
      </c>
      <c r="E242" s="835" t="s">
        <v>1983</v>
      </c>
      <c r="F242" s="863" t="s">
        <v>1984</v>
      </c>
      <c r="G242" s="835" t="s">
        <v>2127</v>
      </c>
      <c r="H242" s="835" t="s">
        <v>2128</v>
      </c>
      <c r="I242" s="849">
        <v>4452.7998046875</v>
      </c>
      <c r="J242" s="849">
        <v>4</v>
      </c>
      <c r="K242" s="850">
        <v>17811.19921875</v>
      </c>
    </row>
    <row r="243" spans="1:11" ht="14.4" customHeight="1" x14ac:dyDescent="0.3">
      <c r="A243" s="831" t="s">
        <v>565</v>
      </c>
      <c r="B243" s="832" t="s">
        <v>566</v>
      </c>
      <c r="C243" s="835" t="s">
        <v>1726</v>
      </c>
      <c r="D243" s="863" t="s">
        <v>1727</v>
      </c>
      <c r="E243" s="835" t="s">
        <v>1983</v>
      </c>
      <c r="F243" s="863" t="s">
        <v>1984</v>
      </c>
      <c r="G243" s="835" t="s">
        <v>2129</v>
      </c>
      <c r="H243" s="835" t="s">
        <v>2130</v>
      </c>
      <c r="I243" s="849">
        <v>8717</v>
      </c>
      <c r="J243" s="849">
        <v>1</v>
      </c>
      <c r="K243" s="850">
        <v>8717</v>
      </c>
    </row>
    <row r="244" spans="1:11" ht="14.4" customHeight="1" x14ac:dyDescent="0.3">
      <c r="A244" s="831" t="s">
        <v>565</v>
      </c>
      <c r="B244" s="832" t="s">
        <v>566</v>
      </c>
      <c r="C244" s="835" t="s">
        <v>1726</v>
      </c>
      <c r="D244" s="863" t="s">
        <v>1727</v>
      </c>
      <c r="E244" s="835" t="s">
        <v>1983</v>
      </c>
      <c r="F244" s="863" t="s">
        <v>1984</v>
      </c>
      <c r="G244" s="835" t="s">
        <v>2131</v>
      </c>
      <c r="H244" s="835" t="s">
        <v>2132</v>
      </c>
      <c r="I244" s="849">
        <v>7364.83984375</v>
      </c>
      <c r="J244" s="849">
        <v>1</v>
      </c>
      <c r="K244" s="850">
        <v>7364.83984375</v>
      </c>
    </row>
    <row r="245" spans="1:11" ht="14.4" customHeight="1" x14ac:dyDescent="0.3">
      <c r="A245" s="831" t="s">
        <v>565</v>
      </c>
      <c r="B245" s="832" t="s">
        <v>566</v>
      </c>
      <c r="C245" s="835" t="s">
        <v>1726</v>
      </c>
      <c r="D245" s="863" t="s">
        <v>1727</v>
      </c>
      <c r="E245" s="835" t="s">
        <v>1983</v>
      </c>
      <c r="F245" s="863" t="s">
        <v>1984</v>
      </c>
      <c r="G245" s="835" t="s">
        <v>2133</v>
      </c>
      <c r="H245" s="835" t="s">
        <v>2134</v>
      </c>
      <c r="I245" s="849">
        <v>9154</v>
      </c>
      <c r="J245" s="849">
        <v>1</v>
      </c>
      <c r="K245" s="850">
        <v>9154</v>
      </c>
    </row>
    <row r="246" spans="1:11" ht="14.4" customHeight="1" x14ac:dyDescent="0.3">
      <c r="A246" s="831" t="s">
        <v>565</v>
      </c>
      <c r="B246" s="832" t="s">
        <v>566</v>
      </c>
      <c r="C246" s="835" t="s">
        <v>1726</v>
      </c>
      <c r="D246" s="863" t="s">
        <v>1727</v>
      </c>
      <c r="E246" s="835" t="s">
        <v>1983</v>
      </c>
      <c r="F246" s="863" t="s">
        <v>1984</v>
      </c>
      <c r="G246" s="835" t="s">
        <v>2135</v>
      </c>
      <c r="H246" s="835" t="s">
        <v>2136</v>
      </c>
      <c r="I246" s="849">
        <v>9154</v>
      </c>
      <c r="J246" s="849">
        <v>2</v>
      </c>
      <c r="K246" s="850">
        <v>18308</v>
      </c>
    </row>
    <row r="247" spans="1:11" ht="14.4" customHeight="1" x14ac:dyDescent="0.3">
      <c r="A247" s="831" t="s">
        <v>565</v>
      </c>
      <c r="B247" s="832" t="s">
        <v>566</v>
      </c>
      <c r="C247" s="835" t="s">
        <v>1726</v>
      </c>
      <c r="D247" s="863" t="s">
        <v>1727</v>
      </c>
      <c r="E247" s="835" t="s">
        <v>1983</v>
      </c>
      <c r="F247" s="863" t="s">
        <v>1984</v>
      </c>
      <c r="G247" s="835" t="s">
        <v>2137</v>
      </c>
      <c r="H247" s="835" t="s">
        <v>2138</v>
      </c>
      <c r="I247" s="849">
        <v>527.8499755859375</v>
      </c>
      <c r="J247" s="849">
        <v>3</v>
      </c>
      <c r="K247" s="850">
        <v>1583.5499267578125</v>
      </c>
    </row>
    <row r="248" spans="1:11" ht="14.4" customHeight="1" x14ac:dyDescent="0.3">
      <c r="A248" s="831" t="s">
        <v>565</v>
      </c>
      <c r="B248" s="832" t="s">
        <v>566</v>
      </c>
      <c r="C248" s="835" t="s">
        <v>1726</v>
      </c>
      <c r="D248" s="863" t="s">
        <v>1727</v>
      </c>
      <c r="E248" s="835" t="s">
        <v>1983</v>
      </c>
      <c r="F248" s="863" t="s">
        <v>1984</v>
      </c>
      <c r="G248" s="835" t="s">
        <v>2139</v>
      </c>
      <c r="H248" s="835" t="s">
        <v>2140</v>
      </c>
      <c r="I248" s="849">
        <v>527.8499755859375</v>
      </c>
      <c r="J248" s="849">
        <v>8</v>
      </c>
      <c r="K248" s="850">
        <v>4222.800048828125</v>
      </c>
    </row>
    <row r="249" spans="1:11" ht="14.4" customHeight="1" x14ac:dyDescent="0.3">
      <c r="A249" s="831" t="s">
        <v>565</v>
      </c>
      <c r="B249" s="832" t="s">
        <v>566</v>
      </c>
      <c r="C249" s="835" t="s">
        <v>1726</v>
      </c>
      <c r="D249" s="863" t="s">
        <v>1727</v>
      </c>
      <c r="E249" s="835" t="s">
        <v>1983</v>
      </c>
      <c r="F249" s="863" t="s">
        <v>1984</v>
      </c>
      <c r="G249" s="835" t="s">
        <v>2141</v>
      </c>
      <c r="H249" s="835" t="s">
        <v>2142</v>
      </c>
      <c r="I249" s="849">
        <v>527.8499755859375</v>
      </c>
      <c r="J249" s="849">
        <v>9</v>
      </c>
      <c r="K249" s="850">
        <v>4750.6497802734375</v>
      </c>
    </row>
    <row r="250" spans="1:11" ht="14.4" customHeight="1" x14ac:dyDescent="0.3">
      <c r="A250" s="831" t="s">
        <v>565</v>
      </c>
      <c r="B250" s="832" t="s">
        <v>566</v>
      </c>
      <c r="C250" s="835" t="s">
        <v>1726</v>
      </c>
      <c r="D250" s="863" t="s">
        <v>1727</v>
      </c>
      <c r="E250" s="835" t="s">
        <v>1983</v>
      </c>
      <c r="F250" s="863" t="s">
        <v>1984</v>
      </c>
      <c r="G250" s="835" t="s">
        <v>2143</v>
      </c>
      <c r="H250" s="835" t="s">
        <v>2144</v>
      </c>
      <c r="I250" s="849">
        <v>527.8499755859375</v>
      </c>
      <c r="J250" s="849">
        <v>12</v>
      </c>
      <c r="K250" s="850">
        <v>6334.1998291015625</v>
      </c>
    </row>
    <row r="251" spans="1:11" ht="14.4" customHeight="1" x14ac:dyDescent="0.3">
      <c r="A251" s="831" t="s">
        <v>565</v>
      </c>
      <c r="B251" s="832" t="s">
        <v>566</v>
      </c>
      <c r="C251" s="835" t="s">
        <v>1726</v>
      </c>
      <c r="D251" s="863" t="s">
        <v>1727</v>
      </c>
      <c r="E251" s="835" t="s">
        <v>1983</v>
      </c>
      <c r="F251" s="863" t="s">
        <v>1984</v>
      </c>
      <c r="G251" s="835" t="s">
        <v>2145</v>
      </c>
      <c r="H251" s="835" t="s">
        <v>2146</v>
      </c>
      <c r="I251" s="849">
        <v>527.8499755859375</v>
      </c>
      <c r="J251" s="849">
        <v>3</v>
      </c>
      <c r="K251" s="850">
        <v>1583.5499267578125</v>
      </c>
    </row>
    <row r="252" spans="1:11" ht="14.4" customHeight="1" x14ac:dyDescent="0.3">
      <c r="A252" s="831" t="s">
        <v>565</v>
      </c>
      <c r="B252" s="832" t="s">
        <v>566</v>
      </c>
      <c r="C252" s="835" t="s">
        <v>1726</v>
      </c>
      <c r="D252" s="863" t="s">
        <v>1727</v>
      </c>
      <c r="E252" s="835" t="s">
        <v>1983</v>
      </c>
      <c r="F252" s="863" t="s">
        <v>1984</v>
      </c>
      <c r="G252" s="835" t="s">
        <v>2147</v>
      </c>
      <c r="H252" s="835" t="s">
        <v>2148</v>
      </c>
      <c r="I252" s="849">
        <v>4452.7998046875</v>
      </c>
      <c r="J252" s="849">
        <v>1</v>
      </c>
      <c r="K252" s="850">
        <v>4452.7998046875</v>
      </c>
    </row>
    <row r="253" spans="1:11" ht="14.4" customHeight="1" x14ac:dyDescent="0.3">
      <c r="A253" s="831" t="s">
        <v>565</v>
      </c>
      <c r="B253" s="832" t="s">
        <v>566</v>
      </c>
      <c r="C253" s="835" t="s">
        <v>1726</v>
      </c>
      <c r="D253" s="863" t="s">
        <v>1727</v>
      </c>
      <c r="E253" s="835" t="s">
        <v>1983</v>
      </c>
      <c r="F253" s="863" t="s">
        <v>1984</v>
      </c>
      <c r="G253" s="835" t="s">
        <v>2149</v>
      </c>
      <c r="H253" s="835" t="s">
        <v>2150</v>
      </c>
      <c r="I253" s="849">
        <v>4452.7998046875</v>
      </c>
      <c r="J253" s="849">
        <v>1</v>
      </c>
      <c r="K253" s="850">
        <v>4452.7998046875</v>
      </c>
    </row>
    <row r="254" spans="1:11" ht="14.4" customHeight="1" x14ac:dyDescent="0.3">
      <c r="A254" s="831" t="s">
        <v>565</v>
      </c>
      <c r="B254" s="832" t="s">
        <v>566</v>
      </c>
      <c r="C254" s="835" t="s">
        <v>1726</v>
      </c>
      <c r="D254" s="863" t="s">
        <v>1727</v>
      </c>
      <c r="E254" s="835" t="s">
        <v>1983</v>
      </c>
      <c r="F254" s="863" t="s">
        <v>1984</v>
      </c>
      <c r="G254" s="835" t="s">
        <v>2151</v>
      </c>
      <c r="H254" s="835" t="s">
        <v>2152</v>
      </c>
      <c r="I254" s="849">
        <v>4452.7998046875</v>
      </c>
      <c r="J254" s="849">
        <v>1</v>
      </c>
      <c r="K254" s="850">
        <v>4452.7998046875</v>
      </c>
    </row>
    <row r="255" spans="1:11" ht="14.4" customHeight="1" x14ac:dyDescent="0.3">
      <c r="A255" s="831" t="s">
        <v>565</v>
      </c>
      <c r="B255" s="832" t="s">
        <v>566</v>
      </c>
      <c r="C255" s="835" t="s">
        <v>1726</v>
      </c>
      <c r="D255" s="863" t="s">
        <v>1727</v>
      </c>
      <c r="E255" s="835" t="s">
        <v>1983</v>
      </c>
      <c r="F255" s="863" t="s">
        <v>1984</v>
      </c>
      <c r="G255" s="835" t="s">
        <v>2153</v>
      </c>
      <c r="H255" s="835" t="s">
        <v>2154</v>
      </c>
      <c r="I255" s="849">
        <v>8717</v>
      </c>
      <c r="J255" s="849">
        <v>1</v>
      </c>
      <c r="K255" s="850">
        <v>8717</v>
      </c>
    </row>
    <row r="256" spans="1:11" ht="14.4" customHeight="1" x14ac:dyDescent="0.3">
      <c r="A256" s="831" t="s">
        <v>565</v>
      </c>
      <c r="B256" s="832" t="s">
        <v>566</v>
      </c>
      <c r="C256" s="835" t="s">
        <v>1726</v>
      </c>
      <c r="D256" s="863" t="s">
        <v>1727</v>
      </c>
      <c r="E256" s="835" t="s">
        <v>1983</v>
      </c>
      <c r="F256" s="863" t="s">
        <v>1984</v>
      </c>
      <c r="G256" s="835" t="s">
        <v>2155</v>
      </c>
      <c r="H256" s="835" t="s">
        <v>2156</v>
      </c>
      <c r="I256" s="849">
        <v>8717</v>
      </c>
      <c r="J256" s="849">
        <v>1</v>
      </c>
      <c r="K256" s="850">
        <v>8717</v>
      </c>
    </row>
    <row r="257" spans="1:11" ht="14.4" customHeight="1" x14ac:dyDescent="0.3">
      <c r="A257" s="831" t="s">
        <v>565</v>
      </c>
      <c r="B257" s="832" t="s">
        <v>566</v>
      </c>
      <c r="C257" s="835" t="s">
        <v>1726</v>
      </c>
      <c r="D257" s="863" t="s">
        <v>1727</v>
      </c>
      <c r="E257" s="835" t="s">
        <v>1983</v>
      </c>
      <c r="F257" s="863" t="s">
        <v>1984</v>
      </c>
      <c r="G257" s="835" t="s">
        <v>2157</v>
      </c>
      <c r="H257" s="835" t="s">
        <v>2158</v>
      </c>
      <c r="I257" s="849">
        <v>8717</v>
      </c>
      <c r="J257" s="849">
        <v>1</v>
      </c>
      <c r="K257" s="850">
        <v>8717</v>
      </c>
    </row>
    <row r="258" spans="1:11" ht="14.4" customHeight="1" x14ac:dyDescent="0.3">
      <c r="A258" s="831" t="s">
        <v>565</v>
      </c>
      <c r="B258" s="832" t="s">
        <v>566</v>
      </c>
      <c r="C258" s="835" t="s">
        <v>1726</v>
      </c>
      <c r="D258" s="863" t="s">
        <v>1727</v>
      </c>
      <c r="E258" s="835" t="s">
        <v>1983</v>
      </c>
      <c r="F258" s="863" t="s">
        <v>1984</v>
      </c>
      <c r="G258" s="835" t="s">
        <v>2159</v>
      </c>
      <c r="H258" s="835" t="s">
        <v>2160</v>
      </c>
      <c r="I258" s="849">
        <v>15525</v>
      </c>
      <c r="J258" s="849">
        <v>1</v>
      </c>
      <c r="K258" s="850">
        <v>15525</v>
      </c>
    </row>
    <row r="259" spans="1:11" ht="14.4" customHeight="1" x14ac:dyDescent="0.3">
      <c r="A259" s="831" t="s">
        <v>565</v>
      </c>
      <c r="B259" s="832" t="s">
        <v>566</v>
      </c>
      <c r="C259" s="835" t="s">
        <v>1726</v>
      </c>
      <c r="D259" s="863" t="s">
        <v>1727</v>
      </c>
      <c r="E259" s="835" t="s">
        <v>1983</v>
      </c>
      <c r="F259" s="863" t="s">
        <v>1984</v>
      </c>
      <c r="G259" s="835" t="s">
        <v>2161</v>
      </c>
      <c r="H259" s="835" t="s">
        <v>2162</v>
      </c>
      <c r="I259" s="849">
        <v>15525</v>
      </c>
      <c r="J259" s="849">
        <v>1</v>
      </c>
      <c r="K259" s="850">
        <v>15525</v>
      </c>
    </row>
    <row r="260" spans="1:11" ht="14.4" customHeight="1" x14ac:dyDescent="0.3">
      <c r="A260" s="831" t="s">
        <v>565</v>
      </c>
      <c r="B260" s="832" t="s">
        <v>566</v>
      </c>
      <c r="C260" s="835" t="s">
        <v>1726</v>
      </c>
      <c r="D260" s="863" t="s">
        <v>1727</v>
      </c>
      <c r="E260" s="835" t="s">
        <v>1983</v>
      </c>
      <c r="F260" s="863" t="s">
        <v>1984</v>
      </c>
      <c r="G260" s="835" t="s">
        <v>2163</v>
      </c>
      <c r="H260" s="835" t="s">
        <v>2164</v>
      </c>
      <c r="I260" s="849">
        <v>15525</v>
      </c>
      <c r="J260" s="849">
        <v>1</v>
      </c>
      <c r="K260" s="850">
        <v>15525</v>
      </c>
    </row>
    <row r="261" spans="1:11" ht="14.4" customHeight="1" x14ac:dyDescent="0.3">
      <c r="A261" s="831" t="s">
        <v>565</v>
      </c>
      <c r="B261" s="832" t="s">
        <v>566</v>
      </c>
      <c r="C261" s="835" t="s">
        <v>1726</v>
      </c>
      <c r="D261" s="863" t="s">
        <v>1727</v>
      </c>
      <c r="E261" s="835" t="s">
        <v>1983</v>
      </c>
      <c r="F261" s="863" t="s">
        <v>1984</v>
      </c>
      <c r="G261" s="835" t="s">
        <v>2165</v>
      </c>
      <c r="H261" s="835" t="s">
        <v>2166</v>
      </c>
      <c r="I261" s="849">
        <v>8126.06982421875</v>
      </c>
      <c r="J261" s="849">
        <v>1</v>
      </c>
      <c r="K261" s="850">
        <v>8126.06982421875</v>
      </c>
    </row>
    <row r="262" spans="1:11" ht="14.4" customHeight="1" x14ac:dyDescent="0.3">
      <c r="A262" s="831" t="s">
        <v>565</v>
      </c>
      <c r="B262" s="832" t="s">
        <v>566</v>
      </c>
      <c r="C262" s="835" t="s">
        <v>1726</v>
      </c>
      <c r="D262" s="863" t="s">
        <v>1727</v>
      </c>
      <c r="E262" s="835" t="s">
        <v>1983</v>
      </c>
      <c r="F262" s="863" t="s">
        <v>1984</v>
      </c>
      <c r="G262" s="835" t="s">
        <v>2167</v>
      </c>
      <c r="H262" s="835" t="s">
        <v>2168</v>
      </c>
      <c r="I262" s="849">
        <v>8126.06982421875</v>
      </c>
      <c r="J262" s="849">
        <v>1</v>
      </c>
      <c r="K262" s="850">
        <v>8126.06982421875</v>
      </c>
    </row>
    <row r="263" spans="1:11" ht="14.4" customHeight="1" x14ac:dyDescent="0.3">
      <c r="A263" s="831" t="s">
        <v>565</v>
      </c>
      <c r="B263" s="832" t="s">
        <v>566</v>
      </c>
      <c r="C263" s="835" t="s">
        <v>1726</v>
      </c>
      <c r="D263" s="863" t="s">
        <v>1727</v>
      </c>
      <c r="E263" s="835" t="s">
        <v>1983</v>
      </c>
      <c r="F263" s="863" t="s">
        <v>1984</v>
      </c>
      <c r="G263" s="835" t="s">
        <v>2169</v>
      </c>
      <c r="H263" s="835" t="s">
        <v>2170</v>
      </c>
      <c r="I263" s="849">
        <v>1071.800048828125</v>
      </c>
      <c r="J263" s="849">
        <v>1</v>
      </c>
      <c r="K263" s="850">
        <v>1071.800048828125</v>
      </c>
    </row>
    <row r="264" spans="1:11" ht="14.4" customHeight="1" x14ac:dyDescent="0.3">
      <c r="A264" s="831" t="s">
        <v>565</v>
      </c>
      <c r="B264" s="832" t="s">
        <v>566</v>
      </c>
      <c r="C264" s="835" t="s">
        <v>1726</v>
      </c>
      <c r="D264" s="863" t="s">
        <v>1727</v>
      </c>
      <c r="E264" s="835" t="s">
        <v>1983</v>
      </c>
      <c r="F264" s="863" t="s">
        <v>1984</v>
      </c>
      <c r="G264" s="835" t="s">
        <v>2171</v>
      </c>
      <c r="H264" s="835" t="s">
        <v>2172</v>
      </c>
      <c r="I264" s="849">
        <v>4600</v>
      </c>
      <c r="J264" s="849">
        <v>1</v>
      </c>
      <c r="K264" s="850">
        <v>4600</v>
      </c>
    </row>
    <row r="265" spans="1:11" ht="14.4" customHeight="1" x14ac:dyDescent="0.3">
      <c r="A265" s="831" t="s">
        <v>565</v>
      </c>
      <c r="B265" s="832" t="s">
        <v>566</v>
      </c>
      <c r="C265" s="835" t="s">
        <v>1726</v>
      </c>
      <c r="D265" s="863" t="s">
        <v>1727</v>
      </c>
      <c r="E265" s="835" t="s">
        <v>1983</v>
      </c>
      <c r="F265" s="863" t="s">
        <v>1984</v>
      </c>
      <c r="G265" s="835" t="s">
        <v>2173</v>
      </c>
      <c r="H265" s="835" t="s">
        <v>2174</v>
      </c>
      <c r="I265" s="849">
        <v>2875</v>
      </c>
      <c r="J265" s="849">
        <v>6</v>
      </c>
      <c r="K265" s="850">
        <v>17250</v>
      </c>
    </row>
    <row r="266" spans="1:11" ht="14.4" customHeight="1" x14ac:dyDescent="0.3">
      <c r="A266" s="831" t="s">
        <v>565</v>
      </c>
      <c r="B266" s="832" t="s">
        <v>566</v>
      </c>
      <c r="C266" s="835" t="s">
        <v>1726</v>
      </c>
      <c r="D266" s="863" t="s">
        <v>1727</v>
      </c>
      <c r="E266" s="835" t="s">
        <v>1983</v>
      </c>
      <c r="F266" s="863" t="s">
        <v>1984</v>
      </c>
      <c r="G266" s="835" t="s">
        <v>2175</v>
      </c>
      <c r="H266" s="835" t="s">
        <v>2176</v>
      </c>
      <c r="I266" s="849">
        <v>4312.5</v>
      </c>
      <c r="J266" s="849">
        <v>2</v>
      </c>
      <c r="K266" s="850">
        <v>8625</v>
      </c>
    </row>
    <row r="267" spans="1:11" ht="14.4" customHeight="1" x14ac:dyDescent="0.3">
      <c r="A267" s="831" t="s">
        <v>565</v>
      </c>
      <c r="B267" s="832" t="s">
        <v>566</v>
      </c>
      <c r="C267" s="835" t="s">
        <v>1726</v>
      </c>
      <c r="D267" s="863" t="s">
        <v>1727</v>
      </c>
      <c r="E267" s="835" t="s">
        <v>1983</v>
      </c>
      <c r="F267" s="863" t="s">
        <v>1984</v>
      </c>
      <c r="G267" s="835" t="s">
        <v>2177</v>
      </c>
      <c r="H267" s="835" t="s">
        <v>2178</v>
      </c>
      <c r="I267" s="849">
        <v>5409.60009765625</v>
      </c>
      <c r="J267" s="849">
        <v>1</v>
      </c>
      <c r="K267" s="850">
        <v>5409.60009765625</v>
      </c>
    </row>
    <row r="268" spans="1:11" ht="14.4" customHeight="1" x14ac:dyDescent="0.3">
      <c r="A268" s="831" t="s">
        <v>565</v>
      </c>
      <c r="B268" s="832" t="s">
        <v>566</v>
      </c>
      <c r="C268" s="835" t="s">
        <v>1726</v>
      </c>
      <c r="D268" s="863" t="s">
        <v>1727</v>
      </c>
      <c r="E268" s="835" t="s">
        <v>1983</v>
      </c>
      <c r="F268" s="863" t="s">
        <v>1984</v>
      </c>
      <c r="G268" s="835" t="s">
        <v>2179</v>
      </c>
      <c r="H268" s="835" t="s">
        <v>2180</v>
      </c>
      <c r="I268" s="849">
        <v>186.1724967956543</v>
      </c>
      <c r="J268" s="849">
        <v>7</v>
      </c>
      <c r="K268" s="850">
        <v>1303.1899871826172</v>
      </c>
    </row>
    <row r="269" spans="1:11" ht="14.4" customHeight="1" x14ac:dyDescent="0.3">
      <c r="A269" s="831" t="s">
        <v>565</v>
      </c>
      <c r="B269" s="832" t="s">
        <v>566</v>
      </c>
      <c r="C269" s="835" t="s">
        <v>1726</v>
      </c>
      <c r="D269" s="863" t="s">
        <v>1727</v>
      </c>
      <c r="E269" s="835" t="s">
        <v>1983</v>
      </c>
      <c r="F269" s="863" t="s">
        <v>1984</v>
      </c>
      <c r="G269" s="835" t="s">
        <v>2181</v>
      </c>
      <c r="H269" s="835" t="s">
        <v>2182</v>
      </c>
      <c r="I269" s="849">
        <v>105.26999664306641</v>
      </c>
      <c r="J269" s="849">
        <v>1</v>
      </c>
      <c r="K269" s="850">
        <v>105.26999664306641</v>
      </c>
    </row>
    <row r="270" spans="1:11" ht="14.4" customHeight="1" x14ac:dyDescent="0.3">
      <c r="A270" s="831" t="s">
        <v>565</v>
      </c>
      <c r="B270" s="832" t="s">
        <v>566</v>
      </c>
      <c r="C270" s="835" t="s">
        <v>1726</v>
      </c>
      <c r="D270" s="863" t="s">
        <v>1727</v>
      </c>
      <c r="E270" s="835" t="s">
        <v>1983</v>
      </c>
      <c r="F270" s="863" t="s">
        <v>1984</v>
      </c>
      <c r="G270" s="835" t="s">
        <v>2183</v>
      </c>
      <c r="H270" s="835" t="s">
        <v>2184</v>
      </c>
      <c r="I270" s="849">
        <v>239.77999877929687</v>
      </c>
      <c r="J270" s="849">
        <v>8</v>
      </c>
      <c r="K270" s="850">
        <v>1918.2100219726562</v>
      </c>
    </row>
    <row r="271" spans="1:11" ht="14.4" customHeight="1" x14ac:dyDescent="0.3">
      <c r="A271" s="831" t="s">
        <v>565</v>
      </c>
      <c r="B271" s="832" t="s">
        <v>566</v>
      </c>
      <c r="C271" s="835" t="s">
        <v>1726</v>
      </c>
      <c r="D271" s="863" t="s">
        <v>1727</v>
      </c>
      <c r="E271" s="835" t="s">
        <v>1983</v>
      </c>
      <c r="F271" s="863" t="s">
        <v>1984</v>
      </c>
      <c r="G271" s="835" t="s">
        <v>2185</v>
      </c>
      <c r="H271" s="835" t="s">
        <v>2186</v>
      </c>
      <c r="I271" s="849">
        <v>239.42999267578125</v>
      </c>
      <c r="J271" s="849">
        <v>4</v>
      </c>
      <c r="K271" s="850">
        <v>957.719970703125</v>
      </c>
    </row>
    <row r="272" spans="1:11" ht="14.4" customHeight="1" x14ac:dyDescent="0.3">
      <c r="A272" s="831" t="s">
        <v>565</v>
      </c>
      <c r="B272" s="832" t="s">
        <v>566</v>
      </c>
      <c r="C272" s="835" t="s">
        <v>1726</v>
      </c>
      <c r="D272" s="863" t="s">
        <v>1727</v>
      </c>
      <c r="E272" s="835" t="s">
        <v>1983</v>
      </c>
      <c r="F272" s="863" t="s">
        <v>1984</v>
      </c>
      <c r="G272" s="835" t="s">
        <v>2187</v>
      </c>
      <c r="H272" s="835" t="s">
        <v>2188</v>
      </c>
      <c r="I272" s="849">
        <v>1385.75</v>
      </c>
      <c r="J272" s="849">
        <v>3</v>
      </c>
      <c r="K272" s="850">
        <v>4157.25</v>
      </c>
    </row>
    <row r="273" spans="1:11" ht="14.4" customHeight="1" x14ac:dyDescent="0.3">
      <c r="A273" s="831" t="s">
        <v>565</v>
      </c>
      <c r="B273" s="832" t="s">
        <v>566</v>
      </c>
      <c r="C273" s="835" t="s">
        <v>1726</v>
      </c>
      <c r="D273" s="863" t="s">
        <v>1727</v>
      </c>
      <c r="E273" s="835" t="s">
        <v>1983</v>
      </c>
      <c r="F273" s="863" t="s">
        <v>1984</v>
      </c>
      <c r="G273" s="835" t="s">
        <v>2189</v>
      </c>
      <c r="H273" s="835" t="s">
        <v>2190</v>
      </c>
      <c r="I273" s="849">
        <v>1385.75</v>
      </c>
      <c r="J273" s="849">
        <v>1</v>
      </c>
      <c r="K273" s="850">
        <v>1385.75</v>
      </c>
    </row>
    <row r="274" spans="1:11" ht="14.4" customHeight="1" x14ac:dyDescent="0.3">
      <c r="A274" s="831" t="s">
        <v>565</v>
      </c>
      <c r="B274" s="832" t="s">
        <v>566</v>
      </c>
      <c r="C274" s="835" t="s">
        <v>1726</v>
      </c>
      <c r="D274" s="863" t="s">
        <v>1727</v>
      </c>
      <c r="E274" s="835" t="s">
        <v>1983</v>
      </c>
      <c r="F274" s="863" t="s">
        <v>1984</v>
      </c>
      <c r="G274" s="835" t="s">
        <v>2191</v>
      </c>
      <c r="H274" s="835" t="s">
        <v>2192</v>
      </c>
      <c r="I274" s="849">
        <v>1385.75</v>
      </c>
      <c r="J274" s="849">
        <v>2</v>
      </c>
      <c r="K274" s="850">
        <v>2771.5</v>
      </c>
    </row>
    <row r="275" spans="1:11" ht="14.4" customHeight="1" x14ac:dyDescent="0.3">
      <c r="A275" s="831" t="s">
        <v>565</v>
      </c>
      <c r="B275" s="832" t="s">
        <v>566</v>
      </c>
      <c r="C275" s="835" t="s">
        <v>1726</v>
      </c>
      <c r="D275" s="863" t="s">
        <v>1727</v>
      </c>
      <c r="E275" s="835" t="s">
        <v>1983</v>
      </c>
      <c r="F275" s="863" t="s">
        <v>1984</v>
      </c>
      <c r="G275" s="835" t="s">
        <v>2193</v>
      </c>
      <c r="H275" s="835" t="s">
        <v>2194</v>
      </c>
      <c r="I275" s="849">
        <v>1385.75</v>
      </c>
      <c r="J275" s="849">
        <v>4</v>
      </c>
      <c r="K275" s="850">
        <v>5543</v>
      </c>
    </row>
    <row r="276" spans="1:11" ht="14.4" customHeight="1" x14ac:dyDescent="0.3">
      <c r="A276" s="831" t="s">
        <v>565</v>
      </c>
      <c r="B276" s="832" t="s">
        <v>566</v>
      </c>
      <c r="C276" s="835" t="s">
        <v>1726</v>
      </c>
      <c r="D276" s="863" t="s">
        <v>1727</v>
      </c>
      <c r="E276" s="835" t="s">
        <v>1983</v>
      </c>
      <c r="F276" s="863" t="s">
        <v>1984</v>
      </c>
      <c r="G276" s="835" t="s">
        <v>2195</v>
      </c>
      <c r="H276" s="835" t="s">
        <v>2196</v>
      </c>
      <c r="I276" s="849">
        <v>1385.75</v>
      </c>
      <c r="J276" s="849">
        <v>1</v>
      </c>
      <c r="K276" s="850">
        <v>1385.75</v>
      </c>
    </row>
    <row r="277" spans="1:11" ht="14.4" customHeight="1" x14ac:dyDescent="0.3">
      <c r="A277" s="831" t="s">
        <v>565</v>
      </c>
      <c r="B277" s="832" t="s">
        <v>566</v>
      </c>
      <c r="C277" s="835" t="s">
        <v>1726</v>
      </c>
      <c r="D277" s="863" t="s">
        <v>1727</v>
      </c>
      <c r="E277" s="835" t="s">
        <v>1983</v>
      </c>
      <c r="F277" s="863" t="s">
        <v>1984</v>
      </c>
      <c r="G277" s="835" t="s">
        <v>2197</v>
      </c>
      <c r="H277" s="835" t="s">
        <v>2198</v>
      </c>
      <c r="I277" s="849">
        <v>1772.949951171875</v>
      </c>
      <c r="J277" s="849">
        <v>2</v>
      </c>
      <c r="K277" s="850">
        <v>3545.89990234375</v>
      </c>
    </row>
    <row r="278" spans="1:11" ht="14.4" customHeight="1" x14ac:dyDescent="0.3">
      <c r="A278" s="831" t="s">
        <v>565</v>
      </c>
      <c r="B278" s="832" t="s">
        <v>566</v>
      </c>
      <c r="C278" s="835" t="s">
        <v>1726</v>
      </c>
      <c r="D278" s="863" t="s">
        <v>1727</v>
      </c>
      <c r="E278" s="835" t="s">
        <v>1983</v>
      </c>
      <c r="F278" s="863" t="s">
        <v>1984</v>
      </c>
      <c r="G278" s="835" t="s">
        <v>2199</v>
      </c>
      <c r="H278" s="835" t="s">
        <v>2200</v>
      </c>
      <c r="I278" s="849">
        <v>1772.97998046875</v>
      </c>
      <c r="J278" s="849">
        <v>2</v>
      </c>
      <c r="K278" s="850">
        <v>3545.9599609375</v>
      </c>
    </row>
    <row r="279" spans="1:11" ht="14.4" customHeight="1" x14ac:dyDescent="0.3">
      <c r="A279" s="831" t="s">
        <v>565</v>
      </c>
      <c r="B279" s="832" t="s">
        <v>566</v>
      </c>
      <c r="C279" s="835" t="s">
        <v>1726</v>
      </c>
      <c r="D279" s="863" t="s">
        <v>1727</v>
      </c>
      <c r="E279" s="835" t="s">
        <v>1983</v>
      </c>
      <c r="F279" s="863" t="s">
        <v>1984</v>
      </c>
      <c r="G279" s="835" t="s">
        <v>2201</v>
      </c>
      <c r="H279" s="835" t="s">
        <v>2202</v>
      </c>
      <c r="I279" s="849">
        <v>1773</v>
      </c>
      <c r="J279" s="849">
        <v>1</v>
      </c>
      <c r="K279" s="850">
        <v>1773</v>
      </c>
    </row>
    <row r="280" spans="1:11" ht="14.4" customHeight="1" x14ac:dyDescent="0.3">
      <c r="A280" s="831" t="s">
        <v>565</v>
      </c>
      <c r="B280" s="832" t="s">
        <v>566</v>
      </c>
      <c r="C280" s="835" t="s">
        <v>1726</v>
      </c>
      <c r="D280" s="863" t="s">
        <v>1727</v>
      </c>
      <c r="E280" s="835" t="s">
        <v>1983</v>
      </c>
      <c r="F280" s="863" t="s">
        <v>1984</v>
      </c>
      <c r="G280" s="835" t="s">
        <v>2203</v>
      </c>
      <c r="H280" s="835" t="s">
        <v>2204</v>
      </c>
      <c r="I280" s="849">
        <v>5750</v>
      </c>
      <c r="J280" s="849">
        <v>3</v>
      </c>
      <c r="K280" s="850">
        <v>17250</v>
      </c>
    </row>
    <row r="281" spans="1:11" ht="14.4" customHeight="1" x14ac:dyDescent="0.3">
      <c r="A281" s="831" t="s">
        <v>565</v>
      </c>
      <c r="B281" s="832" t="s">
        <v>566</v>
      </c>
      <c r="C281" s="835" t="s">
        <v>1726</v>
      </c>
      <c r="D281" s="863" t="s">
        <v>1727</v>
      </c>
      <c r="E281" s="835" t="s">
        <v>1983</v>
      </c>
      <c r="F281" s="863" t="s">
        <v>1984</v>
      </c>
      <c r="G281" s="835" t="s">
        <v>2205</v>
      </c>
      <c r="H281" s="835" t="s">
        <v>2206</v>
      </c>
      <c r="I281" s="849">
        <v>5175</v>
      </c>
      <c r="J281" s="849">
        <v>1</v>
      </c>
      <c r="K281" s="850">
        <v>5175</v>
      </c>
    </row>
    <row r="282" spans="1:11" ht="14.4" customHeight="1" x14ac:dyDescent="0.3">
      <c r="A282" s="831" t="s">
        <v>565</v>
      </c>
      <c r="B282" s="832" t="s">
        <v>566</v>
      </c>
      <c r="C282" s="835" t="s">
        <v>1726</v>
      </c>
      <c r="D282" s="863" t="s">
        <v>1727</v>
      </c>
      <c r="E282" s="835" t="s">
        <v>1983</v>
      </c>
      <c r="F282" s="863" t="s">
        <v>1984</v>
      </c>
      <c r="G282" s="835" t="s">
        <v>2207</v>
      </c>
      <c r="H282" s="835" t="s">
        <v>2208</v>
      </c>
      <c r="I282" s="849">
        <v>3680</v>
      </c>
      <c r="J282" s="849">
        <v>1</v>
      </c>
      <c r="K282" s="850">
        <v>3680</v>
      </c>
    </row>
    <row r="283" spans="1:11" ht="14.4" customHeight="1" x14ac:dyDescent="0.3">
      <c r="A283" s="831" t="s">
        <v>565</v>
      </c>
      <c r="B283" s="832" t="s">
        <v>566</v>
      </c>
      <c r="C283" s="835" t="s">
        <v>1726</v>
      </c>
      <c r="D283" s="863" t="s">
        <v>1727</v>
      </c>
      <c r="E283" s="835" t="s">
        <v>1983</v>
      </c>
      <c r="F283" s="863" t="s">
        <v>1984</v>
      </c>
      <c r="G283" s="835" t="s">
        <v>2209</v>
      </c>
      <c r="H283" s="835" t="s">
        <v>2210</v>
      </c>
      <c r="I283" s="849">
        <v>6325</v>
      </c>
      <c r="J283" s="849">
        <v>1</v>
      </c>
      <c r="K283" s="850">
        <v>6325</v>
      </c>
    </row>
    <row r="284" spans="1:11" ht="14.4" customHeight="1" x14ac:dyDescent="0.3">
      <c r="A284" s="831" t="s">
        <v>565</v>
      </c>
      <c r="B284" s="832" t="s">
        <v>566</v>
      </c>
      <c r="C284" s="835" t="s">
        <v>1726</v>
      </c>
      <c r="D284" s="863" t="s">
        <v>1727</v>
      </c>
      <c r="E284" s="835" t="s">
        <v>1983</v>
      </c>
      <c r="F284" s="863" t="s">
        <v>1984</v>
      </c>
      <c r="G284" s="835" t="s">
        <v>2211</v>
      </c>
      <c r="H284" s="835" t="s">
        <v>2212</v>
      </c>
      <c r="I284" s="849">
        <v>674.96002197265625</v>
      </c>
      <c r="J284" s="849">
        <v>1</v>
      </c>
      <c r="K284" s="850">
        <v>674.96002197265625</v>
      </c>
    </row>
    <row r="285" spans="1:11" ht="14.4" customHeight="1" x14ac:dyDescent="0.3">
      <c r="A285" s="831" t="s">
        <v>565</v>
      </c>
      <c r="B285" s="832" t="s">
        <v>566</v>
      </c>
      <c r="C285" s="835" t="s">
        <v>1726</v>
      </c>
      <c r="D285" s="863" t="s">
        <v>1727</v>
      </c>
      <c r="E285" s="835" t="s">
        <v>1983</v>
      </c>
      <c r="F285" s="863" t="s">
        <v>1984</v>
      </c>
      <c r="G285" s="835" t="s">
        <v>2213</v>
      </c>
      <c r="H285" s="835" t="s">
        <v>2214</v>
      </c>
      <c r="I285" s="849">
        <v>1000.5</v>
      </c>
      <c r="J285" s="849">
        <v>4</v>
      </c>
      <c r="K285" s="850">
        <v>4002</v>
      </c>
    </row>
    <row r="286" spans="1:11" ht="14.4" customHeight="1" x14ac:dyDescent="0.3">
      <c r="A286" s="831" t="s">
        <v>565</v>
      </c>
      <c r="B286" s="832" t="s">
        <v>566</v>
      </c>
      <c r="C286" s="835" t="s">
        <v>1726</v>
      </c>
      <c r="D286" s="863" t="s">
        <v>1727</v>
      </c>
      <c r="E286" s="835" t="s">
        <v>1983</v>
      </c>
      <c r="F286" s="863" t="s">
        <v>1984</v>
      </c>
      <c r="G286" s="835" t="s">
        <v>2215</v>
      </c>
      <c r="H286" s="835" t="s">
        <v>2216</v>
      </c>
      <c r="I286" s="849">
        <v>1000.5</v>
      </c>
      <c r="J286" s="849">
        <v>5</v>
      </c>
      <c r="K286" s="850">
        <v>5002.5</v>
      </c>
    </row>
    <row r="287" spans="1:11" ht="14.4" customHeight="1" x14ac:dyDescent="0.3">
      <c r="A287" s="831" t="s">
        <v>565</v>
      </c>
      <c r="B287" s="832" t="s">
        <v>566</v>
      </c>
      <c r="C287" s="835" t="s">
        <v>1726</v>
      </c>
      <c r="D287" s="863" t="s">
        <v>1727</v>
      </c>
      <c r="E287" s="835" t="s">
        <v>1983</v>
      </c>
      <c r="F287" s="863" t="s">
        <v>1984</v>
      </c>
      <c r="G287" s="835" t="s">
        <v>2217</v>
      </c>
      <c r="H287" s="835" t="s">
        <v>2218</v>
      </c>
      <c r="I287" s="849">
        <v>1000.5</v>
      </c>
      <c r="J287" s="849">
        <v>2</v>
      </c>
      <c r="K287" s="850">
        <v>2001</v>
      </c>
    </row>
    <row r="288" spans="1:11" ht="14.4" customHeight="1" x14ac:dyDescent="0.3">
      <c r="A288" s="831" t="s">
        <v>565</v>
      </c>
      <c r="B288" s="832" t="s">
        <v>566</v>
      </c>
      <c r="C288" s="835" t="s">
        <v>1726</v>
      </c>
      <c r="D288" s="863" t="s">
        <v>1727</v>
      </c>
      <c r="E288" s="835" t="s">
        <v>1983</v>
      </c>
      <c r="F288" s="863" t="s">
        <v>1984</v>
      </c>
      <c r="G288" s="835" t="s">
        <v>2219</v>
      </c>
      <c r="H288" s="835" t="s">
        <v>2220</v>
      </c>
      <c r="I288" s="849">
        <v>1552.5</v>
      </c>
      <c r="J288" s="849">
        <v>1</v>
      </c>
      <c r="K288" s="850">
        <v>1552.5</v>
      </c>
    </row>
    <row r="289" spans="1:11" ht="14.4" customHeight="1" x14ac:dyDescent="0.3">
      <c r="A289" s="831" t="s">
        <v>565</v>
      </c>
      <c r="B289" s="832" t="s">
        <v>566</v>
      </c>
      <c r="C289" s="835" t="s">
        <v>1726</v>
      </c>
      <c r="D289" s="863" t="s">
        <v>1727</v>
      </c>
      <c r="E289" s="835" t="s">
        <v>1983</v>
      </c>
      <c r="F289" s="863" t="s">
        <v>1984</v>
      </c>
      <c r="G289" s="835" t="s">
        <v>2221</v>
      </c>
      <c r="H289" s="835" t="s">
        <v>2222</v>
      </c>
      <c r="I289" s="849">
        <v>1552.5</v>
      </c>
      <c r="J289" s="849">
        <v>3</v>
      </c>
      <c r="K289" s="850">
        <v>4657.5</v>
      </c>
    </row>
    <row r="290" spans="1:11" ht="14.4" customHeight="1" x14ac:dyDescent="0.3">
      <c r="A290" s="831" t="s">
        <v>565</v>
      </c>
      <c r="B290" s="832" t="s">
        <v>566</v>
      </c>
      <c r="C290" s="835" t="s">
        <v>1726</v>
      </c>
      <c r="D290" s="863" t="s">
        <v>1727</v>
      </c>
      <c r="E290" s="835" t="s">
        <v>1983</v>
      </c>
      <c r="F290" s="863" t="s">
        <v>1984</v>
      </c>
      <c r="G290" s="835" t="s">
        <v>2223</v>
      </c>
      <c r="H290" s="835" t="s">
        <v>2224</v>
      </c>
      <c r="I290" s="849">
        <v>1552.5</v>
      </c>
      <c r="J290" s="849">
        <v>2</v>
      </c>
      <c r="K290" s="850">
        <v>3105</v>
      </c>
    </row>
    <row r="291" spans="1:11" ht="14.4" customHeight="1" x14ac:dyDescent="0.3">
      <c r="A291" s="831" t="s">
        <v>565</v>
      </c>
      <c r="B291" s="832" t="s">
        <v>566</v>
      </c>
      <c r="C291" s="835" t="s">
        <v>1726</v>
      </c>
      <c r="D291" s="863" t="s">
        <v>1727</v>
      </c>
      <c r="E291" s="835" t="s">
        <v>1983</v>
      </c>
      <c r="F291" s="863" t="s">
        <v>1984</v>
      </c>
      <c r="G291" s="835" t="s">
        <v>2225</v>
      </c>
      <c r="H291" s="835" t="s">
        <v>2226</v>
      </c>
      <c r="I291" s="849">
        <v>1552.5</v>
      </c>
      <c r="J291" s="849">
        <v>2</v>
      </c>
      <c r="K291" s="850">
        <v>3105</v>
      </c>
    </row>
    <row r="292" spans="1:11" ht="14.4" customHeight="1" x14ac:dyDescent="0.3">
      <c r="A292" s="831" t="s">
        <v>565</v>
      </c>
      <c r="B292" s="832" t="s">
        <v>566</v>
      </c>
      <c r="C292" s="835" t="s">
        <v>1726</v>
      </c>
      <c r="D292" s="863" t="s">
        <v>1727</v>
      </c>
      <c r="E292" s="835" t="s">
        <v>1983</v>
      </c>
      <c r="F292" s="863" t="s">
        <v>1984</v>
      </c>
      <c r="G292" s="835" t="s">
        <v>2227</v>
      </c>
      <c r="H292" s="835" t="s">
        <v>2228</v>
      </c>
      <c r="I292" s="849">
        <v>1725</v>
      </c>
      <c r="J292" s="849">
        <v>3</v>
      </c>
      <c r="K292" s="850">
        <v>5175</v>
      </c>
    </row>
    <row r="293" spans="1:11" ht="14.4" customHeight="1" x14ac:dyDescent="0.3">
      <c r="A293" s="831" t="s">
        <v>565</v>
      </c>
      <c r="B293" s="832" t="s">
        <v>566</v>
      </c>
      <c r="C293" s="835" t="s">
        <v>1726</v>
      </c>
      <c r="D293" s="863" t="s">
        <v>1727</v>
      </c>
      <c r="E293" s="835" t="s">
        <v>1983</v>
      </c>
      <c r="F293" s="863" t="s">
        <v>1984</v>
      </c>
      <c r="G293" s="835" t="s">
        <v>2229</v>
      </c>
      <c r="H293" s="835" t="s">
        <v>2230</v>
      </c>
      <c r="I293" s="849">
        <v>1725</v>
      </c>
      <c r="J293" s="849">
        <v>2</v>
      </c>
      <c r="K293" s="850">
        <v>3450</v>
      </c>
    </row>
    <row r="294" spans="1:11" ht="14.4" customHeight="1" x14ac:dyDescent="0.3">
      <c r="A294" s="831" t="s">
        <v>565</v>
      </c>
      <c r="B294" s="832" t="s">
        <v>566</v>
      </c>
      <c r="C294" s="835" t="s">
        <v>1726</v>
      </c>
      <c r="D294" s="863" t="s">
        <v>1727</v>
      </c>
      <c r="E294" s="835" t="s">
        <v>1983</v>
      </c>
      <c r="F294" s="863" t="s">
        <v>1984</v>
      </c>
      <c r="G294" s="835" t="s">
        <v>2231</v>
      </c>
      <c r="H294" s="835" t="s">
        <v>2232</v>
      </c>
      <c r="I294" s="849">
        <v>1725</v>
      </c>
      <c r="J294" s="849">
        <v>2</v>
      </c>
      <c r="K294" s="850">
        <v>3450</v>
      </c>
    </row>
    <row r="295" spans="1:11" ht="14.4" customHeight="1" x14ac:dyDescent="0.3">
      <c r="A295" s="831" t="s">
        <v>565</v>
      </c>
      <c r="B295" s="832" t="s">
        <v>566</v>
      </c>
      <c r="C295" s="835" t="s">
        <v>1726</v>
      </c>
      <c r="D295" s="863" t="s">
        <v>1727</v>
      </c>
      <c r="E295" s="835" t="s">
        <v>1983</v>
      </c>
      <c r="F295" s="863" t="s">
        <v>1984</v>
      </c>
      <c r="G295" s="835" t="s">
        <v>2233</v>
      </c>
      <c r="H295" s="835" t="s">
        <v>2234</v>
      </c>
      <c r="I295" s="849">
        <v>1783.5400390625</v>
      </c>
      <c r="J295" s="849">
        <v>1</v>
      </c>
      <c r="K295" s="850">
        <v>1783.5400390625</v>
      </c>
    </row>
    <row r="296" spans="1:11" ht="14.4" customHeight="1" x14ac:dyDescent="0.3">
      <c r="A296" s="831" t="s">
        <v>565</v>
      </c>
      <c r="B296" s="832" t="s">
        <v>566</v>
      </c>
      <c r="C296" s="835" t="s">
        <v>1726</v>
      </c>
      <c r="D296" s="863" t="s">
        <v>1727</v>
      </c>
      <c r="E296" s="835" t="s">
        <v>1983</v>
      </c>
      <c r="F296" s="863" t="s">
        <v>1984</v>
      </c>
      <c r="G296" s="835" t="s">
        <v>2235</v>
      </c>
      <c r="H296" s="835" t="s">
        <v>2236</v>
      </c>
      <c r="I296" s="849">
        <v>1783.5</v>
      </c>
      <c r="J296" s="849">
        <v>4</v>
      </c>
      <c r="K296" s="850">
        <v>7133.97998046875</v>
      </c>
    </row>
    <row r="297" spans="1:11" ht="14.4" customHeight="1" x14ac:dyDescent="0.3">
      <c r="A297" s="831" t="s">
        <v>565</v>
      </c>
      <c r="B297" s="832" t="s">
        <v>566</v>
      </c>
      <c r="C297" s="835" t="s">
        <v>1726</v>
      </c>
      <c r="D297" s="863" t="s">
        <v>1727</v>
      </c>
      <c r="E297" s="835" t="s">
        <v>1983</v>
      </c>
      <c r="F297" s="863" t="s">
        <v>1984</v>
      </c>
      <c r="G297" s="835" t="s">
        <v>2237</v>
      </c>
      <c r="H297" s="835" t="s">
        <v>2238</v>
      </c>
      <c r="I297" s="849">
        <v>1783.510009765625</v>
      </c>
      <c r="J297" s="849">
        <v>2</v>
      </c>
      <c r="K297" s="850">
        <v>3567.02001953125</v>
      </c>
    </row>
    <row r="298" spans="1:11" ht="14.4" customHeight="1" x14ac:dyDescent="0.3">
      <c r="A298" s="831" t="s">
        <v>565</v>
      </c>
      <c r="B298" s="832" t="s">
        <v>566</v>
      </c>
      <c r="C298" s="835" t="s">
        <v>1726</v>
      </c>
      <c r="D298" s="863" t="s">
        <v>1727</v>
      </c>
      <c r="E298" s="835" t="s">
        <v>1983</v>
      </c>
      <c r="F298" s="863" t="s">
        <v>1984</v>
      </c>
      <c r="G298" s="835" t="s">
        <v>2239</v>
      </c>
      <c r="H298" s="835" t="s">
        <v>2240</v>
      </c>
      <c r="I298" s="849">
        <v>1783.5275268554687</v>
      </c>
      <c r="J298" s="849">
        <v>5</v>
      </c>
      <c r="K298" s="850">
        <v>8917.64013671875</v>
      </c>
    </row>
    <row r="299" spans="1:11" ht="14.4" customHeight="1" x14ac:dyDescent="0.3">
      <c r="A299" s="831" t="s">
        <v>565</v>
      </c>
      <c r="B299" s="832" t="s">
        <v>566</v>
      </c>
      <c r="C299" s="835" t="s">
        <v>1726</v>
      </c>
      <c r="D299" s="863" t="s">
        <v>1727</v>
      </c>
      <c r="E299" s="835" t="s">
        <v>1983</v>
      </c>
      <c r="F299" s="863" t="s">
        <v>1984</v>
      </c>
      <c r="G299" s="835" t="s">
        <v>2241</v>
      </c>
      <c r="H299" s="835" t="s">
        <v>2242</v>
      </c>
      <c r="I299" s="849">
        <v>1820.739990234375</v>
      </c>
      <c r="J299" s="849">
        <v>1</v>
      </c>
      <c r="K299" s="850">
        <v>1820.739990234375</v>
      </c>
    </row>
    <row r="300" spans="1:11" ht="14.4" customHeight="1" x14ac:dyDescent="0.3">
      <c r="A300" s="831" t="s">
        <v>565</v>
      </c>
      <c r="B300" s="832" t="s">
        <v>566</v>
      </c>
      <c r="C300" s="835" t="s">
        <v>1726</v>
      </c>
      <c r="D300" s="863" t="s">
        <v>1727</v>
      </c>
      <c r="E300" s="835" t="s">
        <v>1983</v>
      </c>
      <c r="F300" s="863" t="s">
        <v>1984</v>
      </c>
      <c r="G300" s="835" t="s">
        <v>2243</v>
      </c>
      <c r="H300" s="835" t="s">
        <v>2244</v>
      </c>
      <c r="I300" s="849">
        <v>1820.739990234375</v>
      </c>
      <c r="J300" s="849">
        <v>1</v>
      </c>
      <c r="K300" s="850">
        <v>1820.739990234375</v>
      </c>
    </row>
    <row r="301" spans="1:11" ht="14.4" customHeight="1" x14ac:dyDescent="0.3">
      <c r="A301" s="831" t="s">
        <v>565</v>
      </c>
      <c r="B301" s="832" t="s">
        <v>566</v>
      </c>
      <c r="C301" s="835" t="s">
        <v>1726</v>
      </c>
      <c r="D301" s="863" t="s">
        <v>1727</v>
      </c>
      <c r="E301" s="835" t="s">
        <v>1983</v>
      </c>
      <c r="F301" s="863" t="s">
        <v>1984</v>
      </c>
      <c r="G301" s="835" t="s">
        <v>2245</v>
      </c>
      <c r="H301" s="835" t="s">
        <v>2246</v>
      </c>
      <c r="I301" s="849">
        <v>1820.739990234375</v>
      </c>
      <c r="J301" s="849">
        <v>1</v>
      </c>
      <c r="K301" s="850">
        <v>1820.739990234375</v>
      </c>
    </row>
    <row r="302" spans="1:11" ht="14.4" customHeight="1" x14ac:dyDescent="0.3">
      <c r="A302" s="831" t="s">
        <v>565</v>
      </c>
      <c r="B302" s="832" t="s">
        <v>566</v>
      </c>
      <c r="C302" s="835" t="s">
        <v>1726</v>
      </c>
      <c r="D302" s="863" t="s">
        <v>1727</v>
      </c>
      <c r="E302" s="835" t="s">
        <v>1983</v>
      </c>
      <c r="F302" s="863" t="s">
        <v>1984</v>
      </c>
      <c r="G302" s="835" t="s">
        <v>2247</v>
      </c>
      <c r="H302" s="835" t="s">
        <v>2248</v>
      </c>
      <c r="I302" s="849">
        <v>1820.739990234375</v>
      </c>
      <c r="J302" s="849">
        <v>3</v>
      </c>
      <c r="K302" s="850">
        <v>5462.219970703125</v>
      </c>
    </row>
    <row r="303" spans="1:11" ht="14.4" customHeight="1" x14ac:dyDescent="0.3">
      <c r="A303" s="831" t="s">
        <v>565</v>
      </c>
      <c r="B303" s="832" t="s">
        <v>566</v>
      </c>
      <c r="C303" s="835" t="s">
        <v>1726</v>
      </c>
      <c r="D303" s="863" t="s">
        <v>1727</v>
      </c>
      <c r="E303" s="835" t="s">
        <v>1983</v>
      </c>
      <c r="F303" s="863" t="s">
        <v>1984</v>
      </c>
      <c r="G303" s="835" t="s">
        <v>2249</v>
      </c>
      <c r="H303" s="835" t="s">
        <v>2250</v>
      </c>
      <c r="I303" s="849">
        <v>1820.75</v>
      </c>
      <c r="J303" s="849">
        <v>2</v>
      </c>
      <c r="K303" s="850">
        <v>3641.5</v>
      </c>
    </row>
    <row r="304" spans="1:11" ht="14.4" customHeight="1" x14ac:dyDescent="0.3">
      <c r="A304" s="831" t="s">
        <v>565</v>
      </c>
      <c r="B304" s="832" t="s">
        <v>566</v>
      </c>
      <c r="C304" s="835" t="s">
        <v>1726</v>
      </c>
      <c r="D304" s="863" t="s">
        <v>1727</v>
      </c>
      <c r="E304" s="835" t="s">
        <v>1983</v>
      </c>
      <c r="F304" s="863" t="s">
        <v>1984</v>
      </c>
      <c r="G304" s="835" t="s">
        <v>2251</v>
      </c>
      <c r="H304" s="835" t="s">
        <v>2252</v>
      </c>
      <c r="I304" s="849">
        <v>1820.739990234375</v>
      </c>
      <c r="J304" s="849">
        <v>1</v>
      </c>
      <c r="K304" s="850">
        <v>1820.739990234375</v>
      </c>
    </row>
    <row r="305" spans="1:11" ht="14.4" customHeight="1" x14ac:dyDescent="0.3">
      <c r="A305" s="831" t="s">
        <v>565</v>
      </c>
      <c r="B305" s="832" t="s">
        <v>566</v>
      </c>
      <c r="C305" s="835" t="s">
        <v>1726</v>
      </c>
      <c r="D305" s="863" t="s">
        <v>1727</v>
      </c>
      <c r="E305" s="835" t="s">
        <v>1983</v>
      </c>
      <c r="F305" s="863" t="s">
        <v>1984</v>
      </c>
      <c r="G305" s="835" t="s">
        <v>2253</v>
      </c>
      <c r="H305" s="835" t="s">
        <v>2254</v>
      </c>
      <c r="I305" s="849">
        <v>1820.739990234375</v>
      </c>
      <c r="J305" s="849">
        <v>2</v>
      </c>
      <c r="K305" s="850">
        <v>3641.47998046875</v>
      </c>
    </row>
    <row r="306" spans="1:11" ht="14.4" customHeight="1" x14ac:dyDescent="0.3">
      <c r="A306" s="831" t="s">
        <v>565</v>
      </c>
      <c r="B306" s="832" t="s">
        <v>566</v>
      </c>
      <c r="C306" s="835" t="s">
        <v>1726</v>
      </c>
      <c r="D306" s="863" t="s">
        <v>1727</v>
      </c>
      <c r="E306" s="835" t="s">
        <v>1983</v>
      </c>
      <c r="F306" s="863" t="s">
        <v>1984</v>
      </c>
      <c r="G306" s="835" t="s">
        <v>2255</v>
      </c>
      <c r="H306" s="835" t="s">
        <v>2256</v>
      </c>
      <c r="I306" s="849">
        <v>1820.739990234375</v>
      </c>
      <c r="J306" s="849">
        <v>1</v>
      </c>
      <c r="K306" s="850">
        <v>1820.739990234375</v>
      </c>
    </row>
    <row r="307" spans="1:11" ht="14.4" customHeight="1" x14ac:dyDescent="0.3">
      <c r="A307" s="831" t="s">
        <v>565</v>
      </c>
      <c r="B307" s="832" t="s">
        <v>566</v>
      </c>
      <c r="C307" s="835" t="s">
        <v>1726</v>
      </c>
      <c r="D307" s="863" t="s">
        <v>1727</v>
      </c>
      <c r="E307" s="835" t="s">
        <v>1983</v>
      </c>
      <c r="F307" s="863" t="s">
        <v>1984</v>
      </c>
      <c r="G307" s="835" t="s">
        <v>2257</v>
      </c>
      <c r="H307" s="835" t="s">
        <v>2258</v>
      </c>
      <c r="I307" s="849">
        <v>1820.739990234375</v>
      </c>
      <c r="J307" s="849">
        <v>1</v>
      </c>
      <c r="K307" s="850">
        <v>1820.739990234375</v>
      </c>
    </row>
    <row r="308" spans="1:11" ht="14.4" customHeight="1" x14ac:dyDescent="0.3">
      <c r="A308" s="831" t="s">
        <v>565</v>
      </c>
      <c r="B308" s="832" t="s">
        <v>566</v>
      </c>
      <c r="C308" s="835" t="s">
        <v>1726</v>
      </c>
      <c r="D308" s="863" t="s">
        <v>1727</v>
      </c>
      <c r="E308" s="835" t="s">
        <v>1983</v>
      </c>
      <c r="F308" s="863" t="s">
        <v>1984</v>
      </c>
      <c r="G308" s="835" t="s">
        <v>2259</v>
      </c>
      <c r="H308" s="835" t="s">
        <v>2260</v>
      </c>
      <c r="I308" s="849">
        <v>1649.4449462890625</v>
      </c>
      <c r="J308" s="849">
        <v>3</v>
      </c>
      <c r="K308" s="850">
        <v>4948.329833984375</v>
      </c>
    </row>
    <row r="309" spans="1:11" ht="14.4" customHeight="1" x14ac:dyDescent="0.3">
      <c r="A309" s="831" t="s">
        <v>565</v>
      </c>
      <c r="B309" s="832" t="s">
        <v>566</v>
      </c>
      <c r="C309" s="835" t="s">
        <v>1726</v>
      </c>
      <c r="D309" s="863" t="s">
        <v>1727</v>
      </c>
      <c r="E309" s="835" t="s">
        <v>1983</v>
      </c>
      <c r="F309" s="863" t="s">
        <v>1984</v>
      </c>
      <c r="G309" s="835" t="s">
        <v>2261</v>
      </c>
      <c r="H309" s="835" t="s">
        <v>2262</v>
      </c>
      <c r="I309" s="849">
        <v>1764.9100341796875</v>
      </c>
      <c r="J309" s="849">
        <v>2</v>
      </c>
      <c r="K309" s="850">
        <v>3529.81005859375</v>
      </c>
    </row>
    <row r="310" spans="1:11" ht="14.4" customHeight="1" x14ac:dyDescent="0.3">
      <c r="A310" s="831" t="s">
        <v>565</v>
      </c>
      <c r="B310" s="832" t="s">
        <v>566</v>
      </c>
      <c r="C310" s="835" t="s">
        <v>1726</v>
      </c>
      <c r="D310" s="863" t="s">
        <v>1727</v>
      </c>
      <c r="E310" s="835" t="s">
        <v>1983</v>
      </c>
      <c r="F310" s="863" t="s">
        <v>1984</v>
      </c>
      <c r="G310" s="835" t="s">
        <v>2263</v>
      </c>
      <c r="H310" s="835" t="s">
        <v>2264</v>
      </c>
      <c r="I310" s="849">
        <v>1764.9100341796875</v>
      </c>
      <c r="J310" s="849">
        <v>1</v>
      </c>
      <c r="K310" s="850">
        <v>1764.9100341796875</v>
      </c>
    </row>
    <row r="311" spans="1:11" ht="14.4" customHeight="1" x14ac:dyDescent="0.3">
      <c r="A311" s="831" t="s">
        <v>565</v>
      </c>
      <c r="B311" s="832" t="s">
        <v>566</v>
      </c>
      <c r="C311" s="835" t="s">
        <v>1726</v>
      </c>
      <c r="D311" s="863" t="s">
        <v>1727</v>
      </c>
      <c r="E311" s="835" t="s">
        <v>1983</v>
      </c>
      <c r="F311" s="863" t="s">
        <v>1984</v>
      </c>
      <c r="G311" s="835" t="s">
        <v>2265</v>
      </c>
      <c r="H311" s="835" t="s">
        <v>2266</v>
      </c>
      <c r="I311" s="849">
        <v>1764.9100341796875</v>
      </c>
      <c r="J311" s="849">
        <v>1</v>
      </c>
      <c r="K311" s="850">
        <v>1764.9100341796875</v>
      </c>
    </row>
    <row r="312" spans="1:11" ht="14.4" customHeight="1" x14ac:dyDescent="0.3">
      <c r="A312" s="831" t="s">
        <v>565</v>
      </c>
      <c r="B312" s="832" t="s">
        <v>566</v>
      </c>
      <c r="C312" s="835" t="s">
        <v>1726</v>
      </c>
      <c r="D312" s="863" t="s">
        <v>1727</v>
      </c>
      <c r="E312" s="835" t="s">
        <v>1983</v>
      </c>
      <c r="F312" s="863" t="s">
        <v>1984</v>
      </c>
      <c r="G312" s="835" t="s">
        <v>2267</v>
      </c>
      <c r="H312" s="835" t="s">
        <v>2268</v>
      </c>
      <c r="I312" s="849">
        <v>1764.905029296875</v>
      </c>
      <c r="J312" s="849">
        <v>3</v>
      </c>
      <c r="K312" s="850">
        <v>5294.7100830078125</v>
      </c>
    </row>
    <row r="313" spans="1:11" ht="14.4" customHeight="1" x14ac:dyDescent="0.3">
      <c r="A313" s="831" t="s">
        <v>565</v>
      </c>
      <c r="B313" s="832" t="s">
        <v>566</v>
      </c>
      <c r="C313" s="835" t="s">
        <v>1726</v>
      </c>
      <c r="D313" s="863" t="s">
        <v>1727</v>
      </c>
      <c r="E313" s="835" t="s">
        <v>1983</v>
      </c>
      <c r="F313" s="863" t="s">
        <v>1984</v>
      </c>
      <c r="G313" s="835" t="s">
        <v>2269</v>
      </c>
      <c r="H313" s="835" t="s">
        <v>2270</v>
      </c>
      <c r="I313" s="849">
        <v>1764.9100341796875</v>
      </c>
      <c r="J313" s="849">
        <v>3</v>
      </c>
      <c r="K313" s="850">
        <v>5294.7301025390625</v>
      </c>
    </row>
    <row r="314" spans="1:11" ht="14.4" customHeight="1" x14ac:dyDescent="0.3">
      <c r="A314" s="831" t="s">
        <v>565</v>
      </c>
      <c r="B314" s="832" t="s">
        <v>566</v>
      </c>
      <c r="C314" s="835" t="s">
        <v>1726</v>
      </c>
      <c r="D314" s="863" t="s">
        <v>1727</v>
      </c>
      <c r="E314" s="835" t="s">
        <v>1983</v>
      </c>
      <c r="F314" s="863" t="s">
        <v>1984</v>
      </c>
      <c r="G314" s="835" t="s">
        <v>2271</v>
      </c>
      <c r="H314" s="835" t="s">
        <v>2272</v>
      </c>
      <c r="I314" s="849">
        <v>3859.169921875</v>
      </c>
      <c r="J314" s="849">
        <v>1</v>
      </c>
      <c r="K314" s="850">
        <v>3859.169921875</v>
      </c>
    </row>
    <row r="315" spans="1:11" ht="14.4" customHeight="1" x14ac:dyDescent="0.3">
      <c r="A315" s="831" t="s">
        <v>565</v>
      </c>
      <c r="B315" s="832" t="s">
        <v>566</v>
      </c>
      <c r="C315" s="835" t="s">
        <v>1726</v>
      </c>
      <c r="D315" s="863" t="s">
        <v>1727</v>
      </c>
      <c r="E315" s="835" t="s">
        <v>1983</v>
      </c>
      <c r="F315" s="863" t="s">
        <v>1984</v>
      </c>
      <c r="G315" s="835" t="s">
        <v>2273</v>
      </c>
      <c r="H315" s="835" t="s">
        <v>2274</v>
      </c>
      <c r="I315" s="849">
        <v>4208.2001953125</v>
      </c>
      <c r="J315" s="849">
        <v>1</v>
      </c>
      <c r="K315" s="850">
        <v>4208.2001953125</v>
      </c>
    </row>
    <row r="316" spans="1:11" ht="14.4" customHeight="1" x14ac:dyDescent="0.3">
      <c r="A316" s="831" t="s">
        <v>565</v>
      </c>
      <c r="B316" s="832" t="s">
        <v>566</v>
      </c>
      <c r="C316" s="835" t="s">
        <v>1726</v>
      </c>
      <c r="D316" s="863" t="s">
        <v>1727</v>
      </c>
      <c r="E316" s="835" t="s">
        <v>1983</v>
      </c>
      <c r="F316" s="863" t="s">
        <v>1984</v>
      </c>
      <c r="G316" s="835" t="s">
        <v>2275</v>
      </c>
      <c r="H316" s="835" t="s">
        <v>2276</v>
      </c>
      <c r="I316" s="849">
        <v>3859.199951171875</v>
      </c>
      <c r="J316" s="849">
        <v>1</v>
      </c>
      <c r="K316" s="850">
        <v>3859.199951171875</v>
      </c>
    </row>
    <row r="317" spans="1:11" ht="14.4" customHeight="1" x14ac:dyDescent="0.3">
      <c r="A317" s="831" t="s">
        <v>565</v>
      </c>
      <c r="B317" s="832" t="s">
        <v>566</v>
      </c>
      <c r="C317" s="835" t="s">
        <v>1726</v>
      </c>
      <c r="D317" s="863" t="s">
        <v>1727</v>
      </c>
      <c r="E317" s="835" t="s">
        <v>1983</v>
      </c>
      <c r="F317" s="863" t="s">
        <v>1984</v>
      </c>
      <c r="G317" s="835" t="s">
        <v>2277</v>
      </c>
      <c r="H317" s="835" t="s">
        <v>2278</v>
      </c>
      <c r="I317" s="849">
        <v>3859.199951171875</v>
      </c>
      <c r="J317" s="849">
        <v>1</v>
      </c>
      <c r="K317" s="850">
        <v>3859.199951171875</v>
      </c>
    </row>
    <row r="318" spans="1:11" ht="14.4" customHeight="1" x14ac:dyDescent="0.3">
      <c r="A318" s="831" t="s">
        <v>565</v>
      </c>
      <c r="B318" s="832" t="s">
        <v>566</v>
      </c>
      <c r="C318" s="835" t="s">
        <v>1726</v>
      </c>
      <c r="D318" s="863" t="s">
        <v>1727</v>
      </c>
      <c r="E318" s="835" t="s">
        <v>1983</v>
      </c>
      <c r="F318" s="863" t="s">
        <v>1984</v>
      </c>
      <c r="G318" s="835" t="s">
        <v>2279</v>
      </c>
      <c r="H318" s="835" t="s">
        <v>2280</v>
      </c>
      <c r="I318" s="849">
        <v>3859.169921875</v>
      </c>
      <c r="J318" s="849">
        <v>1</v>
      </c>
      <c r="K318" s="850">
        <v>3859.169921875</v>
      </c>
    </row>
    <row r="319" spans="1:11" ht="14.4" customHeight="1" x14ac:dyDescent="0.3">
      <c r="A319" s="831" t="s">
        <v>565</v>
      </c>
      <c r="B319" s="832" t="s">
        <v>566</v>
      </c>
      <c r="C319" s="835" t="s">
        <v>1726</v>
      </c>
      <c r="D319" s="863" t="s">
        <v>1727</v>
      </c>
      <c r="E319" s="835" t="s">
        <v>1983</v>
      </c>
      <c r="F319" s="863" t="s">
        <v>1984</v>
      </c>
      <c r="G319" s="835" t="s">
        <v>2281</v>
      </c>
      <c r="H319" s="835" t="s">
        <v>2282</v>
      </c>
      <c r="I319" s="849">
        <v>4208.2001953125</v>
      </c>
      <c r="J319" s="849">
        <v>1</v>
      </c>
      <c r="K319" s="850">
        <v>4208.2001953125</v>
      </c>
    </row>
    <row r="320" spans="1:11" ht="14.4" customHeight="1" x14ac:dyDescent="0.3">
      <c r="A320" s="831" t="s">
        <v>565</v>
      </c>
      <c r="B320" s="832" t="s">
        <v>566</v>
      </c>
      <c r="C320" s="835" t="s">
        <v>1726</v>
      </c>
      <c r="D320" s="863" t="s">
        <v>1727</v>
      </c>
      <c r="E320" s="835" t="s">
        <v>1983</v>
      </c>
      <c r="F320" s="863" t="s">
        <v>1984</v>
      </c>
      <c r="G320" s="835" t="s">
        <v>2283</v>
      </c>
      <c r="H320" s="835" t="s">
        <v>2284</v>
      </c>
      <c r="I320" s="849">
        <v>3859.169921875</v>
      </c>
      <c r="J320" s="849">
        <v>1</v>
      </c>
      <c r="K320" s="850">
        <v>3859.169921875</v>
      </c>
    </row>
    <row r="321" spans="1:11" ht="14.4" customHeight="1" x14ac:dyDescent="0.3">
      <c r="A321" s="831" t="s">
        <v>565</v>
      </c>
      <c r="B321" s="832" t="s">
        <v>566</v>
      </c>
      <c r="C321" s="835" t="s">
        <v>1726</v>
      </c>
      <c r="D321" s="863" t="s">
        <v>1727</v>
      </c>
      <c r="E321" s="835" t="s">
        <v>1983</v>
      </c>
      <c r="F321" s="863" t="s">
        <v>1984</v>
      </c>
      <c r="G321" s="835" t="s">
        <v>2285</v>
      </c>
      <c r="H321" s="835" t="s">
        <v>2286</v>
      </c>
      <c r="I321" s="849">
        <v>3510.25</v>
      </c>
      <c r="J321" s="849">
        <v>1</v>
      </c>
      <c r="K321" s="850">
        <v>3510.25</v>
      </c>
    </row>
    <row r="322" spans="1:11" ht="14.4" customHeight="1" x14ac:dyDescent="0.3">
      <c r="A322" s="831" t="s">
        <v>565</v>
      </c>
      <c r="B322" s="832" t="s">
        <v>566</v>
      </c>
      <c r="C322" s="835" t="s">
        <v>1726</v>
      </c>
      <c r="D322" s="863" t="s">
        <v>1727</v>
      </c>
      <c r="E322" s="835" t="s">
        <v>1983</v>
      </c>
      <c r="F322" s="863" t="s">
        <v>1984</v>
      </c>
      <c r="G322" s="835" t="s">
        <v>2287</v>
      </c>
      <c r="H322" s="835" t="s">
        <v>2288</v>
      </c>
      <c r="I322" s="849">
        <v>3510.25</v>
      </c>
      <c r="J322" s="849">
        <v>1</v>
      </c>
      <c r="K322" s="850">
        <v>3510.25</v>
      </c>
    </row>
    <row r="323" spans="1:11" ht="14.4" customHeight="1" x14ac:dyDescent="0.3">
      <c r="A323" s="831" t="s">
        <v>565</v>
      </c>
      <c r="B323" s="832" t="s">
        <v>566</v>
      </c>
      <c r="C323" s="835" t="s">
        <v>1726</v>
      </c>
      <c r="D323" s="863" t="s">
        <v>1727</v>
      </c>
      <c r="E323" s="835" t="s">
        <v>1983</v>
      </c>
      <c r="F323" s="863" t="s">
        <v>1984</v>
      </c>
      <c r="G323" s="835" t="s">
        <v>2289</v>
      </c>
      <c r="H323" s="835" t="s">
        <v>2290</v>
      </c>
      <c r="I323" s="849">
        <v>3998.989990234375</v>
      </c>
      <c r="J323" s="849">
        <v>1</v>
      </c>
      <c r="K323" s="850">
        <v>3998.989990234375</v>
      </c>
    </row>
    <row r="324" spans="1:11" ht="14.4" customHeight="1" x14ac:dyDescent="0.3">
      <c r="A324" s="831" t="s">
        <v>565</v>
      </c>
      <c r="B324" s="832" t="s">
        <v>566</v>
      </c>
      <c r="C324" s="835" t="s">
        <v>1726</v>
      </c>
      <c r="D324" s="863" t="s">
        <v>1727</v>
      </c>
      <c r="E324" s="835" t="s">
        <v>1983</v>
      </c>
      <c r="F324" s="863" t="s">
        <v>1984</v>
      </c>
      <c r="G324" s="835" t="s">
        <v>2291</v>
      </c>
      <c r="H324" s="835" t="s">
        <v>2292</v>
      </c>
      <c r="I324" s="849">
        <v>617.96002197265625</v>
      </c>
      <c r="J324" s="849">
        <v>1</v>
      </c>
      <c r="K324" s="850">
        <v>617.96002197265625</v>
      </c>
    </row>
    <row r="325" spans="1:11" ht="14.4" customHeight="1" x14ac:dyDescent="0.3">
      <c r="A325" s="831" t="s">
        <v>565</v>
      </c>
      <c r="B325" s="832" t="s">
        <v>566</v>
      </c>
      <c r="C325" s="835" t="s">
        <v>1726</v>
      </c>
      <c r="D325" s="863" t="s">
        <v>1727</v>
      </c>
      <c r="E325" s="835" t="s">
        <v>1983</v>
      </c>
      <c r="F325" s="863" t="s">
        <v>1984</v>
      </c>
      <c r="G325" s="835" t="s">
        <v>2293</v>
      </c>
      <c r="H325" s="835" t="s">
        <v>2294</v>
      </c>
      <c r="I325" s="849">
        <v>403.51998901367187</v>
      </c>
      <c r="J325" s="849">
        <v>4</v>
      </c>
      <c r="K325" s="850">
        <v>1614.0899353027344</v>
      </c>
    </row>
    <row r="326" spans="1:11" ht="14.4" customHeight="1" x14ac:dyDescent="0.3">
      <c r="A326" s="831" t="s">
        <v>565</v>
      </c>
      <c r="B326" s="832" t="s">
        <v>566</v>
      </c>
      <c r="C326" s="835" t="s">
        <v>1726</v>
      </c>
      <c r="D326" s="863" t="s">
        <v>1727</v>
      </c>
      <c r="E326" s="835" t="s">
        <v>1983</v>
      </c>
      <c r="F326" s="863" t="s">
        <v>1984</v>
      </c>
      <c r="G326" s="835" t="s">
        <v>2295</v>
      </c>
      <c r="H326" s="835" t="s">
        <v>2296</v>
      </c>
      <c r="I326" s="849">
        <v>403.52499389648437</v>
      </c>
      <c r="J326" s="849">
        <v>3</v>
      </c>
      <c r="K326" s="850">
        <v>1210.5699768066406</v>
      </c>
    </row>
    <row r="327" spans="1:11" ht="14.4" customHeight="1" x14ac:dyDescent="0.3">
      <c r="A327" s="831" t="s">
        <v>565</v>
      </c>
      <c r="B327" s="832" t="s">
        <v>566</v>
      </c>
      <c r="C327" s="835" t="s">
        <v>1726</v>
      </c>
      <c r="D327" s="863" t="s">
        <v>1727</v>
      </c>
      <c r="E327" s="835" t="s">
        <v>1983</v>
      </c>
      <c r="F327" s="863" t="s">
        <v>1984</v>
      </c>
      <c r="G327" s="835" t="s">
        <v>2297</v>
      </c>
      <c r="H327" s="835" t="s">
        <v>2298</v>
      </c>
      <c r="I327" s="849">
        <v>403.51499938964844</v>
      </c>
      <c r="J327" s="849">
        <v>5</v>
      </c>
      <c r="K327" s="850">
        <v>2017.5899658203125</v>
      </c>
    </row>
    <row r="328" spans="1:11" ht="14.4" customHeight="1" x14ac:dyDescent="0.3">
      <c r="A328" s="831" t="s">
        <v>565</v>
      </c>
      <c r="B328" s="832" t="s">
        <v>566</v>
      </c>
      <c r="C328" s="835" t="s">
        <v>1726</v>
      </c>
      <c r="D328" s="863" t="s">
        <v>1727</v>
      </c>
      <c r="E328" s="835" t="s">
        <v>1983</v>
      </c>
      <c r="F328" s="863" t="s">
        <v>1984</v>
      </c>
      <c r="G328" s="835" t="s">
        <v>2299</v>
      </c>
      <c r="H328" s="835" t="s">
        <v>2300</v>
      </c>
      <c r="I328" s="849">
        <v>403.51998901367187</v>
      </c>
      <c r="J328" s="849">
        <v>1</v>
      </c>
      <c r="K328" s="850">
        <v>403.51998901367187</v>
      </c>
    </row>
    <row r="329" spans="1:11" ht="14.4" customHeight="1" x14ac:dyDescent="0.3">
      <c r="A329" s="831" t="s">
        <v>565</v>
      </c>
      <c r="B329" s="832" t="s">
        <v>566</v>
      </c>
      <c r="C329" s="835" t="s">
        <v>1726</v>
      </c>
      <c r="D329" s="863" t="s">
        <v>1727</v>
      </c>
      <c r="E329" s="835" t="s">
        <v>1983</v>
      </c>
      <c r="F329" s="863" t="s">
        <v>1984</v>
      </c>
      <c r="G329" s="835" t="s">
        <v>2301</v>
      </c>
      <c r="H329" s="835" t="s">
        <v>2302</v>
      </c>
      <c r="I329" s="849">
        <v>403.52999877929687</v>
      </c>
      <c r="J329" s="849">
        <v>2</v>
      </c>
      <c r="K329" s="850">
        <v>807.04998779296875</v>
      </c>
    </row>
    <row r="330" spans="1:11" ht="14.4" customHeight="1" x14ac:dyDescent="0.3">
      <c r="A330" s="831" t="s">
        <v>565</v>
      </c>
      <c r="B330" s="832" t="s">
        <v>566</v>
      </c>
      <c r="C330" s="835" t="s">
        <v>1726</v>
      </c>
      <c r="D330" s="863" t="s">
        <v>1727</v>
      </c>
      <c r="E330" s="835" t="s">
        <v>1983</v>
      </c>
      <c r="F330" s="863" t="s">
        <v>1984</v>
      </c>
      <c r="G330" s="835" t="s">
        <v>2303</v>
      </c>
      <c r="H330" s="835" t="s">
        <v>2304</v>
      </c>
      <c r="I330" s="849">
        <v>597.530029296875</v>
      </c>
      <c r="J330" s="849">
        <v>2</v>
      </c>
      <c r="K330" s="850">
        <v>1195.06005859375</v>
      </c>
    </row>
    <row r="331" spans="1:11" ht="14.4" customHeight="1" x14ac:dyDescent="0.3">
      <c r="A331" s="831" t="s">
        <v>565</v>
      </c>
      <c r="B331" s="832" t="s">
        <v>566</v>
      </c>
      <c r="C331" s="835" t="s">
        <v>1726</v>
      </c>
      <c r="D331" s="863" t="s">
        <v>1727</v>
      </c>
      <c r="E331" s="835" t="s">
        <v>1983</v>
      </c>
      <c r="F331" s="863" t="s">
        <v>1984</v>
      </c>
      <c r="G331" s="835" t="s">
        <v>2305</v>
      </c>
      <c r="H331" s="835" t="s">
        <v>2306</v>
      </c>
      <c r="I331" s="849">
        <v>587.5</v>
      </c>
      <c r="J331" s="849">
        <v>2</v>
      </c>
      <c r="K331" s="850">
        <v>1175</v>
      </c>
    </row>
    <row r="332" spans="1:11" ht="14.4" customHeight="1" x14ac:dyDescent="0.3">
      <c r="A332" s="831" t="s">
        <v>565</v>
      </c>
      <c r="B332" s="832" t="s">
        <v>566</v>
      </c>
      <c r="C332" s="835" t="s">
        <v>1726</v>
      </c>
      <c r="D332" s="863" t="s">
        <v>1727</v>
      </c>
      <c r="E332" s="835" t="s">
        <v>1983</v>
      </c>
      <c r="F332" s="863" t="s">
        <v>1984</v>
      </c>
      <c r="G332" s="835" t="s">
        <v>2307</v>
      </c>
      <c r="H332" s="835" t="s">
        <v>2308</v>
      </c>
      <c r="I332" s="849">
        <v>597.530029296875</v>
      </c>
      <c r="J332" s="849">
        <v>1</v>
      </c>
      <c r="K332" s="850">
        <v>597.530029296875</v>
      </c>
    </row>
    <row r="333" spans="1:11" ht="14.4" customHeight="1" x14ac:dyDescent="0.3">
      <c r="A333" s="831" t="s">
        <v>565</v>
      </c>
      <c r="B333" s="832" t="s">
        <v>566</v>
      </c>
      <c r="C333" s="835" t="s">
        <v>1726</v>
      </c>
      <c r="D333" s="863" t="s">
        <v>1727</v>
      </c>
      <c r="E333" s="835" t="s">
        <v>1983</v>
      </c>
      <c r="F333" s="863" t="s">
        <v>1984</v>
      </c>
      <c r="G333" s="835" t="s">
        <v>2309</v>
      </c>
      <c r="H333" s="835" t="s">
        <v>2310</v>
      </c>
      <c r="I333" s="849">
        <v>587.489990234375</v>
      </c>
      <c r="J333" s="849">
        <v>1</v>
      </c>
      <c r="K333" s="850">
        <v>587.489990234375</v>
      </c>
    </row>
    <row r="334" spans="1:11" ht="14.4" customHeight="1" x14ac:dyDescent="0.3">
      <c r="A334" s="831" t="s">
        <v>565</v>
      </c>
      <c r="B334" s="832" t="s">
        <v>566</v>
      </c>
      <c r="C334" s="835" t="s">
        <v>1726</v>
      </c>
      <c r="D334" s="863" t="s">
        <v>1727</v>
      </c>
      <c r="E334" s="835" t="s">
        <v>1983</v>
      </c>
      <c r="F334" s="863" t="s">
        <v>1984</v>
      </c>
      <c r="G334" s="835" t="s">
        <v>2311</v>
      </c>
      <c r="H334" s="835" t="s">
        <v>2312</v>
      </c>
      <c r="I334" s="849">
        <v>596.6500244140625</v>
      </c>
      <c r="J334" s="849">
        <v>2</v>
      </c>
      <c r="K334" s="850">
        <v>1193.300048828125</v>
      </c>
    </row>
    <row r="335" spans="1:11" ht="14.4" customHeight="1" x14ac:dyDescent="0.3">
      <c r="A335" s="831" t="s">
        <v>565</v>
      </c>
      <c r="B335" s="832" t="s">
        <v>566</v>
      </c>
      <c r="C335" s="835" t="s">
        <v>1726</v>
      </c>
      <c r="D335" s="863" t="s">
        <v>1727</v>
      </c>
      <c r="E335" s="835" t="s">
        <v>1983</v>
      </c>
      <c r="F335" s="863" t="s">
        <v>1984</v>
      </c>
      <c r="G335" s="835" t="s">
        <v>2313</v>
      </c>
      <c r="H335" s="835" t="s">
        <v>2314</v>
      </c>
      <c r="I335" s="849">
        <v>587.5</v>
      </c>
      <c r="J335" s="849">
        <v>2</v>
      </c>
      <c r="K335" s="850">
        <v>1175</v>
      </c>
    </row>
    <row r="336" spans="1:11" ht="14.4" customHeight="1" x14ac:dyDescent="0.3">
      <c r="A336" s="831" t="s">
        <v>565</v>
      </c>
      <c r="B336" s="832" t="s">
        <v>566</v>
      </c>
      <c r="C336" s="835" t="s">
        <v>1726</v>
      </c>
      <c r="D336" s="863" t="s">
        <v>1727</v>
      </c>
      <c r="E336" s="835" t="s">
        <v>1983</v>
      </c>
      <c r="F336" s="863" t="s">
        <v>1984</v>
      </c>
      <c r="G336" s="835" t="s">
        <v>2315</v>
      </c>
      <c r="H336" s="835" t="s">
        <v>2316</v>
      </c>
      <c r="I336" s="849">
        <v>630.9000244140625</v>
      </c>
      <c r="J336" s="849">
        <v>1</v>
      </c>
      <c r="K336" s="850">
        <v>630.9000244140625</v>
      </c>
    </row>
    <row r="337" spans="1:11" ht="14.4" customHeight="1" x14ac:dyDescent="0.3">
      <c r="A337" s="831" t="s">
        <v>565</v>
      </c>
      <c r="B337" s="832" t="s">
        <v>566</v>
      </c>
      <c r="C337" s="835" t="s">
        <v>1726</v>
      </c>
      <c r="D337" s="863" t="s">
        <v>1727</v>
      </c>
      <c r="E337" s="835" t="s">
        <v>1983</v>
      </c>
      <c r="F337" s="863" t="s">
        <v>1984</v>
      </c>
      <c r="G337" s="835" t="s">
        <v>2317</v>
      </c>
      <c r="H337" s="835" t="s">
        <v>2318</v>
      </c>
      <c r="I337" s="849">
        <v>639.28997802734375</v>
      </c>
      <c r="J337" s="849">
        <v>1</v>
      </c>
      <c r="K337" s="850">
        <v>639.28997802734375</v>
      </c>
    </row>
    <row r="338" spans="1:11" ht="14.4" customHeight="1" x14ac:dyDescent="0.3">
      <c r="A338" s="831" t="s">
        <v>565</v>
      </c>
      <c r="B338" s="832" t="s">
        <v>566</v>
      </c>
      <c r="C338" s="835" t="s">
        <v>1726</v>
      </c>
      <c r="D338" s="863" t="s">
        <v>1727</v>
      </c>
      <c r="E338" s="835" t="s">
        <v>1983</v>
      </c>
      <c r="F338" s="863" t="s">
        <v>1984</v>
      </c>
      <c r="G338" s="835" t="s">
        <v>2319</v>
      </c>
      <c r="H338" s="835" t="s">
        <v>2320</v>
      </c>
      <c r="I338" s="849">
        <v>639.28997802734375</v>
      </c>
      <c r="J338" s="849">
        <v>1</v>
      </c>
      <c r="K338" s="850">
        <v>639.28997802734375</v>
      </c>
    </row>
    <row r="339" spans="1:11" ht="14.4" customHeight="1" x14ac:dyDescent="0.3">
      <c r="A339" s="831" t="s">
        <v>565</v>
      </c>
      <c r="B339" s="832" t="s">
        <v>566</v>
      </c>
      <c r="C339" s="835" t="s">
        <v>1726</v>
      </c>
      <c r="D339" s="863" t="s">
        <v>1727</v>
      </c>
      <c r="E339" s="835" t="s">
        <v>1983</v>
      </c>
      <c r="F339" s="863" t="s">
        <v>1984</v>
      </c>
      <c r="G339" s="835" t="s">
        <v>2321</v>
      </c>
      <c r="H339" s="835" t="s">
        <v>2322</v>
      </c>
      <c r="I339" s="849">
        <v>691.05999755859375</v>
      </c>
      <c r="J339" s="849">
        <v>1</v>
      </c>
      <c r="K339" s="850">
        <v>691.05999755859375</v>
      </c>
    </row>
    <row r="340" spans="1:11" ht="14.4" customHeight="1" x14ac:dyDescent="0.3">
      <c r="A340" s="831" t="s">
        <v>565</v>
      </c>
      <c r="B340" s="832" t="s">
        <v>566</v>
      </c>
      <c r="C340" s="835" t="s">
        <v>1726</v>
      </c>
      <c r="D340" s="863" t="s">
        <v>1727</v>
      </c>
      <c r="E340" s="835" t="s">
        <v>1983</v>
      </c>
      <c r="F340" s="863" t="s">
        <v>1984</v>
      </c>
      <c r="G340" s="835" t="s">
        <v>2323</v>
      </c>
      <c r="H340" s="835" t="s">
        <v>2324</v>
      </c>
      <c r="I340" s="849">
        <v>404.5</v>
      </c>
      <c r="J340" s="849">
        <v>2</v>
      </c>
      <c r="K340" s="850">
        <v>809</v>
      </c>
    </row>
    <row r="341" spans="1:11" ht="14.4" customHeight="1" x14ac:dyDescent="0.3">
      <c r="A341" s="831" t="s">
        <v>565</v>
      </c>
      <c r="B341" s="832" t="s">
        <v>566</v>
      </c>
      <c r="C341" s="835" t="s">
        <v>1726</v>
      </c>
      <c r="D341" s="863" t="s">
        <v>1727</v>
      </c>
      <c r="E341" s="835" t="s">
        <v>1983</v>
      </c>
      <c r="F341" s="863" t="s">
        <v>1984</v>
      </c>
      <c r="G341" s="835" t="s">
        <v>2325</v>
      </c>
      <c r="H341" s="835" t="s">
        <v>2326</v>
      </c>
      <c r="I341" s="849">
        <v>801.21002197265625</v>
      </c>
      <c r="J341" s="849">
        <v>2</v>
      </c>
      <c r="K341" s="850">
        <v>1602.4100341796875</v>
      </c>
    </row>
    <row r="342" spans="1:11" ht="14.4" customHeight="1" x14ac:dyDescent="0.3">
      <c r="A342" s="831" t="s">
        <v>565</v>
      </c>
      <c r="B342" s="832" t="s">
        <v>566</v>
      </c>
      <c r="C342" s="835" t="s">
        <v>1726</v>
      </c>
      <c r="D342" s="863" t="s">
        <v>1727</v>
      </c>
      <c r="E342" s="835" t="s">
        <v>1983</v>
      </c>
      <c r="F342" s="863" t="s">
        <v>1984</v>
      </c>
      <c r="G342" s="835" t="s">
        <v>2327</v>
      </c>
      <c r="H342" s="835" t="s">
        <v>2328</v>
      </c>
      <c r="I342" s="849">
        <v>527.8499755859375</v>
      </c>
      <c r="J342" s="849">
        <v>1</v>
      </c>
      <c r="K342" s="850">
        <v>527.8499755859375</v>
      </c>
    </row>
    <row r="343" spans="1:11" ht="14.4" customHeight="1" x14ac:dyDescent="0.3">
      <c r="A343" s="831" t="s">
        <v>565</v>
      </c>
      <c r="B343" s="832" t="s">
        <v>566</v>
      </c>
      <c r="C343" s="835" t="s">
        <v>1726</v>
      </c>
      <c r="D343" s="863" t="s">
        <v>1727</v>
      </c>
      <c r="E343" s="835" t="s">
        <v>1983</v>
      </c>
      <c r="F343" s="863" t="s">
        <v>1984</v>
      </c>
      <c r="G343" s="835" t="s">
        <v>2329</v>
      </c>
      <c r="H343" s="835" t="s">
        <v>2330</v>
      </c>
      <c r="I343" s="849">
        <v>527.8499755859375</v>
      </c>
      <c r="J343" s="849">
        <v>10</v>
      </c>
      <c r="K343" s="850">
        <v>5278.4998779296875</v>
      </c>
    </row>
    <row r="344" spans="1:11" ht="14.4" customHeight="1" x14ac:dyDescent="0.3">
      <c r="A344" s="831" t="s">
        <v>565</v>
      </c>
      <c r="B344" s="832" t="s">
        <v>566</v>
      </c>
      <c r="C344" s="835" t="s">
        <v>1726</v>
      </c>
      <c r="D344" s="863" t="s">
        <v>1727</v>
      </c>
      <c r="E344" s="835" t="s">
        <v>1983</v>
      </c>
      <c r="F344" s="863" t="s">
        <v>1984</v>
      </c>
      <c r="G344" s="835" t="s">
        <v>2331</v>
      </c>
      <c r="H344" s="835" t="s">
        <v>2332</v>
      </c>
      <c r="I344" s="849">
        <v>527.8499755859375</v>
      </c>
      <c r="J344" s="849">
        <v>9</v>
      </c>
      <c r="K344" s="850">
        <v>4750.6497802734375</v>
      </c>
    </row>
    <row r="345" spans="1:11" ht="14.4" customHeight="1" x14ac:dyDescent="0.3">
      <c r="A345" s="831" t="s">
        <v>565</v>
      </c>
      <c r="B345" s="832" t="s">
        <v>566</v>
      </c>
      <c r="C345" s="835" t="s">
        <v>1726</v>
      </c>
      <c r="D345" s="863" t="s">
        <v>1727</v>
      </c>
      <c r="E345" s="835" t="s">
        <v>1983</v>
      </c>
      <c r="F345" s="863" t="s">
        <v>1984</v>
      </c>
      <c r="G345" s="835" t="s">
        <v>2333</v>
      </c>
      <c r="H345" s="835" t="s">
        <v>2334</v>
      </c>
      <c r="I345" s="849">
        <v>281.69000244140625</v>
      </c>
      <c r="J345" s="849">
        <v>8</v>
      </c>
      <c r="K345" s="850">
        <v>2253.5400390625</v>
      </c>
    </row>
    <row r="346" spans="1:11" ht="14.4" customHeight="1" x14ac:dyDescent="0.3">
      <c r="A346" s="831" t="s">
        <v>565</v>
      </c>
      <c r="B346" s="832" t="s">
        <v>566</v>
      </c>
      <c r="C346" s="835" t="s">
        <v>1726</v>
      </c>
      <c r="D346" s="863" t="s">
        <v>1727</v>
      </c>
      <c r="E346" s="835" t="s">
        <v>1983</v>
      </c>
      <c r="F346" s="863" t="s">
        <v>1984</v>
      </c>
      <c r="G346" s="835" t="s">
        <v>2335</v>
      </c>
      <c r="H346" s="835" t="s">
        <v>2336</v>
      </c>
      <c r="I346" s="849">
        <v>281.69461998572717</v>
      </c>
      <c r="J346" s="849">
        <v>42</v>
      </c>
      <c r="K346" s="850">
        <v>11831.119995117188</v>
      </c>
    </row>
    <row r="347" spans="1:11" ht="14.4" customHeight="1" x14ac:dyDescent="0.3">
      <c r="A347" s="831" t="s">
        <v>565</v>
      </c>
      <c r="B347" s="832" t="s">
        <v>566</v>
      </c>
      <c r="C347" s="835" t="s">
        <v>1726</v>
      </c>
      <c r="D347" s="863" t="s">
        <v>1727</v>
      </c>
      <c r="E347" s="835" t="s">
        <v>1983</v>
      </c>
      <c r="F347" s="863" t="s">
        <v>1984</v>
      </c>
      <c r="G347" s="835" t="s">
        <v>2337</v>
      </c>
      <c r="H347" s="835" t="s">
        <v>2338</v>
      </c>
      <c r="I347" s="849">
        <v>281.69077242337738</v>
      </c>
      <c r="J347" s="849">
        <v>50</v>
      </c>
      <c r="K347" s="850">
        <v>14084.550109863281</v>
      </c>
    </row>
    <row r="348" spans="1:11" ht="14.4" customHeight="1" x14ac:dyDescent="0.3">
      <c r="A348" s="831" t="s">
        <v>565</v>
      </c>
      <c r="B348" s="832" t="s">
        <v>566</v>
      </c>
      <c r="C348" s="835" t="s">
        <v>1726</v>
      </c>
      <c r="D348" s="863" t="s">
        <v>1727</v>
      </c>
      <c r="E348" s="835" t="s">
        <v>1983</v>
      </c>
      <c r="F348" s="863" t="s">
        <v>1984</v>
      </c>
      <c r="G348" s="835" t="s">
        <v>2339</v>
      </c>
      <c r="H348" s="835" t="s">
        <v>2340</v>
      </c>
      <c r="I348" s="849">
        <v>281.69454956054687</v>
      </c>
      <c r="J348" s="849">
        <v>35</v>
      </c>
      <c r="K348" s="850">
        <v>9859.3301391601562</v>
      </c>
    </row>
    <row r="349" spans="1:11" ht="14.4" customHeight="1" x14ac:dyDescent="0.3">
      <c r="A349" s="831" t="s">
        <v>565</v>
      </c>
      <c r="B349" s="832" t="s">
        <v>566</v>
      </c>
      <c r="C349" s="835" t="s">
        <v>1726</v>
      </c>
      <c r="D349" s="863" t="s">
        <v>1727</v>
      </c>
      <c r="E349" s="835" t="s">
        <v>1983</v>
      </c>
      <c r="F349" s="863" t="s">
        <v>1984</v>
      </c>
      <c r="G349" s="835" t="s">
        <v>2341</v>
      </c>
      <c r="H349" s="835" t="s">
        <v>2342</v>
      </c>
      <c r="I349" s="849">
        <v>281.68900451660159</v>
      </c>
      <c r="J349" s="849">
        <v>17</v>
      </c>
      <c r="K349" s="850">
        <v>4788.6900634765625</v>
      </c>
    </row>
    <row r="350" spans="1:11" ht="14.4" customHeight="1" x14ac:dyDescent="0.3">
      <c r="A350" s="831" t="s">
        <v>565</v>
      </c>
      <c r="B350" s="832" t="s">
        <v>566</v>
      </c>
      <c r="C350" s="835" t="s">
        <v>1726</v>
      </c>
      <c r="D350" s="863" t="s">
        <v>1727</v>
      </c>
      <c r="E350" s="835" t="s">
        <v>1983</v>
      </c>
      <c r="F350" s="863" t="s">
        <v>1984</v>
      </c>
      <c r="G350" s="835" t="s">
        <v>2343</v>
      </c>
      <c r="H350" s="835" t="s">
        <v>2344</v>
      </c>
      <c r="I350" s="849">
        <v>281.69000244140625</v>
      </c>
      <c r="J350" s="849">
        <v>4</v>
      </c>
      <c r="K350" s="850">
        <v>1126.760009765625</v>
      </c>
    </row>
    <row r="351" spans="1:11" ht="14.4" customHeight="1" x14ac:dyDescent="0.3">
      <c r="A351" s="831" t="s">
        <v>565</v>
      </c>
      <c r="B351" s="832" t="s">
        <v>566</v>
      </c>
      <c r="C351" s="835" t="s">
        <v>1726</v>
      </c>
      <c r="D351" s="863" t="s">
        <v>1727</v>
      </c>
      <c r="E351" s="835" t="s">
        <v>1983</v>
      </c>
      <c r="F351" s="863" t="s">
        <v>1984</v>
      </c>
      <c r="G351" s="835" t="s">
        <v>2345</v>
      </c>
      <c r="H351" s="835" t="s">
        <v>2346</v>
      </c>
      <c r="I351" s="849">
        <v>281.69000244140625</v>
      </c>
      <c r="J351" s="849">
        <v>4</v>
      </c>
      <c r="K351" s="850">
        <v>1126.760009765625</v>
      </c>
    </row>
    <row r="352" spans="1:11" ht="14.4" customHeight="1" x14ac:dyDescent="0.3">
      <c r="A352" s="831" t="s">
        <v>565</v>
      </c>
      <c r="B352" s="832" t="s">
        <v>566</v>
      </c>
      <c r="C352" s="835" t="s">
        <v>1726</v>
      </c>
      <c r="D352" s="863" t="s">
        <v>1727</v>
      </c>
      <c r="E352" s="835" t="s">
        <v>1983</v>
      </c>
      <c r="F352" s="863" t="s">
        <v>1984</v>
      </c>
      <c r="G352" s="835" t="s">
        <v>2347</v>
      </c>
      <c r="H352" s="835" t="s">
        <v>2348</v>
      </c>
      <c r="I352" s="849">
        <v>281.69000244140625</v>
      </c>
      <c r="J352" s="849">
        <v>4</v>
      </c>
      <c r="K352" s="850">
        <v>1126.760009765625</v>
      </c>
    </row>
    <row r="353" spans="1:11" ht="14.4" customHeight="1" x14ac:dyDescent="0.3">
      <c r="A353" s="831" t="s">
        <v>565</v>
      </c>
      <c r="B353" s="832" t="s">
        <v>566</v>
      </c>
      <c r="C353" s="835" t="s">
        <v>1726</v>
      </c>
      <c r="D353" s="863" t="s">
        <v>1727</v>
      </c>
      <c r="E353" s="835" t="s">
        <v>1983</v>
      </c>
      <c r="F353" s="863" t="s">
        <v>1984</v>
      </c>
      <c r="G353" s="835" t="s">
        <v>2349</v>
      </c>
      <c r="H353" s="835" t="s">
        <v>2350</v>
      </c>
      <c r="I353" s="849">
        <v>281.69000244140625</v>
      </c>
      <c r="J353" s="849">
        <v>4</v>
      </c>
      <c r="K353" s="850">
        <v>1126.77001953125</v>
      </c>
    </row>
    <row r="354" spans="1:11" ht="14.4" customHeight="1" x14ac:dyDescent="0.3">
      <c r="A354" s="831" t="s">
        <v>565</v>
      </c>
      <c r="B354" s="832" t="s">
        <v>566</v>
      </c>
      <c r="C354" s="835" t="s">
        <v>1726</v>
      </c>
      <c r="D354" s="863" t="s">
        <v>1727</v>
      </c>
      <c r="E354" s="835" t="s">
        <v>1983</v>
      </c>
      <c r="F354" s="863" t="s">
        <v>1984</v>
      </c>
      <c r="G354" s="835" t="s">
        <v>2351</v>
      </c>
      <c r="H354" s="835" t="s">
        <v>2352</v>
      </c>
      <c r="I354" s="849">
        <v>281.69000244140625</v>
      </c>
      <c r="J354" s="849">
        <v>3</v>
      </c>
      <c r="K354" s="850">
        <v>845.07000732421875</v>
      </c>
    </row>
    <row r="355" spans="1:11" ht="14.4" customHeight="1" x14ac:dyDescent="0.3">
      <c r="A355" s="831" t="s">
        <v>565</v>
      </c>
      <c r="B355" s="832" t="s">
        <v>566</v>
      </c>
      <c r="C355" s="835" t="s">
        <v>1726</v>
      </c>
      <c r="D355" s="863" t="s">
        <v>1727</v>
      </c>
      <c r="E355" s="835" t="s">
        <v>1983</v>
      </c>
      <c r="F355" s="863" t="s">
        <v>1984</v>
      </c>
      <c r="G355" s="835" t="s">
        <v>2353</v>
      </c>
      <c r="H355" s="835" t="s">
        <v>2354</v>
      </c>
      <c r="I355" s="849">
        <v>281.69000244140625</v>
      </c>
      <c r="J355" s="849">
        <v>1</v>
      </c>
      <c r="K355" s="850">
        <v>281.69000244140625</v>
      </c>
    </row>
    <row r="356" spans="1:11" ht="14.4" customHeight="1" x14ac:dyDescent="0.3">
      <c r="A356" s="831" t="s">
        <v>565</v>
      </c>
      <c r="B356" s="832" t="s">
        <v>566</v>
      </c>
      <c r="C356" s="835" t="s">
        <v>1726</v>
      </c>
      <c r="D356" s="863" t="s">
        <v>1727</v>
      </c>
      <c r="E356" s="835" t="s">
        <v>1983</v>
      </c>
      <c r="F356" s="863" t="s">
        <v>1984</v>
      </c>
      <c r="G356" s="835" t="s">
        <v>2355</v>
      </c>
      <c r="H356" s="835" t="s">
        <v>2356</v>
      </c>
      <c r="I356" s="849">
        <v>281.70001220703125</v>
      </c>
      <c r="J356" s="849">
        <v>2</v>
      </c>
      <c r="K356" s="850">
        <v>563.3900146484375</v>
      </c>
    </row>
    <row r="357" spans="1:11" ht="14.4" customHeight="1" x14ac:dyDescent="0.3">
      <c r="A357" s="831" t="s">
        <v>565</v>
      </c>
      <c r="B357" s="832" t="s">
        <v>566</v>
      </c>
      <c r="C357" s="835" t="s">
        <v>1726</v>
      </c>
      <c r="D357" s="863" t="s">
        <v>1727</v>
      </c>
      <c r="E357" s="835" t="s">
        <v>1983</v>
      </c>
      <c r="F357" s="863" t="s">
        <v>1984</v>
      </c>
      <c r="G357" s="835" t="s">
        <v>2357</v>
      </c>
      <c r="H357" s="835" t="s">
        <v>2358</v>
      </c>
      <c r="I357" s="849">
        <v>281.69000244140625</v>
      </c>
      <c r="J357" s="849">
        <v>4</v>
      </c>
      <c r="K357" s="850">
        <v>1126.760009765625</v>
      </c>
    </row>
    <row r="358" spans="1:11" ht="14.4" customHeight="1" x14ac:dyDescent="0.3">
      <c r="A358" s="831" t="s">
        <v>565</v>
      </c>
      <c r="B358" s="832" t="s">
        <v>566</v>
      </c>
      <c r="C358" s="835" t="s">
        <v>1726</v>
      </c>
      <c r="D358" s="863" t="s">
        <v>1727</v>
      </c>
      <c r="E358" s="835" t="s">
        <v>1983</v>
      </c>
      <c r="F358" s="863" t="s">
        <v>1984</v>
      </c>
      <c r="G358" s="835" t="s">
        <v>2359</v>
      </c>
      <c r="H358" s="835" t="s">
        <v>2360</v>
      </c>
      <c r="I358" s="849">
        <v>281.69000244140625</v>
      </c>
      <c r="J358" s="849">
        <v>2</v>
      </c>
      <c r="K358" s="850">
        <v>563.3800048828125</v>
      </c>
    </row>
    <row r="359" spans="1:11" ht="14.4" customHeight="1" x14ac:dyDescent="0.3">
      <c r="A359" s="831" t="s">
        <v>565</v>
      </c>
      <c r="B359" s="832" t="s">
        <v>566</v>
      </c>
      <c r="C359" s="835" t="s">
        <v>1726</v>
      </c>
      <c r="D359" s="863" t="s">
        <v>1727</v>
      </c>
      <c r="E359" s="835" t="s">
        <v>1983</v>
      </c>
      <c r="F359" s="863" t="s">
        <v>1984</v>
      </c>
      <c r="G359" s="835" t="s">
        <v>2361</v>
      </c>
      <c r="H359" s="835" t="s">
        <v>2362</v>
      </c>
      <c r="I359" s="849">
        <v>281.6925048828125</v>
      </c>
      <c r="J359" s="849">
        <v>5</v>
      </c>
      <c r="K359" s="850">
        <v>1408.4600219726562</v>
      </c>
    </row>
    <row r="360" spans="1:11" ht="14.4" customHeight="1" x14ac:dyDescent="0.3">
      <c r="A360" s="831" t="s">
        <v>565</v>
      </c>
      <c r="B360" s="832" t="s">
        <v>566</v>
      </c>
      <c r="C360" s="835" t="s">
        <v>1726</v>
      </c>
      <c r="D360" s="863" t="s">
        <v>1727</v>
      </c>
      <c r="E360" s="835" t="s">
        <v>1983</v>
      </c>
      <c r="F360" s="863" t="s">
        <v>1984</v>
      </c>
      <c r="G360" s="835" t="s">
        <v>2363</v>
      </c>
      <c r="H360" s="835" t="s">
        <v>2364</v>
      </c>
      <c r="I360" s="849">
        <v>370.3900146484375</v>
      </c>
      <c r="J360" s="849">
        <v>1</v>
      </c>
      <c r="K360" s="850">
        <v>370.3900146484375</v>
      </c>
    </row>
    <row r="361" spans="1:11" ht="14.4" customHeight="1" x14ac:dyDescent="0.3">
      <c r="A361" s="831" t="s">
        <v>565</v>
      </c>
      <c r="B361" s="832" t="s">
        <v>566</v>
      </c>
      <c r="C361" s="835" t="s">
        <v>1726</v>
      </c>
      <c r="D361" s="863" t="s">
        <v>1727</v>
      </c>
      <c r="E361" s="835" t="s">
        <v>1983</v>
      </c>
      <c r="F361" s="863" t="s">
        <v>1984</v>
      </c>
      <c r="G361" s="835" t="s">
        <v>2365</v>
      </c>
      <c r="H361" s="835" t="s">
        <v>2366</v>
      </c>
      <c r="I361" s="849">
        <v>370.3900146484375</v>
      </c>
      <c r="J361" s="849">
        <v>5</v>
      </c>
      <c r="K361" s="850">
        <v>1851.9500732421875</v>
      </c>
    </row>
    <row r="362" spans="1:11" ht="14.4" customHeight="1" x14ac:dyDescent="0.3">
      <c r="A362" s="831" t="s">
        <v>565</v>
      </c>
      <c r="B362" s="832" t="s">
        <v>566</v>
      </c>
      <c r="C362" s="835" t="s">
        <v>1726</v>
      </c>
      <c r="D362" s="863" t="s">
        <v>1727</v>
      </c>
      <c r="E362" s="835" t="s">
        <v>1983</v>
      </c>
      <c r="F362" s="863" t="s">
        <v>1984</v>
      </c>
      <c r="G362" s="835" t="s">
        <v>2367</v>
      </c>
      <c r="H362" s="835" t="s">
        <v>2368</v>
      </c>
      <c r="I362" s="849">
        <v>370.3900146484375</v>
      </c>
      <c r="J362" s="849">
        <v>1</v>
      </c>
      <c r="K362" s="850">
        <v>370.3900146484375</v>
      </c>
    </row>
    <row r="363" spans="1:11" ht="14.4" customHeight="1" x14ac:dyDescent="0.3">
      <c r="A363" s="831" t="s">
        <v>565</v>
      </c>
      <c r="B363" s="832" t="s">
        <v>566</v>
      </c>
      <c r="C363" s="835" t="s">
        <v>1726</v>
      </c>
      <c r="D363" s="863" t="s">
        <v>1727</v>
      </c>
      <c r="E363" s="835" t="s">
        <v>1983</v>
      </c>
      <c r="F363" s="863" t="s">
        <v>1984</v>
      </c>
      <c r="G363" s="835" t="s">
        <v>2369</v>
      </c>
      <c r="H363" s="835" t="s">
        <v>2370</v>
      </c>
      <c r="I363" s="849">
        <v>370.3900146484375</v>
      </c>
      <c r="J363" s="849">
        <v>1</v>
      </c>
      <c r="K363" s="850">
        <v>370.3900146484375</v>
      </c>
    </row>
    <row r="364" spans="1:11" ht="14.4" customHeight="1" x14ac:dyDescent="0.3">
      <c r="A364" s="831" t="s">
        <v>565</v>
      </c>
      <c r="B364" s="832" t="s">
        <v>566</v>
      </c>
      <c r="C364" s="835" t="s">
        <v>1726</v>
      </c>
      <c r="D364" s="863" t="s">
        <v>1727</v>
      </c>
      <c r="E364" s="835" t="s">
        <v>1983</v>
      </c>
      <c r="F364" s="863" t="s">
        <v>1984</v>
      </c>
      <c r="G364" s="835" t="s">
        <v>2371</v>
      </c>
      <c r="H364" s="835" t="s">
        <v>2372</v>
      </c>
      <c r="I364" s="849">
        <v>370.3900146484375</v>
      </c>
      <c r="J364" s="849">
        <v>1</v>
      </c>
      <c r="K364" s="850">
        <v>370.3900146484375</v>
      </c>
    </row>
    <row r="365" spans="1:11" ht="14.4" customHeight="1" x14ac:dyDescent="0.3">
      <c r="A365" s="831" t="s">
        <v>565</v>
      </c>
      <c r="B365" s="832" t="s">
        <v>566</v>
      </c>
      <c r="C365" s="835" t="s">
        <v>1726</v>
      </c>
      <c r="D365" s="863" t="s">
        <v>1727</v>
      </c>
      <c r="E365" s="835" t="s">
        <v>1983</v>
      </c>
      <c r="F365" s="863" t="s">
        <v>1984</v>
      </c>
      <c r="G365" s="835" t="s">
        <v>2373</v>
      </c>
      <c r="H365" s="835" t="s">
        <v>2374</v>
      </c>
      <c r="I365" s="849">
        <v>294.35000610351562</v>
      </c>
      <c r="J365" s="849">
        <v>1</v>
      </c>
      <c r="K365" s="850">
        <v>294.35000610351562</v>
      </c>
    </row>
    <row r="366" spans="1:11" ht="14.4" customHeight="1" x14ac:dyDescent="0.3">
      <c r="A366" s="831" t="s">
        <v>565</v>
      </c>
      <c r="B366" s="832" t="s">
        <v>566</v>
      </c>
      <c r="C366" s="835" t="s">
        <v>1726</v>
      </c>
      <c r="D366" s="863" t="s">
        <v>1727</v>
      </c>
      <c r="E366" s="835" t="s">
        <v>1983</v>
      </c>
      <c r="F366" s="863" t="s">
        <v>1984</v>
      </c>
      <c r="G366" s="835" t="s">
        <v>2375</v>
      </c>
      <c r="H366" s="835" t="s">
        <v>2376</v>
      </c>
      <c r="I366" s="849">
        <v>294.3900146484375</v>
      </c>
      <c r="J366" s="849">
        <v>1</v>
      </c>
      <c r="K366" s="850">
        <v>294.3900146484375</v>
      </c>
    </row>
    <row r="367" spans="1:11" ht="14.4" customHeight="1" x14ac:dyDescent="0.3">
      <c r="A367" s="831" t="s">
        <v>565</v>
      </c>
      <c r="B367" s="832" t="s">
        <v>566</v>
      </c>
      <c r="C367" s="835" t="s">
        <v>1726</v>
      </c>
      <c r="D367" s="863" t="s">
        <v>1727</v>
      </c>
      <c r="E367" s="835" t="s">
        <v>1983</v>
      </c>
      <c r="F367" s="863" t="s">
        <v>1984</v>
      </c>
      <c r="G367" s="835" t="s">
        <v>2377</v>
      </c>
      <c r="H367" s="835" t="s">
        <v>2378</v>
      </c>
      <c r="I367" s="849">
        <v>185.17999267578125</v>
      </c>
      <c r="J367" s="849">
        <v>1</v>
      </c>
      <c r="K367" s="850">
        <v>185.17999267578125</v>
      </c>
    </row>
    <row r="368" spans="1:11" ht="14.4" customHeight="1" x14ac:dyDescent="0.3">
      <c r="A368" s="831" t="s">
        <v>565</v>
      </c>
      <c r="B368" s="832" t="s">
        <v>566</v>
      </c>
      <c r="C368" s="835" t="s">
        <v>1726</v>
      </c>
      <c r="D368" s="863" t="s">
        <v>1727</v>
      </c>
      <c r="E368" s="835" t="s">
        <v>1983</v>
      </c>
      <c r="F368" s="863" t="s">
        <v>1984</v>
      </c>
      <c r="G368" s="835" t="s">
        <v>2379</v>
      </c>
      <c r="H368" s="835" t="s">
        <v>2380</v>
      </c>
      <c r="I368" s="849">
        <v>185.19999694824219</v>
      </c>
      <c r="J368" s="849">
        <v>2</v>
      </c>
      <c r="K368" s="850">
        <v>370.39999389648438</v>
      </c>
    </row>
    <row r="369" spans="1:11" ht="14.4" customHeight="1" x14ac:dyDescent="0.3">
      <c r="A369" s="831" t="s">
        <v>565</v>
      </c>
      <c r="B369" s="832" t="s">
        <v>566</v>
      </c>
      <c r="C369" s="835" t="s">
        <v>1726</v>
      </c>
      <c r="D369" s="863" t="s">
        <v>1727</v>
      </c>
      <c r="E369" s="835" t="s">
        <v>1983</v>
      </c>
      <c r="F369" s="863" t="s">
        <v>1984</v>
      </c>
      <c r="G369" s="835" t="s">
        <v>2381</v>
      </c>
      <c r="H369" s="835" t="s">
        <v>2382</v>
      </c>
      <c r="I369" s="849">
        <v>185.19999694824219</v>
      </c>
      <c r="J369" s="849">
        <v>1</v>
      </c>
      <c r="K369" s="850">
        <v>185.19999694824219</v>
      </c>
    </row>
    <row r="370" spans="1:11" ht="14.4" customHeight="1" x14ac:dyDescent="0.3">
      <c r="A370" s="831" t="s">
        <v>565</v>
      </c>
      <c r="B370" s="832" t="s">
        <v>566</v>
      </c>
      <c r="C370" s="835" t="s">
        <v>1726</v>
      </c>
      <c r="D370" s="863" t="s">
        <v>1727</v>
      </c>
      <c r="E370" s="835" t="s">
        <v>1983</v>
      </c>
      <c r="F370" s="863" t="s">
        <v>1984</v>
      </c>
      <c r="G370" s="835" t="s">
        <v>2383</v>
      </c>
      <c r="H370" s="835" t="s">
        <v>2384</v>
      </c>
      <c r="I370" s="849">
        <v>185.19999694824219</v>
      </c>
      <c r="J370" s="849">
        <v>1</v>
      </c>
      <c r="K370" s="850">
        <v>185.19999694824219</v>
      </c>
    </row>
    <row r="371" spans="1:11" ht="14.4" customHeight="1" x14ac:dyDescent="0.3">
      <c r="A371" s="831" t="s">
        <v>565</v>
      </c>
      <c r="B371" s="832" t="s">
        <v>566</v>
      </c>
      <c r="C371" s="835" t="s">
        <v>1726</v>
      </c>
      <c r="D371" s="863" t="s">
        <v>1727</v>
      </c>
      <c r="E371" s="835" t="s">
        <v>1983</v>
      </c>
      <c r="F371" s="863" t="s">
        <v>1984</v>
      </c>
      <c r="G371" s="835" t="s">
        <v>2385</v>
      </c>
      <c r="H371" s="835" t="s">
        <v>2386</v>
      </c>
      <c r="I371" s="849">
        <v>226.1199951171875</v>
      </c>
      <c r="J371" s="849">
        <v>1</v>
      </c>
      <c r="K371" s="850">
        <v>226.1199951171875</v>
      </c>
    </row>
    <row r="372" spans="1:11" ht="14.4" customHeight="1" x14ac:dyDescent="0.3">
      <c r="A372" s="831" t="s">
        <v>565</v>
      </c>
      <c r="B372" s="832" t="s">
        <v>566</v>
      </c>
      <c r="C372" s="835" t="s">
        <v>1726</v>
      </c>
      <c r="D372" s="863" t="s">
        <v>1727</v>
      </c>
      <c r="E372" s="835" t="s">
        <v>1983</v>
      </c>
      <c r="F372" s="863" t="s">
        <v>1984</v>
      </c>
      <c r="G372" s="835" t="s">
        <v>2387</v>
      </c>
      <c r="H372" s="835" t="s">
        <v>2388</v>
      </c>
      <c r="I372" s="849">
        <v>561.20001220703125</v>
      </c>
      <c r="J372" s="849">
        <v>5</v>
      </c>
      <c r="K372" s="850">
        <v>2806.0000610351562</v>
      </c>
    </row>
    <row r="373" spans="1:11" ht="14.4" customHeight="1" x14ac:dyDescent="0.3">
      <c r="A373" s="831" t="s">
        <v>565</v>
      </c>
      <c r="B373" s="832" t="s">
        <v>566</v>
      </c>
      <c r="C373" s="835" t="s">
        <v>1726</v>
      </c>
      <c r="D373" s="863" t="s">
        <v>1727</v>
      </c>
      <c r="E373" s="835" t="s">
        <v>1983</v>
      </c>
      <c r="F373" s="863" t="s">
        <v>1984</v>
      </c>
      <c r="G373" s="835" t="s">
        <v>2389</v>
      </c>
      <c r="H373" s="835" t="s">
        <v>2390</v>
      </c>
      <c r="I373" s="849">
        <v>580.75</v>
      </c>
      <c r="J373" s="849">
        <v>9</v>
      </c>
      <c r="K373" s="850">
        <v>5226.75</v>
      </c>
    </row>
    <row r="374" spans="1:11" ht="14.4" customHeight="1" x14ac:dyDescent="0.3">
      <c r="A374" s="831" t="s">
        <v>565</v>
      </c>
      <c r="B374" s="832" t="s">
        <v>566</v>
      </c>
      <c r="C374" s="835" t="s">
        <v>1726</v>
      </c>
      <c r="D374" s="863" t="s">
        <v>1727</v>
      </c>
      <c r="E374" s="835" t="s">
        <v>1983</v>
      </c>
      <c r="F374" s="863" t="s">
        <v>1984</v>
      </c>
      <c r="G374" s="835" t="s">
        <v>2391</v>
      </c>
      <c r="H374" s="835" t="s">
        <v>2392</v>
      </c>
      <c r="I374" s="849">
        <v>580.75</v>
      </c>
      <c r="J374" s="849">
        <v>1</v>
      </c>
      <c r="K374" s="850">
        <v>580.75</v>
      </c>
    </row>
    <row r="375" spans="1:11" ht="14.4" customHeight="1" x14ac:dyDescent="0.3">
      <c r="A375" s="831" t="s">
        <v>565</v>
      </c>
      <c r="B375" s="832" t="s">
        <v>566</v>
      </c>
      <c r="C375" s="835" t="s">
        <v>1726</v>
      </c>
      <c r="D375" s="863" t="s">
        <v>1727</v>
      </c>
      <c r="E375" s="835" t="s">
        <v>1983</v>
      </c>
      <c r="F375" s="863" t="s">
        <v>1984</v>
      </c>
      <c r="G375" s="835" t="s">
        <v>2393</v>
      </c>
      <c r="H375" s="835" t="s">
        <v>2394</v>
      </c>
      <c r="I375" s="849">
        <v>601.45001220703125</v>
      </c>
      <c r="J375" s="849">
        <v>2</v>
      </c>
      <c r="K375" s="850">
        <v>1202.9000244140625</v>
      </c>
    </row>
    <row r="376" spans="1:11" ht="14.4" customHeight="1" x14ac:dyDescent="0.3">
      <c r="A376" s="831" t="s">
        <v>565</v>
      </c>
      <c r="B376" s="832" t="s">
        <v>566</v>
      </c>
      <c r="C376" s="835" t="s">
        <v>1726</v>
      </c>
      <c r="D376" s="863" t="s">
        <v>1727</v>
      </c>
      <c r="E376" s="835" t="s">
        <v>1983</v>
      </c>
      <c r="F376" s="863" t="s">
        <v>1984</v>
      </c>
      <c r="G376" s="835" t="s">
        <v>2395</v>
      </c>
      <c r="H376" s="835" t="s">
        <v>2396</v>
      </c>
      <c r="I376" s="849">
        <v>1523.0400390625</v>
      </c>
      <c r="J376" s="849">
        <v>4</v>
      </c>
      <c r="K376" s="850">
        <v>6092.14990234375</v>
      </c>
    </row>
    <row r="377" spans="1:11" ht="14.4" customHeight="1" x14ac:dyDescent="0.3">
      <c r="A377" s="831" t="s">
        <v>565</v>
      </c>
      <c r="B377" s="832" t="s">
        <v>566</v>
      </c>
      <c r="C377" s="835" t="s">
        <v>1726</v>
      </c>
      <c r="D377" s="863" t="s">
        <v>1727</v>
      </c>
      <c r="E377" s="835" t="s">
        <v>1983</v>
      </c>
      <c r="F377" s="863" t="s">
        <v>1984</v>
      </c>
      <c r="G377" s="835" t="s">
        <v>2397</v>
      </c>
      <c r="H377" s="835" t="s">
        <v>2398</v>
      </c>
      <c r="I377" s="849">
        <v>479.55999755859375</v>
      </c>
      <c r="J377" s="849">
        <v>1</v>
      </c>
      <c r="K377" s="850">
        <v>479.55999755859375</v>
      </c>
    </row>
    <row r="378" spans="1:11" ht="14.4" customHeight="1" x14ac:dyDescent="0.3">
      <c r="A378" s="831" t="s">
        <v>565</v>
      </c>
      <c r="B378" s="832" t="s">
        <v>566</v>
      </c>
      <c r="C378" s="835" t="s">
        <v>1726</v>
      </c>
      <c r="D378" s="863" t="s">
        <v>1727</v>
      </c>
      <c r="E378" s="835" t="s">
        <v>1983</v>
      </c>
      <c r="F378" s="863" t="s">
        <v>1984</v>
      </c>
      <c r="G378" s="835" t="s">
        <v>2399</v>
      </c>
      <c r="H378" s="835" t="s">
        <v>2400</v>
      </c>
      <c r="I378" s="849">
        <v>479.54998779296875</v>
      </c>
      <c r="J378" s="849">
        <v>2</v>
      </c>
      <c r="K378" s="850">
        <v>959.0999755859375</v>
      </c>
    </row>
    <row r="379" spans="1:11" ht="14.4" customHeight="1" x14ac:dyDescent="0.3">
      <c r="A379" s="831" t="s">
        <v>565</v>
      </c>
      <c r="B379" s="832" t="s">
        <v>566</v>
      </c>
      <c r="C379" s="835" t="s">
        <v>1726</v>
      </c>
      <c r="D379" s="863" t="s">
        <v>1727</v>
      </c>
      <c r="E379" s="835" t="s">
        <v>1983</v>
      </c>
      <c r="F379" s="863" t="s">
        <v>1984</v>
      </c>
      <c r="G379" s="835" t="s">
        <v>2401</v>
      </c>
      <c r="H379" s="835" t="s">
        <v>2402</v>
      </c>
      <c r="I379" s="849">
        <v>294.35000610351562</v>
      </c>
      <c r="J379" s="849">
        <v>1</v>
      </c>
      <c r="K379" s="850">
        <v>294.35000610351562</v>
      </c>
    </row>
    <row r="380" spans="1:11" ht="14.4" customHeight="1" x14ac:dyDescent="0.3">
      <c r="A380" s="831" t="s">
        <v>565</v>
      </c>
      <c r="B380" s="832" t="s">
        <v>566</v>
      </c>
      <c r="C380" s="835" t="s">
        <v>1726</v>
      </c>
      <c r="D380" s="863" t="s">
        <v>1727</v>
      </c>
      <c r="E380" s="835" t="s">
        <v>1983</v>
      </c>
      <c r="F380" s="863" t="s">
        <v>1984</v>
      </c>
      <c r="G380" s="835" t="s">
        <v>2403</v>
      </c>
      <c r="H380" s="835" t="s">
        <v>2404</v>
      </c>
      <c r="I380" s="849">
        <v>294.35499572753906</v>
      </c>
      <c r="J380" s="849">
        <v>2</v>
      </c>
      <c r="K380" s="850">
        <v>588.70999145507812</v>
      </c>
    </row>
    <row r="381" spans="1:11" ht="14.4" customHeight="1" x14ac:dyDescent="0.3">
      <c r="A381" s="831" t="s">
        <v>565</v>
      </c>
      <c r="B381" s="832" t="s">
        <v>566</v>
      </c>
      <c r="C381" s="835" t="s">
        <v>1726</v>
      </c>
      <c r="D381" s="863" t="s">
        <v>1727</v>
      </c>
      <c r="E381" s="835" t="s">
        <v>1983</v>
      </c>
      <c r="F381" s="863" t="s">
        <v>1984</v>
      </c>
      <c r="G381" s="835" t="s">
        <v>2405</v>
      </c>
      <c r="H381" s="835" t="s">
        <v>2406</v>
      </c>
      <c r="I381" s="849">
        <v>294.35000610351562</v>
      </c>
      <c r="J381" s="849">
        <v>1</v>
      </c>
      <c r="K381" s="850">
        <v>294.35000610351562</v>
      </c>
    </row>
    <row r="382" spans="1:11" ht="14.4" customHeight="1" x14ac:dyDescent="0.3">
      <c r="A382" s="831" t="s">
        <v>565</v>
      </c>
      <c r="B382" s="832" t="s">
        <v>566</v>
      </c>
      <c r="C382" s="835" t="s">
        <v>1726</v>
      </c>
      <c r="D382" s="863" t="s">
        <v>1727</v>
      </c>
      <c r="E382" s="835" t="s">
        <v>1983</v>
      </c>
      <c r="F382" s="863" t="s">
        <v>1984</v>
      </c>
      <c r="G382" s="835" t="s">
        <v>2407</v>
      </c>
      <c r="H382" s="835" t="s">
        <v>2408</v>
      </c>
      <c r="I382" s="849">
        <v>294.35000610351562</v>
      </c>
      <c r="J382" s="849">
        <v>2</v>
      </c>
      <c r="K382" s="850">
        <v>588.70001220703125</v>
      </c>
    </row>
    <row r="383" spans="1:11" ht="14.4" customHeight="1" x14ac:dyDescent="0.3">
      <c r="A383" s="831" t="s">
        <v>565</v>
      </c>
      <c r="B383" s="832" t="s">
        <v>566</v>
      </c>
      <c r="C383" s="835" t="s">
        <v>1726</v>
      </c>
      <c r="D383" s="863" t="s">
        <v>1727</v>
      </c>
      <c r="E383" s="835" t="s">
        <v>1983</v>
      </c>
      <c r="F383" s="863" t="s">
        <v>1984</v>
      </c>
      <c r="G383" s="835" t="s">
        <v>2409</v>
      </c>
      <c r="H383" s="835" t="s">
        <v>2410</v>
      </c>
      <c r="I383" s="849">
        <v>294.35000610351562</v>
      </c>
      <c r="J383" s="849">
        <v>1</v>
      </c>
      <c r="K383" s="850">
        <v>294.35000610351562</v>
      </c>
    </row>
    <row r="384" spans="1:11" ht="14.4" customHeight="1" x14ac:dyDescent="0.3">
      <c r="A384" s="831" t="s">
        <v>565</v>
      </c>
      <c r="B384" s="832" t="s">
        <v>566</v>
      </c>
      <c r="C384" s="835" t="s">
        <v>1726</v>
      </c>
      <c r="D384" s="863" t="s">
        <v>1727</v>
      </c>
      <c r="E384" s="835" t="s">
        <v>1983</v>
      </c>
      <c r="F384" s="863" t="s">
        <v>1984</v>
      </c>
      <c r="G384" s="835" t="s">
        <v>2411</v>
      </c>
      <c r="H384" s="835" t="s">
        <v>2412</v>
      </c>
      <c r="I384" s="849">
        <v>294.3599853515625</v>
      </c>
      <c r="J384" s="849">
        <v>1</v>
      </c>
      <c r="K384" s="850">
        <v>294.3599853515625</v>
      </c>
    </row>
    <row r="385" spans="1:11" ht="14.4" customHeight="1" x14ac:dyDescent="0.3">
      <c r="A385" s="831" t="s">
        <v>565</v>
      </c>
      <c r="B385" s="832" t="s">
        <v>566</v>
      </c>
      <c r="C385" s="835" t="s">
        <v>1726</v>
      </c>
      <c r="D385" s="863" t="s">
        <v>1727</v>
      </c>
      <c r="E385" s="835" t="s">
        <v>1983</v>
      </c>
      <c r="F385" s="863" t="s">
        <v>1984</v>
      </c>
      <c r="G385" s="835" t="s">
        <v>2413</v>
      </c>
      <c r="H385" s="835" t="s">
        <v>2414</v>
      </c>
      <c r="I385" s="849">
        <v>294.35000610351562</v>
      </c>
      <c r="J385" s="849">
        <v>1</v>
      </c>
      <c r="K385" s="850">
        <v>294.35000610351562</v>
      </c>
    </row>
    <row r="386" spans="1:11" ht="14.4" customHeight="1" x14ac:dyDescent="0.3">
      <c r="A386" s="831" t="s">
        <v>565</v>
      </c>
      <c r="B386" s="832" t="s">
        <v>566</v>
      </c>
      <c r="C386" s="835" t="s">
        <v>1726</v>
      </c>
      <c r="D386" s="863" t="s">
        <v>1727</v>
      </c>
      <c r="E386" s="835" t="s">
        <v>1983</v>
      </c>
      <c r="F386" s="863" t="s">
        <v>1984</v>
      </c>
      <c r="G386" s="835" t="s">
        <v>2415</v>
      </c>
      <c r="H386" s="835" t="s">
        <v>2416</v>
      </c>
      <c r="I386" s="849">
        <v>294.35000610351562</v>
      </c>
      <c r="J386" s="849">
        <v>2</v>
      </c>
      <c r="K386" s="850">
        <v>588.70001220703125</v>
      </c>
    </row>
    <row r="387" spans="1:11" ht="14.4" customHeight="1" x14ac:dyDescent="0.3">
      <c r="A387" s="831" t="s">
        <v>565</v>
      </c>
      <c r="B387" s="832" t="s">
        <v>566</v>
      </c>
      <c r="C387" s="835" t="s">
        <v>1726</v>
      </c>
      <c r="D387" s="863" t="s">
        <v>1727</v>
      </c>
      <c r="E387" s="835" t="s">
        <v>1983</v>
      </c>
      <c r="F387" s="863" t="s">
        <v>1984</v>
      </c>
      <c r="G387" s="835" t="s">
        <v>2417</v>
      </c>
      <c r="H387" s="835" t="s">
        <v>2418</v>
      </c>
      <c r="I387" s="849">
        <v>404.5</v>
      </c>
      <c r="J387" s="849">
        <v>2</v>
      </c>
      <c r="K387" s="850">
        <v>809</v>
      </c>
    </row>
    <row r="388" spans="1:11" ht="14.4" customHeight="1" x14ac:dyDescent="0.3">
      <c r="A388" s="831" t="s">
        <v>565</v>
      </c>
      <c r="B388" s="832" t="s">
        <v>566</v>
      </c>
      <c r="C388" s="835" t="s">
        <v>1726</v>
      </c>
      <c r="D388" s="863" t="s">
        <v>1727</v>
      </c>
      <c r="E388" s="835" t="s">
        <v>1983</v>
      </c>
      <c r="F388" s="863" t="s">
        <v>1984</v>
      </c>
      <c r="G388" s="835" t="s">
        <v>2419</v>
      </c>
      <c r="H388" s="835" t="s">
        <v>2420</v>
      </c>
      <c r="I388" s="849">
        <v>154</v>
      </c>
      <c r="J388" s="849">
        <v>1</v>
      </c>
      <c r="K388" s="850">
        <v>154</v>
      </c>
    </row>
    <row r="389" spans="1:11" ht="14.4" customHeight="1" x14ac:dyDescent="0.3">
      <c r="A389" s="831" t="s">
        <v>565</v>
      </c>
      <c r="B389" s="832" t="s">
        <v>566</v>
      </c>
      <c r="C389" s="835" t="s">
        <v>1726</v>
      </c>
      <c r="D389" s="863" t="s">
        <v>1727</v>
      </c>
      <c r="E389" s="835" t="s">
        <v>1983</v>
      </c>
      <c r="F389" s="863" t="s">
        <v>1984</v>
      </c>
      <c r="G389" s="835" t="s">
        <v>2421</v>
      </c>
      <c r="H389" s="835" t="s">
        <v>2422</v>
      </c>
      <c r="I389" s="849">
        <v>154</v>
      </c>
      <c r="J389" s="849">
        <v>1</v>
      </c>
      <c r="K389" s="850">
        <v>154</v>
      </c>
    </row>
    <row r="390" spans="1:11" ht="14.4" customHeight="1" x14ac:dyDescent="0.3">
      <c r="A390" s="831" t="s">
        <v>565</v>
      </c>
      <c r="B390" s="832" t="s">
        <v>566</v>
      </c>
      <c r="C390" s="835" t="s">
        <v>1726</v>
      </c>
      <c r="D390" s="863" t="s">
        <v>1727</v>
      </c>
      <c r="E390" s="835" t="s">
        <v>1983</v>
      </c>
      <c r="F390" s="863" t="s">
        <v>1984</v>
      </c>
      <c r="G390" s="835" t="s">
        <v>2423</v>
      </c>
      <c r="H390" s="835" t="s">
        <v>2424</v>
      </c>
      <c r="I390" s="849">
        <v>154</v>
      </c>
      <c r="J390" s="849">
        <v>1</v>
      </c>
      <c r="K390" s="850">
        <v>154</v>
      </c>
    </row>
    <row r="391" spans="1:11" ht="14.4" customHeight="1" x14ac:dyDescent="0.3">
      <c r="A391" s="831" t="s">
        <v>565</v>
      </c>
      <c r="B391" s="832" t="s">
        <v>566</v>
      </c>
      <c r="C391" s="835" t="s">
        <v>1726</v>
      </c>
      <c r="D391" s="863" t="s">
        <v>1727</v>
      </c>
      <c r="E391" s="835" t="s">
        <v>1983</v>
      </c>
      <c r="F391" s="863" t="s">
        <v>1984</v>
      </c>
      <c r="G391" s="835" t="s">
        <v>2425</v>
      </c>
      <c r="H391" s="835" t="s">
        <v>2426</v>
      </c>
      <c r="I391" s="849">
        <v>154</v>
      </c>
      <c r="J391" s="849">
        <v>1</v>
      </c>
      <c r="K391" s="850">
        <v>154</v>
      </c>
    </row>
    <row r="392" spans="1:11" ht="14.4" customHeight="1" x14ac:dyDescent="0.3">
      <c r="A392" s="831" t="s">
        <v>565</v>
      </c>
      <c r="B392" s="832" t="s">
        <v>566</v>
      </c>
      <c r="C392" s="835" t="s">
        <v>1726</v>
      </c>
      <c r="D392" s="863" t="s">
        <v>1727</v>
      </c>
      <c r="E392" s="835" t="s">
        <v>1983</v>
      </c>
      <c r="F392" s="863" t="s">
        <v>1984</v>
      </c>
      <c r="G392" s="835" t="s">
        <v>2427</v>
      </c>
      <c r="H392" s="835" t="s">
        <v>2428</v>
      </c>
      <c r="I392" s="849">
        <v>680.69000244140625</v>
      </c>
      <c r="J392" s="849">
        <v>1</v>
      </c>
      <c r="K392" s="850">
        <v>680.69000244140625</v>
      </c>
    </row>
    <row r="393" spans="1:11" ht="14.4" customHeight="1" x14ac:dyDescent="0.3">
      <c r="A393" s="831" t="s">
        <v>565</v>
      </c>
      <c r="B393" s="832" t="s">
        <v>566</v>
      </c>
      <c r="C393" s="835" t="s">
        <v>1726</v>
      </c>
      <c r="D393" s="863" t="s">
        <v>1727</v>
      </c>
      <c r="E393" s="835" t="s">
        <v>1983</v>
      </c>
      <c r="F393" s="863" t="s">
        <v>1984</v>
      </c>
      <c r="G393" s="835" t="s">
        <v>2429</v>
      </c>
      <c r="H393" s="835" t="s">
        <v>2430</v>
      </c>
      <c r="I393" s="849">
        <v>680.67999267578125</v>
      </c>
      <c r="J393" s="849">
        <v>3</v>
      </c>
      <c r="K393" s="850">
        <v>2042.0199584960937</v>
      </c>
    </row>
    <row r="394" spans="1:11" ht="14.4" customHeight="1" x14ac:dyDescent="0.3">
      <c r="A394" s="831" t="s">
        <v>565</v>
      </c>
      <c r="B394" s="832" t="s">
        <v>566</v>
      </c>
      <c r="C394" s="835" t="s">
        <v>1726</v>
      </c>
      <c r="D394" s="863" t="s">
        <v>1727</v>
      </c>
      <c r="E394" s="835" t="s">
        <v>1983</v>
      </c>
      <c r="F394" s="863" t="s">
        <v>1984</v>
      </c>
      <c r="G394" s="835" t="s">
        <v>2431</v>
      </c>
      <c r="H394" s="835" t="s">
        <v>2432</v>
      </c>
      <c r="I394" s="849">
        <v>680.69000244140625</v>
      </c>
      <c r="J394" s="849">
        <v>3</v>
      </c>
      <c r="K394" s="850">
        <v>2042.0599975585937</v>
      </c>
    </row>
    <row r="395" spans="1:11" ht="14.4" customHeight="1" x14ac:dyDescent="0.3">
      <c r="A395" s="831" t="s">
        <v>565</v>
      </c>
      <c r="B395" s="832" t="s">
        <v>566</v>
      </c>
      <c r="C395" s="835" t="s">
        <v>1726</v>
      </c>
      <c r="D395" s="863" t="s">
        <v>1727</v>
      </c>
      <c r="E395" s="835" t="s">
        <v>1983</v>
      </c>
      <c r="F395" s="863" t="s">
        <v>1984</v>
      </c>
      <c r="G395" s="835" t="s">
        <v>2433</v>
      </c>
      <c r="H395" s="835" t="s">
        <v>2434</v>
      </c>
      <c r="I395" s="849">
        <v>680.69000244140625</v>
      </c>
      <c r="J395" s="849">
        <v>3</v>
      </c>
      <c r="K395" s="850">
        <v>2042.0700073242187</v>
      </c>
    </row>
    <row r="396" spans="1:11" ht="14.4" customHeight="1" x14ac:dyDescent="0.3">
      <c r="A396" s="831" t="s">
        <v>565</v>
      </c>
      <c r="B396" s="832" t="s">
        <v>566</v>
      </c>
      <c r="C396" s="835" t="s">
        <v>1726</v>
      </c>
      <c r="D396" s="863" t="s">
        <v>1727</v>
      </c>
      <c r="E396" s="835" t="s">
        <v>1983</v>
      </c>
      <c r="F396" s="863" t="s">
        <v>1984</v>
      </c>
      <c r="G396" s="835" t="s">
        <v>2435</v>
      </c>
      <c r="H396" s="835" t="s">
        <v>2436</v>
      </c>
      <c r="I396" s="849">
        <v>680.69000244140625</v>
      </c>
      <c r="J396" s="849">
        <v>1</v>
      </c>
      <c r="K396" s="850">
        <v>680.69000244140625</v>
      </c>
    </row>
    <row r="397" spans="1:11" ht="14.4" customHeight="1" x14ac:dyDescent="0.3">
      <c r="A397" s="831" t="s">
        <v>565</v>
      </c>
      <c r="B397" s="832" t="s">
        <v>566</v>
      </c>
      <c r="C397" s="835" t="s">
        <v>1726</v>
      </c>
      <c r="D397" s="863" t="s">
        <v>1727</v>
      </c>
      <c r="E397" s="835" t="s">
        <v>1983</v>
      </c>
      <c r="F397" s="863" t="s">
        <v>1984</v>
      </c>
      <c r="G397" s="835" t="s">
        <v>2437</v>
      </c>
      <c r="H397" s="835" t="s">
        <v>2438</v>
      </c>
      <c r="I397" s="849">
        <v>398.64999389648438</v>
      </c>
      <c r="J397" s="849">
        <v>2</v>
      </c>
      <c r="K397" s="850">
        <v>797.29998779296875</v>
      </c>
    </row>
    <row r="398" spans="1:11" ht="14.4" customHeight="1" x14ac:dyDescent="0.3">
      <c r="A398" s="831" t="s">
        <v>565</v>
      </c>
      <c r="B398" s="832" t="s">
        <v>566</v>
      </c>
      <c r="C398" s="835" t="s">
        <v>1726</v>
      </c>
      <c r="D398" s="863" t="s">
        <v>1727</v>
      </c>
      <c r="E398" s="835" t="s">
        <v>1983</v>
      </c>
      <c r="F398" s="863" t="s">
        <v>1984</v>
      </c>
      <c r="G398" s="835" t="s">
        <v>2439</v>
      </c>
      <c r="H398" s="835" t="s">
        <v>2440</v>
      </c>
      <c r="I398" s="849">
        <v>398.64999389648438</v>
      </c>
      <c r="J398" s="849">
        <v>1</v>
      </c>
      <c r="K398" s="850">
        <v>398.64999389648438</v>
      </c>
    </row>
    <row r="399" spans="1:11" ht="14.4" customHeight="1" x14ac:dyDescent="0.3">
      <c r="A399" s="831" t="s">
        <v>565</v>
      </c>
      <c r="B399" s="832" t="s">
        <v>566</v>
      </c>
      <c r="C399" s="835" t="s">
        <v>1726</v>
      </c>
      <c r="D399" s="863" t="s">
        <v>1727</v>
      </c>
      <c r="E399" s="835" t="s">
        <v>1983</v>
      </c>
      <c r="F399" s="863" t="s">
        <v>1984</v>
      </c>
      <c r="G399" s="835" t="s">
        <v>2441</v>
      </c>
      <c r="H399" s="835" t="s">
        <v>2442</v>
      </c>
      <c r="I399" s="849">
        <v>591.90997314453125</v>
      </c>
      <c r="J399" s="849">
        <v>1</v>
      </c>
      <c r="K399" s="850">
        <v>591.90997314453125</v>
      </c>
    </row>
    <row r="400" spans="1:11" ht="14.4" customHeight="1" x14ac:dyDescent="0.3">
      <c r="A400" s="831" t="s">
        <v>565</v>
      </c>
      <c r="B400" s="832" t="s">
        <v>566</v>
      </c>
      <c r="C400" s="835" t="s">
        <v>1726</v>
      </c>
      <c r="D400" s="863" t="s">
        <v>1727</v>
      </c>
      <c r="E400" s="835" t="s">
        <v>1983</v>
      </c>
      <c r="F400" s="863" t="s">
        <v>1984</v>
      </c>
      <c r="G400" s="835" t="s">
        <v>2443</v>
      </c>
      <c r="H400" s="835" t="s">
        <v>2444</v>
      </c>
      <c r="I400" s="849">
        <v>591.90997314453125</v>
      </c>
      <c r="J400" s="849">
        <v>2</v>
      </c>
      <c r="K400" s="850">
        <v>1183.81005859375</v>
      </c>
    </row>
    <row r="401" spans="1:11" ht="14.4" customHeight="1" x14ac:dyDescent="0.3">
      <c r="A401" s="831" t="s">
        <v>565</v>
      </c>
      <c r="B401" s="832" t="s">
        <v>566</v>
      </c>
      <c r="C401" s="835" t="s">
        <v>1726</v>
      </c>
      <c r="D401" s="863" t="s">
        <v>1727</v>
      </c>
      <c r="E401" s="835" t="s">
        <v>1983</v>
      </c>
      <c r="F401" s="863" t="s">
        <v>1984</v>
      </c>
      <c r="G401" s="835" t="s">
        <v>2445</v>
      </c>
      <c r="H401" s="835" t="s">
        <v>2446</v>
      </c>
      <c r="I401" s="849">
        <v>591.90997314453125</v>
      </c>
      <c r="J401" s="849">
        <v>1</v>
      </c>
      <c r="K401" s="850">
        <v>591.90997314453125</v>
      </c>
    </row>
    <row r="402" spans="1:11" ht="14.4" customHeight="1" x14ac:dyDescent="0.3">
      <c r="A402" s="831" t="s">
        <v>565</v>
      </c>
      <c r="B402" s="832" t="s">
        <v>566</v>
      </c>
      <c r="C402" s="835" t="s">
        <v>1726</v>
      </c>
      <c r="D402" s="863" t="s">
        <v>1727</v>
      </c>
      <c r="E402" s="835" t="s">
        <v>1983</v>
      </c>
      <c r="F402" s="863" t="s">
        <v>1984</v>
      </c>
      <c r="G402" s="835" t="s">
        <v>2447</v>
      </c>
      <c r="H402" s="835" t="s">
        <v>2448</v>
      </c>
      <c r="I402" s="849">
        <v>878.719970703125</v>
      </c>
      <c r="J402" s="849">
        <v>2</v>
      </c>
      <c r="K402" s="850">
        <v>1757.43994140625</v>
      </c>
    </row>
    <row r="403" spans="1:11" ht="14.4" customHeight="1" x14ac:dyDescent="0.3">
      <c r="A403" s="831" t="s">
        <v>565</v>
      </c>
      <c r="B403" s="832" t="s">
        <v>566</v>
      </c>
      <c r="C403" s="835" t="s">
        <v>1726</v>
      </c>
      <c r="D403" s="863" t="s">
        <v>1727</v>
      </c>
      <c r="E403" s="835" t="s">
        <v>1983</v>
      </c>
      <c r="F403" s="863" t="s">
        <v>1984</v>
      </c>
      <c r="G403" s="835" t="s">
        <v>2449</v>
      </c>
      <c r="H403" s="835" t="s">
        <v>2450</v>
      </c>
      <c r="I403" s="849">
        <v>878.719970703125</v>
      </c>
      <c r="J403" s="849">
        <v>1</v>
      </c>
      <c r="K403" s="850">
        <v>878.719970703125</v>
      </c>
    </row>
    <row r="404" spans="1:11" ht="14.4" customHeight="1" x14ac:dyDescent="0.3">
      <c r="A404" s="831" t="s">
        <v>565</v>
      </c>
      <c r="B404" s="832" t="s">
        <v>566</v>
      </c>
      <c r="C404" s="835" t="s">
        <v>1726</v>
      </c>
      <c r="D404" s="863" t="s">
        <v>1727</v>
      </c>
      <c r="E404" s="835" t="s">
        <v>1983</v>
      </c>
      <c r="F404" s="863" t="s">
        <v>1984</v>
      </c>
      <c r="G404" s="835" t="s">
        <v>2451</v>
      </c>
      <c r="H404" s="835" t="s">
        <v>2452</v>
      </c>
      <c r="I404" s="849">
        <v>878.719970703125</v>
      </c>
      <c r="J404" s="849">
        <v>3</v>
      </c>
      <c r="K404" s="850">
        <v>2636.159912109375</v>
      </c>
    </row>
    <row r="405" spans="1:11" ht="14.4" customHeight="1" x14ac:dyDescent="0.3">
      <c r="A405" s="831" t="s">
        <v>565</v>
      </c>
      <c r="B405" s="832" t="s">
        <v>566</v>
      </c>
      <c r="C405" s="835" t="s">
        <v>1726</v>
      </c>
      <c r="D405" s="863" t="s">
        <v>1727</v>
      </c>
      <c r="E405" s="835" t="s">
        <v>1983</v>
      </c>
      <c r="F405" s="863" t="s">
        <v>1984</v>
      </c>
      <c r="G405" s="835" t="s">
        <v>2453</v>
      </c>
      <c r="H405" s="835" t="s">
        <v>2454</v>
      </c>
      <c r="I405" s="849">
        <v>878.71331787109375</v>
      </c>
      <c r="J405" s="849">
        <v>6</v>
      </c>
      <c r="K405" s="850">
        <v>5272.2501220703125</v>
      </c>
    </row>
    <row r="406" spans="1:11" ht="14.4" customHeight="1" x14ac:dyDescent="0.3">
      <c r="A406" s="831" t="s">
        <v>565</v>
      </c>
      <c r="B406" s="832" t="s">
        <v>566</v>
      </c>
      <c r="C406" s="835" t="s">
        <v>1726</v>
      </c>
      <c r="D406" s="863" t="s">
        <v>1727</v>
      </c>
      <c r="E406" s="835" t="s">
        <v>1983</v>
      </c>
      <c r="F406" s="863" t="s">
        <v>1984</v>
      </c>
      <c r="G406" s="835" t="s">
        <v>2455</v>
      </c>
      <c r="H406" s="835" t="s">
        <v>2456</v>
      </c>
      <c r="I406" s="849">
        <v>185.19999694824219</v>
      </c>
      <c r="J406" s="849">
        <v>1</v>
      </c>
      <c r="K406" s="850">
        <v>185.19999694824219</v>
      </c>
    </row>
    <row r="407" spans="1:11" ht="14.4" customHeight="1" x14ac:dyDescent="0.3">
      <c r="A407" s="831" t="s">
        <v>565</v>
      </c>
      <c r="B407" s="832" t="s">
        <v>566</v>
      </c>
      <c r="C407" s="835" t="s">
        <v>1726</v>
      </c>
      <c r="D407" s="863" t="s">
        <v>1727</v>
      </c>
      <c r="E407" s="835" t="s">
        <v>1983</v>
      </c>
      <c r="F407" s="863" t="s">
        <v>1984</v>
      </c>
      <c r="G407" s="835" t="s">
        <v>2457</v>
      </c>
      <c r="H407" s="835" t="s">
        <v>2458</v>
      </c>
      <c r="I407" s="849">
        <v>6181.52001953125</v>
      </c>
      <c r="J407" s="849">
        <v>1</v>
      </c>
      <c r="K407" s="850">
        <v>6181.52001953125</v>
      </c>
    </row>
    <row r="408" spans="1:11" ht="14.4" customHeight="1" x14ac:dyDescent="0.3">
      <c r="A408" s="831" t="s">
        <v>565</v>
      </c>
      <c r="B408" s="832" t="s">
        <v>566</v>
      </c>
      <c r="C408" s="835" t="s">
        <v>1726</v>
      </c>
      <c r="D408" s="863" t="s">
        <v>1727</v>
      </c>
      <c r="E408" s="835" t="s">
        <v>1983</v>
      </c>
      <c r="F408" s="863" t="s">
        <v>1984</v>
      </c>
      <c r="G408" s="835" t="s">
        <v>2459</v>
      </c>
      <c r="H408" s="835" t="s">
        <v>2460</v>
      </c>
      <c r="I408" s="849">
        <v>6181.52978515625</v>
      </c>
      <c r="J408" s="849">
        <v>1</v>
      </c>
      <c r="K408" s="850">
        <v>6181.52978515625</v>
      </c>
    </row>
    <row r="409" spans="1:11" ht="14.4" customHeight="1" x14ac:dyDescent="0.3">
      <c r="A409" s="831" t="s">
        <v>565</v>
      </c>
      <c r="B409" s="832" t="s">
        <v>566</v>
      </c>
      <c r="C409" s="835" t="s">
        <v>1726</v>
      </c>
      <c r="D409" s="863" t="s">
        <v>1727</v>
      </c>
      <c r="E409" s="835" t="s">
        <v>1983</v>
      </c>
      <c r="F409" s="863" t="s">
        <v>1984</v>
      </c>
      <c r="G409" s="835" t="s">
        <v>2461</v>
      </c>
      <c r="H409" s="835" t="s">
        <v>2462</v>
      </c>
      <c r="I409" s="849">
        <v>5146.25</v>
      </c>
      <c r="J409" s="849">
        <v>1</v>
      </c>
      <c r="K409" s="850">
        <v>5146.25</v>
      </c>
    </row>
    <row r="410" spans="1:11" ht="14.4" customHeight="1" x14ac:dyDescent="0.3">
      <c r="A410" s="831" t="s">
        <v>565</v>
      </c>
      <c r="B410" s="832" t="s">
        <v>566</v>
      </c>
      <c r="C410" s="835" t="s">
        <v>1726</v>
      </c>
      <c r="D410" s="863" t="s">
        <v>1727</v>
      </c>
      <c r="E410" s="835" t="s">
        <v>1983</v>
      </c>
      <c r="F410" s="863" t="s">
        <v>1984</v>
      </c>
      <c r="G410" s="835" t="s">
        <v>2463</v>
      </c>
      <c r="H410" s="835" t="s">
        <v>2464</v>
      </c>
      <c r="I410" s="849">
        <v>5146.25</v>
      </c>
      <c r="J410" s="849">
        <v>1</v>
      </c>
      <c r="K410" s="850">
        <v>5146.25</v>
      </c>
    </row>
    <row r="411" spans="1:11" ht="14.4" customHeight="1" x14ac:dyDescent="0.3">
      <c r="A411" s="831" t="s">
        <v>565</v>
      </c>
      <c r="B411" s="832" t="s">
        <v>566</v>
      </c>
      <c r="C411" s="835" t="s">
        <v>1726</v>
      </c>
      <c r="D411" s="863" t="s">
        <v>1727</v>
      </c>
      <c r="E411" s="835" t="s">
        <v>1983</v>
      </c>
      <c r="F411" s="863" t="s">
        <v>1984</v>
      </c>
      <c r="G411" s="835" t="s">
        <v>2465</v>
      </c>
      <c r="H411" s="835" t="s">
        <v>2466</v>
      </c>
      <c r="I411" s="849">
        <v>6028.52001953125</v>
      </c>
      <c r="J411" s="849">
        <v>1</v>
      </c>
      <c r="K411" s="850">
        <v>6028.52001953125</v>
      </c>
    </row>
    <row r="412" spans="1:11" ht="14.4" customHeight="1" x14ac:dyDescent="0.3">
      <c r="A412" s="831" t="s">
        <v>565</v>
      </c>
      <c r="B412" s="832" t="s">
        <v>566</v>
      </c>
      <c r="C412" s="835" t="s">
        <v>1726</v>
      </c>
      <c r="D412" s="863" t="s">
        <v>1727</v>
      </c>
      <c r="E412" s="835" t="s">
        <v>1983</v>
      </c>
      <c r="F412" s="863" t="s">
        <v>1984</v>
      </c>
      <c r="G412" s="835" t="s">
        <v>2467</v>
      </c>
      <c r="H412" s="835" t="s">
        <v>2468</v>
      </c>
      <c r="I412" s="849">
        <v>467.85000610351562</v>
      </c>
      <c r="J412" s="849">
        <v>1</v>
      </c>
      <c r="K412" s="850">
        <v>467.85000610351562</v>
      </c>
    </row>
    <row r="413" spans="1:11" ht="14.4" customHeight="1" x14ac:dyDescent="0.3">
      <c r="A413" s="831" t="s">
        <v>565</v>
      </c>
      <c r="B413" s="832" t="s">
        <v>566</v>
      </c>
      <c r="C413" s="835" t="s">
        <v>1726</v>
      </c>
      <c r="D413" s="863" t="s">
        <v>1727</v>
      </c>
      <c r="E413" s="835" t="s">
        <v>1983</v>
      </c>
      <c r="F413" s="863" t="s">
        <v>1984</v>
      </c>
      <c r="G413" s="835" t="s">
        <v>2469</v>
      </c>
      <c r="H413" s="835" t="s">
        <v>2470</v>
      </c>
      <c r="I413" s="849">
        <v>467.85000610351562</v>
      </c>
      <c r="J413" s="849">
        <v>6</v>
      </c>
      <c r="K413" s="850">
        <v>2807.1201171875</v>
      </c>
    </row>
    <row r="414" spans="1:11" ht="14.4" customHeight="1" x14ac:dyDescent="0.3">
      <c r="A414" s="831" t="s">
        <v>565</v>
      </c>
      <c r="B414" s="832" t="s">
        <v>566</v>
      </c>
      <c r="C414" s="835" t="s">
        <v>1726</v>
      </c>
      <c r="D414" s="863" t="s">
        <v>1727</v>
      </c>
      <c r="E414" s="835" t="s">
        <v>1983</v>
      </c>
      <c r="F414" s="863" t="s">
        <v>1984</v>
      </c>
      <c r="G414" s="835" t="s">
        <v>2471</v>
      </c>
      <c r="H414" s="835" t="s">
        <v>2472</v>
      </c>
      <c r="I414" s="849">
        <v>467.85665893554687</v>
      </c>
      <c r="J414" s="849">
        <v>7</v>
      </c>
      <c r="K414" s="850">
        <v>3274.9800720214844</v>
      </c>
    </row>
    <row r="415" spans="1:11" ht="14.4" customHeight="1" x14ac:dyDescent="0.3">
      <c r="A415" s="831" t="s">
        <v>565</v>
      </c>
      <c r="B415" s="832" t="s">
        <v>566</v>
      </c>
      <c r="C415" s="835" t="s">
        <v>1726</v>
      </c>
      <c r="D415" s="863" t="s">
        <v>1727</v>
      </c>
      <c r="E415" s="835" t="s">
        <v>1983</v>
      </c>
      <c r="F415" s="863" t="s">
        <v>1984</v>
      </c>
      <c r="G415" s="835" t="s">
        <v>2473</v>
      </c>
      <c r="H415" s="835" t="s">
        <v>2474</v>
      </c>
      <c r="I415" s="849">
        <v>467.85499572753906</v>
      </c>
      <c r="J415" s="849">
        <v>5</v>
      </c>
      <c r="K415" s="850">
        <v>2339.2700500488281</v>
      </c>
    </row>
    <row r="416" spans="1:11" ht="14.4" customHeight="1" x14ac:dyDescent="0.3">
      <c r="A416" s="831" t="s">
        <v>565</v>
      </c>
      <c r="B416" s="832" t="s">
        <v>566</v>
      </c>
      <c r="C416" s="835" t="s">
        <v>1726</v>
      </c>
      <c r="D416" s="863" t="s">
        <v>1727</v>
      </c>
      <c r="E416" s="835" t="s">
        <v>1983</v>
      </c>
      <c r="F416" s="863" t="s">
        <v>1984</v>
      </c>
      <c r="G416" s="835" t="s">
        <v>2475</v>
      </c>
      <c r="H416" s="835" t="s">
        <v>2476</v>
      </c>
      <c r="I416" s="849">
        <v>1579.989990234375</v>
      </c>
      <c r="J416" s="849">
        <v>1</v>
      </c>
      <c r="K416" s="850">
        <v>1579.989990234375</v>
      </c>
    </row>
    <row r="417" spans="1:11" ht="14.4" customHeight="1" x14ac:dyDescent="0.3">
      <c r="A417" s="831" t="s">
        <v>565</v>
      </c>
      <c r="B417" s="832" t="s">
        <v>566</v>
      </c>
      <c r="C417" s="835" t="s">
        <v>1726</v>
      </c>
      <c r="D417" s="863" t="s">
        <v>1727</v>
      </c>
      <c r="E417" s="835" t="s">
        <v>1983</v>
      </c>
      <c r="F417" s="863" t="s">
        <v>1984</v>
      </c>
      <c r="G417" s="835" t="s">
        <v>2477</v>
      </c>
      <c r="H417" s="835" t="s">
        <v>2478</v>
      </c>
      <c r="I417" s="849">
        <v>1447.4416097005208</v>
      </c>
      <c r="J417" s="849">
        <v>10</v>
      </c>
      <c r="K417" s="850">
        <v>14474.380126953125</v>
      </c>
    </row>
    <row r="418" spans="1:11" ht="14.4" customHeight="1" x14ac:dyDescent="0.3">
      <c r="A418" s="831" t="s">
        <v>565</v>
      </c>
      <c r="B418" s="832" t="s">
        <v>566</v>
      </c>
      <c r="C418" s="835" t="s">
        <v>1726</v>
      </c>
      <c r="D418" s="863" t="s">
        <v>1727</v>
      </c>
      <c r="E418" s="835" t="s">
        <v>1983</v>
      </c>
      <c r="F418" s="863" t="s">
        <v>1984</v>
      </c>
      <c r="G418" s="835" t="s">
        <v>2479</v>
      </c>
      <c r="H418" s="835" t="s">
        <v>2480</v>
      </c>
      <c r="I418" s="849">
        <v>1579.9874877929687</v>
      </c>
      <c r="J418" s="849">
        <v>7</v>
      </c>
      <c r="K418" s="850">
        <v>11059.889892578125</v>
      </c>
    </row>
    <row r="419" spans="1:11" ht="14.4" customHeight="1" x14ac:dyDescent="0.3">
      <c r="A419" s="831" t="s">
        <v>565</v>
      </c>
      <c r="B419" s="832" t="s">
        <v>566</v>
      </c>
      <c r="C419" s="835" t="s">
        <v>1726</v>
      </c>
      <c r="D419" s="863" t="s">
        <v>1727</v>
      </c>
      <c r="E419" s="835" t="s">
        <v>1983</v>
      </c>
      <c r="F419" s="863" t="s">
        <v>1984</v>
      </c>
      <c r="G419" s="835" t="s">
        <v>2481</v>
      </c>
      <c r="H419" s="835" t="s">
        <v>2482</v>
      </c>
      <c r="I419" s="849">
        <v>1579.989990234375</v>
      </c>
      <c r="J419" s="849">
        <v>9</v>
      </c>
      <c r="K419" s="850">
        <v>14219.8798828125</v>
      </c>
    </row>
    <row r="420" spans="1:11" ht="14.4" customHeight="1" x14ac:dyDescent="0.3">
      <c r="A420" s="831" t="s">
        <v>565</v>
      </c>
      <c r="B420" s="832" t="s">
        <v>566</v>
      </c>
      <c r="C420" s="835" t="s">
        <v>1726</v>
      </c>
      <c r="D420" s="863" t="s">
        <v>1727</v>
      </c>
      <c r="E420" s="835" t="s">
        <v>1983</v>
      </c>
      <c r="F420" s="863" t="s">
        <v>1984</v>
      </c>
      <c r="G420" s="835" t="s">
        <v>2483</v>
      </c>
      <c r="H420" s="835" t="s">
        <v>2484</v>
      </c>
      <c r="I420" s="849">
        <v>1579.989990234375</v>
      </c>
      <c r="J420" s="849">
        <v>6</v>
      </c>
      <c r="K420" s="850">
        <v>9479.909912109375</v>
      </c>
    </row>
    <row r="421" spans="1:11" ht="14.4" customHeight="1" x14ac:dyDescent="0.3">
      <c r="A421" s="831" t="s">
        <v>565</v>
      </c>
      <c r="B421" s="832" t="s">
        <v>566</v>
      </c>
      <c r="C421" s="835" t="s">
        <v>1726</v>
      </c>
      <c r="D421" s="863" t="s">
        <v>1727</v>
      </c>
      <c r="E421" s="835" t="s">
        <v>1983</v>
      </c>
      <c r="F421" s="863" t="s">
        <v>1984</v>
      </c>
      <c r="G421" s="835" t="s">
        <v>2485</v>
      </c>
      <c r="H421" s="835" t="s">
        <v>2486</v>
      </c>
      <c r="I421" s="849">
        <v>1092.5</v>
      </c>
      <c r="J421" s="849">
        <v>13</v>
      </c>
      <c r="K421" s="850">
        <v>14202.5</v>
      </c>
    </row>
    <row r="422" spans="1:11" ht="14.4" customHeight="1" x14ac:dyDescent="0.3">
      <c r="A422" s="831" t="s">
        <v>565</v>
      </c>
      <c r="B422" s="832" t="s">
        <v>566</v>
      </c>
      <c r="C422" s="835" t="s">
        <v>1726</v>
      </c>
      <c r="D422" s="863" t="s">
        <v>1727</v>
      </c>
      <c r="E422" s="835" t="s">
        <v>1983</v>
      </c>
      <c r="F422" s="863" t="s">
        <v>1984</v>
      </c>
      <c r="G422" s="835" t="s">
        <v>2487</v>
      </c>
      <c r="H422" s="835" t="s">
        <v>2488</v>
      </c>
      <c r="I422" s="849">
        <v>597.530029296875</v>
      </c>
      <c r="J422" s="849">
        <v>1</v>
      </c>
      <c r="K422" s="850">
        <v>597.530029296875</v>
      </c>
    </row>
    <row r="423" spans="1:11" ht="14.4" customHeight="1" x14ac:dyDescent="0.3">
      <c r="A423" s="831" t="s">
        <v>565</v>
      </c>
      <c r="B423" s="832" t="s">
        <v>566</v>
      </c>
      <c r="C423" s="835" t="s">
        <v>1726</v>
      </c>
      <c r="D423" s="863" t="s">
        <v>1727</v>
      </c>
      <c r="E423" s="835" t="s">
        <v>1983</v>
      </c>
      <c r="F423" s="863" t="s">
        <v>1984</v>
      </c>
      <c r="G423" s="835" t="s">
        <v>2489</v>
      </c>
      <c r="H423" s="835" t="s">
        <v>2490</v>
      </c>
      <c r="I423" s="849">
        <v>597.530029296875</v>
      </c>
      <c r="J423" s="849">
        <v>1</v>
      </c>
      <c r="K423" s="850">
        <v>597.530029296875</v>
      </c>
    </row>
    <row r="424" spans="1:11" ht="14.4" customHeight="1" x14ac:dyDescent="0.3">
      <c r="A424" s="831" t="s">
        <v>565</v>
      </c>
      <c r="B424" s="832" t="s">
        <v>566</v>
      </c>
      <c r="C424" s="835" t="s">
        <v>1726</v>
      </c>
      <c r="D424" s="863" t="s">
        <v>1727</v>
      </c>
      <c r="E424" s="835" t="s">
        <v>1983</v>
      </c>
      <c r="F424" s="863" t="s">
        <v>1984</v>
      </c>
      <c r="G424" s="835" t="s">
        <v>2491</v>
      </c>
      <c r="H424" s="835" t="s">
        <v>2492</v>
      </c>
      <c r="I424" s="849">
        <v>195.91000366210937</v>
      </c>
      <c r="J424" s="849">
        <v>7</v>
      </c>
      <c r="K424" s="850">
        <v>1371.3900146484375</v>
      </c>
    </row>
    <row r="425" spans="1:11" ht="14.4" customHeight="1" x14ac:dyDescent="0.3">
      <c r="A425" s="831" t="s">
        <v>565</v>
      </c>
      <c r="B425" s="832" t="s">
        <v>566</v>
      </c>
      <c r="C425" s="835" t="s">
        <v>1726</v>
      </c>
      <c r="D425" s="863" t="s">
        <v>1727</v>
      </c>
      <c r="E425" s="835" t="s">
        <v>1983</v>
      </c>
      <c r="F425" s="863" t="s">
        <v>1984</v>
      </c>
      <c r="G425" s="835" t="s">
        <v>2493</v>
      </c>
      <c r="H425" s="835" t="s">
        <v>2494</v>
      </c>
      <c r="I425" s="849">
        <v>195.91000366210937</v>
      </c>
      <c r="J425" s="849">
        <v>4</v>
      </c>
      <c r="K425" s="850">
        <v>783.6400146484375</v>
      </c>
    </row>
    <row r="426" spans="1:11" ht="14.4" customHeight="1" x14ac:dyDescent="0.3">
      <c r="A426" s="831" t="s">
        <v>565</v>
      </c>
      <c r="B426" s="832" t="s">
        <v>566</v>
      </c>
      <c r="C426" s="835" t="s">
        <v>1726</v>
      </c>
      <c r="D426" s="863" t="s">
        <v>1727</v>
      </c>
      <c r="E426" s="835" t="s">
        <v>1983</v>
      </c>
      <c r="F426" s="863" t="s">
        <v>1984</v>
      </c>
      <c r="G426" s="835" t="s">
        <v>2495</v>
      </c>
      <c r="H426" s="835" t="s">
        <v>2496</v>
      </c>
      <c r="I426" s="849">
        <v>195.91333516438803</v>
      </c>
      <c r="J426" s="849">
        <v>4</v>
      </c>
      <c r="K426" s="850">
        <v>783.64999389648437</v>
      </c>
    </row>
    <row r="427" spans="1:11" ht="14.4" customHeight="1" x14ac:dyDescent="0.3">
      <c r="A427" s="831" t="s">
        <v>565</v>
      </c>
      <c r="B427" s="832" t="s">
        <v>566</v>
      </c>
      <c r="C427" s="835" t="s">
        <v>1726</v>
      </c>
      <c r="D427" s="863" t="s">
        <v>1727</v>
      </c>
      <c r="E427" s="835" t="s">
        <v>1983</v>
      </c>
      <c r="F427" s="863" t="s">
        <v>1984</v>
      </c>
      <c r="G427" s="835" t="s">
        <v>2497</v>
      </c>
      <c r="H427" s="835" t="s">
        <v>2498</v>
      </c>
      <c r="I427" s="849">
        <v>195.91999816894531</v>
      </c>
      <c r="J427" s="849">
        <v>1</v>
      </c>
      <c r="K427" s="850">
        <v>195.91999816894531</v>
      </c>
    </row>
    <row r="428" spans="1:11" ht="14.4" customHeight="1" x14ac:dyDescent="0.3">
      <c r="A428" s="831" t="s">
        <v>565</v>
      </c>
      <c r="B428" s="832" t="s">
        <v>566</v>
      </c>
      <c r="C428" s="835" t="s">
        <v>1726</v>
      </c>
      <c r="D428" s="863" t="s">
        <v>1727</v>
      </c>
      <c r="E428" s="835" t="s">
        <v>1983</v>
      </c>
      <c r="F428" s="863" t="s">
        <v>1984</v>
      </c>
      <c r="G428" s="835" t="s">
        <v>2499</v>
      </c>
      <c r="H428" s="835" t="s">
        <v>2500</v>
      </c>
      <c r="I428" s="849">
        <v>2518.5</v>
      </c>
      <c r="J428" s="849">
        <v>1</v>
      </c>
      <c r="K428" s="850">
        <v>2518.5</v>
      </c>
    </row>
    <row r="429" spans="1:11" ht="14.4" customHeight="1" x14ac:dyDescent="0.3">
      <c r="A429" s="831" t="s">
        <v>565</v>
      </c>
      <c r="B429" s="832" t="s">
        <v>566</v>
      </c>
      <c r="C429" s="835" t="s">
        <v>1726</v>
      </c>
      <c r="D429" s="863" t="s">
        <v>1727</v>
      </c>
      <c r="E429" s="835" t="s">
        <v>1983</v>
      </c>
      <c r="F429" s="863" t="s">
        <v>1984</v>
      </c>
      <c r="G429" s="835" t="s">
        <v>2501</v>
      </c>
      <c r="H429" s="835" t="s">
        <v>2502</v>
      </c>
      <c r="I429" s="849">
        <v>2518.5</v>
      </c>
      <c r="J429" s="849">
        <v>2</v>
      </c>
      <c r="K429" s="850">
        <v>5037</v>
      </c>
    </row>
    <row r="430" spans="1:11" ht="14.4" customHeight="1" x14ac:dyDescent="0.3">
      <c r="A430" s="831" t="s">
        <v>565</v>
      </c>
      <c r="B430" s="832" t="s">
        <v>566</v>
      </c>
      <c r="C430" s="835" t="s">
        <v>1726</v>
      </c>
      <c r="D430" s="863" t="s">
        <v>1727</v>
      </c>
      <c r="E430" s="835" t="s">
        <v>1983</v>
      </c>
      <c r="F430" s="863" t="s">
        <v>1984</v>
      </c>
      <c r="G430" s="835" t="s">
        <v>2503</v>
      </c>
      <c r="H430" s="835" t="s">
        <v>2504</v>
      </c>
      <c r="I430" s="849">
        <v>3999</v>
      </c>
      <c r="J430" s="849">
        <v>2</v>
      </c>
      <c r="K430" s="850">
        <v>7998</v>
      </c>
    </row>
    <row r="431" spans="1:11" ht="14.4" customHeight="1" x14ac:dyDescent="0.3">
      <c r="A431" s="831" t="s">
        <v>565</v>
      </c>
      <c r="B431" s="832" t="s">
        <v>566</v>
      </c>
      <c r="C431" s="835" t="s">
        <v>1726</v>
      </c>
      <c r="D431" s="863" t="s">
        <v>1727</v>
      </c>
      <c r="E431" s="835" t="s">
        <v>1983</v>
      </c>
      <c r="F431" s="863" t="s">
        <v>1984</v>
      </c>
      <c r="G431" s="835" t="s">
        <v>2505</v>
      </c>
      <c r="H431" s="835" t="s">
        <v>2506</v>
      </c>
      <c r="I431" s="849">
        <v>3999</v>
      </c>
      <c r="J431" s="849">
        <v>2</v>
      </c>
      <c r="K431" s="850">
        <v>7998</v>
      </c>
    </row>
    <row r="432" spans="1:11" ht="14.4" customHeight="1" x14ac:dyDescent="0.3">
      <c r="A432" s="831" t="s">
        <v>565</v>
      </c>
      <c r="B432" s="832" t="s">
        <v>566</v>
      </c>
      <c r="C432" s="835" t="s">
        <v>1726</v>
      </c>
      <c r="D432" s="863" t="s">
        <v>1727</v>
      </c>
      <c r="E432" s="835" t="s">
        <v>1983</v>
      </c>
      <c r="F432" s="863" t="s">
        <v>1984</v>
      </c>
      <c r="G432" s="835" t="s">
        <v>2507</v>
      </c>
      <c r="H432" s="835" t="s">
        <v>2508</v>
      </c>
      <c r="I432" s="849">
        <v>1135.1700439453125</v>
      </c>
      <c r="J432" s="849">
        <v>2</v>
      </c>
      <c r="K432" s="850">
        <v>2270.330078125</v>
      </c>
    </row>
    <row r="433" spans="1:11" ht="14.4" customHeight="1" x14ac:dyDescent="0.3">
      <c r="A433" s="831" t="s">
        <v>565</v>
      </c>
      <c r="B433" s="832" t="s">
        <v>566</v>
      </c>
      <c r="C433" s="835" t="s">
        <v>1726</v>
      </c>
      <c r="D433" s="863" t="s">
        <v>1727</v>
      </c>
      <c r="E433" s="835" t="s">
        <v>1983</v>
      </c>
      <c r="F433" s="863" t="s">
        <v>1984</v>
      </c>
      <c r="G433" s="835" t="s">
        <v>2509</v>
      </c>
      <c r="H433" s="835" t="s">
        <v>2510</v>
      </c>
      <c r="I433" s="849">
        <v>1135.1700439453125</v>
      </c>
      <c r="J433" s="849">
        <v>1</v>
      </c>
      <c r="K433" s="850">
        <v>1135.1700439453125</v>
      </c>
    </row>
    <row r="434" spans="1:11" ht="14.4" customHeight="1" x14ac:dyDescent="0.3">
      <c r="A434" s="831" t="s">
        <v>565</v>
      </c>
      <c r="B434" s="832" t="s">
        <v>566</v>
      </c>
      <c r="C434" s="835" t="s">
        <v>1726</v>
      </c>
      <c r="D434" s="863" t="s">
        <v>1727</v>
      </c>
      <c r="E434" s="835" t="s">
        <v>1983</v>
      </c>
      <c r="F434" s="863" t="s">
        <v>1984</v>
      </c>
      <c r="G434" s="835" t="s">
        <v>2511</v>
      </c>
      <c r="H434" s="835" t="s">
        <v>2512</v>
      </c>
      <c r="I434" s="849">
        <v>674.96002197265625</v>
      </c>
      <c r="J434" s="849">
        <v>1</v>
      </c>
      <c r="K434" s="850">
        <v>674.96002197265625</v>
      </c>
    </row>
    <row r="435" spans="1:11" ht="14.4" customHeight="1" x14ac:dyDescent="0.3">
      <c r="A435" s="831" t="s">
        <v>565</v>
      </c>
      <c r="B435" s="832" t="s">
        <v>566</v>
      </c>
      <c r="C435" s="835" t="s">
        <v>1726</v>
      </c>
      <c r="D435" s="863" t="s">
        <v>1727</v>
      </c>
      <c r="E435" s="835" t="s">
        <v>1983</v>
      </c>
      <c r="F435" s="863" t="s">
        <v>1984</v>
      </c>
      <c r="G435" s="835" t="s">
        <v>2513</v>
      </c>
      <c r="H435" s="835" t="s">
        <v>2514</v>
      </c>
      <c r="I435" s="849">
        <v>956.19000244140625</v>
      </c>
      <c r="J435" s="849">
        <v>1</v>
      </c>
      <c r="K435" s="850">
        <v>956.19000244140625</v>
      </c>
    </row>
    <row r="436" spans="1:11" ht="14.4" customHeight="1" x14ac:dyDescent="0.3">
      <c r="A436" s="831" t="s">
        <v>565</v>
      </c>
      <c r="B436" s="832" t="s">
        <v>566</v>
      </c>
      <c r="C436" s="835" t="s">
        <v>1726</v>
      </c>
      <c r="D436" s="863" t="s">
        <v>1727</v>
      </c>
      <c r="E436" s="835" t="s">
        <v>1983</v>
      </c>
      <c r="F436" s="863" t="s">
        <v>1984</v>
      </c>
      <c r="G436" s="835" t="s">
        <v>2515</v>
      </c>
      <c r="H436" s="835" t="s">
        <v>2516</v>
      </c>
      <c r="I436" s="849">
        <v>956.19000244140625</v>
      </c>
      <c r="J436" s="849">
        <v>1</v>
      </c>
      <c r="K436" s="850">
        <v>956.19000244140625</v>
      </c>
    </row>
    <row r="437" spans="1:11" ht="14.4" customHeight="1" x14ac:dyDescent="0.3">
      <c r="A437" s="831" t="s">
        <v>565</v>
      </c>
      <c r="B437" s="832" t="s">
        <v>566</v>
      </c>
      <c r="C437" s="835" t="s">
        <v>1726</v>
      </c>
      <c r="D437" s="863" t="s">
        <v>1727</v>
      </c>
      <c r="E437" s="835" t="s">
        <v>1983</v>
      </c>
      <c r="F437" s="863" t="s">
        <v>1984</v>
      </c>
      <c r="G437" s="835" t="s">
        <v>2517</v>
      </c>
      <c r="H437" s="835" t="s">
        <v>2518</v>
      </c>
      <c r="I437" s="849">
        <v>1032.5400390625</v>
      </c>
      <c r="J437" s="849">
        <v>1</v>
      </c>
      <c r="K437" s="850">
        <v>1032.5400390625</v>
      </c>
    </row>
    <row r="438" spans="1:11" ht="14.4" customHeight="1" x14ac:dyDescent="0.3">
      <c r="A438" s="831" t="s">
        <v>565</v>
      </c>
      <c r="B438" s="832" t="s">
        <v>566</v>
      </c>
      <c r="C438" s="835" t="s">
        <v>1726</v>
      </c>
      <c r="D438" s="863" t="s">
        <v>1727</v>
      </c>
      <c r="E438" s="835" t="s">
        <v>1983</v>
      </c>
      <c r="F438" s="863" t="s">
        <v>1984</v>
      </c>
      <c r="G438" s="835" t="s">
        <v>2519</v>
      </c>
      <c r="H438" s="835" t="s">
        <v>2520</v>
      </c>
      <c r="I438" s="849">
        <v>1032.5400390625</v>
      </c>
      <c r="J438" s="849">
        <v>1</v>
      </c>
      <c r="K438" s="850">
        <v>1032.5400390625</v>
      </c>
    </row>
    <row r="439" spans="1:11" ht="14.4" customHeight="1" x14ac:dyDescent="0.3">
      <c r="A439" s="831" t="s">
        <v>565</v>
      </c>
      <c r="B439" s="832" t="s">
        <v>566</v>
      </c>
      <c r="C439" s="835" t="s">
        <v>1726</v>
      </c>
      <c r="D439" s="863" t="s">
        <v>1727</v>
      </c>
      <c r="E439" s="835" t="s">
        <v>1983</v>
      </c>
      <c r="F439" s="863" t="s">
        <v>1984</v>
      </c>
      <c r="G439" s="835" t="s">
        <v>2521</v>
      </c>
      <c r="H439" s="835" t="s">
        <v>2522</v>
      </c>
      <c r="I439" s="849">
        <v>943</v>
      </c>
      <c r="J439" s="849">
        <v>1</v>
      </c>
      <c r="K439" s="850">
        <v>943</v>
      </c>
    </row>
    <row r="440" spans="1:11" ht="14.4" customHeight="1" x14ac:dyDescent="0.3">
      <c r="A440" s="831" t="s">
        <v>565</v>
      </c>
      <c r="B440" s="832" t="s">
        <v>566</v>
      </c>
      <c r="C440" s="835" t="s">
        <v>1726</v>
      </c>
      <c r="D440" s="863" t="s">
        <v>1727</v>
      </c>
      <c r="E440" s="835" t="s">
        <v>1983</v>
      </c>
      <c r="F440" s="863" t="s">
        <v>1984</v>
      </c>
      <c r="G440" s="835" t="s">
        <v>2523</v>
      </c>
      <c r="H440" s="835" t="s">
        <v>2524</v>
      </c>
      <c r="I440" s="849">
        <v>943</v>
      </c>
      <c r="J440" s="849">
        <v>1</v>
      </c>
      <c r="K440" s="850">
        <v>943</v>
      </c>
    </row>
    <row r="441" spans="1:11" ht="14.4" customHeight="1" x14ac:dyDescent="0.3">
      <c r="A441" s="831" t="s">
        <v>565</v>
      </c>
      <c r="B441" s="832" t="s">
        <v>566</v>
      </c>
      <c r="C441" s="835" t="s">
        <v>1726</v>
      </c>
      <c r="D441" s="863" t="s">
        <v>1727</v>
      </c>
      <c r="E441" s="835" t="s">
        <v>1983</v>
      </c>
      <c r="F441" s="863" t="s">
        <v>1984</v>
      </c>
      <c r="G441" s="835" t="s">
        <v>2525</v>
      </c>
      <c r="H441" s="835" t="s">
        <v>2526</v>
      </c>
      <c r="I441" s="849">
        <v>943</v>
      </c>
      <c r="J441" s="849">
        <v>3</v>
      </c>
      <c r="K441" s="850">
        <v>2829</v>
      </c>
    </row>
    <row r="442" spans="1:11" ht="14.4" customHeight="1" x14ac:dyDescent="0.3">
      <c r="A442" s="831" t="s">
        <v>565</v>
      </c>
      <c r="B442" s="832" t="s">
        <v>566</v>
      </c>
      <c r="C442" s="835" t="s">
        <v>1726</v>
      </c>
      <c r="D442" s="863" t="s">
        <v>1727</v>
      </c>
      <c r="E442" s="835" t="s">
        <v>1983</v>
      </c>
      <c r="F442" s="863" t="s">
        <v>1984</v>
      </c>
      <c r="G442" s="835" t="s">
        <v>2527</v>
      </c>
      <c r="H442" s="835" t="s">
        <v>2528</v>
      </c>
      <c r="I442" s="849">
        <v>943</v>
      </c>
      <c r="J442" s="849">
        <v>2</v>
      </c>
      <c r="K442" s="850">
        <v>1886</v>
      </c>
    </row>
    <row r="443" spans="1:11" ht="14.4" customHeight="1" x14ac:dyDescent="0.3">
      <c r="A443" s="831" t="s">
        <v>565</v>
      </c>
      <c r="B443" s="832" t="s">
        <v>566</v>
      </c>
      <c r="C443" s="835" t="s">
        <v>1726</v>
      </c>
      <c r="D443" s="863" t="s">
        <v>1727</v>
      </c>
      <c r="E443" s="835" t="s">
        <v>1983</v>
      </c>
      <c r="F443" s="863" t="s">
        <v>1984</v>
      </c>
      <c r="G443" s="835" t="s">
        <v>2529</v>
      </c>
      <c r="H443" s="835" t="s">
        <v>2530</v>
      </c>
      <c r="I443" s="849">
        <v>943</v>
      </c>
      <c r="J443" s="849">
        <v>2</v>
      </c>
      <c r="K443" s="850">
        <v>1886</v>
      </c>
    </row>
    <row r="444" spans="1:11" ht="14.4" customHeight="1" x14ac:dyDescent="0.3">
      <c r="A444" s="831" t="s">
        <v>565</v>
      </c>
      <c r="B444" s="832" t="s">
        <v>566</v>
      </c>
      <c r="C444" s="835" t="s">
        <v>1726</v>
      </c>
      <c r="D444" s="863" t="s">
        <v>1727</v>
      </c>
      <c r="E444" s="835" t="s">
        <v>1983</v>
      </c>
      <c r="F444" s="863" t="s">
        <v>1984</v>
      </c>
      <c r="G444" s="835" t="s">
        <v>2531</v>
      </c>
      <c r="H444" s="835" t="s">
        <v>2532</v>
      </c>
      <c r="I444" s="849">
        <v>506</v>
      </c>
      <c r="J444" s="849">
        <v>1</v>
      </c>
      <c r="K444" s="850">
        <v>506</v>
      </c>
    </row>
    <row r="445" spans="1:11" ht="14.4" customHeight="1" x14ac:dyDescent="0.3">
      <c r="A445" s="831" t="s">
        <v>565</v>
      </c>
      <c r="B445" s="832" t="s">
        <v>566</v>
      </c>
      <c r="C445" s="835" t="s">
        <v>1726</v>
      </c>
      <c r="D445" s="863" t="s">
        <v>1727</v>
      </c>
      <c r="E445" s="835" t="s">
        <v>1983</v>
      </c>
      <c r="F445" s="863" t="s">
        <v>1984</v>
      </c>
      <c r="G445" s="835" t="s">
        <v>2533</v>
      </c>
      <c r="H445" s="835" t="s">
        <v>2534</v>
      </c>
      <c r="I445" s="849">
        <v>506</v>
      </c>
      <c r="J445" s="849">
        <v>9</v>
      </c>
      <c r="K445" s="850">
        <v>4554</v>
      </c>
    </row>
    <row r="446" spans="1:11" ht="14.4" customHeight="1" x14ac:dyDescent="0.3">
      <c r="A446" s="831" t="s">
        <v>565</v>
      </c>
      <c r="B446" s="832" t="s">
        <v>566</v>
      </c>
      <c r="C446" s="835" t="s">
        <v>1726</v>
      </c>
      <c r="D446" s="863" t="s">
        <v>1727</v>
      </c>
      <c r="E446" s="835" t="s">
        <v>1983</v>
      </c>
      <c r="F446" s="863" t="s">
        <v>1984</v>
      </c>
      <c r="G446" s="835" t="s">
        <v>2535</v>
      </c>
      <c r="H446" s="835" t="s">
        <v>2536</v>
      </c>
      <c r="I446" s="849">
        <v>506</v>
      </c>
      <c r="J446" s="849">
        <v>6</v>
      </c>
      <c r="K446" s="850">
        <v>3036</v>
      </c>
    </row>
    <row r="447" spans="1:11" ht="14.4" customHeight="1" x14ac:dyDescent="0.3">
      <c r="A447" s="831" t="s">
        <v>565</v>
      </c>
      <c r="B447" s="832" t="s">
        <v>566</v>
      </c>
      <c r="C447" s="835" t="s">
        <v>1726</v>
      </c>
      <c r="D447" s="863" t="s">
        <v>1727</v>
      </c>
      <c r="E447" s="835" t="s">
        <v>1983</v>
      </c>
      <c r="F447" s="863" t="s">
        <v>1984</v>
      </c>
      <c r="G447" s="835" t="s">
        <v>2537</v>
      </c>
      <c r="H447" s="835" t="s">
        <v>2538</v>
      </c>
      <c r="I447" s="849">
        <v>506</v>
      </c>
      <c r="J447" s="849">
        <v>3</v>
      </c>
      <c r="K447" s="850">
        <v>1518</v>
      </c>
    </row>
    <row r="448" spans="1:11" ht="14.4" customHeight="1" x14ac:dyDescent="0.3">
      <c r="A448" s="831" t="s">
        <v>565</v>
      </c>
      <c r="B448" s="832" t="s">
        <v>566</v>
      </c>
      <c r="C448" s="835" t="s">
        <v>1726</v>
      </c>
      <c r="D448" s="863" t="s">
        <v>1727</v>
      </c>
      <c r="E448" s="835" t="s">
        <v>1983</v>
      </c>
      <c r="F448" s="863" t="s">
        <v>1984</v>
      </c>
      <c r="G448" s="835" t="s">
        <v>2539</v>
      </c>
      <c r="H448" s="835" t="s">
        <v>2540</v>
      </c>
      <c r="I448" s="849">
        <v>506</v>
      </c>
      <c r="J448" s="849">
        <v>3</v>
      </c>
      <c r="K448" s="850">
        <v>1518</v>
      </c>
    </row>
    <row r="449" spans="1:11" ht="14.4" customHeight="1" x14ac:dyDescent="0.3">
      <c r="A449" s="831" t="s">
        <v>565</v>
      </c>
      <c r="B449" s="832" t="s">
        <v>566</v>
      </c>
      <c r="C449" s="835" t="s">
        <v>1726</v>
      </c>
      <c r="D449" s="863" t="s">
        <v>1727</v>
      </c>
      <c r="E449" s="835" t="s">
        <v>1983</v>
      </c>
      <c r="F449" s="863" t="s">
        <v>1984</v>
      </c>
      <c r="G449" s="835" t="s">
        <v>2541</v>
      </c>
      <c r="H449" s="835" t="s">
        <v>2542</v>
      </c>
      <c r="I449" s="849">
        <v>506</v>
      </c>
      <c r="J449" s="849">
        <v>2</v>
      </c>
      <c r="K449" s="850">
        <v>1012</v>
      </c>
    </row>
    <row r="450" spans="1:11" ht="14.4" customHeight="1" x14ac:dyDescent="0.3">
      <c r="A450" s="831" t="s">
        <v>565</v>
      </c>
      <c r="B450" s="832" t="s">
        <v>566</v>
      </c>
      <c r="C450" s="835" t="s">
        <v>1726</v>
      </c>
      <c r="D450" s="863" t="s">
        <v>1727</v>
      </c>
      <c r="E450" s="835" t="s">
        <v>1983</v>
      </c>
      <c r="F450" s="863" t="s">
        <v>1984</v>
      </c>
      <c r="G450" s="835" t="s">
        <v>2543</v>
      </c>
      <c r="H450" s="835" t="s">
        <v>2544</v>
      </c>
      <c r="I450" s="849">
        <v>506</v>
      </c>
      <c r="J450" s="849">
        <v>1</v>
      </c>
      <c r="K450" s="850">
        <v>506</v>
      </c>
    </row>
    <row r="451" spans="1:11" ht="14.4" customHeight="1" x14ac:dyDescent="0.3">
      <c r="A451" s="831" t="s">
        <v>565</v>
      </c>
      <c r="B451" s="832" t="s">
        <v>566</v>
      </c>
      <c r="C451" s="835" t="s">
        <v>1726</v>
      </c>
      <c r="D451" s="863" t="s">
        <v>1727</v>
      </c>
      <c r="E451" s="835" t="s">
        <v>1983</v>
      </c>
      <c r="F451" s="863" t="s">
        <v>1984</v>
      </c>
      <c r="G451" s="835" t="s">
        <v>2545</v>
      </c>
      <c r="H451" s="835" t="s">
        <v>2546</v>
      </c>
      <c r="I451" s="849">
        <v>861.6400146484375</v>
      </c>
      <c r="J451" s="849">
        <v>2</v>
      </c>
      <c r="K451" s="850">
        <v>1723.280029296875</v>
      </c>
    </row>
    <row r="452" spans="1:11" ht="14.4" customHeight="1" x14ac:dyDescent="0.3">
      <c r="A452" s="831" t="s">
        <v>565</v>
      </c>
      <c r="B452" s="832" t="s">
        <v>566</v>
      </c>
      <c r="C452" s="835" t="s">
        <v>1726</v>
      </c>
      <c r="D452" s="863" t="s">
        <v>1727</v>
      </c>
      <c r="E452" s="835" t="s">
        <v>1983</v>
      </c>
      <c r="F452" s="863" t="s">
        <v>1984</v>
      </c>
      <c r="G452" s="835" t="s">
        <v>2547</v>
      </c>
      <c r="H452" s="835" t="s">
        <v>2548</v>
      </c>
      <c r="I452" s="849">
        <v>1213.5050048828125</v>
      </c>
      <c r="J452" s="849">
        <v>3</v>
      </c>
      <c r="K452" s="850">
        <v>3640.510009765625</v>
      </c>
    </row>
    <row r="453" spans="1:11" ht="14.4" customHeight="1" x14ac:dyDescent="0.3">
      <c r="A453" s="831" t="s">
        <v>565</v>
      </c>
      <c r="B453" s="832" t="s">
        <v>566</v>
      </c>
      <c r="C453" s="835" t="s">
        <v>1726</v>
      </c>
      <c r="D453" s="863" t="s">
        <v>1727</v>
      </c>
      <c r="E453" s="835" t="s">
        <v>1983</v>
      </c>
      <c r="F453" s="863" t="s">
        <v>1984</v>
      </c>
      <c r="G453" s="835" t="s">
        <v>2549</v>
      </c>
      <c r="H453" s="835" t="s">
        <v>2550</v>
      </c>
      <c r="I453" s="849">
        <v>1213.489990234375</v>
      </c>
      <c r="J453" s="849">
        <v>1</v>
      </c>
      <c r="K453" s="850">
        <v>1213.489990234375</v>
      </c>
    </row>
    <row r="454" spans="1:11" ht="14.4" customHeight="1" x14ac:dyDescent="0.3">
      <c r="A454" s="831" t="s">
        <v>565</v>
      </c>
      <c r="B454" s="832" t="s">
        <v>566</v>
      </c>
      <c r="C454" s="835" t="s">
        <v>1726</v>
      </c>
      <c r="D454" s="863" t="s">
        <v>1727</v>
      </c>
      <c r="E454" s="835" t="s">
        <v>1983</v>
      </c>
      <c r="F454" s="863" t="s">
        <v>1984</v>
      </c>
      <c r="G454" s="835" t="s">
        <v>2551</v>
      </c>
      <c r="H454" s="835" t="s">
        <v>2552</v>
      </c>
      <c r="I454" s="849">
        <v>1213.5</v>
      </c>
      <c r="J454" s="849">
        <v>3</v>
      </c>
      <c r="K454" s="850">
        <v>3640.5</v>
      </c>
    </row>
    <row r="455" spans="1:11" ht="14.4" customHeight="1" x14ac:dyDescent="0.3">
      <c r="A455" s="831" t="s">
        <v>565</v>
      </c>
      <c r="B455" s="832" t="s">
        <v>566</v>
      </c>
      <c r="C455" s="835" t="s">
        <v>1726</v>
      </c>
      <c r="D455" s="863" t="s">
        <v>1727</v>
      </c>
      <c r="E455" s="835" t="s">
        <v>1983</v>
      </c>
      <c r="F455" s="863" t="s">
        <v>1984</v>
      </c>
      <c r="G455" s="835" t="s">
        <v>2553</v>
      </c>
      <c r="H455" s="835" t="s">
        <v>2554</v>
      </c>
      <c r="I455" s="849">
        <v>1213.4966634114583</v>
      </c>
      <c r="J455" s="849">
        <v>3</v>
      </c>
      <c r="K455" s="850">
        <v>3640.489990234375</v>
      </c>
    </row>
    <row r="456" spans="1:11" ht="14.4" customHeight="1" x14ac:dyDescent="0.3">
      <c r="A456" s="831" t="s">
        <v>565</v>
      </c>
      <c r="B456" s="832" t="s">
        <v>566</v>
      </c>
      <c r="C456" s="835" t="s">
        <v>1726</v>
      </c>
      <c r="D456" s="863" t="s">
        <v>1727</v>
      </c>
      <c r="E456" s="835" t="s">
        <v>1983</v>
      </c>
      <c r="F456" s="863" t="s">
        <v>1984</v>
      </c>
      <c r="G456" s="835" t="s">
        <v>2555</v>
      </c>
      <c r="H456" s="835" t="s">
        <v>2556</v>
      </c>
      <c r="I456" s="849">
        <v>1213.5</v>
      </c>
      <c r="J456" s="849">
        <v>1</v>
      </c>
      <c r="K456" s="850">
        <v>1213.5</v>
      </c>
    </row>
    <row r="457" spans="1:11" ht="14.4" customHeight="1" x14ac:dyDescent="0.3">
      <c r="A457" s="831" t="s">
        <v>565</v>
      </c>
      <c r="B457" s="832" t="s">
        <v>566</v>
      </c>
      <c r="C457" s="835" t="s">
        <v>1726</v>
      </c>
      <c r="D457" s="863" t="s">
        <v>1727</v>
      </c>
      <c r="E457" s="835" t="s">
        <v>1983</v>
      </c>
      <c r="F457" s="863" t="s">
        <v>1984</v>
      </c>
      <c r="G457" s="835" t="s">
        <v>2557</v>
      </c>
      <c r="H457" s="835" t="s">
        <v>2558</v>
      </c>
      <c r="I457" s="849">
        <v>1322.6700439453125</v>
      </c>
      <c r="J457" s="849">
        <v>6</v>
      </c>
      <c r="K457" s="850">
        <v>7936.020263671875</v>
      </c>
    </row>
    <row r="458" spans="1:11" ht="14.4" customHeight="1" x14ac:dyDescent="0.3">
      <c r="A458" s="831" t="s">
        <v>565</v>
      </c>
      <c r="B458" s="832" t="s">
        <v>566</v>
      </c>
      <c r="C458" s="835" t="s">
        <v>1726</v>
      </c>
      <c r="D458" s="863" t="s">
        <v>1727</v>
      </c>
      <c r="E458" s="835" t="s">
        <v>1983</v>
      </c>
      <c r="F458" s="863" t="s">
        <v>1984</v>
      </c>
      <c r="G458" s="835" t="s">
        <v>2559</v>
      </c>
      <c r="H458" s="835" t="s">
        <v>2560</v>
      </c>
      <c r="I458" s="849">
        <v>1322.6700439453125</v>
      </c>
      <c r="J458" s="849">
        <v>3</v>
      </c>
      <c r="K458" s="850">
        <v>3968.0101318359375</v>
      </c>
    </row>
    <row r="459" spans="1:11" ht="14.4" customHeight="1" x14ac:dyDescent="0.3">
      <c r="A459" s="831" t="s">
        <v>565</v>
      </c>
      <c r="B459" s="832" t="s">
        <v>566</v>
      </c>
      <c r="C459" s="835" t="s">
        <v>1726</v>
      </c>
      <c r="D459" s="863" t="s">
        <v>1727</v>
      </c>
      <c r="E459" s="835" t="s">
        <v>1983</v>
      </c>
      <c r="F459" s="863" t="s">
        <v>1984</v>
      </c>
      <c r="G459" s="835" t="s">
        <v>2561</v>
      </c>
      <c r="H459" s="835" t="s">
        <v>2562</v>
      </c>
      <c r="I459" s="849">
        <v>1322.6700439453125</v>
      </c>
      <c r="J459" s="849">
        <v>1</v>
      </c>
      <c r="K459" s="850">
        <v>1322.6700439453125</v>
      </c>
    </row>
    <row r="460" spans="1:11" ht="14.4" customHeight="1" x14ac:dyDescent="0.3">
      <c r="A460" s="831" t="s">
        <v>565</v>
      </c>
      <c r="B460" s="832" t="s">
        <v>566</v>
      </c>
      <c r="C460" s="835" t="s">
        <v>1726</v>
      </c>
      <c r="D460" s="863" t="s">
        <v>1727</v>
      </c>
      <c r="E460" s="835" t="s">
        <v>1983</v>
      </c>
      <c r="F460" s="863" t="s">
        <v>1984</v>
      </c>
      <c r="G460" s="835" t="s">
        <v>2563</v>
      </c>
      <c r="H460" s="835" t="s">
        <v>2564</v>
      </c>
      <c r="I460" s="849">
        <v>1322.6700439453125</v>
      </c>
      <c r="J460" s="849">
        <v>1</v>
      </c>
      <c r="K460" s="850">
        <v>1322.6700439453125</v>
      </c>
    </row>
    <row r="461" spans="1:11" ht="14.4" customHeight="1" x14ac:dyDescent="0.3">
      <c r="A461" s="831" t="s">
        <v>565</v>
      </c>
      <c r="B461" s="832" t="s">
        <v>566</v>
      </c>
      <c r="C461" s="835" t="s">
        <v>1726</v>
      </c>
      <c r="D461" s="863" t="s">
        <v>1727</v>
      </c>
      <c r="E461" s="835" t="s">
        <v>1983</v>
      </c>
      <c r="F461" s="863" t="s">
        <v>1984</v>
      </c>
      <c r="G461" s="835" t="s">
        <v>2565</v>
      </c>
      <c r="H461" s="835" t="s">
        <v>2566</v>
      </c>
      <c r="I461" s="849">
        <v>1089.719970703125</v>
      </c>
      <c r="J461" s="849">
        <v>1</v>
      </c>
      <c r="K461" s="850">
        <v>1089.719970703125</v>
      </c>
    </row>
    <row r="462" spans="1:11" ht="14.4" customHeight="1" x14ac:dyDescent="0.3">
      <c r="A462" s="831" t="s">
        <v>565</v>
      </c>
      <c r="B462" s="832" t="s">
        <v>566</v>
      </c>
      <c r="C462" s="835" t="s">
        <v>1726</v>
      </c>
      <c r="D462" s="863" t="s">
        <v>1727</v>
      </c>
      <c r="E462" s="835" t="s">
        <v>1983</v>
      </c>
      <c r="F462" s="863" t="s">
        <v>1984</v>
      </c>
      <c r="G462" s="835" t="s">
        <v>2567</v>
      </c>
      <c r="H462" s="835" t="s">
        <v>2568</v>
      </c>
      <c r="I462" s="849">
        <v>1089.719970703125</v>
      </c>
      <c r="J462" s="849">
        <v>5</v>
      </c>
      <c r="K462" s="850">
        <v>5448.58984375</v>
      </c>
    </row>
    <row r="463" spans="1:11" ht="14.4" customHeight="1" x14ac:dyDescent="0.3">
      <c r="A463" s="831" t="s">
        <v>565</v>
      </c>
      <c r="B463" s="832" t="s">
        <v>566</v>
      </c>
      <c r="C463" s="835" t="s">
        <v>1726</v>
      </c>
      <c r="D463" s="863" t="s">
        <v>1727</v>
      </c>
      <c r="E463" s="835" t="s">
        <v>1983</v>
      </c>
      <c r="F463" s="863" t="s">
        <v>1984</v>
      </c>
      <c r="G463" s="835" t="s">
        <v>2569</v>
      </c>
      <c r="H463" s="835" t="s">
        <v>2570</v>
      </c>
      <c r="I463" s="849">
        <v>1089.719970703125</v>
      </c>
      <c r="J463" s="849">
        <v>5</v>
      </c>
      <c r="K463" s="850">
        <v>5448.58984375</v>
      </c>
    </row>
    <row r="464" spans="1:11" ht="14.4" customHeight="1" x14ac:dyDescent="0.3">
      <c r="A464" s="831" t="s">
        <v>565</v>
      </c>
      <c r="B464" s="832" t="s">
        <v>566</v>
      </c>
      <c r="C464" s="835" t="s">
        <v>1726</v>
      </c>
      <c r="D464" s="863" t="s">
        <v>1727</v>
      </c>
      <c r="E464" s="835" t="s">
        <v>1983</v>
      </c>
      <c r="F464" s="863" t="s">
        <v>1984</v>
      </c>
      <c r="G464" s="835" t="s">
        <v>2571</v>
      </c>
      <c r="H464" s="835" t="s">
        <v>2572</v>
      </c>
      <c r="I464" s="849">
        <v>1089.719970703125</v>
      </c>
      <c r="J464" s="849">
        <v>5</v>
      </c>
      <c r="K464" s="850">
        <v>5448.58984375</v>
      </c>
    </row>
    <row r="465" spans="1:11" ht="14.4" customHeight="1" x14ac:dyDescent="0.3">
      <c r="A465" s="831" t="s">
        <v>565</v>
      </c>
      <c r="B465" s="832" t="s">
        <v>566</v>
      </c>
      <c r="C465" s="835" t="s">
        <v>1726</v>
      </c>
      <c r="D465" s="863" t="s">
        <v>1727</v>
      </c>
      <c r="E465" s="835" t="s">
        <v>1983</v>
      </c>
      <c r="F465" s="863" t="s">
        <v>1984</v>
      </c>
      <c r="G465" s="835" t="s">
        <v>2573</v>
      </c>
      <c r="H465" s="835" t="s">
        <v>2574</v>
      </c>
      <c r="I465" s="849">
        <v>1161.8349609375</v>
      </c>
      <c r="J465" s="849">
        <v>3</v>
      </c>
      <c r="K465" s="850">
        <v>3485.5098876953125</v>
      </c>
    </row>
    <row r="466" spans="1:11" ht="14.4" customHeight="1" x14ac:dyDescent="0.3">
      <c r="A466" s="831" t="s">
        <v>565</v>
      </c>
      <c r="B466" s="832" t="s">
        <v>566</v>
      </c>
      <c r="C466" s="835" t="s">
        <v>1726</v>
      </c>
      <c r="D466" s="863" t="s">
        <v>1727</v>
      </c>
      <c r="E466" s="835" t="s">
        <v>1983</v>
      </c>
      <c r="F466" s="863" t="s">
        <v>1984</v>
      </c>
      <c r="G466" s="835" t="s">
        <v>2575</v>
      </c>
      <c r="H466" s="835" t="s">
        <v>2576</v>
      </c>
      <c r="I466" s="849">
        <v>1161.8299560546875</v>
      </c>
      <c r="J466" s="849">
        <v>1</v>
      </c>
      <c r="K466" s="850">
        <v>1161.8299560546875</v>
      </c>
    </row>
    <row r="467" spans="1:11" ht="14.4" customHeight="1" x14ac:dyDescent="0.3">
      <c r="A467" s="831" t="s">
        <v>565</v>
      </c>
      <c r="B467" s="832" t="s">
        <v>566</v>
      </c>
      <c r="C467" s="835" t="s">
        <v>1726</v>
      </c>
      <c r="D467" s="863" t="s">
        <v>1727</v>
      </c>
      <c r="E467" s="835" t="s">
        <v>1983</v>
      </c>
      <c r="F467" s="863" t="s">
        <v>1984</v>
      </c>
      <c r="G467" s="835" t="s">
        <v>2577</v>
      </c>
      <c r="H467" s="835" t="s">
        <v>2578</v>
      </c>
      <c r="I467" s="849">
        <v>1161.8299560546875</v>
      </c>
      <c r="J467" s="849">
        <v>1</v>
      </c>
      <c r="K467" s="850">
        <v>1161.8299560546875</v>
      </c>
    </row>
    <row r="468" spans="1:11" ht="14.4" customHeight="1" x14ac:dyDescent="0.3">
      <c r="A468" s="831" t="s">
        <v>565</v>
      </c>
      <c r="B468" s="832" t="s">
        <v>566</v>
      </c>
      <c r="C468" s="835" t="s">
        <v>1726</v>
      </c>
      <c r="D468" s="863" t="s">
        <v>1727</v>
      </c>
      <c r="E468" s="835" t="s">
        <v>1983</v>
      </c>
      <c r="F468" s="863" t="s">
        <v>1984</v>
      </c>
      <c r="G468" s="835" t="s">
        <v>2579</v>
      </c>
      <c r="H468" s="835" t="s">
        <v>2580</v>
      </c>
      <c r="I468" s="849">
        <v>1161.8299560546875</v>
      </c>
      <c r="J468" s="849">
        <v>1</v>
      </c>
      <c r="K468" s="850">
        <v>1161.8299560546875</v>
      </c>
    </row>
    <row r="469" spans="1:11" ht="14.4" customHeight="1" x14ac:dyDescent="0.3">
      <c r="A469" s="831" t="s">
        <v>565</v>
      </c>
      <c r="B469" s="832" t="s">
        <v>566</v>
      </c>
      <c r="C469" s="835" t="s">
        <v>1726</v>
      </c>
      <c r="D469" s="863" t="s">
        <v>1727</v>
      </c>
      <c r="E469" s="835" t="s">
        <v>1983</v>
      </c>
      <c r="F469" s="863" t="s">
        <v>1984</v>
      </c>
      <c r="G469" s="835" t="s">
        <v>2581</v>
      </c>
      <c r="H469" s="835" t="s">
        <v>2582</v>
      </c>
      <c r="I469" s="849">
        <v>1161.8366292317708</v>
      </c>
      <c r="J469" s="849">
        <v>4</v>
      </c>
      <c r="K469" s="850">
        <v>4647.349853515625</v>
      </c>
    </row>
    <row r="470" spans="1:11" ht="14.4" customHeight="1" x14ac:dyDescent="0.3">
      <c r="A470" s="831" t="s">
        <v>565</v>
      </c>
      <c r="B470" s="832" t="s">
        <v>566</v>
      </c>
      <c r="C470" s="835" t="s">
        <v>1726</v>
      </c>
      <c r="D470" s="863" t="s">
        <v>1727</v>
      </c>
      <c r="E470" s="835" t="s">
        <v>1983</v>
      </c>
      <c r="F470" s="863" t="s">
        <v>1984</v>
      </c>
      <c r="G470" s="835" t="s">
        <v>2583</v>
      </c>
      <c r="H470" s="835" t="s">
        <v>2584</v>
      </c>
      <c r="I470" s="849">
        <v>1161.8399658203125</v>
      </c>
      <c r="J470" s="849">
        <v>1</v>
      </c>
      <c r="K470" s="850">
        <v>1161.8399658203125</v>
      </c>
    </row>
    <row r="471" spans="1:11" ht="14.4" customHeight="1" x14ac:dyDescent="0.3">
      <c r="A471" s="831" t="s">
        <v>565</v>
      </c>
      <c r="B471" s="832" t="s">
        <v>566</v>
      </c>
      <c r="C471" s="835" t="s">
        <v>1726</v>
      </c>
      <c r="D471" s="863" t="s">
        <v>1727</v>
      </c>
      <c r="E471" s="835" t="s">
        <v>1983</v>
      </c>
      <c r="F471" s="863" t="s">
        <v>1984</v>
      </c>
      <c r="G471" s="835" t="s">
        <v>2585</v>
      </c>
      <c r="H471" s="835" t="s">
        <v>2586</v>
      </c>
      <c r="I471" s="849">
        <v>1161.8399658203125</v>
      </c>
      <c r="J471" s="849">
        <v>1</v>
      </c>
      <c r="K471" s="850">
        <v>1161.8399658203125</v>
      </c>
    </row>
    <row r="472" spans="1:11" ht="14.4" customHeight="1" x14ac:dyDescent="0.3">
      <c r="A472" s="831" t="s">
        <v>565</v>
      </c>
      <c r="B472" s="832" t="s">
        <v>566</v>
      </c>
      <c r="C472" s="835" t="s">
        <v>1726</v>
      </c>
      <c r="D472" s="863" t="s">
        <v>1727</v>
      </c>
      <c r="E472" s="835" t="s">
        <v>1983</v>
      </c>
      <c r="F472" s="863" t="s">
        <v>1984</v>
      </c>
      <c r="G472" s="835" t="s">
        <v>2587</v>
      </c>
      <c r="H472" s="835" t="s">
        <v>2588</v>
      </c>
      <c r="I472" s="849">
        <v>1161.8299560546875</v>
      </c>
      <c r="J472" s="849">
        <v>1</v>
      </c>
      <c r="K472" s="850">
        <v>1161.8299560546875</v>
      </c>
    </row>
    <row r="473" spans="1:11" ht="14.4" customHeight="1" x14ac:dyDescent="0.3">
      <c r="A473" s="831" t="s">
        <v>565</v>
      </c>
      <c r="B473" s="832" t="s">
        <v>566</v>
      </c>
      <c r="C473" s="835" t="s">
        <v>1726</v>
      </c>
      <c r="D473" s="863" t="s">
        <v>1727</v>
      </c>
      <c r="E473" s="835" t="s">
        <v>1983</v>
      </c>
      <c r="F473" s="863" t="s">
        <v>1984</v>
      </c>
      <c r="G473" s="835" t="s">
        <v>2589</v>
      </c>
      <c r="H473" s="835" t="s">
        <v>2590</v>
      </c>
      <c r="I473" s="849">
        <v>1217.4000244140625</v>
      </c>
      <c r="J473" s="849">
        <v>2</v>
      </c>
      <c r="K473" s="850">
        <v>2434.800048828125</v>
      </c>
    </row>
    <row r="474" spans="1:11" ht="14.4" customHeight="1" x14ac:dyDescent="0.3">
      <c r="A474" s="831" t="s">
        <v>565</v>
      </c>
      <c r="B474" s="832" t="s">
        <v>566</v>
      </c>
      <c r="C474" s="835" t="s">
        <v>1726</v>
      </c>
      <c r="D474" s="863" t="s">
        <v>1727</v>
      </c>
      <c r="E474" s="835" t="s">
        <v>1983</v>
      </c>
      <c r="F474" s="863" t="s">
        <v>1984</v>
      </c>
      <c r="G474" s="835" t="s">
        <v>2591</v>
      </c>
      <c r="H474" s="835" t="s">
        <v>2592</v>
      </c>
      <c r="I474" s="849">
        <v>1089.719970703125</v>
      </c>
      <c r="J474" s="849">
        <v>2</v>
      </c>
      <c r="K474" s="850">
        <v>2179.429931640625</v>
      </c>
    </row>
    <row r="475" spans="1:11" ht="14.4" customHeight="1" x14ac:dyDescent="0.3">
      <c r="A475" s="831" t="s">
        <v>565</v>
      </c>
      <c r="B475" s="832" t="s">
        <v>566</v>
      </c>
      <c r="C475" s="835" t="s">
        <v>1726</v>
      </c>
      <c r="D475" s="863" t="s">
        <v>1727</v>
      </c>
      <c r="E475" s="835" t="s">
        <v>1983</v>
      </c>
      <c r="F475" s="863" t="s">
        <v>1984</v>
      </c>
      <c r="G475" s="835" t="s">
        <v>2593</v>
      </c>
      <c r="H475" s="835" t="s">
        <v>2594</v>
      </c>
      <c r="I475" s="849">
        <v>1089.699951171875</v>
      </c>
      <c r="J475" s="849">
        <v>3</v>
      </c>
      <c r="K475" s="850">
        <v>3269.110107421875</v>
      </c>
    </row>
    <row r="476" spans="1:11" ht="14.4" customHeight="1" x14ac:dyDescent="0.3">
      <c r="A476" s="831" t="s">
        <v>565</v>
      </c>
      <c r="B476" s="832" t="s">
        <v>566</v>
      </c>
      <c r="C476" s="835" t="s">
        <v>1726</v>
      </c>
      <c r="D476" s="863" t="s">
        <v>1727</v>
      </c>
      <c r="E476" s="835" t="s">
        <v>1983</v>
      </c>
      <c r="F476" s="863" t="s">
        <v>1984</v>
      </c>
      <c r="G476" s="835" t="s">
        <v>2595</v>
      </c>
      <c r="H476" s="835" t="s">
        <v>2596</v>
      </c>
      <c r="I476" s="849">
        <v>1089.719970703125</v>
      </c>
      <c r="J476" s="849">
        <v>1</v>
      </c>
      <c r="K476" s="850">
        <v>1089.719970703125</v>
      </c>
    </row>
    <row r="477" spans="1:11" ht="14.4" customHeight="1" x14ac:dyDescent="0.3">
      <c r="A477" s="831" t="s">
        <v>565</v>
      </c>
      <c r="B477" s="832" t="s">
        <v>566</v>
      </c>
      <c r="C477" s="835" t="s">
        <v>1726</v>
      </c>
      <c r="D477" s="863" t="s">
        <v>1727</v>
      </c>
      <c r="E477" s="835" t="s">
        <v>1983</v>
      </c>
      <c r="F477" s="863" t="s">
        <v>1984</v>
      </c>
      <c r="G477" s="835" t="s">
        <v>2597</v>
      </c>
      <c r="H477" s="835" t="s">
        <v>2598</v>
      </c>
      <c r="I477" s="849">
        <v>1161.8299560546875</v>
      </c>
      <c r="J477" s="849">
        <v>1</v>
      </c>
      <c r="K477" s="850">
        <v>1161.8299560546875</v>
      </c>
    </row>
    <row r="478" spans="1:11" ht="14.4" customHeight="1" x14ac:dyDescent="0.3">
      <c r="A478" s="831" t="s">
        <v>565</v>
      </c>
      <c r="B478" s="832" t="s">
        <v>566</v>
      </c>
      <c r="C478" s="835" t="s">
        <v>1726</v>
      </c>
      <c r="D478" s="863" t="s">
        <v>1727</v>
      </c>
      <c r="E478" s="835" t="s">
        <v>1983</v>
      </c>
      <c r="F478" s="863" t="s">
        <v>1984</v>
      </c>
      <c r="G478" s="835" t="s">
        <v>2599</v>
      </c>
      <c r="H478" s="835" t="s">
        <v>2600</v>
      </c>
      <c r="I478" s="849">
        <v>1213.489990234375</v>
      </c>
      <c r="J478" s="849">
        <v>2</v>
      </c>
      <c r="K478" s="850">
        <v>2426.97998046875</v>
      </c>
    </row>
    <row r="479" spans="1:11" ht="14.4" customHeight="1" x14ac:dyDescent="0.3">
      <c r="A479" s="831" t="s">
        <v>565</v>
      </c>
      <c r="B479" s="832" t="s">
        <v>566</v>
      </c>
      <c r="C479" s="835" t="s">
        <v>1726</v>
      </c>
      <c r="D479" s="863" t="s">
        <v>1727</v>
      </c>
      <c r="E479" s="835" t="s">
        <v>1983</v>
      </c>
      <c r="F479" s="863" t="s">
        <v>1984</v>
      </c>
      <c r="G479" s="835" t="s">
        <v>2601</v>
      </c>
      <c r="H479" s="835" t="s">
        <v>2602</v>
      </c>
      <c r="I479" s="849">
        <v>1213.489990234375</v>
      </c>
      <c r="J479" s="849">
        <v>1</v>
      </c>
      <c r="K479" s="850">
        <v>1213.489990234375</v>
      </c>
    </row>
    <row r="480" spans="1:11" ht="14.4" customHeight="1" x14ac:dyDescent="0.3">
      <c r="A480" s="831" t="s">
        <v>565</v>
      </c>
      <c r="B480" s="832" t="s">
        <v>566</v>
      </c>
      <c r="C480" s="835" t="s">
        <v>1726</v>
      </c>
      <c r="D480" s="863" t="s">
        <v>1727</v>
      </c>
      <c r="E480" s="835" t="s">
        <v>1983</v>
      </c>
      <c r="F480" s="863" t="s">
        <v>1984</v>
      </c>
      <c r="G480" s="835" t="s">
        <v>2603</v>
      </c>
      <c r="H480" s="835" t="s">
        <v>2604</v>
      </c>
      <c r="I480" s="849">
        <v>1213.5</v>
      </c>
      <c r="J480" s="849">
        <v>1</v>
      </c>
      <c r="K480" s="850">
        <v>1213.5</v>
      </c>
    </row>
    <row r="481" spans="1:11" ht="14.4" customHeight="1" x14ac:dyDescent="0.3">
      <c r="A481" s="831" t="s">
        <v>565</v>
      </c>
      <c r="B481" s="832" t="s">
        <v>566</v>
      </c>
      <c r="C481" s="835" t="s">
        <v>1726</v>
      </c>
      <c r="D481" s="863" t="s">
        <v>1727</v>
      </c>
      <c r="E481" s="835" t="s">
        <v>1983</v>
      </c>
      <c r="F481" s="863" t="s">
        <v>1984</v>
      </c>
      <c r="G481" s="835" t="s">
        <v>2605</v>
      </c>
      <c r="H481" s="835" t="s">
        <v>2606</v>
      </c>
      <c r="I481" s="849">
        <v>770.97998046875</v>
      </c>
      <c r="J481" s="849">
        <v>1</v>
      </c>
      <c r="K481" s="850">
        <v>770.97998046875</v>
      </c>
    </row>
    <row r="482" spans="1:11" ht="14.4" customHeight="1" x14ac:dyDescent="0.3">
      <c r="A482" s="831" t="s">
        <v>565</v>
      </c>
      <c r="B482" s="832" t="s">
        <v>566</v>
      </c>
      <c r="C482" s="835" t="s">
        <v>1726</v>
      </c>
      <c r="D482" s="863" t="s">
        <v>1727</v>
      </c>
      <c r="E482" s="835" t="s">
        <v>1983</v>
      </c>
      <c r="F482" s="863" t="s">
        <v>1984</v>
      </c>
      <c r="G482" s="835" t="s">
        <v>2607</v>
      </c>
      <c r="H482" s="835" t="s">
        <v>2608</v>
      </c>
      <c r="I482" s="849">
        <v>770.97998046875</v>
      </c>
      <c r="J482" s="849">
        <v>3</v>
      </c>
      <c r="K482" s="850">
        <v>2312.93994140625</v>
      </c>
    </row>
    <row r="483" spans="1:11" ht="14.4" customHeight="1" x14ac:dyDescent="0.3">
      <c r="A483" s="831" t="s">
        <v>565</v>
      </c>
      <c r="B483" s="832" t="s">
        <v>566</v>
      </c>
      <c r="C483" s="835" t="s">
        <v>1726</v>
      </c>
      <c r="D483" s="863" t="s">
        <v>1727</v>
      </c>
      <c r="E483" s="835" t="s">
        <v>1983</v>
      </c>
      <c r="F483" s="863" t="s">
        <v>1984</v>
      </c>
      <c r="G483" s="835" t="s">
        <v>2609</v>
      </c>
      <c r="H483" s="835" t="s">
        <v>2610</v>
      </c>
      <c r="I483" s="849">
        <v>770.97998046875</v>
      </c>
      <c r="J483" s="849">
        <v>1</v>
      </c>
      <c r="K483" s="850">
        <v>770.97998046875</v>
      </c>
    </row>
    <row r="484" spans="1:11" ht="14.4" customHeight="1" x14ac:dyDescent="0.3">
      <c r="A484" s="831" t="s">
        <v>565</v>
      </c>
      <c r="B484" s="832" t="s">
        <v>566</v>
      </c>
      <c r="C484" s="835" t="s">
        <v>1726</v>
      </c>
      <c r="D484" s="863" t="s">
        <v>1727</v>
      </c>
      <c r="E484" s="835" t="s">
        <v>1983</v>
      </c>
      <c r="F484" s="863" t="s">
        <v>1984</v>
      </c>
      <c r="G484" s="835" t="s">
        <v>2611</v>
      </c>
      <c r="H484" s="835" t="s">
        <v>2612</v>
      </c>
      <c r="I484" s="849">
        <v>770.97998046875</v>
      </c>
      <c r="J484" s="849">
        <v>3</v>
      </c>
      <c r="K484" s="850">
        <v>2312.93994140625</v>
      </c>
    </row>
    <row r="485" spans="1:11" ht="14.4" customHeight="1" x14ac:dyDescent="0.3">
      <c r="A485" s="831" t="s">
        <v>565</v>
      </c>
      <c r="B485" s="832" t="s">
        <v>566</v>
      </c>
      <c r="C485" s="835" t="s">
        <v>1726</v>
      </c>
      <c r="D485" s="863" t="s">
        <v>1727</v>
      </c>
      <c r="E485" s="835" t="s">
        <v>1983</v>
      </c>
      <c r="F485" s="863" t="s">
        <v>1984</v>
      </c>
      <c r="G485" s="835" t="s">
        <v>2613</v>
      </c>
      <c r="H485" s="835" t="s">
        <v>2614</v>
      </c>
      <c r="I485" s="849">
        <v>770.97998046875</v>
      </c>
      <c r="J485" s="849">
        <v>3</v>
      </c>
      <c r="K485" s="850">
        <v>2312.93994140625</v>
      </c>
    </row>
    <row r="486" spans="1:11" ht="14.4" customHeight="1" x14ac:dyDescent="0.3">
      <c r="A486" s="831" t="s">
        <v>565</v>
      </c>
      <c r="B486" s="832" t="s">
        <v>566</v>
      </c>
      <c r="C486" s="835" t="s">
        <v>1726</v>
      </c>
      <c r="D486" s="863" t="s">
        <v>1727</v>
      </c>
      <c r="E486" s="835" t="s">
        <v>1983</v>
      </c>
      <c r="F486" s="863" t="s">
        <v>1984</v>
      </c>
      <c r="G486" s="835" t="s">
        <v>2615</v>
      </c>
      <c r="H486" s="835" t="s">
        <v>2616</v>
      </c>
      <c r="I486" s="849">
        <v>770.98331705729163</v>
      </c>
      <c r="J486" s="849">
        <v>4</v>
      </c>
      <c r="K486" s="850">
        <v>3083.929931640625</v>
      </c>
    </row>
    <row r="487" spans="1:11" ht="14.4" customHeight="1" x14ac:dyDescent="0.3">
      <c r="A487" s="831" t="s">
        <v>565</v>
      </c>
      <c r="B487" s="832" t="s">
        <v>566</v>
      </c>
      <c r="C487" s="835" t="s">
        <v>1726</v>
      </c>
      <c r="D487" s="863" t="s">
        <v>1727</v>
      </c>
      <c r="E487" s="835" t="s">
        <v>1983</v>
      </c>
      <c r="F487" s="863" t="s">
        <v>1984</v>
      </c>
      <c r="G487" s="835" t="s">
        <v>2617</v>
      </c>
      <c r="H487" s="835" t="s">
        <v>2618</v>
      </c>
      <c r="I487" s="849">
        <v>770.97998046875</v>
      </c>
      <c r="J487" s="849">
        <v>2</v>
      </c>
      <c r="K487" s="850">
        <v>1541.9599609375</v>
      </c>
    </row>
    <row r="488" spans="1:11" ht="14.4" customHeight="1" x14ac:dyDescent="0.3">
      <c r="A488" s="831" t="s">
        <v>565</v>
      </c>
      <c r="B488" s="832" t="s">
        <v>566</v>
      </c>
      <c r="C488" s="835" t="s">
        <v>1726</v>
      </c>
      <c r="D488" s="863" t="s">
        <v>1727</v>
      </c>
      <c r="E488" s="835" t="s">
        <v>1983</v>
      </c>
      <c r="F488" s="863" t="s">
        <v>1984</v>
      </c>
      <c r="G488" s="835" t="s">
        <v>2619</v>
      </c>
      <c r="H488" s="835" t="s">
        <v>2620</v>
      </c>
      <c r="I488" s="849">
        <v>770.97998046875</v>
      </c>
      <c r="J488" s="849">
        <v>1</v>
      </c>
      <c r="K488" s="850">
        <v>770.97998046875</v>
      </c>
    </row>
    <row r="489" spans="1:11" ht="14.4" customHeight="1" x14ac:dyDescent="0.3">
      <c r="A489" s="831" t="s">
        <v>565</v>
      </c>
      <c r="B489" s="832" t="s">
        <v>566</v>
      </c>
      <c r="C489" s="835" t="s">
        <v>1726</v>
      </c>
      <c r="D489" s="863" t="s">
        <v>1727</v>
      </c>
      <c r="E489" s="835" t="s">
        <v>1983</v>
      </c>
      <c r="F489" s="863" t="s">
        <v>1984</v>
      </c>
      <c r="G489" s="835" t="s">
        <v>2621</v>
      </c>
      <c r="H489" s="835" t="s">
        <v>2622</v>
      </c>
      <c r="I489" s="849">
        <v>770.97998046875</v>
      </c>
      <c r="J489" s="849">
        <v>1</v>
      </c>
      <c r="K489" s="850">
        <v>770.97998046875</v>
      </c>
    </row>
    <row r="490" spans="1:11" ht="14.4" customHeight="1" x14ac:dyDescent="0.3">
      <c r="A490" s="831" t="s">
        <v>565</v>
      </c>
      <c r="B490" s="832" t="s">
        <v>566</v>
      </c>
      <c r="C490" s="835" t="s">
        <v>1726</v>
      </c>
      <c r="D490" s="863" t="s">
        <v>1727</v>
      </c>
      <c r="E490" s="835" t="s">
        <v>1983</v>
      </c>
      <c r="F490" s="863" t="s">
        <v>1984</v>
      </c>
      <c r="G490" s="835" t="s">
        <v>2623</v>
      </c>
      <c r="H490" s="835" t="s">
        <v>2624</v>
      </c>
      <c r="I490" s="849">
        <v>880.15997314453125</v>
      </c>
      <c r="J490" s="849">
        <v>1</v>
      </c>
      <c r="K490" s="850">
        <v>880.15997314453125</v>
      </c>
    </row>
    <row r="491" spans="1:11" ht="14.4" customHeight="1" x14ac:dyDescent="0.3">
      <c r="A491" s="831" t="s">
        <v>565</v>
      </c>
      <c r="B491" s="832" t="s">
        <v>566</v>
      </c>
      <c r="C491" s="835" t="s">
        <v>1726</v>
      </c>
      <c r="D491" s="863" t="s">
        <v>1727</v>
      </c>
      <c r="E491" s="835" t="s">
        <v>1983</v>
      </c>
      <c r="F491" s="863" t="s">
        <v>1984</v>
      </c>
      <c r="G491" s="835" t="s">
        <v>2625</v>
      </c>
      <c r="H491" s="835" t="s">
        <v>2626</v>
      </c>
      <c r="I491" s="849">
        <v>880.15499877929687</v>
      </c>
      <c r="J491" s="849">
        <v>2</v>
      </c>
      <c r="K491" s="850">
        <v>1760.3099975585937</v>
      </c>
    </row>
    <row r="492" spans="1:11" ht="14.4" customHeight="1" x14ac:dyDescent="0.3">
      <c r="A492" s="831" t="s">
        <v>565</v>
      </c>
      <c r="B492" s="832" t="s">
        <v>566</v>
      </c>
      <c r="C492" s="835" t="s">
        <v>1726</v>
      </c>
      <c r="D492" s="863" t="s">
        <v>1727</v>
      </c>
      <c r="E492" s="835" t="s">
        <v>1983</v>
      </c>
      <c r="F492" s="863" t="s">
        <v>1984</v>
      </c>
      <c r="G492" s="835" t="s">
        <v>2627</v>
      </c>
      <c r="H492" s="835" t="s">
        <v>2628</v>
      </c>
      <c r="I492" s="849">
        <v>880.15997314453125</v>
      </c>
      <c r="J492" s="849">
        <v>2</v>
      </c>
      <c r="K492" s="850">
        <v>1760.3199462890625</v>
      </c>
    </row>
    <row r="493" spans="1:11" ht="14.4" customHeight="1" x14ac:dyDescent="0.3">
      <c r="A493" s="831" t="s">
        <v>565</v>
      </c>
      <c r="B493" s="832" t="s">
        <v>566</v>
      </c>
      <c r="C493" s="835" t="s">
        <v>1726</v>
      </c>
      <c r="D493" s="863" t="s">
        <v>1727</v>
      </c>
      <c r="E493" s="835" t="s">
        <v>1983</v>
      </c>
      <c r="F493" s="863" t="s">
        <v>1984</v>
      </c>
      <c r="G493" s="835" t="s">
        <v>2629</v>
      </c>
      <c r="H493" s="835" t="s">
        <v>2630</v>
      </c>
      <c r="I493" s="849">
        <v>880.1500244140625</v>
      </c>
      <c r="J493" s="849">
        <v>1</v>
      </c>
      <c r="K493" s="850">
        <v>880.1500244140625</v>
      </c>
    </row>
    <row r="494" spans="1:11" ht="14.4" customHeight="1" x14ac:dyDescent="0.3">
      <c r="A494" s="831" t="s">
        <v>565</v>
      </c>
      <c r="B494" s="832" t="s">
        <v>566</v>
      </c>
      <c r="C494" s="835" t="s">
        <v>1726</v>
      </c>
      <c r="D494" s="863" t="s">
        <v>1727</v>
      </c>
      <c r="E494" s="835" t="s">
        <v>1983</v>
      </c>
      <c r="F494" s="863" t="s">
        <v>1984</v>
      </c>
      <c r="G494" s="835" t="s">
        <v>2631</v>
      </c>
      <c r="H494" s="835" t="s">
        <v>2632</v>
      </c>
      <c r="I494" s="849">
        <v>880.1500244140625</v>
      </c>
      <c r="J494" s="849">
        <v>1</v>
      </c>
      <c r="K494" s="850">
        <v>880.1500244140625</v>
      </c>
    </row>
    <row r="495" spans="1:11" ht="14.4" customHeight="1" x14ac:dyDescent="0.3">
      <c r="A495" s="831" t="s">
        <v>565</v>
      </c>
      <c r="B495" s="832" t="s">
        <v>566</v>
      </c>
      <c r="C495" s="835" t="s">
        <v>1726</v>
      </c>
      <c r="D495" s="863" t="s">
        <v>1727</v>
      </c>
      <c r="E495" s="835" t="s">
        <v>1983</v>
      </c>
      <c r="F495" s="863" t="s">
        <v>1984</v>
      </c>
      <c r="G495" s="835" t="s">
        <v>2633</v>
      </c>
      <c r="H495" s="835" t="s">
        <v>2634</v>
      </c>
      <c r="I495" s="849">
        <v>880.1500244140625</v>
      </c>
      <c r="J495" s="849">
        <v>2</v>
      </c>
      <c r="K495" s="850">
        <v>1760.300048828125</v>
      </c>
    </row>
    <row r="496" spans="1:11" ht="14.4" customHeight="1" x14ac:dyDescent="0.3">
      <c r="A496" s="831" t="s">
        <v>565</v>
      </c>
      <c r="B496" s="832" t="s">
        <v>566</v>
      </c>
      <c r="C496" s="835" t="s">
        <v>1726</v>
      </c>
      <c r="D496" s="863" t="s">
        <v>1727</v>
      </c>
      <c r="E496" s="835" t="s">
        <v>1983</v>
      </c>
      <c r="F496" s="863" t="s">
        <v>1984</v>
      </c>
      <c r="G496" s="835" t="s">
        <v>2635</v>
      </c>
      <c r="H496" s="835" t="s">
        <v>2636</v>
      </c>
      <c r="I496" s="849">
        <v>880.1500244140625</v>
      </c>
      <c r="J496" s="849">
        <v>2</v>
      </c>
      <c r="K496" s="850">
        <v>1760.300048828125</v>
      </c>
    </row>
    <row r="497" spans="1:11" ht="14.4" customHeight="1" x14ac:dyDescent="0.3">
      <c r="A497" s="831" t="s">
        <v>565</v>
      </c>
      <c r="B497" s="832" t="s">
        <v>566</v>
      </c>
      <c r="C497" s="835" t="s">
        <v>1726</v>
      </c>
      <c r="D497" s="863" t="s">
        <v>1727</v>
      </c>
      <c r="E497" s="835" t="s">
        <v>1983</v>
      </c>
      <c r="F497" s="863" t="s">
        <v>1984</v>
      </c>
      <c r="G497" s="835" t="s">
        <v>2637</v>
      </c>
      <c r="H497" s="835" t="s">
        <v>2638</v>
      </c>
      <c r="I497" s="849">
        <v>880.1500244140625</v>
      </c>
      <c r="J497" s="849">
        <v>1</v>
      </c>
      <c r="K497" s="850">
        <v>880.1500244140625</v>
      </c>
    </row>
    <row r="498" spans="1:11" ht="14.4" customHeight="1" x14ac:dyDescent="0.3">
      <c r="A498" s="831" t="s">
        <v>565</v>
      </c>
      <c r="B498" s="832" t="s">
        <v>566</v>
      </c>
      <c r="C498" s="835" t="s">
        <v>1726</v>
      </c>
      <c r="D498" s="863" t="s">
        <v>1727</v>
      </c>
      <c r="E498" s="835" t="s">
        <v>1983</v>
      </c>
      <c r="F498" s="863" t="s">
        <v>1984</v>
      </c>
      <c r="G498" s="835" t="s">
        <v>2639</v>
      </c>
      <c r="H498" s="835" t="s">
        <v>2640</v>
      </c>
      <c r="I498" s="849">
        <v>880.1500244140625</v>
      </c>
      <c r="J498" s="849">
        <v>1</v>
      </c>
      <c r="K498" s="850">
        <v>880.1500244140625</v>
      </c>
    </row>
    <row r="499" spans="1:11" ht="14.4" customHeight="1" x14ac:dyDescent="0.3">
      <c r="A499" s="831" t="s">
        <v>565</v>
      </c>
      <c r="B499" s="832" t="s">
        <v>566</v>
      </c>
      <c r="C499" s="835" t="s">
        <v>1726</v>
      </c>
      <c r="D499" s="863" t="s">
        <v>1727</v>
      </c>
      <c r="E499" s="835" t="s">
        <v>1983</v>
      </c>
      <c r="F499" s="863" t="s">
        <v>1984</v>
      </c>
      <c r="G499" s="835" t="s">
        <v>2641</v>
      </c>
      <c r="H499" s="835" t="s">
        <v>2642</v>
      </c>
      <c r="I499" s="849">
        <v>880.1500244140625</v>
      </c>
      <c r="J499" s="849">
        <v>1</v>
      </c>
      <c r="K499" s="850">
        <v>880.1500244140625</v>
      </c>
    </row>
    <row r="500" spans="1:11" ht="14.4" customHeight="1" x14ac:dyDescent="0.3">
      <c r="A500" s="831" t="s">
        <v>565</v>
      </c>
      <c r="B500" s="832" t="s">
        <v>566</v>
      </c>
      <c r="C500" s="835" t="s">
        <v>1726</v>
      </c>
      <c r="D500" s="863" t="s">
        <v>1727</v>
      </c>
      <c r="E500" s="835" t="s">
        <v>1983</v>
      </c>
      <c r="F500" s="863" t="s">
        <v>1984</v>
      </c>
      <c r="G500" s="835" t="s">
        <v>2643</v>
      </c>
      <c r="H500" s="835" t="s">
        <v>2644</v>
      </c>
      <c r="I500" s="849">
        <v>880.1500244140625</v>
      </c>
      <c r="J500" s="849">
        <v>1</v>
      </c>
      <c r="K500" s="850">
        <v>880.1500244140625</v>
      </c>
    </row>
    <row r="501" spans="1:11" ht="14.4" customHeight="1" x14ac:dyDescent="0.3">
      <c r="A501" s="831" t="s">
        <v>565</v>
      </c>
      <c r="B501" s="832" t="s">
        <v>566</v>
      </c>
      <c r="C501" s="835" t="s">
        <v>1726</v>
      </c>
      <c r="D501" s="863" t="s">
        <v>1727</v>
      </c>
      <c r="E501" s="835" t="s">
        <v>1983</v>
      </c>
      <c r="F501" s="863" t="s">
        <v>1984</v>
      </c>
      <c r="G501" s="835" t="s">
        <v>2645</v>
      </c>
      <c r="H501" s="835" t="s">
        <v>2646</v>
      </c>
      <c r="I501" s="849">
        <v>880.1400146484375</v>
      </c>
      <c r="J501" s="849">
        <v>1</v>
      </c>
      <c r="K501" s="850">
        <v>880.1400146484375</v>
      </c>
    </row>
    <row r="502" spans="1:11" ht="14.4" customHeight="1" x14ac:dyDescent="0.3">
      <c r="A502" s="831" t="s">
        <v>565</v>
      </c>
      <c r="B502" s="832" t="s">
        <v>566</v>
      </c>
      <c r="C502" s="835" t="s">
        <v>1726</v>
      </c>
      <c r="D502" s="863" t="s">
        <v>1727</v>
      </c>
      <c r="E502" s="835" t="s">
        <v>1983</v>
      </c>
      <c r="F502" s="863" t="s">
        <v>1984</v>
      </c>
      <c r="G502" s="835" t="s">
        <v>2647</v>
      </c>
      <c r="H502" s="835" t="s">
        <v>2648</v>
      </c>
      <c r="I502" s="849">
        <v>1066.3299560546875</v>
      </c>
      <c r="J502" s="849">
        <v>1</v>
      </c>
      <c r="K502" s="850">
        <v>1066.3299560546875</v>
      </c>
    </row>
    <row r="503" spans="1:11" ht="14.4" customHeight="1" x14ac:dyDescent="0.3">
      <c r="A503" s="831" t="s">
        <v>565</v>
      </c>
      <c r="B503" s="832" t="s">
        <v>566</v>
      </c>
      <c r="C503" s="835" t="s">
        <v>1726</v>
      </c>
      <c r="D503" s="863" t="s">
        <v>1727</v>
      </c>
      <c r="E503" s="835" t="s">
        <v>1983</v>
      </c>
      <c r="F503" s="863" t="s">
        <v>1984</v>
      </c>
      <c r="G503" s="835" t="s">
        <v>2649</v>
      </c>
      <c r="H503" s="835" t="s">
        <v>2650</v>
      </c>
      <c r="I503" s="849">
        <v>1066.3299560546875</v>
      </c>
      <c r="J503" s="849">
        <v>2</v>
      </c>
      <c r="K503" s="850">
        <v>2132.659912109375</v>
      </c>
    </row>
    <row r="504" spans="1:11" ht="14.4" customHeight="1" x14ac:dyDescent="0.3">
      <c r="A504" s="831" t="s">
        <v>565</v>
      </c>
      <c r="B504" s="832" t="s">
        <v>566</v>
      </c>
      <c r="C504" s="835" t="s">
        <v>1726</v>
      </c>
      <c r="D504" s="863" t="s">
        <v>1727</v>
      </c>
      <c r="E504" s="835" t="s">
        <v>1983</v>
      </c>
      <c r="F504" s="863" t="s">
        <v>1984</v>
      </c>
      <c r="G504" s="835" t="s">
        <v>2651</v>
      </c>
      <c r="H504" s="835" t="s">
        <v>2652</v>
      </c>
      <c r="I504" s="849">
        <v>1066.3299560546875</v>
      </c>
      <c r="J504" s="849">
        <v>1</v>
      </c>
      <c r="K504" s="850">
        <v>1066.3299560546875</v>
      </c>
    </row>
    <row r="505" spans="1:11" ht="14.4" customHeight="1" x14ac:dyDescent="0.3">
      <c r="A505" s="831" t="s">
        <v>565</v>
      </c>
      <c r="B505" s="832" t="s">
        <v>566</v>
      </c>
      <c r="C505" s="835" t="s">
        <v>1726</v>
      </c>
      <c r="D505" s="863" t="s">
        <v>1727</v>
      </c>
      <c r="E505" s="835" t="s">
        <v>1983</v>
      </c>
      <c r="F505" s="863" t="s">
        <v>1984</v>
      </c>
      <c r="G505" s="835" t="s">
        <v>2653</v>
      </c>
      <c r="H505" s="835" t="s">
        <v>2654</v>
      </c>
      <c r="I505" s="849">
        <v>1066.3299560546875</v>
      </c>
      <c r="J505" s="849">
        <v>6</v>
      </c>
      <c r="K505" s="850">
        <v>6397.9599609375</v>
      </c>
    </row>
    <row r="506" spans="1:11" ht="14.4" customHeight="1" x14ac:dyDescent="0.3">
      <c r="A506" s="831" t="s">
        <v>565</v>
      </c>
      <c r="B506" s="832" t="s">
        <v>566</v>
      </c>
      <c r="C506" s="835" t="s">
        <v>1726</v>
      </c>
      <c r="D506" s="863" t="s">
        <v>1727</v>
      </c>
      <c r="E506" s="835" t="s">
        <v>1983</v>
      </c>
      <c r="F506" s="863" t="s">
        <v>1984</v>
      </c>
      <c r="G506" s="835" t="s">
        <v>2655</v>
      </c>
      <c r="H506" s="835" t="s">
        <v>2656</v>
      </c>
      <c r="I506" s="849">
        <v>1066.3299560546875</v>
      </c>
      <c r="J506" s="849">
        <v>1</v>
      </c>
      <c r="K506" s="850">
        <v>1066.3299560546875</v>
      </c>
    </row>
    <row r="507" spans="1:11" ht="14.4" customHeight="1" x14ac:dyDescent="0.3">
      <c r="A507" s="831" t="s">
        <v>565</v>
      </c>
      <c r="B507" s="832" t="s">
        <v>566</v>
      </c>
      <c r="C507" s="835" t="s">
        <v>1726</v>
      </c>
      <c r="D507" s="863" t="s">
        <v>1727</v>
      </c>
      <c r="E507" s="835" t="s">
        <v>1983</v>
      </c>
      <c r="F507" s="863" t="s">
        <v>1984</v>
      </c>
      <c r="G507" s="835" t="s">
        <v>2657</v>
      </c>
      <c r="H507" s="835" t="s">
        <v>2658</v>
      </c>
      <c r="I507" s="849">
        <v>1066.3299560546875</v>
      </c>
      <c r="J507" s="849">
        <v>4</v>
      </c>
      <c r="K507" s="850">
        <v>4265.3099365234375</v>
      </c>
    </row>
    <row r="508" spans="1:11" ht="14.4" customHeight="1" x14ac:dyDescent="0.3">
      <c r="A508" s="831" t="s">
        <v>565</v>
      </c>
      <c r="B508" s="832" t="s">
        <v>566</v>
      </c>
      <c r="C508" s="835" t="s">
        <v>1726</v>
      </c>
      <c r="D508" s="863" t="s">
        <v>1727</v>
      </c>
      <c r="E508" s="835" t="s">
        <v>1983</v>
      </c>
      <c r="F508" s="863" t="s">
        <v>1984</v>
      </c>
      <c r="G508" s="835" t="s">
        <v>2659</v>
      </c>
      <c r="H508" s="835" t="s">
        <v>2660</v>
      </c>
      <c r="I508" s="849">
        <v>1215.4599609375</v>
      </c>
      <c r="J508" s="849">
        <v>2</v>
      </c>
      <c r="K508" s="850">
        <v>2430.919921875</v>
      </c>
    </row>
    <row r="509" spans="1:11" ht="14.4" customHeight="1" x14ac:dyDescent="0.3">
      <c r="A509" s="831" t="s">
        <v>565</v>
      </c>
      <c r="B509" s="832" t="s">
        <v>566</v>
      </c>
      <c r="C509" s="835" t="s">
        <v>1726</v>
      </c>
      <c r="D509" s="863" t="s">
        <v>1727</v>
      </c>
      <c r="E509" s="835" t="s">
        <v>1983</v>
      </c>
      <c r="F509" s="863" t="s">
        <v>1984</v>
      </c>
      <c r="G509" s="835" t="s">
        <v>2661</v>
      </c>
      <c r="H509" s="835" t="s">
        <v>2662</v>
      </c>
      <c r="I509" s="849">
        <v>1215.4599609375</v>
      </c>
      <c r="J509" s="849">
        <v>2</v>
      </c>
      <c r="K509" s="850">
        <v>2430.919921875</v>
      </c>
    </row>
    <row r="510" spans="1:11" ht="14.4" customHeight="1" x14ac:dyDescent="0.3">
      <c r="A510" s="831" t="s">
        <v>565</v>
      </c>
      <c r="B510" s="832" t="s">
        <v>566</v>
      </c>
      <c r="C510" s="835" t="s">
        <v>1726</v>
      </c>
      <c r="D510" s="863" t="s">
        <v>1727</v>
      </c>
      <c r="E510" s="835" t="s">
        <v>1983</v>
      </c>
      <c r="F510" s="863" t="s">
        <v>1984</v>
      </c>
      <c r="G510" s="835" t="s">
        <v>2663</v>
      </c>
      <c r="H510" s="835" t="s">
        <v>2664</v>
      </c>
      <c r="I510" s="849">
        <v>1215.4599609375</v>
      </c>
      <c r="J510" s="849">
        <v>4</v>
      </c>
      <c r="K510" s="850">
        <v>4861.83984375</v>
      </c>
    </row>
    <row r="511" spans="1:11" ht="14.4" customHeight="1" x14ac:dyDescent="0.3">
      <c r="A511" s="831" t="s">
        <v>565</v>
      </c>
      <c r="B511" s="832" t="s">
        <v>566</v>
      </c>
      <c r="C511" s="835" t="s">
        <v>1726</v>
      </c>
      <c r="D511" s="863" t="s">
        <v>1727</v>
      </c>
      <c r="E511" s="835" t="s">
        <v>1983</v>
      </c>
      <c r="F511" s="863" t="s">
        <v>1984</v>
      </c>
      <c r="G511" s="835" t="s">
        <v>2665</v>
      </c>
      <c r="H511" s="835" t="s">
        <v>2666</v>
      </c>
      <c r="I511" s="849">
        <v>1215.4599609375</v>
      </c>
      <c r="J511" s="849">
        <v>1</v>
      </c>
      <c r="K511" s="850">
        <v>1215.4599609375</v>
      </c>
    </row>
    <row r="512" spans="1:11" ht="14.4" customHeight="1" x14ac:dyDescent="0.3">
      <c r="A512" s="831" t="s">
        <v>565</v>
      </c>
      <c r="B512" s="832" t="s">
        <v>566</v>
      </c>
      <c r="C512" s="835" t="s">
        <v>1726</v>
      </c>
      <c r="D512" s="863" t="s">
        <v>1727</v>
      </c>
      <c r="E512" s="835" t="s">
        <v>1983</v>
      </c>
      <c r="F512" s="863" t="s">
        <v>1984</v>
      </c>
      <c r="G512" s="835" t="s">
        <v>2667</v>
      </c>
      <c r="H512" s="835" t="s">
        <v>2668</v>
      </c>
      <c r="I512" s="849">
        <v>1215.4599609375</v>
      </c>
      <c r="J512" s="849">
        <v>6</v>
      </c>
      <c r="K512" s="850">
        <v>7292.75</v>
      </c>
    </row>
    <row r="513" spans="1:11" ht="14.4" customHeight="1" x14ac:dyDescent="0.3">
      <c r="A513" s="831" t="s">
        <v>565</v>
      </c>
      <c r="B513" s="832" t="s">
        <v>566</v>
      </c>
      <c r="C513" s="835" t="s">
        <v>1726</v>
      </c>
      <c r="D513" s="863" t="s">
        <v>1727</v>
      </c>
      <c r="E513" s="835" t="s">
        <v>1983</v>
      </c>
      <c r="F513" s="863" t="s">
        <v>1984</v>
      </c>
      <c r="G513" s="835" t="s">
        <v>2669</v>
      </c>
      <c r="H513" s="835" t="s">
        <v>2670</v>
      </c>
      <c r="I513" s="849">
        <v>1215.4599609375</v>
      </c>
      <c r="J513" s="849">
        <v>1</v>
      </c>
      <c r="K513" s="850">
        <v>1215.4599609375</v>
      </c>
    </row>
    <row r="514" spans="1:11" ht="14.4" customHeight="1" x14ac:dyDescent="0.3">
      <c r="A514" s="831" t="s">
        <v>565</v>
      </c>
      <c r="B514" s="832" t="s">
        <v>566</v>
      </c>
      <c r="C514" s="835" t="s">
        <v>1726</v>
      </c>
      <c r="D514" s="863" t="s">
        <v>1727</v>
      </c>
      <c r="E514" s="835" t="s">
        <v>1983</v>
      </c>
      <c r="F514" s="863" t="s">
        <v>1984</v>
      </c>
      <c r="G514" s="835" t="s">
        <v>2671</v>
      </c>
      <c r="H514" s="835" t="s">
        <v>2672</v>
      </c>
      <c r="I514" s="849">
        <v>1215.4599609375</v>
      </c>
      <c r="J514" s="849">
        <v>2</v>
      </c>
      <c r="K514" s="850">
        <v>2430.919921875</v>
      </c>
    </row>
    <row r="515" spans="1:11" ht="14.4" customHeight="1" x14ac:dyDescent="0.3">
      <c r="A515" s="831" t="s">
        <v>565</v>
      </c>
      <c r="B515" s="832" t="s">
        <v>566</v>
      </c>
      <c r="C515" s="835" t="s">
        <v>1726</v>
      </c>
      <c r="D515" s="863" t="s">
        <v>1727</v>
      </c>
      <c r="E515" s="835" t="s">
        <v>1983</v>
      </c>
      <c r="F515" s="863" t="s">
        <v>1984</v>
      </c>
      <c r="G515" s="835" t="s">
        <v>2673</v>
      </c>
      <c r="H515" s="835" t="s">
        <v>2674</v>
      </c>
      <c r="I515" s="849">
        <v>1415.260009765625</v>
      </c>
      <c r="J515" s="849">
        <v>2</v>
      </c>
      <c r="K515" s="850">
        <v>2830.52001953125</v>
      </c>
    </row>
    <row r="516" spans="1:11" ht="14.4" customHeight="1" x14ac:dyDescent="0.3">
      <c r="A516" s="831" t="s">
        <v>565</v>
      </c>
      <c r="B516" s="832" t="s">
        <v>566</v>
      </c>
      <c r="C516" s="835" t="s">
        <v>1726</v>
      </c>
      <c r="D516" s="863" t="s">
        <v>1727</v>
      </c>
      <c r="E516" s="835" t="s">
        <v>1983</v>
      </c>
      <c r="F516" s="863" t="s">
        <v>1984</v>
      </c>
      <c r="G516" s="835" t="s">
        <v>2675</v>
      </c>
      <c r="H516" s="835" t="s">
        <v>2676</v>
      </c>
      <c r="I516" s="849">
        <v>1415.260009765625</v>
      </c>
      <c r="J516" s="849">
        <v>4</v>
      </c>
      <c r="K516" s="850">
        <v>5661.0400390625</v>
      </c>
    </row>
    <row r="517" spans="1:11" ht="14.4" customHeight="1" x14ac:dyDescent="0.3">
      <c r="A517" s="831" t="s">
        <v>565</v>
      </c>
      <c r="B517" s="832" t="s">
        <v>566</v>
      </c>
      <c r="C517" s="835" t="s">
        <v>1726</v>
      </c>
      <c r="D517" s="863" t="s">
        <v>1727</v>
      </c>
      <c r="E517" s="835" t="s">
        <v>1983</v>
      </c>
      <c r="F517" s="863" t="s">
        <v>1984</v>
      </c>
      <c r="G517" s="835" t="s">
        <v>2677</v>
      </c>
      <c r="H517" s="835" t="s">
        <v>2678</v>
      </c>
      <c r="I517" s="849">
        <v>1415.280029296875</v>
      </c>
      <c r="J517" s="849">
        <v>2</v>
      </c>
      <c r="K517" s="850">
        <v>2830.550048828125</v>
      </c>
    </row>
    <row r="518" spans="1:11" ht="14.4" customHeight="1" x14ac:dyDescent="0.3">
      <c r="A518" s="831" t="s">
        <v>565</v>
      </c>
      <c r="B518" s="832" t="s">
        <v>566</v>
      </c>
      <c r="C518" s="835" t="s">
        <v>1726</v>
      </c>
      <c r="D518" s="863" t="s">
        <v>1727</v>
      </c>
      <c r="E518" s="835" t="s">
        <v>1983</v>
      </c>
      <c r="F518" s="863" t="s">
        <v>1984</v>
      </c>
      <c r="G518" s="835" t="s">
        <v>2679</v>
      </c>
      <c r="H518" s="835" t="s">
        <v>2680</v>
      </c>
      <c r="I518" s="849">
        <v>1415.260009765625</v>
      </c>
      <c r="J518" s="849">
        <v>5</v>
      </c>
      <c r="K518" s="850">
        <v>7076.2998046875</v>
      </c>
    </row>
    <row r="519" spans="1:11" ht="14.4" customHeight="1" x14ac:dyDescent="0.3">
      <c r="A519" s="831" t="s">
        <v>565</v>
      </c>
      <c r="B519" s="832" t="s">
        <v>566</v>
      </c>
      <c r="C519" s="835" t="s">
        <v>1726</v>
      </c>
      <c r="D519" s="863" t="s">
        <v>1727</v>
      </c>
      <c r="E519" s="835" t="s">
        <v>1983</v>
      </c>
      <c r="F519" s="863" t="s">
        <v>1984</v>
      </c>
      <c r="G519" s="835" t="s">
        <v>2681</v>
      </c>
      <c r="H519" s="835" t="s">
        <v>2682</v>
      </c>
      <c r="I519" s="849">
        <v>1415.260009765625</v>
      </c>
      <c r="J519" s="849">
        <v>7</v>
      </c>
      <c r="K519" s="850">
        <v>9906.81982421875</v>
      </c>
    </row>
    <row r="520" spans="1:11" ht="14.4" customHeight="1" x14ac:dyDescent="0.3">
      <c r="A520" s="831" t="s">
        <v>565</v>
      </c>
      <c r="B520" s="832" t="s">
        <v>566</v>
      </c>
      <c r="C520" s="835" t="s">
        <v>1726</v>
      </c>
      <c r="D520" s="863" t="s">
        <v>1727</v>
      </c>
      <c r="E520" s="835" t="s">
        <v>1983</v>
      </c>
      <c r="F520" s="863" t="s">
        <v>1984</v>
      </c>
      <c r="G520" s="835" t="s">
        <v>2683</v>
      </c>
      <c r="H520" s="835" t="s">
        <v>2684</v>
      </c>
      <c r="I520" s="849">
        <v>1520.530029296875</v>
      </c>
      <c r="J520" s="849">
        <v>6</v>
      </c>
      <c r="K520" s="850">
        <v>9123.179931640625</v>
      </c>
    </row>
    <row r="521" spans="1:11" ht="14.4" customHeight="1" x14ac:dyDescent="0.3">
      <c r="A521" s="831" t="s">
        <v>565</v>
      </c>
      <c r="B521" s="832" t="s">
        <v>566</v>
      </c>
      <c r="C521" s="835" t="s">
        <v>1726</v>
      </c>
      <c r="D521" s="863" t="s">
        <v>1727</v>
      </c>
      <c r="E521" s="835" t="s">
        <v>1983</v>
      </c>
      <c r="F521" s="863" t="s">
        <v>1984</v>
      </c>
      <c r="G521" s="835" t="s">
        <v>2685</v>
      </c>
      <c r="H521" s="835" t="s">
        <v>2686</v>
      </c>
      <c r="I521" s="849">
        <v>1520.530029296875</v>
      </c>
      <c r="J521" s="849">
        <v>2</v>
      </c>
      <c r="K521" s="850">
        <v>3041.06005859375</v>
      </c>
    </row>
    <row r="522" spans="1:11" ht="14.4" customHeight="1" x14ac:dyDescent="0.3">
      <c r="A522" s="831" t="s">
        <v>565</v>
      </c>
      <c r="B522" s="832" t="s">
        <v>566</v>
      </c>
      <c r="C522" s="835" t="s">
        <v>1726</v>
      </c>
      <c r="D522" s="863" t="s">
        <v>1727</v>
      </c>
      <c r="E522" s="835" t="s">
        <v>1983</v>
      </c>
      <c r="F522" s="863" t="s">
        <v>1984</v>
      </c>
      <c r="G522" s="835" t="s">
        <v>2687</v>
      </c>
      <c r="H522" s="835" t="s">
        <v>2688</v>
      </c>
      <c r="I522" s="849">
        <v>880.1500244140625</v>
      </c>
      <c r="J522" s="849">
        <v>1</v>
      </c>
      <c r="K522" s="850">
        <v>880.1500244140625</v>
      </c>
    </row>
    <row r="523" spans="1:11" ht="14.4" customHeight="1" x14ac:dyDescent="0.3">
      <c r="A523" s="831" t="s">
        <v>565</v>
      </c>
      <c r="B523" s="832" t="s">
        <v>566</v>
      </c>
      <c r="C523" s="835" t="s">
        <v>1726</v>
      </c>
      <c r="D523" s="863" t="s">
        <v>1727</v>
      </c>
      <c r="E523" s="835" t="s">
        <v>1983</v>
      </c>
      <c r="F523" s="863" t="s">
        <v>1984</v>
      </c>
      <c r="G523" s="835" t="s">
        <v>2689</v>
      </c>
      <c r="H523" s="835" t="s">
        <v>2690</v>
      </c>
      <c r="I523" s="849">
        <v>884.04998779296875</v>
      </c>
      <c r="J523" s="849">
        <v>1</v>
      </c>
      <c r="K523" s="850">
        <v>884.04998779296875</v>
      </c>
    </row>
    <row r="524" spans="1:11" ht="14.4" customHeight="1" x14ac:dyDescent="0.3">
      <c r="A524" s="831" t="s">
        <v>565</v>
      </c>
      <c r="B524" s="832" t="s">
        <v>566</v>
      </c>
      <c r="C524" s="835" t="s">
        <v>1726</v>
      </c>
      <c r="D524" s="863" t="s">
        <v>1727</v>
      </c>
      <c r="E524" s="835" t="s">
        <v>1983</v>
      </c>
      <c r="F524" s="863" t="s">
        <v>1984</v>
      </c>
      <c r="G524" s="835" t="s">
        <v>2691</v>
      </c>
      <c r="H524" s="835" t="s">
        <v>2692</v>
      </c>
      <c r="I524" s="849">
        <v>884.04998779296875</v>
      </c>
      <c r="J524" s="849">
        <v>1</v>
      </c>
      <c r="K524" s="850">
        <v>884.04998779296875</v>
      </c>
    </row>
    <row r="525" spans="1:11" ht="14.4" customHeight="1" x14ac:dyDescent="0.3">
      <c r="A525" s="831" t="s">
        <v>565</v>
      </c>
      <c r="B525" s="832" t="s">
        <v>566</v>
      </c>
      <c r="C525" s="835" t="s">
        <v>1726</v>
      </c>
      <c r="D525" s="863" t="s">
        <v>1727</v>
      </c>
      <c r="E525" s="835" t="s">
        <v>1983</v>
      </c>
      <c r="F525" s="863" t="s">
        <v>1984</v>
      </c>
      <c r="G525" s="835" t="s">
        <v>2693</v>
      </c>
      <c r="H525" s="835" t="s">
        <v>2694</v>
      </c>
      <c r="I525" s="849">
        <v>884.04998779296875</v>
      </c>
      <c r="J525" s="849">
        <v>4</v>
      </c>
      <c r="K525" s="850">
        <v>3536.199951171875</v>
      </c>
    </row>
    <row r="526" spans="1:11" ht="14.4" customHeight="1" x14ac:dyDescent="0.3">
      <c r="A526" s="831" t="s">
        <v>565</v>
      </c>
      <c r="B526" s="832" t="s">
        <v>566</v>
      </c>
      <c r="C526" s="835" t="s">
        <v>1726</v>
      </c>
      <c r="D526" s="863" t="s">
        <v>1727</v>
      </c>
      <c r="E526" s="835" t="s">
        <v>1983</v>
      </c>
      <c r="F526" s="863" t="s">
        <v>1984</v>
      </c>
      <c r="G526" s="835" t="s">
        <v>2695</v>
      </c>
      <c r="H526" s="835" t="s">
        <v>2696</v>
      </c>
      <c r="I526" s="849">
        <v>884.04998779296875</v>
      </c>
      <c r="J526" s="849">
        <v>1</v>
      </c>
      <c r="K526" s="850">
        <v>884.04998779296875</v>
      </c>
    </row>
    <row r="527" spans="1:11" ht="14.4" customHeight="1" x14ac:dyDescent="0.3">
      <c r="A527" s="831" t="s">
        <v>565</v>
      </c>
      <c r="B527" s="832" t="s">
        <v>566</v>
      </c>
      <c r="C527" s="835" t="s">
        <v>1726</v>
      </c>
      <c r="D527" s="863" t="s">
        <v>1727</v>
      </c>
      <c r="E527" s="835" t="s">
        <v>1983</v>
      </c>
      <c r="F527" s="863" t="s">
        <v>1984</v>
      </c>
      <c r="G527" s="835" t="s">
        <v>2697</v>
      </c>
      <c r="H527" s="835" t="s">
        <v>2698</v>
      </c>
      <c r="I527" s="849">
        <v>884.04998779296875</v>
      </c>
      <c r="J527" s="849">
        <v>3</v>
      </c>
      <c r="K527" s="850">
        <v>2652.14990234375</v>
      </c>
    </row>
    <row r="528" spans="1:11" ht="14.4" customHeight="1" x14ac:dyDescent="0.3">
      <c r="A528" s="831" t="s">
        <v>565</v>
      </c>
      <c r="B528" s="832" t="s">
        <v>566</v>
      </c>
      <c r="C528" s="835" t="s">
        <v>1726</v>
      </c>
      <c r="D528" s="863" t="s">
        <v>1727</v>
      </c>
      <c r="E528" s="835" t="s">
        <v>1983</v>
      </c>
      <c r="F528" s="863" t="s">
        <v>1984</v>
      </c>
      <c r="G528" s="835" t="s">
        <v>2699</v>
      </c>
      <c r="H528" s="835" t="s">
        <v>2700</v>
      </c>
      <c r="I528" s="849">
        <v>884.04998779296875</v>
      </c>
      <c r="J528" s="849">
        <v>3</v>
      </c>
      <c r="K528" s="850">
        <v>2652.1499633789062</v>
      </c>
    </row>
    <row r="529" spans="1:11" ht="14.4" customHeight="1" x14ac:dyDescent="0.3">
      <c r="A529" s="831" t="s">
        <v>565</v>
      </c>
      <c r="B529" s="832" t="s">
        <v>566</v>
      </c>
      <c r="C529" s="835" t="s">
        <v>1726</v>
      </c>
      <c r="D529" s="863" t="s">
        <v>1727</v>
      </c>
      <c r="E529" s="835" t="s">
        <v>1983</v>
      </c>
      <c r="F529" s="863" t="s">
        <v>1984</v>
      </c>
      <c r="G529" s="835" t="s">
        <v>2701</v>
      </c>
      <c r="H529" s="835" t="s">
        <v>2702</v>
      </c>
      <c r="I529" s="849">
        <v>939.6199951171875</v>
      </c>
      <c r="J529" s="849">
        <v>1</v>
      </c>
      <c r="K529" s="850">
        <v>939.6199951171875</v>
      </c>
    </row>
    <row r="530" spans="1:11" ht="14.4" customHeight="1" x14ac:dyDescent="0.3">
      <c r="A530" s="831" t="s">
        <v>565</v>
      </c>
      <c r="B530" s="832" t="s">
        <v>566</v>
      </c>
      <c r="C530" s="835" t="s">
        <v>1726</v>
      </c>
      <c r="D530" s="863" t="s">
        <v>1727</v>
      </c>
      <c r="E530" s="835" t="s">
        <v>1983</v>
      </c>
      <c r="F530" s="863" t="s">
        <v>1984</v>
      </c>
      <c r="G530" s="835" t="s">
        <v>2703</v>
      </c>
      <c r="H530" s="835" t="s">
        <v>2704</v>
      </c>
      <c r="I530" s="849">
        <v>939.6199951171875</v>
      </c>
      <c r="J530" s="849">
        <v>1</v>
      </c>
      <c r="K530" s="850">
        <v>939.6199951171875</v>
      </c>
    </row>
    <row r="531" spans="1:11" ht="14.4" customHeight="1" x14ac:dyDescent="0.3">
      <c r="A531" s="831" t="s">
        <v>565</v>
      </c>
      <c r="B531" s="832" t="s">
        <v>566</v>
      </c>
      <c r="C531" s="835" t="s">
        <v>1726</v>
      </c>
      <c r="D531" s="863" t="s">
        <v>1727</v>
      </c>
      <c r="E531" s="835" t="s">
        <v>1983</v>
      </c>
      <c r="F531" s="863" t="s">
        <v>1984</v>
      </c>
      <c r="G531" s="835" t="s">
        <v>2705</v>
      </c>
      <c r="H531" s="835" t="s">
        <v>2706</v>
      </c>
      <c r="I531" s="849">
        <v>939.6199951171875</v>
      </c>
      <c r="J531" s="849">
        <v>2</v>
      </c>
      <c r="K531" s="850">
        <v>1879.239990234375</v>
      </c>
    </row>
    <row r="532" spans="1:11" ht="14.4" customHeight="1" x14ac:dyDescent="0.3">
      <c r="A532" s="831" t="s">
        <v>565</v>
      </c>
      <c r="B532" s="832" t="s">
        <v>566</v>
      </c>
      <c r="C532" s="835" t="s">
        <v>1726</v>
      </c>
      <c r="D532" s="863" t="s">
        <v>1727</v>
      </c>
      <c r="E532" s="835" t="s">
        <v>1983</v>
      </c>
      <c r="F532" s="863" t="s">
        <v>1984</v>
      </c>
      <c r="G532" s="835" t="s">
        <v>2707</v>
      </c>
      <c r="H532" s="835" t="s">
        <v>2708</v>
      </c>
      <c r="I532" s="849">
        <v>1008.8099975585937</v>
      </c>
      <c r="J532" s="849">
        <v>1</v>
      </c>
      <c r="K532" s="850">
        <v>1008.8099975585937</v>
      </c>
    </row>
    <row r="533" spans="1:11" ht="14.4" customHeight="1" x14ac:dyDescent="0.3">
      <c r="A533" s="831" t="s">
        <v>565</v>
      </c>
      <c r="B533" s="832" t="s">
        <v>566</v>
      </c>
      <c r="C533" s="835" t="s">
        <v>1726</v>
      </c>
      <c r="D533" s="863" t="s">
        <v>1727</v>
      </c>
      <c r="E533" s="835" t="s">
        <v>1983</v>
      </c>
      <c r="F533" s="863" t="s">
        <v>1984</v>
      </c>
      <c r="G533" s="835" t="s">
        <v>2709</v>
      </c>
      <c r="H533" s="835" t="s">
        <v>2710</v>
      </c>
      <c r="I533" s="849">
        <v>1008.8099975585937</v>
      </c>
      <c r="J533" s="849">
        <v>1</v>
      </c>
      <c r="K533" s="850">
        <v>1008.8099975585937</v>
      </c>
    </row>
    <row r="534" spans="1:11" ht="14.4" customHeight="1" x14ac:dyDescent="0.3">
      <c r="A534" s="831" t="s">
        <v>565</v>
      </c>
      <c r="B534" s="832" t="s">
        <v>566</v>
      </c>
      <c r="C534" s="835" t="s">
        <v>1726</v>
      </c>
      <c r="D534" s="863" t="s">
        <v>1727</v>
      </c>
      <c r="E534" s="835" t="s">
        <v>1983</v>
      </c>
      <c r="F534" s="863" t="s">
        <v>1984</v>
      </c>
      <c r="G534" s="835" t="s">
        <v>2711</v>
      </c>
      <c r="H534" s="835" t="s">
        <v>2712</v>
      </c>
      <c r="I534" s="849">
        <v>1008.8200073242187</v>
      </c>
      <c r="J534" s="849">
        <v>2</v>
      </c>
      <c r="K534" s="850">
        <v>2017.6400146484375</v>
      </c>
    </row>
    <row r="535" spans="1:11" ht="14.4" customHeight="1" x14ac:dyDescent="0.3">
      <c r="A535" s="831" t="s">
        <v>565</v>
      </c>
      <c r="B535" s="832" t="s">
        <v>566</v>
      </c>
      <c r="C535" s="835" t="s">
        <v>1726</v>
      </c>
      <c r="D535" s="863" t="s">
        <v>1727</v>
      </c>
      <c r="E535" s="835" t="s">
        <v>1983</v>
      </c>
      <c r="F535" s="863" t="s">
        <v>1984</v>
      </c>
      <c r="G535" s="835" t="s">
        <v>2713</v>
      </c>
      <c r="H535" s="835" t="s">
        <v>2714</v>
      </c>
      <c r="I535" s="849">
        <v>1008.8166707356771</v>
      </c>
      <c r="J535" s="849">
        <v>6</v>
      </c>
      <c r="K535" s="850">
        <v>6052.9400634765625</v>
      </c>
    </row>
    <row r="536" spans="1:11" ht="14.4" customHeight="1" x14ac:dyDescent="0.3">
      <c r="A536" s="831" t="s">
        <v>565</v>
      </c>
      <c r="B536" s="832" t="s">
        <v>566</v>
      </c>
      <c r="C536" s="835" t="s">
        <v>1726</v>
      </c>
      <c r="D536" s="863" t="s">
        <v>1727</v>
      </c>
      <c r="E536" s="835" t="s">
        <v>1983</v>
      </c>
      <c r="F536" s="863" t="s">
        <v>1984</v>
      </c>
      <c r="G536" s="835" t="s">
        <v>2715</v>
      </c>
      <c r="H536" s="835" t="s">
        <v>2716</v>
      </c>
      <c r="I536" s="849">
        <v>1066.3299560546875</v>
      </c>
      <c r="J536" s="849">
        <v>2</v>
      </c>
      <c r="K536" s="850">
        <v>2132.64990234375</v>
      </c>
    </row>
    <row r="537" spans="1:11" ht="14.4" customHeight="1" x14ac:dyDescent="0.3">
      <c r="A537" s="831" t="s">
        <v>565</v>
      </c>
      <c r="B537" s="832" t="s">
        <v>566</v>
      </c>
      <c r="C537" s="835" t="s">
        <v>1726</v>
      </c>
      <c r="D537" s="863" t="s">
        <v>1727</v>
      </c>
      <c r="E537" s="835" t="s">
        <v>1983</v>
      </c>
      <c r="F537" s="863" t="s">
        <v>1984</v>
      </c>
      <c r="G537" s="835" t="s">
        <v>2717</v>
      </c>
      <c r="H537" s="835" t="s">
        <v>2718</v>
      </c>
      <c r="I537" s="849">
        <v>1066.3249816894531</v>
      </c>
      <c r="J537" s="849">
        <v>4</v>
      </c>
      <c r="K537" s="850">
        <v>4265.2999267578125</v>
      </c>
    </row>
    <row r="538" spans="1:11" ht="14.4" customHeight="1" x14ac:dyDescent="0.3">
      <c r="A538" s="831" t="s">
        <v>565</v>
      </c>
      <c r="B538" s="832" t="s">
        <v>566</v>
      </c>
      <c r="C538" s="835" t="s">
        <v>1726</v>
      </c>
      <c r="D538" s="863" t="s">
        <v>1727</v>
      </c>
      <c r="E538" s="835" t="s">
        <v>1983</v>
      </c>
      <c r="F538" s="863" t="s">
        <v>1984</v>
      </c>
      <c r="G538" s="835" t="s">
        <v>2719</v>
      </c>
      <c r="H538" s="835" t="s">
        <v>2720</v>
      </c>
      <c r="I538" s="849">
        <v>1066.3299560546875</v>
      </c>
      <c r="J538" s="849">
        <v>1</v>
      </c>
      <c r="K538" s="850">
        <v>1066.3299560546875</v>
      </c>
    </row>
    <row r="539" spans="1:11" ht="14.4" customHeight="1" x14ac:dyDescent="0.3">
      <c r="A539" s="831" t="s">
        <v>565</v>
      </c>
      <c r="B539" s="832" t="s">
        <v>566</v>
      </c>
      <c r="C539" s="835" t="s">
        <v>1726</v>
      </c>
      <c r="D539" s="863" t="s">
        <v>1727</v>
      </c>
      <c r="E539" s="835" t="s">
        <v>1983</v>
      </c>
      <c r="F539" s="863" t="s">
        <v>1984</v>
      </c>
      <c r="G539" s="835" t="s">
        <v>2721</v>
      </c>
      <c r="H539" s="835" t="s">
        <v>2722</v>
      </c>
      <c r="I539" s="849">
        <v>1066.3349609375</v>
      </c>
      <c r="J539" s="849">
        <v>5</v>
      </c>
      <c r="K539" s="850">
        <v>5331.6697998046875</v>
      </c>
    </row>
    <row r="540" spans="1:11" ht="14.4" customHeight="1" x14ac:dyDescent="0.3">
      <c r="A540" s="831" t="s">
        <v>565</v>
      </c>
      <c r="B540" s="832" t="s">
        <v>566</v>
      </c>
      <c r="C540" s="835" t="s">
        <v>1726</v>
      </c>
      <c r="D540" s="863" t="s">
        <v>1727</v>
      </c>
      <c r="E540" s="835" t="s">
        <v>1983</v>
      </c>
      <c r="F540" s="863" t="s">
        <v>1984</v>
      </c>
      <c r="G540" s="835" t="s">
        <v>2723</v>
      </c>
      <c r="H540" s="835" t="s">
        <v>2724</v>
      </c>
      <c r="I540" s="849">
        <v>1176.4599609375</v>
      </c>
      <c r="J540" s="849">
        <v>2</v>
      </c>
      <c r="K540" s="850">
        <v>2352.919921875</v>
      </c>
    </row>
    <row r="541" spans="1:11" ht="14.4" customHeight="1" x14ac:dyDescent="0.3">
      <c r="A541" s="831" t="s">
        <v>565</v>
      </c>
      <c r="B541" s="832" t="s">
        <v>566</v>
      </c>
      <c r="C541" s="835" t="s">
        <v>1726</v>
      </c>
      <c r="D541" s="863" t="s">
        <v>1727</v>
      </c>
      <c r="E541" s="835" t="s">
        <v>1983</v>
      </c>
      <c r="F541" s="863" t="s">
        <v>1984</v>
      </c>
      <c r="G541" s="835" t="s">
        <v>2725</v>
      </c>
      <c r="H541" s="835" t="s">
        <v>2726</v>
      </c>
      <c r="I541" s="849">
        <v>1176.47998046875</v>
      </c>
      <c r="J541" s="849">
        <v>2</v>
      </c>
      <c r="K541" s="850">
        <v>2352.9599609375</v>
      </c>
    </row>
    <row r="542" spans="1:11" ht="14.4" customHeight="1" x14ac:dyDescent="0.3">
      <c r="A542" s="831" t="s">
        <v>565</v>
      </c>
      <c r="B542" s="832" t="s">
        <v>566</v>
      </c>
      <c r="C542" s="835" t="s">
        <v>1726</v>
      </c>
      <c r="D542" s="863" t="s">
        <v>1727</v>
      </c>
      <c r="E542" s="835" t="s">
        <v>1983</v>
      </c>
      <c r="F542" s="863" t="s">
        <v>1984</v>
      </c>
      <c r="G542" s="835" t="s">
        <v>2727</v>
      </c>
      <c r="H542" s="835" t="s">
        <v>2728</v>
      </c>
      <c r="I542" s="849">
        <v>1106.300048828125</v>
      </c>
      <c r="J542" s="849">
        <v>1</v>
      </c>
      <c r="K542" s="850">
        <v>1106.300048828125</v>
      </c>
    </row>
    <row r="543" spans="1:11" ht="14.4" customHeight="1" x14ac:dyDescent="0.3">
      <c r="A543" s="831" t="s">
        <v>565</v>
      </c>
      <c r="B543" s="832" t="s">
        <v>566</v>
      </c>
      <c r="C543" s="835" t="s">
        <v>1726</v>
      </c>
      <c r="D543" s="863" t="s">
        <v>1727</v>
      </c>
      <c r="E543" s="835" t="s">
        <v>1983</v>
      </c>
      <c r="F543" s="863" t="s">
        <v>1984</v>
      </c>
      <c r="G543" s="835" t="s">
        <v>2729</v>
      </c>
      <c r="H543" s="835" t="s">
        <v>2730</v>
      </c>
      <c r="I543" s="849">
        <v>1135.050048828125</v>
      </c>
      <c r="J543" s="849">
        <v>7</v>
      </c>
      <c r="K543" s="850">
        <v>7945.35009765625</v>
      </c>
    </row>
    <row r="544" spans="1:11" ht="14.4" customHeight="1" x14ac:dyDescent="0.3">
      <c r="A544" s="831" t="s">
        <v>565</v>
      </c>
      <c r="B544" s="832" t="s">
        <v>566</v>
      </c>
      <c r="C544" s="835" t="s">
        <v>1726</v>
      </c>
      <c r="D544" s="863" t="s">
        <v>1727</v>
      </c>
      <c r="E544" s="835" t="s">
        <v>1983</v>
      </c>
      <c r="F544" s="863" t="s">
        <v>1984</v>
      </c>
      <c r="G544" s="835" t="s">
        <v>2731</v>
      </c>
      <c r="H544" s="835" t="s">
        <v>2732</v>
      </c>
      <c r="I544" s="849">
        <v>1135.050048828125</v>
      </c>
      <c r="J544" s="849">
        <v>5</v>
      </c>
      <c r="K544" s="850">
        <v>5675.250244140625</v>
      </c>
    </row>
    <row r="545" spans="1:11" ht="14.4" customHeight="1" x14ac:dyDescent="0.3">
      <c r="A545" s="831" t="s">
        <v>565</v>
      </c>
      <c r="B545" s="832" t="s">
        <v>566</v>
      </c>
      <c r="C545" s="835" t="s">
        <v>1726</v>
      </c>
      <c r="D545" s="863" t="s">
        <v>1727</v>
      </c>
      <c r="E545" s="835" t="s">
        <v>1983</v>
      </c>
      <c r="F545" s="863" t="s">
        <v>1984</v>
      </c>
      <c r="G545" s="835" t="s">
        <v>2733</v>
      </c>
      <c r="H545" s="835" t="s">
        <v>2734</v>
      </c>
      <c r="I545" s="849">
        <v>1135.050048828125</v>
      </c>
      <c r="J545" s="849">
        <v>6</v>
      </c>
      <c r="K545" s="850">
        <v>6810.30029296875</v>
      </c>
    </row>
    <row r="546" spans="1:11" ht="14.4" customHeight="1" x14ac:dyDescent="0.3">
      <c r="A546" s="831" t="s">
        <v>565</v>
      </c>
      <c r="B546" s="832" t="s">
        <v>566</v>
      </c>
      <c r="C546" s="835" t="s">
        <v>1726</v>
      </c>
      <c r="D546" s="863" t="s">
        <v>1727</v>
      </c>
      <c r="E546" s="835" t="s">
        <v>1983</v>
      </c>
      <c r="F546" s="863" t="s">
        <v>1984</v>
      </c>
      <c r="G546" s="835" t="s">
        <v>2735</v>
      </c>
      <c r="H546" s="835" t="s">
        <v>2736</v>
      </c>
      <c r="I546" s="849">
        <v>1169.550048828125</v>
      </c>
      <c r="J546" s="849">
        <v>5</v>
      </c>
      <c r="K546" s="850">
        <v>5847.750244140625</v>
      </c>
    </row>
    <row r="547" spans="1:11" ht="14.4" customHeight="1" x14ac:dyDescent="0.3">
      <c r="A547" s="831" t="s">
        <v>565</v>
      </c>
      <c r="B547" s="832" t="s">
        <v>566</v>
      </c>
      <c r="C547" s="835" t="s">
        <v>1726</v>
      </c>
      <c r="D547" s="863" t="s">
        <v>1727</v>
      </c>
      <c r="E547" s="835" t="s">
        <v>1983</v>
      </c>
      <c r="F547" s="863" t="s">
        <v>1984</v>
      </c>
      <c r="G547" s="835" t="s">
        <v>2737</v>
      </c>
      <c r="H547" s="835" t="s">
        <v>2738</v>
      </c>
      <c r="I547" s="849">
        <v>1169.550048828125</v>
      </c>
      <c r="J547" s="849">
        <v>9</v>
      </c>
      <c r="K547" s="850">
        <v>10525.949951171875</v>
      </c>
    </row>
    <row r="548" spans="1:11" ht="14.4" customHeight="1" x14ac:dyDescent="0.3">
      <c r="A548" s="831" t="s">
        <v>565</v>
      </c>
      <c r="B548" s="832" t="s">
        <v>566</v>
      </c>
      <c r="C548" s="835" t="s">
        <v>1726</v>
      </c>
      <c r="D548" s="863" t="s">
        <v>1727</v>
      </c>
      <c r="E548" s="835" t="s">
        <v>1983</v>
      </c>
      <c r="F548" s="863" t="s">
        <v>1984</v>
      </c>
      <c r="G548" s="835" t="s">
        <v>2739</v>
      </c>
      <c r="H548" s="835" t="s">
        <v>2740</v>
      </c>
      <c r="I548" s="849">
        <v>1169.550048828125</v>
      </c>
      <c r="J548" s="849">
        <v>5</v>
      </c>
      <c r="K548" s="850">
        <v>5847.750244140625</v>
      </c>
    </row>
    <row r="549" spans="1:11" ht="14.4" customHeight="1" x14ac:dyDescent="0.3">
      <c r="A549" s="831" t="s">
        <v>565</v>
      </c>
      <c r="B549" s="832" t="s">
        <v>566</v>
      </c>
      <c r="C549" s="835" t="s">
        <v>1726</v>
      </c>
      <c r="D549" s="863" t="s">
        <v>1727</v>
      </c>
      <c r="E549" s="835" t="s">
        <v>1983</v>
      </c>
      <c r="F549" s="863" t="s">
        <v>1984</v>
      </c>
      <c r="G549" s="835" t="s">
        <v>2741</v>
      </c>
      <c r="H549" s="835" t="s">
        <v>2742</v>
      </c>
      <c r="I549" s="849">
        <v>1199.449951171875</v>
      </c>
      <c r="J549" s="849">
        <v>1</v>
      </c>
      <c r="K549" s="850">
        <v>1199.449951171875</v>
      </c>
    </row>
    <row r="550" spans="1:11" ht="14.4" customHeight="1" x14ac:dyDescent="0.3">
      <c r="A550" s="831" t="s">
        <v>565</v>
      </c>
      <c r="B550" s="832" t="s">
        <v>566</v>
      </c>
      <c r="C550" s="835" t="s">
        <v>1726</v>
      </c>
      <c r="D550" s="863" t="s">
        <v>1727</v>
      </c>
      <c r="E550" s="835" t="s">
        <v>1983</v>
      </c>
      <c r="F550" s="863" t="s">
        <v>1984</v>
      </c>
      <c r="G550" s="835" t="s">
        <v>2743</v>
      </c>
      <c r="H550" s="835" t="s">
        <v>2744</v>
      </c>
      <c r="I550" s="849">
        <v>527.8499755859375</v>
      </c>
      <c r="J550" s="849">
        <v>3</v>
      </c>
      <c r="K550" s="850">
        <v>1583.550048828125</v>
      </c>
    </row>
    <row r="551" spans="1:11" ht="14.4" customHeight="1" x14ac:dyDescent="0.3">
      <c r="A551" s="831" t="s">
        <v>565</v>
      </c>
      <c r="B551" s="832" t="s">
        <v>566</v>
      </c>
      <c r="C551" s="835" t="s">
        <v>1726</v>
      </c>
      <c r="D551" s="863" t="s">
        <v>1727</v>
      </c>
      <c r="E551" s="835" t="s">
        <v>1983</v>
      </c>
      <c r="F551" s="863" t="s">
        <v>1984</v>
      </c>
      <c r="G551" s="835" t="s">
        <v>2745</v>
      </c>
      <c r="H551" s="835" t="s">
        <v>2746</v>
      </c>
      <c r="I551" s="849">
        <v>527.8499755859375</v>
      </c>
      <c r="J551" s="849">
        <v>3</v>
      </c>
      <c r="K551" s="850">
        <v>1583.5499267578125</v>
      </c>
    </row>
    <row r="552" spans="1:11" ht="14.4" customHeight="1" x14ac:dyDescent="0.3">
      <c r="A552" s="831" t="s">
        <v>565</v>
      </c>
      <c r="B552" s="832" t="s">
        <v>566</v>
      </c>
      <c r="C552" s="835" t="s">
        <v>1726</v>
      </c>
      <c r="D552" s="863" t="s">
        <v>1727</v>
      </c>
      <c r="E552" s="835" t="s">
        <v>1983</v>
      </c>
      <c r="F552" s="863" t="s">
        <v>1984</v>
      </c>
      <c r="G552" s="835" t="s">
        <v>2747</v>
      </c>
      <c r="H552" s="835" t="s">
        <v>2748</v>
      </c>
      <c r="I552" s="849">
        <v>990.1500244140625</v>
      </c>
      <c r="J552" s="849">
        <v>3</v>
      </c>
      <c r="K552" s="850">
        <v>2970.4500732421875</v>
      </c>
    </row>
    <row r="553" spans="1:11" ht="14.4" customHeight="1" x14ac:dyDescent="0.3">
      <c r="A553" s="831" t="s">
        <v>565</v>
      </c>
      <c r="B553" s="832" t="s">
        <v>566</v>
      </c>
      <c r="C553" s="835" t="s">
        <v>1726</v>
      </c>
      <c r="D553" s="863" t="s">
        <v>1727</v>
      </c>
      <c r="E553" s="835" t="s">
        <v>1983</v>
      </c>
      <c r="F553" s="863" t="s">
        <v>1984</v>
      </c>
      <c r="G553" s="835" t="s">
        <v>2749</v>
      </c>
      <c r="H553" s="835" t="s">
        <v>2750</v>
      </c>
      <c r="I553" s="849">
        <v>744.510009765625</v>
      </c>
      <c r="J553" s="849">
        <v>2</v>
      </c>
      <c r="K553" s="850">
        <v>1489.02001953125</v>
      </c>
    </row>
    <row r="554" spans="1:11" ht="14.4" customHeight="1" x14ac:dyDescent="0.3">
      <c r="A554" s="831" t="s">
        <v>565</v>
      </c>
      <c r="B554" s="832" t="s">
        <v>566</v>
      </c>
      <c r="C554" s="835" t="s">
        <v>1726</v>
      </c>
      <c r="D554" s="863" t="s">
        <v>1727</v>
      </c>
      <c r="E554" s="835" t="s">
        <v>1983</v>
      </c>
      <c r="F554" s="863" t="s">
        <v>1984</v>
      </c>
      <c r="G554" s="835" t="s">
        <v>2751</v>
      </c>
      <c r="H554" s="835" t="s">
        <v>2752</v>
      </c>
      <c r="I554" s="849">
        <v>744.510009765625</v>
      </c>
      <c r="J554" s="849">
        <v>1</v>
      </c>
      <c r="K554" s="850">
        <v>744.510009765625</v>
      </c>
    </row>
    <row r="555" spans="1:11" ht="14.4" customHeight="1" x14ac:dyDescent="0.3">
      <c r="A555" s="831" t="s">
        <v>565</v>
      </c>
      <c r="B555" s="832" t="s">
        <v>566</v>
      </c>
      <c r="C555" s="835" t="s">
        <v>1726</v>
      </c>
      <c r="D555" s="863" t="s">
        <v>1727</v>
      </c>
      <c r="E555" s="835" t="s">
        <v>2753</v>
      </c>
      <c r="F555" s="863" t="s">
        <v>2754</v>
      </c>
      <c r="G555" s="835" t="s">
        <v>2755</v>
      </c>
      <c r="H555" s="835" t="s">
        <v>2756</v>
      </c>
      <c r="I555" s="849">
        <v>4142.47021484375</v>
      </c>
      <c r="J555" s="849">
        <v>1</v>
      </c>
      <c r="K555" s="850">
        <v>4142.47021484375</v>
      </c>
    </row>
    <row r="556" spans="1:11" ht="14.4" customHeight="1" x14ac:dyDescent="0.3">
      <c r="A556" s="831" t="s">
        <v>565</v>
      </c>
      <c r="B556" s="832" t="s">
        <v>566</v>
      </c>
      <c r="C556" s="835" t="s">
        <v>1726</v>
      </c>
      <c r="D556" s="863" t="s">
        <v>1727</v>
      </c>
      <c r="E556" s="835" t="s">
        <v>2753</v>
      </c>
      <c r="F556" s="863" t="s">
        <v>2754</v>
      </c>
      <c r="G556" s="835" t="s">
        <v>2757</v>
      </c>
      <c r="H556" s="835" t="s">
        <v>2758</v>
      </c>
      <c r="I556" s="849">
        <v>11235.859765625</v>
      </c>
      <c r="J556" s="849">
        <v>5</v>
      </c>
      <c r="K556" s="850">
        <v>56179.298828125</v>
      </c>
    </row>
    <row r="557" spans="1:11" ht="14.4" customHeight="1" x14ac:dyDescent="0.3">
      <c r="A557" s="831" t="s">
        <v>565</v>
      </c>
      <c r="B557" s="832" t="s">
        <v>566</v>
      </c>
      <c r="C557" s="835" t="s">
        <v>1726</v>
      </c>
      <c r="D557" s="863" t="s">
        <v>1727</v>
      </c>
      <c r="E557" s="835" t="s">
        <v>2753</v>
      </c>
      <c r="F557" s="863" t="s">
        <v>2754</v>
      </c>
      <c r="G557" s="835" t="s">
        <v>2759</v>
      </c>
      <c r="H557" s="835" t="s">
        <v>2760</v>
      </c>
      <c r="I557" s="849">
        <v>4480</v>
      </c>
      <c r="J557" s="849">
        <v>1</v>
      </c>
      <c r="K557" s="850">
        <v>4480</v>
      </c>
    </row>
    <row r="558" spans="1:11" ht="14.4" customHeight="1" x14ac:dyDescent="0.3">
      <c r="A558" s="831" t="s">
        <v>565</v>
      </c>
      <c r="B558" s="832" t="s">
        <v>566</v>
      </c>
      <c r="C558" s="835" t="s">
        <v>1726</v>
      </c>
      <c r="D558" s="863" t="s">
        <v>1727</v>
      </c>
      <c r="E558" s="835" t="s">
        <v>2753</v>
      </c>
      <c r="F558" s="863" t="s">
        <v>2754</v>
      </c>
      <c r="G558" s="835" t="s">
        <v>2761</v>
      </c>
      <c r="H558" s="835" t="s">
        <v>2762</v>
      </c>
      <c r="I558" s="849">
        <v>3450</v>
      </c>
      <c r="J558" s="849">
        <v>2</v>
      </c>
      <c r="K558" s="850">
        <v>6900</v>
      </c>
    </row>
    <row r="559" spans="1:11" ht="14.4" customHeight="1" x14ac:dyDescent="0.3">
      <c r="A559" s="831" t="s">
        <v>565</v>
      </c>
      <c r="B559" s="832" t="s">
        <v>566</v>
      </c>
      <c r="C559" s="835" t="s">
        <v>1726</v>
      </c>
      <c r="D559" s="863" t="s">
        <v>1727</v>
      </c>
      <c r="E559" s="835" t="s">
        <v>2753</v>
      </c>
      <c r="F559" s="863" t="s">
        <v>2754</v>
      </c>
      <c r="G559" s="835" t="s">
        <v>2763</v>
      </c>
      <c r="H559" s="835" t="s">
        <v>2764</v>
      </c>
      <c r="I559" s="849">
        <v>3450</v>
      </c>
      <c r="J559" s="849">
        <v>2</v>
      </c>
      <c r="K559" s="850">
        <v>6900</v>
      </c>
    </row>
    <row r="560" spans="1:11" ht="14.4" customHeight="1" x14ac:dyDescent="0.3">
      <c r="A560" s="831" t="s">
        <v>565</v>
      </c>
      <c r="B560" s="832" t="s">
        <v>566</v>
      </c>
      <c r="C560" s="835" t="s">
        <v>1726</v>
      </c>
      <c r="D560" s="863" t="s">
        <v>1727</v>
      </c>
      <c r="E560" s="835" t="s">
        <v>2753</v>
      </c>
      <c r="F560" s="863" t="s">
        <v>2754</v>
      </c>
      <c r="G560" s="835" t="s">
        <v>2765</v>
      </c>
      <c r="H560" s="835" t="s">
        <v>2766</v>
      </c>
      <c r="I560" s="849">
        <v>4600</v>
      </c>
      <c r="J560" s="849">
        <v>1</v>
      </c>
      <c r="K560" s="850">
        <v>4600</v>
      </c>
    </row>
    <row r="561" spans="1:11" ht="14.4" customHeight="1" x14ac:dyDescent="0.3">
      <c r="A561" s="831" t="s">
        <v>565</v>
      </c>
      <c r="B561" s="832" t="s">
        <v>566</v>
      </c>
      <c r="C561" s="835" t="s">
        <v>1726</v>
      </c>
      <c r="D561" s="863" t="s">
        <v>1727</v>
      </c>
      <c r="E561" s="835" t="s">
        <v>2753</v>
      </c>
      <c r="F561" s="863" t="s">
        <v>2754</v>
      </c>
      <c r="G561" s="835" t="s">
        <v>2767</v>
      </c>
      <c r="H561" s="835" t="s">
        <v>2768</v>
      </c>
      <c r="I561" s="849">
        <v>4949.60009765625</v>
      </c>
      <c r="J561" s="849">
        <v>1</v>
      </c>
      <c r="K561" s="850">
        <v>4949.60009765625</v>
      </c>
    </row>
    <row r="562" spans="1:11" ht="14.4" customHeight="1" x14ac:dyDescent="0.3">
      <c r="A562" s="831" t="s">
        <v>565</v>
      </c>
      <c r="B562" s="832" t="s">
        <v>566</v>
      </c>
      <c r="C562" s="835" t="s">
        <v>1726</v>
      </c>
      <c r="D562" s="863" t="s">
        <v>1727</v>
      </c>
      <c r="E562" s="835" t="s">
        <v>2753</v>
      </c>
      <c r="F562" s="863" t="s">
        <v>2754</v>
      </c>
      <c r="G562" s="835" t="s">
        <v>2769</v>
      </c>
      <c r="H562" s="835" t="s">
        <v>2770</v>
      </c>
      <c r="I562" s="849">
        <v>3820.300048828125</v>
      </c>
      <c r="J562" s="849">
        <v>3</v>
      </c>
      <c r="K562" s="850">
        <v>11460.900146484375</v>
      </c>
    </row>
    <row r="563" spans="1:11" ht="14.4" customHeight="1" x14ac:dyDescent="0.3">
      <c r="A563" s="831" t="s">
        <v>565</v>
      </c>
      <c r="B563" s="832" t="s">
        <v>566</v>
      </c>
      <c r="C563" s="835" t="s">
        <v>1726</v>
      </c>
      <c r="D563" s="863" t="s">
        <v>1727</v>
      </c>
      <c r="E563" s="835" t="s">
        <v>1779</v>
      </c>
      <c r="F563" s="863" t="s">
        <v>1780</v>
      </c>
      <c r="G563" s="835" t="s">
        <v>2771</v>
      </c>
      <c r="H563" s="835" t="s">
        <v>2772</v>
      </c>
      <c r="I563" s="849">
        <v>1719.25</v>
      </c>
      <c r="J563" s="849">
        <v>2</v>
      </c>
      <c r="K563" s="850">
        <v>3438.5</v>
      </c>
    </row>
    <row r="564" spans="1:11" ht="14.4" customHeight="1" x14ac:dyDescent="0.3">
      <c r="A564" s="831" t="s">
        <v>565</v>
      </c>
      <c r="B564" s="832" t="s">
        <v>566</v>
      </c>
      <c r="C564" s="835" t="s">
        <v>1726</v>
      </c>
      <c r="D564" s="863" t="s">
        <v>1727</v>
      </c>
      <c r="E564" s="835" t="s">
        <v>1779</v>
      </c>
      <c r="F564" s="863" t="s">
        <v>1780</v>
      </c>
      <c r="G564" s="835" t="s">
        <v>2773</v>
      </c>
      <c r="H564" s="835" t="s">
        <v>2774</v>
      </c>
      <c r="I564" s="849">
        <v>4445.89990234375</v>
      </c>
      <c r="J564" s="849">
        <v>2</v>
      </c>
      <c r="K564" s="850">
        <v>8891.7998046875</v>
      </c>
    </row>
    <row r="565" spans="1:11" ht="14.4" customHeight="1" x14ac:dyDescent="0.3">
      <c r="A565" s="831" t="s">
        <v>565</v>
      </c>
      <c r="B565" s="832" t="s">
        <v>566</v>
      </c>
      <c r="C565" s="835" t="s">
        <v>1726</v>
      </c>
      <c r="D565" s="863" t="s">
        <v>1727</v>
      </c>
      <c r="E565" s="835" t="s">
        <v>1779</v>
      </c>
      <c r="F565" s="863" t="s">
        <v>1780</v>
      </c>
      <c r="G565" s="835" t="s">
        <v>2775</v>
      </c>
      <c r="H565" s="835" t="s">
        <v>2776</v>
      </c>
      <c r="I565" s="849">
        <v>165.16999816894531</v>
      </c>
      <c r="J565" s="849">
        <v>1</v>
      </c>
      <c r="K565" s="850">
        <v>165.16999816894531</v>
      </c>
    </row>
    <row r="566" spans="1:11" ht="14.4" customHeight="1" x14ac:dyDescent="0.3">
      <c r="A566" s="831" t="s">
        <v>565</v>
      </c>
      <c r="B566" s="832" t="s">
        <v>566</v>
      </c>
      <c r="C566" s="835" t="s">
        <v>1726</v>
      </c>
      <c r="D566" s="863" t="s">
        <v>1727</v>
      </c>
      <c r="E566" s="835" t="s">
        <v>1779</v>
      </c>
      <c r="F566" s="863" t="s">
        <v>1780</v>
      </c>
      <c r="G566" s="835" t="s">
        <v>2777</v>
      </c>
      <c r="H566" s="835" t="s">
        <v>2778</v>
      </c>
      <c r="I566" s="849">
        <v>344.44000244140625</v>
      </c>
      <c r="J566" s="849">
        <v>10</v>
      </c>
      <c r="K566" s="850">
        <v>3444.389892578125</v>
      </c>
    </row>
    <row r="567" spans="1:11" ht="14.4" customHeight="1" x14ac:dyDescent="0.3">
      <c r="A567" s="831" t="s">
        <v>565</v>
      </c>
      <c r="B567" s="832" t="s">
        <v>566</v>
      </c>
      <c r="C567" s="835" t="s">
        <v>1726</v>
      </c>
      <c r="D567" s="863" t="s">
        <v>1727</v>
      </c>
      <c r="E567" s="835" t="s">
        <v>1779</v>
      </c>
      <c r="F567" s="863" t="s">
        <v>1780</v>
      </c>
      <c r="G567" s="835" t="s">
        <v>2779</v>
      </c>
      <c r="H567" s="835" t="s">
        <v>2780</v>
      </c>
      <c r="I567" s="849">
        <v>4840</v>
      </c>
      <c r="J567" s="849">
        <v>1</v>
      </c>
      <c r="K567" s="850">
        <v>4840</v>
      </c>
    </row>
    <row r="568" spans="1:11" ht="14.4" customHeight="1" x14ac:dyDescent="0.3">
      <c r="A568" s="831" t="s">
        <v>565</v>
      </c>
      <c r="B568" s="832" t="s">
        <v>566</v>
      </c>
      <c r="C568" s="835" t="s">
        <v>1726</v>
      </c>
      <c r="D568" s="863" t="s">
        <v>1727</v>
      </c>
      <c r="E568" s="835" t="s">
        <v>1779</v>
      </c>
      <c r="F568" s="863" t="s">
        <v>1780</v>
      </c>
      <c r="G568" s="835" t="s">
        <v>2781</v>
      </c>
      <c r="H568" s="835" t="s">
        <v>2782</v>
      </c>
      <c r="I568" s="849">
        <v>4840</v>
      </c>
      <c r="J568" s="849">
        <v>6</v>
      </c>
      <c r="K568" s="850">
        <v>29040</v>
      </c>
    </row>
    <row r="569" spans="1:11" ht="14.4" customHeight="1" x14ac:dyDescent="0.3">
      <c r="A569" s="831" t="s">
        <v>565</v>
      </c>
      <c r="B569" s="832" t="s">
        <v>566</v>
      </c>
      <c r="C569" s="835" t="s">
        <v>1726</v>
      </c>
      <c r="D569" s="863" t="s">
        <v>1727</v>
      </c>
      <c r="E569" s="835" t="s">
        <v>1779</v>
      </c>
      <c r="F569" s="863" t="s">
        <v>1780</v>
      </c>
      <c r="G569" s="835" t="s">
        <v>2783</v>
      </c>
      <c r="H569" s="835" t="s">
        <v>2784</v>
      </c>
      <c r="I569" s="849">
        <v>5175</v>
      </c>
      <c r="J569" s="849">
        <v>1</v>
      </c>
      <c r="K569" s="850">
        <v>5175</v>
      </c>
    </row>
    <row r="570" spans="1:11" ht="14.4" customHeight="1" x14ac:dyDescent="0.3">
      <c r="A570" s="831" t="s">
        <v>565</v>
      </c>
      <c r="B570" s="832" t="s">
        <v>566</v>
      </c>
      <c r="C570" s="835" t="s">
        <v>1726</v>
      </c>
      <c r="D570" s="863" t="s">
        <v>1727</v>
      </c>
      <c r="E570" s="835" t="s">
        <v>1779</v>
      </c>
      <c r="F570" s="863" t="s">
        <v>1780</v>
      </c>
      <c r="G570" s="835" t="s">
        <v>2785</v>
      </c>
      <c r="H570" s="835" t="s">
        <v>2786</v>
      </c>
      <c r="I570" s="849">
        <v>1614.5999755859375</v>
      </c>
      <c r="J570" s="849">
        <v>2</v>
      </c>
      <c r="K570" s="850">
        <v>3229.199951171875</v>
      </c>
    </row>
    <row r="571" spans="1:11" ht="14.4" customHeight="1" x14ac:dyDescent="0.3">
      <c r="A571" s="831" t="s">
        <v>565</v>
      </c>
      <c r="B571" s="832" t="s">
        <v>566</v>
      </c>
      <c r="C571" s="835" t="s">
        <v>1726</v>
      </c>
      <c r="D571" s="863" t="s">
        <v>1727</v>
      </c>
      <c r="E571" s="835" t="s">
        <v>1779</v>
      </c>
      <c r="F571" s="863" t="s">
        <v>1780</v>
      </c>
      <c r="G571" s="835" t="s">
        <v>2787</v>
      </c>
      <c r="H571" s="835" t="s">
        <v>2788</v>
      </c>
      <c r="I571" s="849">
        <v>1463.31005859375</v>
      </c>
      <c r="J571" s="849">
        <v>2</v>
      </c>
      <c r="K571" s="850">
        <v>2926.610107421875</v>
      </c>
    </row>
    <row r="572" spans="1:11" ht="14.4" customHeight="1" x14ac:dyDescent="0.3">
      <c r="A572" s="831" t="s">
        <v>565</v>
      </c>
      <c r="B572" s="832" t="s">
        <v>566</v>
      </c>
      <c r="C572" s="835" t="s">
        <v>1726</v>
      </c>
      <c r="D572" s="863" t="s">
        <v>1727</v>
      </c>
      <c r="E572" s="835" t="s">
        <v>1779</v>
      </c>
      <c r="F572" s="863" t="s">
        <v>1780</v>
      </c>
      <c r="G572" s="835" t="s">
        <v>2789</v>
      </c>
      <c r="H572" s="835" t="s">
        <v>2790</v>
      </c>
      <c r="I572" s="849">
        <v>1142.719970703125</v>
      </c>
      <c r="J572" s="849">
        <v>1</v>
      </c>
      <c r="K572" s="850">
        <v>1142.719970703125</v>
      </c>
    </row>
    <row r="573" spans="1:11" ht="14.4" customHeight="1" x14ac:dyDescent="0.3">
      <c r="A573" s="831" t="s">
        <v>565</v>
      </c>
      <c r="B573" s="832" t="s">
        <v>566</v>
      </c>
      <c r="C573" s="835" t="s">
        <v>1726</v>
      </c>
      <c r="D573" s="863" t="s">
        <v>1727</v>
      </c>
      <c r="E573" s="835" t="s">
        <v>1779</v>
      </c>
      <c r="F573" s="863" t="s">
        <v>1780</v>
      </c>
      <c r="G573" s="835" t="s">
        <v>2791</v>
      </c>
      <c r="H573" s="835" t="s">
        <v>2792</v>
      </c>
      <c r="I573" s="849">
        <v>997.03997802734375</v>
      </c>
      <c r="J573" s="849">
        <v>1</v>
      </c>
      <c r="K573" s="850">
        <v>997.03997802734375</v>
      </c>
    </row>
    <row r="574" spans="1:11" ht="14.4" customHeight="1" x14ac:dyDescent="0.3">
      <c r="A574" s="831" t="s">
        <v>565</v>
      </c>
      <c r="B574" s="832" t="s">
        <v>566</v>
      </c>
      <c r="C574" s="835" t="s">
        <v>1726</v>
      </c>
      <c r="D574" s="863" t="s">
        <v>1727</v>
      </c>
      <c r="E574" s="835" t="s">
        <v>1779</v>
      </c>
      <c r="F574" s="863" t="s">
        <v>1780</v>
      </c>
      <c r="G574" s="835" t="s">
        <v>2793</v>
      </c>
      <c r="H574" s="835" t="s">
        <v>2794</v>
      </c>
      <c r="I574" s="849">
        <v>1043.02001953125</v>
      </c>
      <c r="J574" s="849">
        <v>1</v>
      </c>
      <c r="K574" s="850">
        <v>1043.02001953125</v>
      </c>
    </row>
    <row r="575" spans="1:11" ht="14.4" customHeight="1" x14ac:dyDescent="0.3">
      <c r="A575" s="831" t="s">
        <v>565</v>
      </c>
      <c r="B575" s="832" t="s">
        <v>566</v>
      </c>
      <c r="C575" s="835" t="s">
        <v>1726</v>
      </c>
      <c r="D575" s="863" t="s">
        <v>1727</v>
      </c>
      <c r="E575" s="835" t="s">
        <v>1779</v>
      </c>
      <c r="F575" s="863" t="s">
        <v>1780</v>
      </c>
      <c r="G575" s="835" t="s">
        <v>2795</v>
      </c>
      <c r="H575" s="835" t="s">
        <v>2796</v>
      </c>
      <c r="I575" s="849">
        <v>15797.7998046875</v>
      </c>
      <c r="J575" s="849">
        <v>1</v>
      </c>
      <c r="K575" s="850">
        <v>15797.7998046875</v>
      </c>
    </row>
    <row r="576" spans="1:11" ht="14.4" customHeight="1" x14ac:dyDescent="0.3">
      <c r="A576" s="831" t="s">
        <v>565</v>
      </c>
      <c r="B576" s="832" t="s">
        <v>566</v>
      </c>
      <c r="C576" s="835" t="s">
        <v>1726</v>
      </c>
      <c r="D576" s="863" t="s">
        <v>1727</v>
      </c>
      <c r="E576" s="835" t="s">
        <v>1779</v>
      </c>
      <c r="F576" s="863" t="s">
        <v>1780</v>
      </c>
      <c r="G576" s="835" t="s">
        <v>2797</v>
      </c>
      <c r="H576" s="835" t="s">
        <v>2798</v>
      </c>
      <c r="I576" s="849">
        <v>13201.099609375</v>
      </c>
      <c r="J576" s="849">
        <v>1</v>
      </c>
      <c r="K576" s="850">
        <v>13201.099609375</v>
      </c>
    </row>
    <row r="577" spans="1:11" ht="14.4" customHeight="1" x14ac:dyDescent="0.3">
      <c r="A577" s="831" t="s">
        <v>565</v>
      </c>
      <c r="B577" s="832" t="s">
        <v>566</v>
      </c>
      <c r="C577" s="835" t="s">
        <v>1726</v>
      </c>
      <c r="D577" s="863" t="s">
        <v>1727</v>
      </c>
      <c r="E577" s="835" t="s">
        <v>1779</v>
      </c>
      <c r="F577" s="863" t="s">
        <v>1780</v>
      </c>
      <c r="G577" s="835" t="s">
        <v>2799</v>
      </c>
      <c r="H577" s="835" t="s">
        <v>2800</v>
      </c>
      <c r="I577" s="849">
        <v>997.03997802734375</v>
      </c>
      <c r="J577" s="849">
        <v>1</v>
      </c>
      <c r="K577" s="850">
        <v>997.03997802734375</v>
      </c>
    </row>
    <row r="578" spans="1:11" ht="14.4" customHeight="1" x14ac:dyDescent="0.3">
      <c r="A578" s="831" t="s">
        <v>565</v>
      </c>
      <c r="B578" s="832" t="s">
        <v>566</v>
      </c>
      <c r="C578" s="835" t="s">
        <v>1726</v>
      </c>
      <c r="D578" s="863" t="s">
        <v>1727</v>
      </c>
      <c r="E578" s="835" t="s">
        <v>1779</v>
      </c>
      <c r="F578" s="863" t="s">
        <v>1780</v>
      </c>
      <c r="G578" s="835" t="s">
        <v>2801</v>
      </c>
      <c r="H578" s="835" t="s">
        <v>2802</v>
      </c>
      <c r="I578" s="849">
        <v>997.03997802734375</v>
      </c>
      <c r="J578" s="849">
        <v>1</v>
      </c>
      <c r="K578" s="850">
        <v>997.03997802734375</v>
      </c>
    </row>
    <row r="579" spans="1:11" ht="14.4" customHeight="1" x14ac:dyDescent="0.3">
      <c r="A579" s="831" t="s">
        <v>565</v>
      </c>
      <c r="B579" s="832" t="s">
        <v>566</v>
      </c>
      <c r="C579" s="835" t="s">
        <v>1726</v>
      </c>
      <c r="D579" s="863" t="s">
        <v>1727</v>
      </c>
      <c r="E579" s="835" t="s">
        <v>1779</v>
      </c>
      <c r="F579" s="863" t="s">
        <v>1780</v>
      </c>
      <c r="G579" s="835" t="s">
        <v>2803</v>
      </c>
      <c r="H579" s="835" t="s">
        <v>2804</v>
      </c>
      <c r="I579" s="849">
        <v>997.03997802734375</v>
      </c>
      <c r="J579" s="849">
        <v>1</v>
      </c>
      <c r="K579" s="850">
        <v>997.03997802734375</v>
      </c>
    </row>
    <row r="580" spans="1:11" ht="14.4" customHeight="1" x14ac:dyDescent="0.3">
      <c r="A580" s="831" t="s">
        <v>565</v>
      </c>
      <c r="B580" s="832" t="s">
        <v>566</v>
      </c>
      <c r="C580" s="835" t="s">
        <v>1726</v>
      </c>
      <c r="D580" s="863" t="s">
        <v>1727</v>
      </c>
      <c r="E580" s="835" t="s">
        <v>1779</v>
      </c>
      <c r="F580" s="863" t="s">
        <v>1780</v>
      </c>
      <c r="G580" s="835" t="s">
        <v>2805</v>
      </c>
      <c r="H580" s="835" t="s">
        <v>2806</v>
      </c>
      <c r="I580" s="849">
        <v>1050.280029296875</v>
      </c>
      <c r="J580" s="849">
        <v>5</v>
      </c>
      <c r="K580" s="850">
        <v>5251.39990234375</v>
      </c>
    </row>
    <row r="581" spans="1:11" ht="14.4" customHeight="1" x14ac:dyDescent="0.3">
      <c r="A581" s="831" t="s">
        <v>565</v>
      </c>
      <c r="B581" s="832" t="s">
        <v>566</v>
      </c>
      <c r="C581" s="835" t="s">
        <v>1726</v>
      </c>
      <c r="D581" s="863" t="s">
        <v>1727</v>
      </c>
      <c r="E581" s="835" t="s">
        <v>1779</v>
      </c>
      <c r="F581" s="863" t="s">
        <v>1780</v>
      </c>
      <c r="G581" s="835" t="s">
        <v>2807</v>
      </c>
      <c r="H581" s="835" t="s">
        <v>2808</v>
      </c>
      <c r="I581" s="849">
        <v>1105.93994140625</v>
      </c>
      <c r="J581" s="849">
        <v>2</v>
      </c>
      <c r="K581" s="850">
        <v>2211.8798828125</v>
      </c>
    </row>
    <row r="582" spans="1:11" ht="14.4" customHeight="1" x14ac:dyDescent="0.3">
      <c r="A582" s="831" t="s">
        <v>565</v>
      </c>
      <c r="B582" s="832" t="s">
        <v>566</v>
      </c>
      <c r="C582" s="835" t="s">
        <v>1726</v>
      </c>
      <c r="D582" s="863" t="s">
        <v>1727</v>
      </c>
      <c r="E582" s="835" t="s">
        <v>1779</v>
      </c>
      <c r="F582" s="863" t="s">
        <v>1780</v>
      </c>
      <c r="G582" s="835" t="s">
        <v>2809</v>
      </c>
      <c r="H582" s="835" t="s">
        <v>2810</v>
      </c>
      <c r="I582" s="849">
        <v>101.63999938964844</v>
      </c>
      <c r="J582" s="849">
        <v>25</v>
      </c>
      <c r="K582" s="850">
        <v>2541</v>
      </c>
    </row>
    <row r="583" spans="1:11" ht="14.4" customHeight="1" x14ac:dyDescent="0.3">
      <c r="A583" s="831" t="s">
        <v>565</v>
      </c>
      <c r="B583" s="832" t="s">
        <v>566</v>
      </c>
      <c r="C583" s="835" t="s">
        <v>1726</v>
      </c>
      <c r="D583" s="863" t="s">
        <v>1727</v>
      </c>
      <c r="E583" s="835" t="s">
        <v>1779</v>
      </c>
      <c r="F583" s="863" t="s">
        <v>1780</v>
      </c>
      <c r="G583" s="835" t="s">
        <v>2811</v>
      </c>
      <c r="H583" s="835" t="s">
        <v>2812</v>
      </c>
      <c r="I583" s="849">
        <v>135.52000427246094</v>
      </c>
      <c r="J583" s="849">
        <v>1</v>
      </c>
      <c r="K583" s="850">
        <v>135.52000427246094</v>
      </c>
    </row>
    <row r="584" spans="1:11" ht="14.4" customHeight="1" x14ac:dyDescent="0.3">
      <c r="A584" s="831" t="s">
        <v>565</v>
      </c>
      <c r="B584" s="832" t="s">
        <v>566</v>
      </c>
      <c r="C584" s="835" t="s">
        <v>1726</v>
      </c>
      <c r="D584" s="863" t="s">
        <v>1727</v>
      </c>
      <c r="E584" s="835" t="s">
        <v>1779</v>
      </c>
      <c r="F584" s="863" t="s">
        <v>1780</v>
      </c>
      <c r="G584" s="835" t="s">
        <v>2813</v>
      </c>
      <c r="H584" s="835" t="s">
        <v>2814</v>
      </c>
      <c r="I584" s="849">
        <v>1639.550048828125</v>
      </c>
      <c r="J584" s="849">
        <v>1</v>
      </c>
      <c r="K584" s="850">
        <v>1639.550048828125</v>
      </c>
    </row>
    <row r="585" spans="1:11" ht="14.4" customHeight="1" x14ac:dyDescent="0.3">
      <c r="A585" s="831" t="s">
        <v>565</v>
      </c>
      <c r="B585" s="832" t="s">
        <v>566</v>
      </c>
      <c r="C585" s="835" t="s">
        <v>1726</v>
      </c>
      <c r="D585" s="863" t="s">
        <v>1727</v>
      </c>
      <c r="E585" s="835" t="s">
        <v>1779</v>
      </c>
      <c r="F585" s="863" t="s">
        <v>1780</v>
      </c>
      <c r="G585" s="835" t="s">
        <v>2815</v>
      </c>
      <c r="H585" s="835" t="s">
        <v>2816</v>
      </c>
      <c r="I585" s="849">
        <v>1390.2900390625</v>
      </c>
      <c r="J585" s="849">
        <v>1</v>
      </c>
      <c r="K585" s="850">
        <v>1390.2900390625</v>
      </c>
    </row>
    <row r="586" spans="1:11" ht="14.4" customHeight="1" x14ac:dyDescent="0.3">
      <c r="A586" s="831" t="s">
        <v>565</v>
      </c>
      <c r="B586" s="832" t="s">
        <v>566</v>
      </c>
      <c r="C586" s="835" t="s">
        <v>1726</v>
      </c>
      <c r="D586" s="863" t="s">
        <v>1727</v>
      </c>
      <c r="E586" s="835" t="s">
        <v>1779</v>
      </c>
      <c r="F586" s="863" t="s">
        <v>1780</v>
      </c>
      <c r="G586" s="835" t="s">
        <v>2817</v>
      </c>
      <c r="H586" s="835" t="s">
        <v>2818</v>
      </c>
      <c r="I586" s="849">
        <v>1387.8699951171875</v>
      </c>
      <c r="J586" s="849">
        <v>1</v>
      </c>
      <c r="K586" s="850">
        <v>1387.8699951171875</v>
      </c>
    </row>
    <row r="587" spans="1:11" ht="14.4" customHeight="1" x14ac:dyDescent="0.3">
      <c r="A587" s="831" t="s">
        <v>565</v>
      </c>
      <c r="B587" s="832" t="s">
        <v>566</v>
      </c>
      <c r="C587" s="835" t="s">
        <v>1726</v>
      </c>
      <c r="D587" s="863" t="s">
        <v>1727</v>
      </c>
      <c r="E587" s="835" t="s">
        <v>1779</v>
      </c>
      <c r="F587" s="863" t="s">
        <v>1780</v>
      </c>
      <c r="G587" s="835" t="s">
        <v>2819</v>
      </c>
      <c r="H587" s="835" t="s">
        <v>2820</v>
      </c>
      <c r="I587" s="849">
        <v>8090.0400390625</v>
      </c>
      <c r="J587" s="849">
        <v>2</v>
      </c>
      <c r="K587" s="850">
        <v>16180.080078125</v>
      </c>
    </row>
    <row r="588" spans="1:11" ht="14.4" customHeight="1" x14ac:dyDescent="0.3">
      <c r="A588" s="831" t="s">
        <v>565</v>
      </c>
      <c r="B588" s="832" t="s">
        <v>566</v>
      </c>
      <c r="C588" s="835" t="s">
        <v>1726</v>
      </c>
      <c r="D588" s="863" t="s">
        <v>1727</v>
      </c>
      <c r="E588" s="835" t="s">
        <v>1779</v>
      </c>
      <c r="F588" s="863" t="s">
        <v>1780</v>
      </c>
      <c r="G588" s="835" t="s">
        <v>2821</v>
      </c>
      <c r="H588" s="835" t="s">
        <v>2822</v>
      </c>
      <c r="I588" s="849">
        <v>9520.4296875</v>
      </c>
      <c r="J588" s="849">
        <v>1</v>
      </c>
      <c r="K588" s="850">
        <v>9520.4296875</v>
      </c>
    </row>
    <row r="589" spans="1:11" ht="14.4" customHeight="1" x14ac:dyDescent="0.3">
      <c r="A589" s="831" t="s">
        <v>565</v>
      </c>
      <c r="B589" s="832" t="s">
        <v>566</v>
      </c>
      <c r="C589" s="835" t="s">
        <v>1726</v>
      </c>
      <c r="D589" s="863" t="s">
        <v>1727</v>
      </c>
      <c r="E589" s="835" t="s">
        <v>1779</v>
      </c>
      <c r="F589" s="863" t="s">
        <v>1780</v>
      </c>
      <c r="G589" s="835" t="s">
        <v>2823</v>
      </c>
      <c r="H589" s="835" t="s">
        <v>2824</v>
      </c>
      <c r="I589" s="849">
        <v>471.89999389648437</v>
      </c>
      <c r="J589" s="849">
        <v>2</v>
      </c>
      <c r="K589" s="850">
        <v>943.79998779296875</v>
      </c>
    </row>
    <row r="590" spans="1:11" ht="14.4" customHeight="1" x14ac:dyDescent="0.3">
      <c r="A590" s="831" t="s">
        <v>565</v>
      </c>
      <c r="B590" s="832" t="s">
        <v>566</v>
      </c>
      <c r="C590" s="835" t="s">
        <v>1726</v>
      </c>
      <c r="D590" s="863" t="s">
        <v>1727</v>
      </c>
      <c r="E590" s="835" t="s">
        <v>2825</v>
      </c>
      <c r="F590" s="863" t="s">
        <v>2826</v>
      </c>
      <c r="G590" s="835" t="s">
        <v>2827</v>
      </c>
      <c r="H590" s="835" t="s">
        <v>2828</v>
      </c>
      <c r="I590" s="849">
        <v>2212.60009765625</v>
      </c>
      <c r="J590" s="849">
        <v>6</v>
      </c>
      <c r="K590" s="850">
        <v>13275.599609375</v>
      </c>
    </row>
    <row r="591" spans="1:11" ht="14.4" customHeight="1" x14ac:dyDescent="0.3">
      <c r="A591" s="831" t="s">
        <v>565</v>
      </c>
      <c r="B591" s="832" t="s">
        <v>566</v>
      </c>
      <c r="C591" s="835" t="s">
        <v>1726</v>
      </c>
      <c r="D591" s="863" t="s">
        <v>1727</v>
      </c>
      <c r="E591" s="835" t="s">
        <v>2825</v>
      </c>
      <c r="F591" s="863" t="s">
        <v>2826</v>
      </c>
      <c r="G591" s="835" t="s">
        <v>2829</v>
      </c>
      <c r="H591" s="835" t="s">
        <v>2830</v>
      </c>
      <c r="I591" s="849">
        <v>1901.81005859375</v>
      </c>
      <c r="J591" s="849">
        <v>12</v>
      </c>
      <c r="K591" s="850">
        <v>22821.75</v>
      </c>
    </row>
    <row r="592" spans="1:11" ht="14.4" customHeight="1" x14ac:dyDescent="0.3">
      <c r="A592" s="831" t="s">
        <v>565</v>
      </c>
      <c r="B592" s="832" t="s">
        <v>566</v>
      </c>
      <c r="C592" s="835" t="s">
        <v>1726</v>
      </c>
      <c r="D592" s="863" t="s">
        <v>1727</v>
      </c>
      <c r="E592" s="835" t="s">
        <v>1849</v>
      </c>
      <c r="F592" s="863" t="s">
        <v>1850</v>
      </c>
      <c r="G592" s="835" t="s">
        <v>2831</v>
      </c>
      <c r="H592" s="835" t="s">
        <v>2832</v>
      </c>
      <c r="I592" s="849">
        <v>4450.3798828125</v>
      </c>
      <c r="J592" s="849">
        <v>4</v>
      </c>
      <c r="K592" s="850">
        <v>17801.51953125</v>
      </c>
    </row>
    <row r="593" spans="1:11" ht="14.4" customHeight="1" x14ac:dyDescent="0.3">
      <c r="A593" s="831" t="s">
        <v>565</v>
      </c>
      <c r="B593" s="832" t="s">
        <v>566</v>
      </c>
      <c r="C593" s="835" t="s">
        <v>1726</v>
      </c>
      <c r="D593" s="863" t="s">
        <v>1727</v>
      </c>
      <c r="E593" s="835" t="s">
        <v>2833</v>
      </c>
      <c r="F593" s="863" t="s">
        <v>2834</v>
      </c>
      <c r="G593" s="835" t="s">
        <v>2835</v>
      </c>
      <c r="H593" s="835" t="s">
        <v>2836</v>
      </c>
      <c r="I593" s="849">
        <v>6155.27001953125</v>
      </c>
      <c r="J593" s="849">
        <v>1</v>
      </c>
      <c r="K593" s="850">
        <v>6155.27001953125</v>
      </c>
    </row>
    <row r="594" spans="1:11" ht="14.4" customHeight="1" thickBot="1" x14ac:dyDescent="0.35">
      <c r="A594" s="839" t="s">
        <v>565</v>
      </c>
      <c r="B594" s="840" t="s">
        <v>566</v>
      </c>
      <c r="C594" s="843" t="s">
        <v>1726</v>
      </c>
      <c r="D594" s="864" t="s">
        <v>1727</v>
      </c>
      <c r="E594" s="843" t="s">
        <v>2837</v>
      </c>
      <c r="F594" s="864" t="s">
        <v>2838</v>
      </c>
      <c r="G594" s="843" t="s">
        <v>2839</v>
      </c>
      <c r="H594" s="843" t="s">
        <v>2840</v>
      </c>
      <c r="I594" s="851">
        <v>388.41000366210937</v>
      </c>
      <c r="J594" s="851">
        <v>6</v>
      </c>
      <c r="K594" s="852">
        <v>2330.4599609375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61.215350000000001</v>
      </c>
      <c r="D6" s="491"/>
      <c r="E6" s="491"/>
      <c r="F6" s="490"/>
      <c r="G6" s="492">
        <f ca="1">SUM(Tabulka[05 h_vram])/2</f>
        <v>18244.25</v>
      </c>
      <c r="H6" s="491">
        <f ca="1">SUM(Tabulka[06 h_naduv])/2</f>
        <v>1240</v>
      </c>
      <c r="I6" s="491">
        <f ca="1">SUM(Tabulka[07 h_nadzk])/2</f>
        <v>74</v>
      </c>
      <c r="J6" s="490">
        <f ca="1">SUM(Tabulka[08 h_oon])/2</f>
        <v>227.5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27744</v>
      </c>
      <c r="N6" s="491">
        <f ca="1">SUM(Tabulka[12 m_oc])/2</f>
        <v>27744</v>
      </c>
      <c r="O6" s="490">
        <f ca="1">SUM(Tabulka[13 m_sk])/2</f>
        <v>7219380</v>
      </c>
      <c r="P6" s="489">
        <f ca="1">SUM(Tabulka[14_vzsk])/2</f>
        <v>0</v>
      </c>
      <c r="Q6" s="489">
        <f ca="1">SUM(Tabulka[15_vzpl])/2</f>
        <v>0</v>
      </c>
      <c r="R6" s="488">
        <f ca="1">IF(Q6=0,0,P6/Q6)</f>
        <v>0</v>
      </c>
      <c r="S6" s="487">
        <f ca="1">Q6-P6</f>
        <v>0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16.965350000000001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3999358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 t="str">
        <f ca="1">IF(Tabulka[[#This Row],[15_vzpl]]-Tabulka[[#This Row],[14_vzsk]]=0,"",Tabulka[[#This Row],[15_vzpl]]-Tabulka[[#This Row],[14_vzsk]])</f>
        <v/>
      </c>
    </row>
    <row r="9" spans="1:19" x14ac:dyDescent="0.3">
      <c r="A9" s="469">
        <v>99</v>
      </c>
      <c r="B9" s="468" t="s">
        <v>2847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2.1653500000000001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299184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 t="str">
        <f ca="1">IF(Tabulka[[#This Row],[15_vzpl]]-Tabulka[[#This Row],[14_vzsk]]=0,"",Tabulka[[#This Row],[15_vzpl]]-Tabulka[[#This Row],[14_vzsk]])</f>
        <v/>
      </c>
    </row>
    <row r="10" spans="1:19" x14ac:dyDescent="0.3">
      <c r="A10" s="469">
        <v>100</v>
      </c>
      <c r="B10" s="468" t="s">
        <v>2848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2849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3692109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12076.25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3050821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303</v>
      </c>
      <c r="B13" s="468" t="s">
        <v>2850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2582.75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675630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304</v>
      </c>
      <c r="B14" s="468" t="s">
        <v>2851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1100974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2852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400043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2853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113205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2854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760969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2843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2855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169201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2846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3">
      <c r="A8" s="505" t="s">
        <v>215</v>
      </c>
      <c r="B8" s="504">
        <v>5</v>
      </c>
      <c r="C8">
        <v>1</v>
      </c>
      <c r="D8" t="s">
        <v>2842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3">
      <c r="A14" s="505" t="s">
        <v>221</v>
      </c>
      <c r="B14" s="504">
        <v>11</v>
      </c>
      <c r="C14">
        <v>1</v>
      </c>
      <c r="D14" t="s">
        <v>2843</v>
      </c>
      <c r="E14">
        <v>3</v>
      </c>
      <c r="I14">
        <v>552</v>
      </c>
      <c r="Q14">
        <v>84620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3">
      <c r="A16" s="501" t="s">
        <v>210</v>
      </c>
      <c r="B16" s="500">
        <v>2019</v>
      </c>
      <c r="C16" t="s">
        <v>2844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</row>
    <row r="17" spans="3:17" x14ac:dyDescent="0.3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</row>
    <row r="18" spans="3:17" x14ac:dyDescent="0.3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</row>
    <row r="19" spans="3:17" x14ac:dyDescent="0.3">
      <c r="C19">
        <v>2</v>
      </c>
      <c r="D19">
        <v>100</v>
      </c>
      <c r="J19">
        <v>6</v>
      </c>
      <c r="Q19">
        <v>2931</v>
      </c>
    </row>
    <row r="20" spans="3:17" x14ac:dyDescent="0.3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7" x14ac:dyDescent="0.3">
      <c r="C21">
        <v>2</v>
      </c>
      <c r="D21" t="s">
        <v>2842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</row>
    <row r="22" spans="3:17" x14ac:dyDescent="0.3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</row>
    <row r="23" spans="3:17" x14ac:dyDescent="0.3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7" x14ac:dyDescent="0.3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7" x14ac:dyDescent="0.3">
      <c r="C25">
        <v>2</v>
      </c>
      <c r="D25">
        <v>636</v>
      </c>
      <c r="E25">
        <v>2</v>
      </c>
      <c r="I25">
        <v>318</v>
      </c>
      <c r="Q25">
        <v>55156</v>
      </c>
    </row>
    <row r="26" spans="3:17" x14ac:dyDescent="0.3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7" x14ac:dyDescent="0.3">
      <c r="C27">
        <v>2</v>
      </c>
      <c r="D27" t="s">
        <v>2843</v>
      </c>
      <c r="E27">
        <v>3</v>
      </c>
      <c r="I27">
        <v>472</v>
      </c>
      <c r="Q27">
        <v>84581</v>
      </c>
    </row>
    <row r="28" spans="3:17" x14ac:dyDescent="0.3">
      <c r="C28">
        <v>2</v>
      </c>
      <c r="D28">
        <v>30</v>
      </c>
      <c r="E28">
        <v>3</v>
      </c>
      <c r="I28">
        <v>472</v>
      </c>
      <c r="Q28">
        <v>84581</v>
      </c>
    </row>
    <row r="29" spans="3:17" x14ac:dyDescent="0.3">
      <c r="C29" t="s">
        <v>2845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2858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705574.78999999969</v>
      </c>
      <c r="C3" s="344">
        <f t="shared" ref="C3:Z3" si="0">SUBTOTAL(9,C6:C1048576)</f>
        <v>0</v>
      </c>
      <c r="D3" s="344"/>
      <c r="E3" s="344">
        <f>SUBTOTAL(9,E6:E1048576)/4</f>
        <v>617159.74999999953</v>
      </c>
      <c r="F3" s="344"/>
      <c r="G3" s="344">
        <f t="shared" si="0"/>
        <v>5.0976470719940075</v>
      </c>
      <c r="H3" s="344">
        <f>SUBTOTAL(9,H6:H1048576)/4</f>
        <v>678545.46000000008</v>
      </c>
      <c r="I3" s="347">
        <f>IF(B3&lt;&gt;0,H3/B3,"")</f>
        <v>0.96169175772280691</v>
      </c>
      <c r="J3" s="345">
        <f>IF(E3&lt;&gt;0,H3/E3,"")</f>
        <v>1.0994648630277664</v>
      </c>
      <c r="K3" s="346">
        <f t="shared" si="0"/>
        <v>4816.62</v>
      </c>
      <c r="L3" s="346"/>
      <c r="M3" s="344">
        <f t="shared" si="0"/>
        <v>2</v>
      </c>
      <c r="N3" s="344">
        <f t="shared" si="0"/>
        <v>1311.5000000000005</v>
      </c>
      <c r="O3" s="344"/>
      <c r="P3" s="344">
        <f t="shared" si="0"/>
        <v>0.54457275018581519</v>
      </c>
      <c r="Q3" s="344">
        <f t="shared" si="0"/>
        <v>2161.3200000000015</v>
      </c>
      <c r="R3" s="347">
        <f>IF(K3&lt;&gt;0,Q3/K3,"")</f>
        <v>0.44872130249012826</v>
      </c>
      <c r="S3" s="347">
        <f>IF(N3&lt;&gt;0,Q3/N3,"")</f>
        <v>1.6479756004574919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2856</v>
      </c>
      <c r="B6" s="871">
        <v>705574.7899999998</v>
      </c>
      <c r="C6" s="872"/>
      <c r="D6" s="872">
        <v>1</v>
      </c>
      <c r="E6" s="871">
        <v>617159.74999999953</v>
      </c>
      <c r="F6" s="872"/>
      <c r="G6" s="872">
        <v>0.87469076098934839</v>
      </c>
      <c r="H6" s="871">
        <v>678545.4600000002</v>
      </c>
      <c r="I6" s="872"/>
      <c r="J6" s="872">
        <v>0.96169175772280691</v>
      </c>
      <c r="K6" s="871">
        <v>2408.31</v>
      </c>
      <c r="L6" s="872"/>
      <c r="M6" s="872">
        <v>1</v>
      </c>
      <c r="N6" s="871">
        <v>655.75000000000023</v>
      </c>
      <c r="O6" s="872"/>
      <c r="P6" s="872">
        <v>0.2722863750929076</v>
      </c>
      <c r="Q6" s="871">
        <v>1080.6600000000008</v>
      </c>
      <c r="R6" s="872"/>
      <c r="S6" s="872">
        <v>0.44872130249012826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thickBot="1" x14ac:dyDescent="0.35">
      <c r="A7" s="877" t="s">
        <v>2857</v>
      </c>
      <c r="B7" s="874">
        <v>705574.7899999998</v>
      </c>
      <c r="C7" s="875"/>
      <c r="D7" s="875">
        <v>1</v>
      </c>
      <c r="E7" s="874">
        <v>617159.74999999953</v>
      </c>
      <c r="F7" s="875"/>
      <c r="G7" s="875">
        <v>0.87469076098934839</v>
      </c>
      <c r="H7" s="874">
        <v>678545.4600000002</v>
      </c>
      <c r="I7" s="875"/>
      <c r="J7" s="875">
        <v>0.96169175772280691</v>
      </c>
      <c r="K7" s="874">
        <v>2408.31</v>
      </c>
      <c r="L7" s="875"/>
      <c r="M7" s="875">
        <v>1</v>
      </c>
      <c r="N7" s="874">
        <v>655.75000000000023</v>
      </c>
      <c r="O7" s="875"/>
      <c r="P7" s="875">
        <v>0.2722863750929076</v>
      </c>
      <c r="Q7" s="874">
        <v>1080.6600000000008</v>
      </c>
      <c r="R7" s="875"/>
      <c r="S7" s="875">
        <v>0.44872130249012826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/>
    <row r="9" spans="1:28" ht="14.4" customHeight="1" x14ac:dyDescent="0.3">
      <c r="A9" s="870" t="s">
        <v>583</v>
      </c>
      <c r="B9" s="871">
        <v>705574.78999999946</v>
      </c>
      <c r="C9" s="872"/>
      <c r="D9" s="872">
        <v>1</v>
      </c>
      <c r="E9" s="871">
        <v>617159.74999999953</v>
      </c>
      <c r="F9" s="872"/>
      <c r="G9" s="872">
        <v>0.87469076098934884</v>
      </c>
      <c r="H9" s="871">
        <v>678545.45999999985</v>
      </c>
      <c r="I9" s="872"/>
      <c r="J9" s="873">
        <v>0.96169175772280691</v>
      </c>
    </row>
    <row r="10" spans="1:28" ht="14.4" customHeight="1" x14ac:dyDescent="0.3">
      <c r="A10" s="881" t="s">
        <v>2859</v>
      </c>
      <c r="B10" s="878">
        <v>4186.33</v>
      </c>
      <c r="C10" s="879"/>
      <c r="D10" s="879">
        <v>1</v>
      </c>
      <c r="E10" s="878">
        <v>6711.66</v>
      </c>
      <c r="F10" s="879"/>
      <c r="G10" s="879">
        <v>1.603232425537404</v>
      </c>
      <c r="H10" s="878">
        <v>14920.32</v>
      </c>
      <c r="I10" s="879"/>
      <c r="J10" s="880">
        <v>3.5640573007861303</v>
      </c>
    </row>
    <row r="11" spans="1:28" ht="14.4" customHeight="1" thickBot="1" x14ac:dyDescent="0.35">
      <c r="A11" s="877" t="s">
        <v>2860</v>
      </c>
      <c r="B11" s="874">
        <v>701388.4599999995</v>
      </c>
      <c r="C11" s="875"/>
      <c r="D11" s="875">
        <v>1</v>
      </c>
      <c r="E11" s="874">
        <v>610448.0899999995</v>
      </c>
      <c r="F11" s="875"/>
      <c r="G11" s="875">
        <v>0.87034236348855798</v>
      </c>
      <c r="H11" s="874">
        <v>663625.1399999999</v>
      </c>
      <c r="I11" s="875"/>
      <c r="J11" s="876">
        <v>0.94615919400784032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1174</v>
      </c>
    </row>
    <row r="14" spans="1:28" ht="14.4" customHeight="1" x14ac:dyDescent="0.3">
      <c r="A14" s="804" t="s">
        <v>2861</v>
      </c>
    </row>
    <row r="15" spans="1:28" ht="14.4" customHeight="1" x14ac:dyDescent="0.3">
      <c r="A15" s="804" t="s">
        <v>2862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2867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6452</v>
      </c>
      <c r="C3" s="404">
        <f t="shared" si="0"/>
        <v>5934</v>
      </c>
      <c r="D3" s="438">
        <f t="shared" si="0"/>
        <v>6221</v>
      </c>
      <c r="E3" s="346">
        <f t="shared" si="0"/>
        <v>705574.79</v>
      </c>
      <c r="F3" s="344">
        <f t="shared" si="0"/>
        <v>617159.75</v>
      </c>
      <c r="G3" s="405">
        <f t="shared" si="0"/>
        <v>678545.46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2859</v>
      </c>
      <c r="B6" s="225">
        <v>37</v>
      </c>
      <c r="C6" s="225">
        <v>79</v>
      </c>
      <c r="D6" s="225">
        <v>121</v>
      </c>
      <c r="E6" s="883">
        <v>4186.33</v>
      </c>
      <c r="F6" s="883">
        <v>6711.66</v>
      </c>
      <c r="G6" s="884">
        <v>14920.32</v>
      </c>
    </row>
    <row r="7" spans="1:7" ht="14.4" customHeight="1" x14ac:dyDescent="0.3">
      <c r="A7" s="857" t="s">
        <v>1176</v>
      </c>
      <c r="B7" s="849">
        <v>100</v>
      </c>
      <c r="C7" s="849">
        <v>115</v>
      </c>
      <c r="D7" s="849">
        <v>149</v>
      </c>
      <c r="E7" s="885">
        <v>8733.99</v>
      </c>
      <c r="F7" s="885">
        <v>9828.33</v>
      </c>
      <c r="G7" s="886">
        <v>16727.98</v>
      </c>
    </row>
    <row r="8" spans="1:7" ht="14.4" customHeight="1" x14ac:dyDescent="0.3">
      <c r="A8" s="857" t="s">
        <v>1177</v>
      </c>
      <c r="B8" s="849">
        <v>477</v>
      </c>
      <c r="C8" s="849">
        <v>400</v>
      </c>
      <c r="D8" s="849">
        <v>330</v>
      </c>
      <c r="E8" s="885">
        <v>51372.65</v>
      </c>
      <c r="F8" s="885">
        <v>36722.990000000005</v>
      </c>
      <c r="G8" s="886">
        <v>33637.33</v>
      </c>
    </row>
    <row r="9" spans="1:7" ht="14.4" customHeight="1" x14ac:dyDescent="0.3">
      <c r="A9" s="857" t="s">
        <v>1178</v>
      </c>
      <c r="B9" s="849">
        <v>490</v>
      </c>
      <c r="C9" s="849">
        <v>361</v>
      </c>
      <c r="D9" s="849">
        <v>358</v>
      </c>
      <c r="E9" s="885">
        <v>51762.66</v>
      </c>
      <c r="F9" s="885">
        <v>40955.32</v>
      </c>
      <c r="G9" s="886">
        <v>32655.660000000003</v>
      </c>
    </row>
    <row r="10" spans="1:7" ht="14.4" customHeight="1" x14ac:dyDescent="0.3">
      <c r="A10" s="857" t="s">
        <v>1179</v>
      </c>
      <c r="B10" s="849">
        <v>338</v>
      </c>
      <c r="C10" s="849">
        <v>355</v>
      </c>
      <c r="D10" s="849">
        <v>332</v>
      </c>
      <c r="E10" s="885">
        <v>40974.270000000019</v>
      </c>
      <c r="F10" s="885">
        <v>43139.270000000019</v>
      </c>
      <c r="G10" s="886">
        <v>42840.950000000012</v>
      </c>
    </row>
    <row r="11" spans="1:7" ht="14.4" customHeight="1" x14ac:dyDescent="0.3">
      <c r="A11" s="857" t="s">
        <v>1180</v>
      </c>
      <c r="B11" s="849">
        <v>427</v>
      </c>
      <c r="C11" s="849">
        <v>444</v>
      </c>
      <c r="D11" s="849">
        <v>431</v>
      </c>
      <c r="E11" s="885">
        <v>50068.990000000005</v>
      </c>
      <c r="F11" s="885">
        <v>40479</v>
      </c>
      <c r="G11" s="886">
        <v>36992</v>
      </c>
    </row>
    <row r="12" spans="1:7" ht="14.4" customHeight="1" x14ac:dyDescent="0.3">
      <c r="A12" s="857" t="s">
        <v>2863</v>
      </c>
      <c r="B12" s="849">
        <v>2</v>
      </c>
      <c r="C12" s="849"/>
      <c r="D12" s="849"/>
      <c r="E12" s="885">
        <v>159.32999999999998</v>
      </c>
      <c r="F12" s="885"/>
      <c r="G12" s="886"/>
    </row>
    <row r="13" spans="1:7" ht="14.4" customHeight="1" x14ac:dyDescent="0.3">
      <c r="A13" s="857" t="s">
        <v>2864</v>
      </c>
      <c r="B13" s="849"/>
      <c r="C13" s="849">
        <v>44</v>
      </c>
      <c r="D13" s="849"/>
      <c r="E13" s="885"/>
      <c r="F13" s="885">
        <v>3887</v>
      </c>
      <c r="G13" s="886"/>
    </row>
    <row r="14" spans="1:7" ht="14.4" customHeight="1" x14ac:dyDescent="0.3">
      <c r="A14" s="857" t="s">
        <v>1181</v>
      </c>
      <c r="B14" s="849">
        <v>387</v>
      </c>
      <c r="C14" s="849">
        <v>381</v>
      </c>
      <c r="D14" s="849">
        <v>395</v>
      </c>
      <c r="E14" s="885">
        <v>40038.990000000005</v>
      </c>
      <c r="F14" s="885">
        <v>43266.32</v>
      </c>
      <c r="G14" s="886">
        <v>43008.990000000005</v>
      </c>
    </row>
    <row r="15" spans="1:7" ht="14.4" customHeight="1" x14ac:dyDescent="0.3">
      <c r="A15" s="857" t="s">
        <v>1182</v>
      </c>
      <c r="B15" s="849">
        <v>338</v>
      </c>
      <c r="C15" s="849">
        <v>388</v>
      </c>
      <c r="D15" s="849">
        <v>445</v>
      </c>
      <c r="E15" s="885">
        <v>33266.32</v>
      </c>
      <c r="F15" s="885">
        <v>40345.32</v>
      </c>
      <c r="G15" s="886">
        <v>42203.990000000005</v>
      </c>
    </row>
    <row r="16" spans="1:7" ht="14.4" customHeight="1" x14ac:dyDescent="0.3">
      <c r="A16" s="857" t="s">
        <v>1183</v>
      </c>
      <c r="B16" s="849">
        <v>347</v>
      </c>
      <c r="C16" s="849">
        <v>272</v>
      </c>
      <c r="D16" s="849">
        <v>335</v>
      </c>
      <c r="E16" s="885">
        <v>29358.660000000003</v>
      </c>
      <c r="F16" s="885">
        <v>22742</v>
      </c>
      <c r="G16" s="886">
        <v>27712.010000000002</v>
      </c>
    </row>
    <row r="17" spans="1:7" ht="14.4" customHeight="1" x14ac:dyDescent="0.3">
      <c r="A17" s="857" t="s">
        <v>1184</v>
      </c>
      <c r="B17" s="849">
        <v>528</v>
      </c>
      <c r="C17" s="849">
        <v>489</v>
      </c>
      <c r="D17" s="849">
        <v>396</v>
      </c>
      <c r="E17" s="885">
        <v>60658.640000000007</v>
      </c>
      <c r="F17" s="885">
        <v>51693.66</v>
      </c>
      <c r="G17" s="886">
        <v>48187.33</v>
      </c>
    </row>
    <row r="18" spans="1:7" ht="14.4" customHeight="1" x14ac:dyDescent="0.3">
      <c r="A18" s="857" t="s">
        <v>1185</v>
      </c>
      <c r="B18" s="849"/>
      <c r="C18" s="849">
        <v>168</v>
      </c>
      <c r="D18" s="849">
        <v>214</v>
      </c>
      <c r="E18" s="885"/>
      <c r="F18" s="885">
        <v>15791.66</v>
      </c>
      <c r="G18" s="886">
        <v>19046.659999999996</v>
      </c>
    </row>
    <row r="19" spans="1:7" ht="14.4" customHeight="1" x14ac:dyDescent="0.3">
      <c r="A19" s="857" t="s">
        <v>2865</v>
      </c>
      <c r="B19" s="849"/>
      <c r="C19" s="849"/>
      <c r="D19" s="849">
        <v>18</v>
      </c>
      <c r="E19" s="885"/>
      <c r="F19" s="885"/>
      <c r="G19" s="886">
        <v>4653.32</v>
      </c>
    </row>
    <row r="20" spans="1:7" ht="14.4" customHeight="1" x14ac:dyDescent="0.3">
      <c r="A20" s="857" t="s">
        <v>1186</v>
      </c>
      <c r="B20" s="849">
        <v>338</v>
      </c>
      <c r="C20" s="849">
        <v>378</v>
      </c>
      <c r="D20" s="849">
        <v>338</v>
      </c>
      <c r="E20" s="885">
        <v>37086.990000000005</v>
      </c>
      <c r="F20" s="885">
        <v>35055.310000000012</v>
      </c>
      <c r="G20" s="886">
        <v>43803.009999999995</v>
      </c>
    </row>
    <row r="21" spans="1:7" ht="14.4" customHeight="1" x14ac:dyDescent="0.3">
      <c r="A21" s="857" t="s">
        <v>1187</v>
      </c>
      <c r="B21" s="849">
        <v>435</v>
      </c>
      <c r="C21" s="849">
        <v>298</v>
      </c>
      <c r="D21" s="849">
        <v>213</v>
      </c>
      <c r="E21" s="885">
        <v>42135.32</v>
      </c>
      <c r="F21" s="885">
        <v>25475.329999999998</v>
      </c>
      <c r="G21" s="886">
        <v>20621.32</v>
      </c>
    </row>
    <row r="22" spans="1:7" ht="14.4" customHeight="1" x14ac:dyDescent="0.3">
      <c r="A22" s="857" t="s">
        <v>1188</v>
      </c>
      <c r="B22" s="849">
        <v>441</v>
      </c>
      <c r="C22" s="849">
        <v>419</v>
      </c>
      <c r="D22" s="849">
        <v>401</v>
      </c>
      <c r="E22" s="885">
        <v>38679.990000000005</v>
      </c>
      <c r="F22" s="885">
        <v>40433.33</v>
      </c>
      <c r="G22" s="886">
        <v>39747.339999999997</v>
      </c>
    </row>
    <row r="23" spans="1:7" ht="14.4" customHeight="1" x14ac:dyDescent="0.3">
      <c r="A23" s="857" t="s">
        <v>2866</v>
      </c>
      <c r="B23" s="849">
        <v>343</v>
      </c>
      <c r="C23" s="849"/>
      <c r="D23" s="849"/>
      <c r="E23" s="885">
        <v>30704</v>
      </c>
      <c r="F23" s="885"/>
      <c r="G23" s="886"/>
    </row>
    <row r="24" spans="1:7" ht="14.4" customHeight="1" x14ac:dyDescent="0.3">
      <c r="A24" s="857" t="s">
        <v>1189</v>
      </c>
      <c r="B24" s="849">
        <v>410</v>
      </c>
      <c r="C24" s="849">
        <v>353</v>
      </c>
      <c r="D24" s="849">
        <v>432</v>
      </c>
      <c r="E24" s="885">
        <v>43573.33</v>
      </c>
      <c r="F24" s="885">
        <v>38527.990000000005</v>
      </c>
      <c r="G24" s="886">
        <v>44221.310000000005</v>
      </c>
    </row>
    <row r="25" spans="1:7" ht="14.4" customHeight="1" x14ac:dyDescent="0.3">
      <c r="A25" s="857" t="s">
        <v>1190</v>
      </c>
      <c r="B25" s="849"/>
      <c r="C25" s="849">
        <v>162</v>
      </c>
      <c r="D25" s="849">
        <v>261</v>
      </c>
      <c r="E25" s="885"/>
      <c r="F25" s="885">
        <v>14934.3</v>
      </c>
      <c r="G25" s="886">
        <v>24373.65</v>
      </c>
    </row>
    <row r="26" spans="1:7" ht="14.4" customHeight="1" x14ac:dyDescent="0.3">
      <c r="A26" s="857" t="s">
        <v>1191</v>
      </c>
      <c r="B26" s="849">
        <v>481</v>
      </c>
      <c r="C26" s="849">
        <v>439</v>
      </c>
      <c r="D26" s="849">
        <v>502</v>
      </c>
      <c r="E26" s="885">
        <v>78676.990000000005</v>
      </c>
      <c r="F26" s="885">
        <v>62623.970000000008</v>
      </c>
      <c r="G26" s="886">
        <v>76736.320000000007</v>
      </c>
    </row>
    <row r="27" spans="1:7" ht="14.4" customHeight="1" thickBot="1" x14ac:dyDescent="0.35">
      <c r="A27" s="889" t="s">
        <v>1192</v>
      </c>
      <c r="B27" s="851">
        <v>533</v>
      </c>
      <c r="C27" s="851">
        <v>389</v>
      </c>
      <c r="D27" s="851">
        <v>550</v>
      </c>
      <c r="E27" s="887">
        <v>64137.340000000004</v>
      </c>
      <c r="F27" s="887">
        <v>44546.990000000005</v>
      </c>
      <c r="G27" s="888">
        <v>66455.970000000016</v>
      </c>
    </row>
    <row r="28" spans="1:7" ht="14.4" customHeight="1" x14ac:dyDescent="0.3">
      <c r="A28" s="804" t="s">
        <v>301</v>
      </c>
    </row>
    <row r="29" spans="1:7" ht="14.4" customHeight="1" x14ac:dyDescent="0.3">
      <c r="A29" s="805" t="s">
        <v>1174</v>
      </c>
    </row>
    <row r="30" spans="1:7" ht="14.4" customHeight="1" x14ac:dyDescent="0.3">
      <c r="A30" s="804" t="s">
        <v>2861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2979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6467.28</v>
      </c>
      <c r="H3" s="208">
        <f t="shared" si="0"/>
        <v>707983.10000000009</v>
      </c>
      <c r="I3" s="78"/>
      <c r="J3" s="78"/>
      <c r="K3" s="208">
        <f t="shared" si="0"/>
        <v>5942.2</v>
      </c>
      <c r="L3" s="208">
        <f t="shared" si="0"/>
        <v>617815.50000000012</v>
      </c>
      <c r="M3" s="78"/>
      <c r="N3" s="78"/>
      <c r="O3" s="208">
        <f t="shared" si="0"/>
        <v>6236.9</v>
      </c>
      <c r="P3" s="208">
        <f t="shared" si="0"/>
        <v>679626.12000000011</v>
      </c>
      <c r="Q3" s="79">
        <f>IF(L3=0,0,P3/L3)</f>
        <v>1.1000470528822925</v>
      </c>
      <c r="R3" s="209">
        <f>IF(O3=0,0,P3/O3)</f>
        <v>108.96857733810069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2868</v>
      </c>
      <c r="B6" s="825" t="s">
        <v>2869</v>
      </c>
      <c r="C6" s="825" t="s">
        <v>583</v>
      </c>
      <c r="D6" s="825" t="s">
        <v>2870</v>
      </c>
      <c r="E6" s="825" t="s">
        <v>2871</v>
      </c>
      <c r="F6" s="825" t="s">
        <v>2872</v>
      </c>
      <c r="G6" s="225">
        <v>13.599999999999996</v>
      </c>
      <c r="H6" s="225">
        <v>2054.16</v>
      </c>
      <c r="I6" s="825">
        <v>1</v>
      </c>
      <c r="J6" s="825">
        <v>151.04117647058825</v>
      </c>
      <c r="K6" s="225">
        <v>7.599999999999997</v>
      </c>
      <c r="L6" s="225">
        <v>529.72000000000037</v>
      </c>
      <c r="M6" s="825">
        <v>0.25787669899131538</v>
      </c>
      <c r="N6" s="825">
        <v>69.700000000000074</v>
      </c>
      <c r="O6" s="225">
        <v>10.499999999999995</v>
      </c>
      <c r="P6" s="225">
        <v>731.85000000000059</v>
      </c>
      <c r="Q6" s="830">
        <v>0.3562770183432647</v>
      </c>
      <c r="R6" s="848">
        <v>69.700000000000088</v>
      </c>
    </row>
    <row r="7" spans="1:18" ht="14.4" customHeight="1" x14ac:dyDescent="0.3">
      <c r="A7" s="831" t="s">
        <v>2868</v>
      </c>
      <c r="B7" s="832" t="s">
        <v>2869</v>
      </c>
      <c r="C7" s="832" t="s">
        <v>583</v>
      </c>
      <c r="D7" s="832" t="s">
        <v>2870</v>
      </c>
      <c r="E7" s="832" t="s">
        <v>2873</v>
      </c>
      <c r="F7" s="832" t="s">
        <v>2874</v>
      </c>
      <c r="G7" s="849"/>
      <c r="H7" s="849"/>
      <c r="I7" s="832"/>
      <c r="J7" s="832"/>
      <c r="K7" s="849"/>
      <c r="L7" s="849"/>
      <c r="M7" s="832"/>
      <c r="N7" s="832"/>
      <c r="O7" s="849">
        <v>0.4</v>
      </c>
      <c r="P7" s="849">
        <v>114.04</v>
      </c>
      <c r="Q7" s="837"/>
      <c r="R7" s="850">
        <v>285.10000000000002</v>
      </c>
    </row>
    <row r="8" spans="1:18" ht="14.4" customHeight="1" x14ac:dyDescent="0.3">
      <c r="A8" s="831" t="s">
        <v>2868</v>
      </c>
      <c r="B8" s="832" t="s">
        <v>2869</v>
      </c>
      <c r="C8" s="832" t="s">
        <v>583</v>
      </c>
      <c r="D8" s="832" t="s">
        <v>2870</v>
      </c>
      <c r="E8" s="832" t="s">
        <v>2875</v>
      </c>
      <c r="F8" s="832" t="s">
        <v>2876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13.37</v>
      </c>
      <c r="Q8" s="837"/>
      <c r="R8" s="850">
        <v>13.37</v>
      </c>
    </row>
    <row r="9" spans="1:18" ht="14.4" customHeight="1" x14ac:dyDescent="0.3">
      <c r="A9" s="831" t="s">
        <v>2868</v>
      </c>
      <c r="B9" s="832" t="s">
        <v>2869</v>
      </c>
      <c r="C9" s="832" t="s">
        <v>583</v>
      </c>
      <c r="D9" s="832" t="s">
        <v>2870</v>
      </c>
      <c r="E9" s="832" t="s">
        <v>2877</v>
      </c>
      <c r="F9" s="832" t="s">
        <v>852</v>
      </c>
      <c r="G9" s="849"/>
      <c r="H9" s="849"/>
      <c r="I9" s="832"/>
      <c r="J9" s="832"/>
      <c r="K9" s="849"/>
      <c r="L9" s="849"/>
      <c r="M9" s="832"/>
      <c r="N9" s="832"/>
      <c r="O9" s="849">
        <v>3</v>
      </c>
      <c r="P9" s="849">
        <v>204.60000000000002</v>
      </c>
      <c r="Q9" s="837"/>
      <c r="R9" s="850">
        <v>68.2</v>
      </c>
    </row>
    <row r="10" spans="1:18" ht="14.4" customHeight="1" x14ac:dyDescent="0.3">
      <c r="A10" s="831" t="s">
        <v>2868</v>
      </c>
      <c r="B10" s="832" t="s">
        <v>2869</v>
      </c>
      <c r="C10" s="832" t="s">
        <v>583</v>
      </c>
      <c r="D10" s="832" t="s">
        <v>2870</v>
      </c>
      <c r="E10" s="832" t="s">
        <v>2878</v>
      </c>
      <c r="F10" s="832" t="s">
        <v>852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16.8</v>
      </c>
      <c r="Q10" s="837"/>
      <c r="R10" s="850">
        <v>16.8</v>
      </c>
    </row>
    <row r="11" spans="1:18" ht="14.4" customHeight="1" x14ac:dyDescent="0.3">
      <c r="A11" s="831" t="s">
        <v>2868</v>
      </c>
      <c r="B11" s="832" t="s">
        <v>2869</v>
      </c>
      <c r="C11" s="832" t="s">
        <v>583</v>
      </c>
      <c r="D11" s="832" t="s">
        <v>2870</v>
      </c>
      <c r="E11" s="832" t="s">
        <v>2879</v>
      </c>
      <c r="F11" s="832" t="s">
        <v>2880</v>
      </c>
      <c r="G11" s="849">
        <v>1.68</v>
      </c>
      <c r="H11" s="849">
        <v>354.15</v>
      </c>
      <c r="I11" s="832">
        <v>1</v>
      </c>
      <c r="J11" s="832">
        <v>210.80357142857142</v>
      </c>
      <c r="K11" s="849">
        <v>0.60000000000000009</v>
      </c>
      <c r="L11" s="849">
        <v>126.03</v>
      </c>
      <c r="M11" s="832">
        <v>0.3558661584074545</v>
      </c>
      <c r="N11" s="832">
        <v>210.04999999999998</v>
      </c>
      <c r="O11" s="849"/>
      <c r="P11" s="849"/>
      <c r="Q11" s="837"/>
      <c r="R11" s="850"/>
    </row>
    <row r="12" spans="1:18" ht="14.4" customHeight="1" x14ac:dyDescent="0.3">
      <c r="A12" s="831" t="s">
        <v>2868</v>
      </c>
      <c r="B12" s="832" t="s">
        <v>2869</v>
      </c>
      <c r="C12" s="832" t="s">
        <v>583</v>
      </c>
      <c r="D12" s="832" t="s">
        <v>2881</v>
      </c>
      <c r="E12" s="832" t="s">
        <v>2882</v>
      </c>
      <c r="F12" s="832" t="s">
        <v>2883</v>
      </c>
      <c r="G12" s="849">
        <v>146</v>
      </c>
      <c r="H12" s="849">
        <v>12118</v>
      </c>
      <c r="I12" s="832">
        <v>1</v>
      </c>
      <c r="J12" s="832">
        <v>83</v>
      </c>
      <c r="K12" s="849">
        <v>164</v>
      </c>
      <c r="L12" s="849">
        <v>13612</v>
      </c>
      <c r="M12" s="832">
        <v>1.1232876712328768</v>
      </c>
      <c r="N12" s="832">
        <v>83</v>
      </c>
      <c r="O12" s="849">
        <v>121</v>
      </c>
      <c r="P12" s="849">
        <v>10164</v>
      </c>
      <c r="Q12" s="837">
        <v>0.83875226935137814</v>
      </c>
      <c r="R12" s="850">
        <v>84</v>
      </c>
    </row>
    <row r="13" spans="1:18" ht="14.4" customHeight="1" x14ac:dyDescent="0.3">
      <c r="A13" s="831" t="s">
        <v>2868</v>
      </c>
      <c r="B13" s="832" t="s">
        <v>2869</v>
      </c>
      <c r="C13" s="832" t="s">
        <v>583</v>
      </c>
      <c r="D13" s="832" t="s">
        <v>2881</v>
      </c>
      <c r="E13" s="832" t="s">
        <v>2884</v>
      </c>
      <c r="F13" s="832" t="s">
        <v>2885</v>
      </c>
      <c r="G13" s="849">
        <v>51</v>
      </c>
      <c r="H13" s="849">
        <v>5406</v>
      </c>
      <c r="I13" s="832">
        <v>1</v>
      </c>
      <c r="J13" s="832">
        <v>106</v>
      </c>
      <c r="K13" s="849">
        <v>192</v>
      </c>
      <c r="L13" s="849">
        <v>20352</v>
      </c>
      <c r="M13" s="832">
        <v>3.7647058823529411</v>
      </c>
      <c r="N13" s="832">
        <v>106</v>
      </c>
      <c r="O13" s="849">
        <v>94</v>
      </c>
      <c r="P13" s="849">
        <v>10058</v>
      </c>
      <c r="Q13" s="837">
        <v>1.8605253422123567</v>
      </c>
      <c r="R13" s="850">
        <v>107</v>
      </c>
    </row>
    <row r="14" spans="1:18" ht="14.4" customHeight="1" x14ac:dyDescent="0.3">
      <c r="A14" s="831" t="s">
        <v>2868</v>
      </c>
      <c r="B14" s="832" t="s">
        <v>2869</v>
      </c>
      <c r="C14" s="832" t="s">
        <v>583</v>
      </c>
      <c r="D14" s="832" t="s">
        <v>2881</v>
      </c>
      <c r="E14" s="832" t="s">
        <v>2886</v>
      </c>
      <c r="F14" s="832" t="s">
        <v>2887</v>
      </c>
      <c r="G14" s="849">
        <v>17</v>
      </c>
      <c r="H14" s="849">
        <v>629</v>
      </c>
      <c r="I14" s="832">
        <v>1</v>
      </c>
      <c r="J14" s="832">
        <v>37</v>
      </c>
      <c r="K14" s="849">
        <v>14</v>
      </c>
      <c r="L14" s="849">
        <v>518</v>
      </c>
      <c r="M14" s="832">
        <v>0.82352941176470584</v>
      </c>
      <c r="N14" s="832">
        <v>37</v>
      </c>
      <c r="O14" s="849">
        <v>19</v>
      </c>
      <c r="P14" s="849">
        <v>722</v>
      </c>
      <c r="Q14" s="837">
        <v>1.1478537360890302</v>
      </c>
      <c r="R14" s="850">
        <v>38</v>
      </c>
    </row>
    <row r="15" spans="1:18" ht="14.4" customHeight="1" x14ac:dyDescent="0.3">
      <c r="A15" s="831" t="s">
        <v>2868</v>
      </c>
      <c r="B15" s="832" t="s">
        <v>2869</v>
      </c>
      <c r="C15" s="832" t="s">
        <v>583</v>
      </c>
      <c r="D15" s="832" t="s">
        <v>2881</v>
      </c>
      <c r="E15" s="832" t="s">
        <v>2888</v>
      </c>
      <c r="F15" s="832" t="s">
        <v>2889</v>
      </c>
      <c r="G15" s="849">
        <v>1</v>
      </c>
      <c r="H15" s="849">
        <v>5</v>
      </c>
      <c r="I15" s="832">
        <v>1</v>
      </c>
      <c r="J15" s="832">
        <v>5</v>
      </c>
      <c r="K15" s="849"/>
      <c r="L15" s="849"/>
      <c r="M15" s="832"/>
      <c r="N15" s="832"/>
      <c r="O15" s="849">
        <v>4</v>
      </c>
      <c r="P15" s="849">
        <v>20</v>
      </c>
      <c r="Q15" s="837">
        <v>4</v>
      </c>
      <c r="R15" s="850">
        <v>5</v>
      </c>
    </row>
    <row r="16" spans="1:18" ht="14.4" customHeight="1" x14ac:dyDescent="0.3">
      <c r="A16" s="831" t="s">
        <v>2868</v>
      </c>
      <c r="B16" s="832" t="s">
        <v>2869</v>
      </c>
      <c r="C16" s="832" t="s">
        <v>583</v>
      </c>
      <c r="D16" s="832" t="s">
        <v>2881</v>
      </c>
      <c r="E16" s="832" t="s">
        <v>2890</v>
      </c>
      <c r="F16" s="832" t="s">
        <v>2891</v>
      </c>
      <c r="G16" s="849"/>
      <c r="H16" s="849"/>
      <c r="I16" s="832"/>
      <c r="J16" s="832"/>
      <c r="K16" s="849"/>
      <c r="L16" s="849"/>
      <c r="M16" s="832"/>
      <c r="N16" s="832"/>
      <c r="O16" s="849">
        <v>1</v>
      </c>
      <c r="P16" s="849">
        <v>5</v>
      </c>
      <c r="Q16" s="837"/>
      <c r="R16" s="850">
        <v>5</v>
      </c>
    </row>
    <row r="17" spans="1:18" ht="14.4" customHeight="1" x14ac:dyDescent="0.3">
      <c r="A17" s="831" t="s">
        <v>2868</v>
      </c>
      <c r="B17" s="832" t="s">
        <v>2869</v>
      </c>
      <c r="C17" s="832" t="s">
        <v>583</v>
      </c>
      <c r="D17" s="832" t="s">
        <v>2881</v>
      </c>
      <c r="E17" s="832" t="s">
        <v>2892</v>
      </c>
      <c r="F17" s="832" t="s">
        <v>2885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187</v>
      </c>
      <c r="Q17" s="837"/>
      <c r="R17" s="850">
        <v>187</v>
      </c>
    </row>
    <row r="18" spans="1:18" ht="14.4" customHeight="1" x14ac:dyDescent="0.3">
      <c r="A18" s="831" t="s">
        <v>2868</v>
      </c>
      <c r="B18" s="832" t="s">
        <v>2869</v>
      </c>
      <c r="C18" s="832" t="s">
        <v>583</v>
      </c>
      <c r="D18" s="832" t="s">
        <v>2881</v>
      </c>
      <c r="E18" s="832" t="s">
        <v>2893</v>
      </c>
      <c r="F18" s="832" t="s">
        <v>2894</v>
      </c>
      <c r="G18" s="849">
        <v>12</v>
      </c>
      <c r="H18" s="849">
        <v>2484</v>
      </c>
      <c r="I18" s="832">
        <v>1</v>
      </c>
      <c r="J18" s="832">
        <v>207</v>
      </c>
      <c r="K18" s="849">
        <v>31</v>
      </c>
      <c r="L18" s="849">
        <v>7471</v>
      </c>
      <c r="M18" s="832">
        <v>3.007648953301127</v>
      </c>
      <c r="N18" s="832">
        <v>241</v>
      </c>
      <c r="O18" s="849">
        <v>9</v>
      </c>
      <c r="P18" s="849">
        <v>2178</v>
      </c>
      <c r="Q18" s="837">
        <v>0.87681159420289856</v>
      </c>
      <c r="R18" s="850">
        <v>242</v>
      </c>
    </row>
    <row r="19" spans="1:18" ht="14.4" customHeight="1" x14ac:dyDescent="0.3">
      <c r="A19" s="831" t="s">
        <v>2868</v>
      </c>
      <c r="B19" s="832" t="s">
        <v>2869</v>
      </c>
      <c r="C19" s="832" t="s">
        <v>583</v>
      </c>
      <c r="D19" s="832" t="s">
        <v>2881</v>
      </c>
      <c r="E19" s="832" t="s">
        <v>2895</v>
      </c>
      <c r="F19" s="832" t="s">
        <v>2896</v>
      </c>
      <c r="G19" s="849">
        <v>11</v>
      </c>
      <c r="H19" s="849">
        <v>3399</v>
      </c>
      <c r="I19" s="832">
        <v>1</v>
      </c>
      <c r="J19" s="832">
        <v>309</v>
      </c>
      <c r="K19" s="849">
        <v>11</v>
      </c>
      <c r="L19" s="849">
        <v>4202</v>
      </c>
      <c r="M19" s="832">
        <v>1.2362459546925566</v>
      </c>
      <c r="N19" s="832">
        <v>382</v>
      </c>
      <c r="O19" s="849">
        <v>10</v>
      </c>
      <c r="P19" s="849">
        <v>3840</v>
      </c>
      <c r="Q19" s="837">
        <v>1.1297440423654015</v>
      </c>
      <c r="R19" s="850">
        <v>384</v>
      </c>
    </row>
    <row r="20" spans="1:18" ht="14.4" customHeight="1" x14ac:dyDescent="0.3">
      <c r="A20" s="831" t="s">
        <v>2868</v>
      </c>
      <c r="B20" s="832" t="s">
        <v>2869</v>
      </c>
      <c r="C20" s="832" t="s">
        <v>583</v>
      </c>
      <c r="D20" s="832" t="s">
        <v>2881</v>
      </c>
      <c r="E20" s="832" t="s">
        <v>2897</v>
      </c>
      <c r="F20" s="832" t="s">
        <v>2898</v>
      </c>
      <c r="G20" s="849">
        <v>1</v>
      </c>
      <c r="H20" s="849">
        <v>489</v>
      </c>
      <c r="I20" s="832">
        <v>1</v>
      </c>
      <c r="J20" s="832">
        <v>489</v>
      </c>
      <c r="K20" s="849">
        <v>2</v>
      </c>
      <c r="L20" s="849">
        <v>1208</v>
      </c>
      <c r="M20" s="832">
        <v>2.4703476482617588</v>
      </c>
      <c r="N20" s="832">
        <v>604</v>
      </c>
      <c r="O20" s="849"/>
      <c r="P20" s="849"/>
      <c r="Q20" s="837"/>
      <c r="R20" s="850"/>
    </row>
    <row r="21" spans="1:18" ht="14.4" customHeight="1" x14ac:dyDescent="0.3">
      <c r="A21" s="831" t="s">
        <v>2868</v>
      </c>
      <c r="B21" s="832" t="s">
        <v>2869</v>
      </c>
      <c r="C21" s="832" t="s">
        <v>583</v>
      </c>
      <c r="D21" s="832" t="s">
        <v>2881</v>
      </c>
      <c r="E21" s="832" t="s">
        <v>2899</v>
      </c>
      <c r="F21" s="832" t="s">
        <v>2900</v>
      </c>
      <c r="G21" s="849">
        <v>169</v>
      </c>
      <c r="H21" s="849">
        <v>16731</v>
      </c>
      <c r="I21" s="832">
        <v>1</v>
      </c>
      <c r="J21" s="832">
        <v>99</v>
      </c>
      <c r="K21" s="849">
        <v>139</v>
      </c>
      <c r="L21" s="849">
        <v>12649</v>
      </c>
      <c r="M21" s="832">
        <v>0.75602175602175603</v>
      </c>
      <c r="N21" s="832">
        <v>91</v>
      </c>
      <c r="O21" s="849">
        <v>134</v>
      </c>
      <c r="P21" s="849">
        <v>12194</v>
      </c>
      <c r="Q21" s="837">
        <v>0.72882672882672883</v>
      </c>
      <c r="R21" s="850">
        <v>91</v>
      </c>
    </row>
    <row r="22" spans="1:18" ht="14.4" customHeight="1" x14ac:dyDescent="0.3">
      <c r="A22" s="831" t="s">
        <v>2868</v>
      </c>
      <c r="B22" s="832" t="s">
        <v>2869</v>
      </c>
      <c r="C22" s="832" t="s">
        <v>583</v>
      </c>
      <c r="D22" s="832" t="s">
        <v>2881</v>
      </c>
      <c r="E22" s="832" t="s">
        <v>2901</v>
      </c>
      <c r="F22" s="832" t="s">
        <v>2902</v>
      </c>
      <c r="G22" s="849">
        <v>55</v>
      </c>
      <c r="H22" s="849">
        <v>5335</v>
      </c>
      <c r="I22" s="832">
        <v>1</v>
      </c>
      <c r="J22" s="832">
        <v>97</v>
      </c>
      <c r="K22" s="849">
        <v>42</v>
      </c>
      <c r="L22" s="849">
        <v>3402</v>
      </c>
      <c r="M22" s="832">
        <v>0.63767572633552017</v>
      </c>
      <c r="N22" s="832">
        <v>81</v>
      </c>
      <c r="O22" s="849">
        <v>48</v>
      </c>
      <c r="P22" s="849">
        <v>3888</v>
      </c>
      <c r="Q22" s="837">
        <v>0.72877225866916584</v>
      </c>
      <c r="R22" s="850">
        <v>81</v>
      </c>
    </row>
    <row r="23" spans="1:18" ht="14.4" customHeight="1" x14ac:dyDescent="0.3">
      <c r="A23" s="831" t="s">
        <v>2868</v>
      </c>
      <c r="B23" s="832" t="s">
        <v>2869</v>
      </c>
      <c r="C23" s="832" t="s">
        <v>583</v>
      </c>
      <c r="D23" s="832" t="s">
        <v>2881</v>
      </c>
      <c r="E23" s="832" t="s">
        <v>2903</v>
      </c>
      <c r="F23" s="832" t="s">
        <v>2904</v>
      </c>
      <c r="G23" s="849">
        <v>2631</v>
      </c>
      <c r="H23" s="849">
        <v>331506</v>
      </c>
      <c r="I23" s="832">
        <v>1</v>
      </c>
      <c r="J23" s="832">
        <v>126</v>
      </c>
      <c r="K23" s="849">
        <v>2497</v>
      </c>
      <c r="L23" s="849">
        <v>317119</v>
      </c>
      <c r="M23" s="832">
        <v>0.95660108715981007</v>
      </c>
      <c r="N23" s="832">
        <v>127</v>
      </c>
      <c r="O23" s="849">
        <v>2564</v>
      </c>
      <c r="P23" s="849">
        <v>323064</v>
      </c>
      <c r="Q23" s="837">
        <v>0.97453439756746485</v>
      </c>
      <c r="R23" s="850">
        <v>126</v>
      </c>
    </row>
    <row r="24" spans="1:18" ht="14.4" customHeight="1" x14ac:dyDescent="0.3">
      <c r="A24" s="831" t="s">
        <v>2868</v>
      </c>
      <c r="B24" s="832" t="s">
        <v>2869</v>
      </c>
      <c r="C24" s="832" t="s">
        <v>583</v>
      </c>
      <c r="D24" s="832" t="s">
        <v>2881</v>
      </c>
      <c r="E24" s="832" t="s">
        <v>2905</v>
      </c>
      <c r="F24" s="832" t="s">
        <v>2906</v>
      </c>
      <c r="G24" s="849"/>
      <c r="H24" s="849"/>
      <c r="I24" s="832"/>
      <c r="J24" s="832"/>
      <c r="K24" s="849">
        <v>1</v>
      </c>
      <c r="L24" s="849">
        <v>242</v>
      </c>
      <c r="M24" s="832"/>
      <c r="N24" s="832">
        <v>242</v>
      </c>
      <c r="O24" s="849"/>
      <c r="P24" s="849"/>
      <c r="Q24" s="837"/>
      <c r="R24" s="850"/>
    </row>
    <row r="25" spans="1:18" ht="14.4" customHeight="1" x14ac:dyDescent="0.3">
      <c r="A25" s="831" t="s">
        <v>2868</v>
      </c>
      <c r="B25" s="832" t="s">
        <v>2869</v>
      </c>
      <c r="C25" s="832" t="s">
        <v>583</v>
      </c>
      <c r="D25" s="832" t="s">
        <v>2881</v>
      </c>
      <c r="E25" s="832" t="s">
        <v>2907</v>
      </c>
      <c r="F25" s="832" t="s">
        <v>2908</v>
      </c>
      <c r="G25" s="849">
        <v>29</v>
      </c>
      <c r="H25" s="849">
        <v>48662</v>
      </c>
      <c r="I25" s="832">
        <v>1</v>
      </c>
      <c r="J25" s="832">
        <v>1678</v>
      </c>
      <c r="K25" s="849">
        <v>19</v>
      </c>
      <c r="L25" s="849">
        <v>31920</v>
      </c>
      <c r="M25" s="832">
        <v>0.65595331059142659</v>
      </c>
      <c r="N25" s="832">
        <v>1680</v>
      </c>
      <c r="O25" s="849">
        <v>33</v>
      </c>
      <c r="P25" s="849">
        <v>55671</v>
      </c>
      <c r="Q25" s="837">
        <v>1.1440343594591262</v>
      </c>
      <c r="R25" s="850">
        <v>1687</v>
      </c>
    </row>
    <row r="26" spans="1:18" ht="14.4" customHeight="1" x14ac:dyDescent="0.3">
      <c r="A26" s="831" t="s">
        <v>2868</v>
      </c>
      <c r="B26" s="832" t="s">
        <v>2869</v>
      </c>
      <c r="C26" s="832" t="s">
        <v>583</v>
      </c>
      <c r="D26" s="832" t="s">
        <v>2881</v>
      </c>
      <c r="E26" s="832" t="s">
        <v>2909</v>
      </c>
      <c r="F26" s="832" t="s">
        <v>2910</v>
      </c>
      <c r="G26" s="849">
        <v>36</v>
      </c>
      <c r="H26" s="849">
        <v>47160</v>
      </c>
      <c r="I26" s="832">
        <v>1</v>
      </c>
      <c r="J26" s="832">
        <v>1310</v>
      </c>
      <c r="K26" s="849">
        <v>22</v>
      </c>
      <c r="L26" s="849">
        <v>28886</v>
      </c>
      <c r="M26" s="832">
        <v>0.61251060220525866</v>
      </c>
      <c r="N26" s="832">
        <v>1313</v>
      </c>
      <c r="O26" s="849">
        <v>23</v>
      </c>
      <c r="P26" s="849">
        <v>30383</v>
      </c>
      <c r="Q26" s="837">
        <v>0.64425360474978799</v>
      </c>
      <c r="R26" s="850">
        <v>1321</v>
      </c>
    </row>
    <row r="27" spans="1:18" ht="14.4" customHeight="1" x14ac:dyDescent="0.3">
      <c r="A27" s="831" t="s">
        <v>2868</v>
      </c>
      <c r="B27" s="832" t="s">
        <v>2869</v>
      </c>
      <c r="C27" s="832" t="s">
        <v>583</v>
      </c>
      <c r="D27" s="832" t="s">
        <v>2881</v>
      </c>
      <c r="E27" s="832" t="s">
        <v>2911</v>
      </c>
      <c r="F27" s="832" t="s">
        <v>2912</v>
      </c>
      <c r="G27" s="849">
        <v>4</v>
      </c>
      <c r="H27" s="849">
        <v>3888</v>
      </c>
      <c r="I27" s="832">
        <v>1</v>
      </c>
      <c r="J27" s="832">
        <v>972</v>
      </c>
      <c r="K27" s="849">
        <v>3</v>
      </c>
      <c r="L27" s="849">
        <v>2925</v>
      </c>
      <c r="M27" s="832">
        <v>0.75231481481481477</v>
      </c>
      <c r="N27" s="832">
        <v>975</v>
      </c>
      <c r="O27" s="849">
        <v>5</v>
      </c>
      <c r="P27" s="849">
        <v>4910</v>
      </c>
      <c r="Q27" s="837">
        <v>1.2628600823045268</v>
      </c>
      <c r="R27" s="850">
        <v>982</v>
      </c>
    </row>
    <row r="28" spans="1:18" ht="14.4" customHeight="1" x14ac:dyDescent="0.3">
      <c r="A28" s="831" t="s">
        <v>2868</v>
      </c>
      <c r="B28" s="832" t="s">
        <v>2869</v>
      </c>
      <c r="C28" s="832" t="s">
        <v>583</v>
      </c>
      <c r="D28" s="832" t="s">
        <v>2881</v>
      </c>
      <c r="E28" s="832" t="s">
        <v>2913</v>
      </c>
      <c r="F28" s="832" t="s">
        <v>2914</v>
      </c>
      <c r="G28" s="849">
        <v>2</v>
      </c>
      <c r="H28" s="849">
        <v>1972</v>
      </c>
      <c r="I28" s="832">
        <v>1</v>
      </c>
      <c r="J28" s="832">
        <v>986</v>
      </c>
      <c r="K28" s="849">
        <v>2</v>
      </c>
      <c r="L28" s="849">
        <v>1978</v>
      </c>
      <c r="M28" s="832">
        <v>1.0030425963488845</v>
      </c>
      <c r="N28" s="832">
        <v>989</v>
      </c>
      <c r="O28" s="849">
        <v>1</v>
      </c>
      <c r="P28" s="849">
        <v>997</v>
      </c>
      <c r="Q28" s="837">
        <v>0.505578093306288</v>
      </c>
      <c r="R28" s="850">
        <v>997</v>
      </c>
    </row>
    <row r="29" spans="1:18" ht="14.4" customHeight="1" x14ac:dyDescent="0.3">
      <c r="A29" s="831" t="s">
        <v>2868</v>
      </c>
      <c r="B29" s="832" t="s">
        <v>2869</v>
      </c>
      <c r="C29" s="832" t="s">
        <v>583</v>
      </c>
      <c r="D29" s="832" t="s">
        <v>2881</v>
      </c>
      <c r="E29" s="832" t="s">
        <v>2915</v>
      </c>
      <c r="F29" s="832" t="s">
        <v>2916</v>
      </c>
      <c r="G29" s="849">
        <v>25</v>
      </c>
      <c r="H29" s="849">
        <v>4075</v>
      </c>
      <c r="I29" s="832">
        <v>1</v>
      </c>
      <c r="J29" s="832">
        <v>163</v>
      </c>
      <c r="K29" s="849">
        <v>16</v>
      </c>
      <c r="L29" s="849">
        <v>2624</v>
      </c>
      <c r="M29" s="832">
        <v>0.64392638036809813</v>
      </c>
      <c r="N29" s="832">
        <v>164</v>
      </c>
      <c r="O29" s="849">
        <v>25</v>
      </c>
      <c r="P29" s="849">
        <v>4125</v>
      </c>
      <c r="Q29" s="837">
        <v>1.0122699386503067</v>
      </c>
      <c r="R29" s="850">
        <v>165</v>
      </c>
    </row>
    <row r="30" spans="1:18" ht="14.4" customHeight="1" x14ac:dyDescent="0.3">
      <c r="A30" s="831" t="s">
        <v>2868</v>
      </c>
      <c r="B30" s="832" t="s">
        <v>2869</v>
      </c>
      <c r="C30" s="832" t="s">
        <v>583</v>
      </c>
      <c r="D30" s="832" t="s">
        <v>2881</v>
      </c>
      <c r="E30" s="832" t="s">
        <v>2917</v>
      </c>
      <c r="F30" s="832" t="s">
        <v>2918</v>
      </c>
      <c r="G30" s="849">
        <v>2571</v>
      </c>
      <c r="H30" s="849">
        <v>85699.790000000066</v>
      </c>
      <c r="I30" s="832">
        <v>1</v>
      </c>
      <c r="J30" s="832">
        <v>33.33325165305331</v>
      </c>
      <c r="K30" s="849">
        <v>2286</v>
      </c>
      <c r="L30" s="849">
        <v>76199.750000000087</v>
      </c>
      <c r="M30" s="832">
        <v>0.8891474529867579</v>
      </c>
      <c r="N30" s="832">
        <v>33.333223972003537</v>
      </c>
      <c r="O30" s="849">
        <v>2465</v>
      </c>
      <c r="P30" s="849">
        <v>82166.460000000079</v>
      </c>
      <c r="Q30" s="837">
        <v>0.95877084412925651</v>
      </c>
      <c r="R30" s="850">
        <v>33.333249492900642</v>
      </c>
    </row>
    <row r="31" spans="1:18" ht="14.4" customHeight="1" x14ac:dyDescent="0.3">
      <c r="A31" s="831" t="s">
        <v>2868</v>
      </c>
      <c r="B31" s="832" t="s">
        <v>2869</v>
      </c>
      <c r="C31" s="832" t="s">
        <v>583</v>
      </c>
      <c r="D31" s="832" t="s">
        <v>2881</v>
      </c>
      <c r="E31" s="832" t="s">
        <v>2919</v>
      </c>
      <c r="F31" s="832" t="s">
        <v>2920</v>
      </c>
      <c r="G31" s="849">
        <v>40</v>
      </c>
      <c r="H31" s="849">
        <v>4640</v>
      </c>
      <c r="I31" s="832">
        <v>1</v>
      </c>
      <c r="J31" s="832">
        <v>116</v>
      </c>
      <c r="K31" s="849">
        <v>61</v>
      </c>
      <c r="L31" s="849">
        <v>7076</v>
      </c>
      <c r="M31" s="832">
        <v>1.5249999999999999</v>
      </c>
      <c r="N31" s="832">
        <v>116</v>
      </c>
      <c r="O31" s="849">
        <v>47</v>
      </c>
      <c r="P31" s="849">
        <v>5452</v>
      </c>
      <c r="Q31" s="837">
        <v>1.175</v>
      </c>
      <c r="R31" s="850">
        <v>116</v>
      </c>
    </row>
    <row r="32" spans="1:18" ht="14.4" customHeight="1" x14ac:dyDescent="0.3">
      <c r="A32" s="831" t="s">
        <v>2868</v>
      </c>
      <c r="B32" s="832" t="s">
        <v>2869</v>
      </c>
      <c r="C32" s="832" t="s">
        <v>583</v>
      </c>
      <c r="D32" s="832" t="s">
        <v>2881</v>
      </c>
      <c r="E32" s="832" t="s">
        <v>2921</v>
      </c>
      <c r="F32" s="832" t="s">
        <v>2922</v>
      </c>
      <c r="G32" s="849"/>
      <c r="H32" s="849"/>
      <c r="I32" s="832"/>
      <c r="J32" s="832"/>
      <c r="K32" s="849"/>
      <c r="L32" s="849"/>
      <c r="M32" s="832"/>
      <c r="N32" s="832"/>
      <c r="O32" s="849">
        <v>2</v>
      </c>
      <c r="P32" s="849">
        <v>76</v>
      </c>
      <c r="Q32" s="837"/>
      <c r="R32" s="850">
        <v>38</v>
      </c>
    </row>
    <row r="33" spans="1:18" ht="14.4" customHeight="1" x14ac:dyDescent="0.3">
      <c r="A33" s="831" t="s">
        <v>2868</v>
      </c>
      <c r="B33" s="832" t="s">
        <v>2869</v>
      </c>
      <c r="C33" s="832" t="s">
        <v>583</v>
      </c>
      <c r="D33" s="832" t="s">
        <v>2881</v>
      </c>
      <c r="E33" s="832" t="s">
        <v>2923</v>
      </c>
      <c r="F33" s="832" t="s">
        <v>2924</v>
      </c>
      <c r="G33" s="849">
        <v>73</v>
      </c>
      <c r="H33" s="849">
        <v>6278</v>
      </c>
      <c r="I33" s="832">
        <v>1</v>
      </c>
      <c r="J33" s="832">
        <v>86</v>
      </c>
      <c r="K33" s="849">
        <v>47</v>
      </c>
      <c r="L33" s="849">
        <v>4042</v>
      </c>
      <c r="M33" s="832">
        <v>0.64383561643835618</v>
      </c>
      <c r="N33" s="832">
        <v>86</v>
      </c>
      <c r="O33" s="849">
        <v>62</v>
      </c>
      <c r="P33" s="849">
        <v>5394</v>
      </c>
      <c r="Q33" s="837">
        <v>0.85919082510353617</v>
      </c>
      <c r="R33" s="850">
        <v>87</v>
      </c>
    </row>
    <row r="34" spans="1:18" ht="14.4" customHeight="1" x14ac:dyDescent="0.3">
      <c r="A34" s="831" t="s">
        <v>2868</v>
      </c>
      <c r="B34" s="832" t="s">
        <v>2869</v>
      </c>
      <c r="C34" s="832" t="s">
        <v>583</v>
      </c>
      <c r="D34" s="832" t="s">
        <v>2881</v>
      </c>
      <c r="E34" s="832" t="s">
        <v>2925</v>
      </c>
      <c r="F34" s="832" t="s">
        <v>2926</v>
      </c>
      <c r="G34" s="849">
        <v>36</v>
      </c>
      <c r="H34" s="849">
        <v>1152</v>
      </c>
      <c r="I34" s="832">
        <v>1</v>
      </c>
      <c r="J34" s="832">
        <v>32</v>
      </c>
      <c r="K34" s="849">
        <v>17</v>
      </c>
      <c r="L34" s="849">
        <v>544</v>
      </c>
      <c r="M34" s="832">
        <v>0.47222222222222221</v>
      </c>
      <c r="N34" s="832">
        <v>32</v>
      </c>
      <c r="O34" s="849">
        <v>26</v>
      </c>
      <c r="P34" s="849">
        <v>858</v>
      </c>
      <c r="Q34" s="837">
        <v>0.74479166666666663</v>
      </c>
      <c r="R34" s="850">
        <v>33</v>
      </c>
    </row>
    <row r="35" spans="1:18" ht="14.4" customHeight="1" x14ac:dyDescent="0.3">
      <c r="A35" s="831" t="s">
        <v>2868</v>
      </c>
      <c r="B35" s="832" t="s">
        <v>2869</v>
      </c>
      <c r="C35" s="832" t="s">
        <v>583</v>
      </c>
      <c r="D35" s="832" t="s">
        <v>2881</v>
      </c>
      <c r="E35" s="832" t="s">
        <v>2927</v>
      </c>
      <c r="F35" s="832" t="s">
        <v>2928</v>
      </c>
      <c r="G35" s="849"/>
      <c r="H35" s="849"/>
      <c r="I35" s="832"/>
      <c r="J35" s="832"/>
      <c r="K35" s="849">
        <v>20</v>
      </c>
      <c r="L35" s="849">
        <v>0</v>
      </c>
      <c r="M35" s="832"/>
      <c r="N35" s="832">
        <v>0</v>
      </c>
      <c r="O35" s="849">
        <v>22</v>
      </c>
      <c r="P35" s="849">
        <v>0</v>
      </c>
      <c r="Q35" s="837"/>
      <c r="R35" s="850">
        <v>0</v>
      </c>
    </row>
    <row r="36" spans="1:18" ht="14.4" customHeight="1" x14ac:dyDescent="0.3">
      <c r="A36" s="831" t="s">
        <v>2868</v>
      </c>
      <c r="B36" s="832" t="s">
        <v>2869</v>
      </c>
      <c r="C36" s="832" t="s">
        <v>583</v>
      </c>
      <c r="D36" s="832" t="s">
        <v>2881</v>
      </c>
      <c r="E36" s="832" t="s">
        <v>2929</v>
      </c>
      <c r="F36" s="832" t="s">
        <v>2930</v>
      </c>
      <c r="G36" s="849">
        <v>20</v>
      </c>
      <c r="H36" s="849">
        <v>7900</v>
      </c>
      <c r="I36" s="832">
        <v>1</v>
      </c>
      <c r="J36" s="832">
        <v>395</v>
      </c>
      <c r="K36" s="849">
        <v>6</v>
      </c>
      <c r="L36" s="849">
        <v>2976</v>
      </c>
      <c r="M36" s="832">
        <v>0.37670886075949367</v>
      </c>
      <c r="N36" s="832">
        <v>496</v>
      </c>
      <c r="O36" s="849">
        <v>9</v>
      </c>
      <c r="P36" s="849">
        <v>4491</v>
      </c>
      <c r="Q36" s="837">
        <v>0.56848101265822781</v>
      </c>
      <c r="R36" s="850">
        <v>499</v>
      </c>
    </row>
    <row r="37" spans="1:18" ht="14.4" customHeight="1" x14ac:dyDescent="0.3">
      <c r="A37" s="831" t="s">
        <v>2868</v>
      </c>
      <c r="B37" s="832" t="s">
        <v>2869</v>
      </c>
      <c r="C37" s="832" t="s">
        <v>583</v>
      </c>
      <c r="D37" s="832" t="s">
        <v>2881</v>
      </c>
      <c r="E37" s="832" t="s">
        <v>2931</v>
      </c>
      <c r="F37" s="832" t="s">
        <v>2932</v>
      </c>
      <c r="G37" s="849">
        <v>19</v>
      </c>
      <c r="H37" s="849">
        <v>3078</v>
      </c>
      <c r="I37" s="832">
        <v>1</v>
      </c>
      <c r="J37" s="832">
        <v>162</v>
      </c>
      <c r="K37" s="849">
        <v>18</v>
      </c>
      <c r="L37" s="849">
        <v>2844</v>
      </c>
      <c r="M37" s="832">
        <v>0.92397660818713445</v>
      </c>
      <c r="N37" s="832">
        <v>158</v>
      </c>
      <c r="O37" s="849">
        <v>14</v>
      </c>
      <c r="P37" s="849">
        <v>2212</v>
      </c>
      <c r="Q37" s="837">
        <v>0.71864847303443791</v>
      </c>
      <c r="R37" s="850">
        <v>158</v>
      </c>
    </row>
    <row r="38" spans="1:18" ht="14.4" customHeight="1" x14ac:dyDescent="0.3">
      <c r="A38" s="831" t="s">
        <v>2868</v>
      </c>
      <c r="B38" s="832" t="s">
        <v>2869</v>
      </c>
      <c r="C38" s="832" t="s">
        <v>583</v>
      </c>
      <c r="D38" s="832" t="s">
        <v>2881</v>
      </c>
      <c r="E38" s="832" t="s">
        <v>2933</v>
      </c>
      <c r="F38" s="832" t="s">
        <v>2934</v>
      </c>
      <c r="G38" s="849">
        <v>344</v>
      </c>
      <c r="H38" s="849">
        <v>86344</v>
      </c>
      <c r="I38" s="832">
        <v>1</v>
      </c>
      <c r="J38" s="832">
        <v>251</v>
      </c>
      <c r="K38" s="849">
        <v>208</v>
      </c>
      <c r="L38" s="849">
        <v>52416</v>
      </c>
      <c r="M38" s="832">
        <v>0.6070601315667562</v>
      </c>
      <c r="N38" s="832">
        <v>252</v>
      </c>
      <c r="O38" s="849">
        <v>323</v>
      </c>
      <c r="P38" s="849">
        <v>82042</v>
      </c>
      <c r="Q38" s="837">
        <v>0.95017604002594269</v>
      </c>
      <c r="R38" s="850">
        <v>254</v>
      </c>
    </row>
    <row r="39" spans="1:18" ht="14.4" customHeight="1" x14ac:dyDescent="0.3">
      <c r="A39" s="831" t="s">
        <v>2868</v>
      </c>
      <c r="B39" s="832" t="s">
        <v>2869</v>
      </c>
      <c r="C39" s="832" t="s">
        <v>583</v>
      </c>
      <c r="D39" s="832" t="s">
        <v>2881</v>
      </c>
      <c r="E39" s="832" t="s">
        <v>2935</v>
      </c>
      <c r="F39" s="832" t="s">
        <v>2936</v>
      </c>
      <c r="G39" s="849">
        <v>2</v>
      </c>
      <c r="H39" s="849">
        <v>240</v>
      </c>
      <c r="I39" s="832">
        <v>1</v>
      </c>
      <c r="J39" s="832">
        <v>120</v>
      </c>
      <c r="K39" s="849"/>
      <c r="L39" s="849"/>
      <c r="M39" s="832"/>
      <c r="N39" s="832"/>
      <c r="O39" s="849">
        <v>1</v>
      </c>
      <c r="P39" s="849">
        <v>122</v>
      </c>
      <c r="Q39" s="837">
        <v>0.5083333333333333</v>
      </c>
      <c r="R39" s="850">
        <v>122</v>
      </c>
    </row>
    <row r="40" spans="1:18" ht="14.4" customHeight="1" x14ac:dyDescent="0.3">
      <c r="A40" s="831" t="s">
        <v>2868</v>
      </c>
      <c r="B40" s="832" t="s">
        <v>2869</v>
      </c>
      <c r="C40" s="832" t="s">
        <v>583</v>
      </c>
      <c r="D40" s="832" t="s">
        <v>2881</v>
      </c>
      <c r="E40" s="832" t="s">
        <v>2937</v>
      </c>
      <c r="F40" s="832" t="s">
        <v>2938</v>
      </c>
      <c r="G40" s="849"/>
      <c r="H40" s="849"/>
      <c r="I40" s="832"/>
      <c r="J40" s="832"/>
      <c r="K40" s="849">
        <v>1</v>
      </c>
      <c r="L40" s="849">
        <v>723</v>
      </c>
      <c r="M40" s="832"/>
      <c r="N40" s="832">
        <v>723</v>
      </c>
      <c r="O40" s="849"/>
      <c r="P40" s="849"/>
      <c r="Q40" s="837"/>
      <c r="R40" s="850"/>
    </row>
    <row r="41" spans="1:18" ht="14.4" customHeight="1" x14ac:dyDescent="0.3">
      <c r="A41" s="831" t="s">
        <v>2868</v>
      </c>
      <c r="B41" s="832" t="s">
        <v>2869</v>
      </c>
      <c r="C41" s="832" t="s">
        <v>583</v>
      </c>
      <c r="D41" s="832" t="s">
        <v>2881</v>
      </c>
      <c r="E41" s="832" t="s">
        <v>2939</v>
      </c>
      <c r="F41" s="832" t="s">
        <v>2940</v>
      </c>
      <c r="G41" s="849">
        <v>4</v>
      </c>
      <c r="H41" s="849">
        <v>492</v>
      </c>
      <c r="I41" s="832">
        <v>1</v>
      </c>
      <c r="J41" s="832">
        <v>123</v>
      </c>
      <c r="K41" s="849"/>
      <c r="L41" s="849"/>
      <c r="M41" s="832"/>
      <c r="N41" s="832"/>
      <c r="O41" s="849">
        <v>1</v>
      </c>
      <c r="P41" s="849">
        <v>125</v>
      </c>
      <c r="Q41" s="837">
        <v>0.25406504065040653</v>
      </c>
      <c r="R41" s="850">
        <v>125</v>
      </c>
    </row>
    <row r="42" spans="1:18" ht="14.4" customHeight="1" x14ac:dyDescent="0.3">
      <c r="A42" s="831" t="s">
        <v>2868</v>
      </c>
      <c r="B42" s="832" t="s">
        <v>2869</v>
      </c>
      <c r="C42" s="832" t="s">
        <v>583</v>
      </c>
      <c r="D42" s="832" t="s">
        <v>2881</v>
      </c>
      <c r="E42" s="832" t="s">
        <v>2941</v>
      </c>
      <c r="F42" s="832" t="s">
        <v>2942</v>
      </c>
      <c r="G42" s="849">
        <v>4</v>
      </c>
      <c r="H42" s="849">
        <v>732</v>
      </c>
      <c r="I42" s="832">
        <v>1</v>
      </c>
      <c r="J42" s="832">
        <v>183</v>
      </c>
      <c r="K42" s="849">
        <v>2</v>
      </c>
      <c r="L42" s="849">
        <v>750</v>
      </c>
      <c r="M42" s="832">
        <v>1.0245901639344261</v>
      </c>
      <c r="N42" s="832">
        <v>375</v>
      </c>
      <c r="O42" s="849">
        <v>6</v>
      </c>
      <c r="P42" s="849">
        <v>2256</v>
      </c>
      <c r="Q42" s="837">
        <v>3.081967213114754</v>
      </c>
      <c r="R42" s="850">
        <v>376</v>
      </c>
    </row>
    <row r="43" spans="1:18" ht="14.4" customHeight="1" x14ac:dyDescent="0.3">
      <c r="A43" s="831" t="s">
        <v>2868</v>
      </c>
      <c r="B43" s="832" t="s">
        <v>2869</v>
      </c>
      <c r="C43" s="832" t="s">
        <v>583</v>
      </c>
      <c r="D43" s="832" t="s">
        <v>2881</v>
      </c>
      <c r="E43" s="832" t="s">
        <v>2943</v>
      </c>
      <c r="F43" s="832" t="s">
        <v>2944</v>
      </c>
      <c r="G43" s="849"/>
      <c r="H43" s="849"/>
      <c r="I43" s="832"/>
      <c r="J43" s="832"/>
      <c r="K43" s="849">
        <v>1</v>
      </c>
      <c r="L43" s="849">
        <v>984</v>
      </c>
      <c r="M43" s="832"/>
      <c r="N43" s="832">
        <v>984</v>
      </c>
      <c r="O43" s="849">
        <v>2</v>
      </c>
      <c r="P43" s="849">
        <v>1980</v>
      </c>
      <c r="Q43" s="837"/>
      <c r="R43" s="850">
        <v>990</v>
      </c>
    </row>
    <row r="44" spans="1:18" ht="14.4" customHeight="1" x14ac:dyDescent="0.3">
      <c r="A44" s="831" t="s">
        <v>2868</v>
      </c>
      <c r="B44" s="832" t="s">
        <v>2869</v>
      </c>
      <c r="C44" s="832" t="s">
        <v>583</v>
      </c>
      <c r="D44" s="832" t="s">
        <v>2881</v>
      </c>
      <c r="E44" s="832" t="s">
        <v>2945</v>
      </c>
      <c r="F44" s="832" t="s">
        <v>2946</v>
      </c>
      <c r="G44" s="849"/>
      <c r="H44" s="849"/>
      <c r="I44" s="832"/>
      <c r="J44" s="832"/>
      <c r="K44" s="849">
        <v>4</v>
      </c>
      <c r="L44" s="849">
        <v>1412</v>
      </c>
      <c r="M44" s="832"/>
      <c r="N44" s="832">
        <v>353</v>
      </c>
      <c r="O44" s="849">
        <v>7</v>
      </c>
      <c r="P44" s="849">
        <v>2485</v>
      </c>
      <c r="Q44" s="837"/>
      <c r="R44" s="850">
        <v>355</v>
      </c>
    </row>
    <row r="45" spans="1:18" ht="14.4" customHeight="1" x14ac:dyDescent="0.3">
      <c r="A45" s="831" t="s">
        <v>2868</v>
      </c>
      <c r="B45" s="832" t="s">
        <v>2869</v>
      </c>
      <c r="C45" s="832" t="s">
        <v>583</v>
      </c>
      <c r="D45" s="832" t="s">
        <v>2881</v>
      </c>
      <c r="E45" s="832" t="s">
        <v>2947</v>
      </c>
      <c r="F45" s="832" t="s">
        <v>2948</v>
      </c>
      <c r="G45" s="849">
        <v>3</v>
      </c>
      <c r="H45" s="849">
        <v>1500</v>
      </c>
      <c r="I45" s="832">
        <v>1</v>
      </c>
      <c r="J45" s="832">
        <v>500</v>
      </c>
      <c r="K45" s="849"/>
      <c r="L45" s="849"/>
      <c r="M45" s="832"/>
      <c r="N45" s="832"/>
      <c r="O45" s="849">
        <v>2</v>
      </c>
      <c r="P45" s="849">
        <v>1012</v>
      </c>
      <c r="Q45" s="837">
        <v>0.67466666666666664</v>
      </c>
      <c r="R45" s="850">
        <v>506</v>
      </c>
    </row>
    <row r="46" spans="1:18" ht="14.4" customHeight="1" x14ac:dyDescent="0.3">
      <c r="A46" s="831" t="s">
        <v>2868</v>
      </c>
      <c r="B46" s="832" t="s">
        <v>2869</v>
      </c>
      <c r="C46" s="832" t="s">
        <v>583</v>
      </c>
      <c r="D46" s="832" t="s">
        <v>2881</v>
      </c>
      <c r="E46" s="832" t="s">
        <v>2949</v>
      </c>
      <c r="F46" s="832" t="s">
        <v>2950</v>
      </c>
      <c r="G46" s="849">
        <v>1</v>
      </c>
      <c r="H46" s="849">
        <v>132</v>
      </c>
      <c r="I46" s="832">
        <v>1</v>
      </c>
      <c r="J46" s="832">
        <v>132</v>
      </c>
      <c r="K46" s="849">
        <v>1</v>
      </c>
      <c r="L46" s="849">
        <v>133</v>
      </c>
      <c r="M46" s="832">
        <v>1.0075757575757576</v>
      </c>
      <c r="N46" s="832">
        <v>133</v>
      </c>
      <c r="O46" s="849">
        <v>1</v>
      </c>
      <c r="P46" s="849">
        <v>134</v>
      </c>
      <c r="Q46" s="837">
        <v>1.0151515151515151</v>
      </c>
      <c r="R46" s="850">
        <v>134</v>
      </c>
    </row>
    <row r="47" spans="1:18" ht="14.4" customHeight="1" x14ac:dyDescent="0.3">
      <c r="A47" s="831" t="s">
        <v>2868</v>
      </c>
      <c r="B47" s="832" t="s">
        <v>2869</v>
      </c>
      <c r="C47" s="832" t="s">
        <v>583</v>
      </c>
      <c r="D47" s="832" t="s">
        <v>2881</v>
      </c>
      <c r="E47" s="832" t="s">
        <v>2951</v>
      </c>
      <c r="F47" s="832" t="s">
        <v>2952</v>
      </c>
      <c r="G47" s="849">
        <v>99</v>
      </c>
      <c r="H47" s="849">
        <v>11385</v>
      </c>
      <c r="I47" s="832">
        <v>1</v>
      </c>
      <c r="J47" s="832">
        <v>115</v>
      </c>
      <c r="K47" s="849">
        <v>74</v>
      </c>
      <c r="L47" s="849">
        <v>10730</v>
      </c>
      <c r="M47" s="832">
        <v>0.94246815985946419</v>
      </c>
      <c r="N47" s="832">
        <v>145</v>
      </c>
      <c r="O47" s="849">
        <v>89</v>
      </c>
      <c r="P47" s="849">
        <v>12905</v>
      </c>
      <c r="Q47" s="837">
        <v>1.1335090030742205</v>
      </c>
      <c r="R47" s="850">
        <v>145</v>
      </c>
    </row>
    <row r="48" spans="1:18" ht="14.4" customHeight="1" x14ac:dyDescent="0.3">
      <c r="A48" s="831" t="s">
        <v>2868</v>
      </c>
      <c r="B48" s="832" t="s">
        <v>2869</v>
      </c>
      <c r="C48" s="832" t="s">
        <v>583</v>
      </c>
      <c r="D48" s="832" t="s">
        <v>2881</v>
      </c>
      <c r="E48" s="832" t="s">
        <v>2953</v>
      </c>
      <c r="F48" s="832" t="s">
        <v>2954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752</v>
      </c>
      <c r="Q48" s="837"/>
      <c r="R48" s="850">
        <v>752</v>
      </c>
    </row>
    <row r="49" spans="1:18" ht="14.4" customHeight="1" x14ac:dyDescent="0.3">
      <c r="A49" s="831" t="s">
        <v>2868</v>
      </c>
      <c r="B49" s="832" t="s">
        <v>2869</v>
      </c>
      <c r="C49" s="832" t="s">
        <v>583</v>
      </c>
      <c r="D49" s="832" t="s">
        <v>2881</v>
      </c>
      <c r="E49" s="832" t="s">
        <v>2955</v>
      </c>
      <c r="F49" s="832" t="s">
        <v>2956</v>
      </c>
      <c r="G49" s="849">
        <v>1</v>
      </c>
      <c r="H49" s="849">
        <v>948</v>
      </c>
      <c r="I49" s="832">
        <v>1</v>
      </c>
      <c r="J49" s="832">
        <v>948</v>
      </c>
      <c r="K49" s="849">
        <v>1</v>
      </c>
      <c r="L49" s="849">
        <v>949</v>
      </c>
      <c r="M49" s="832">
        <v>1.001054852320675</v>
      </c>
      <c r="N49" s="832">
        <v>949</v>
      </c>
      <c r="O49" s="849">
        <v>2</v>
      </c>
      <c r="P49" s="849">
        <v>1908</v>
      </c>
      <c r="Q49" s="837">
        <v>2.0126582278481013</v>
      </c>
      <c r="R49" s="850">
        <v>954</v>
      </c>
    </row>
    <row r="50" spans="1:18" ht="14.4" customHeight="1" x14ac:dyDescent="0.3">
      <c r="A50" s="831" t="s">
        <v>2868</v>
      </c>
      <c r="B50" s="832" t="s">
        <v>2869</v>
      </c>
      <c r="C50" s="832" t="s">
        <v>583</v>
      </c>
      <c r="D50" s="832" t="s">
        <v>2881</v>
      </c>
      <c r="E50" s="832" t="s">
        <v>2957</v>
      </c>
      <c r="F50" s="832" t="s">
        <v>2958</v>
      </c>
      <c r="G50" s="849">
        <v>38</v>
      </c>
      <c r="H50" s="849">
        <v>8626</v>
      </c>
      <c r="I50" s="832">
        <v>1</v>
      </c>
      <c r="J50" s="832">
        <v>227</v>
      </c>
      <c r="K50" s="849">
        <v>24</v>
      </c>
      <c r="L50" s="849">
        <v>3960</v>
      </c>
      <c r="M50" s="832">
        <v>0.4590772084396012</v>
      </c>
      <c r="N50" s="832">
        <v>165</v>
      </c>
      <c r="O50" s="849">
        <v>25</v>
      </c>
      <c r="P50" s="849">
        <v>4125</v>
      </c>
      <c r="Q50" s="837">
        <v>0.47820542545791794</v>
      </c>
      <c r="R50" s="850">
        <v>165</v>
      </c>
    </row>
    <row r="51" spans="1:18" ht="14.4" customHeight="1" x14ac:dyDescent="0.3">
      <c r="A51" s="831" t="s">
        <v>2868</v>
      </c>
      <c r="B51" s="832" t="s">
        <v>2869</v>
      </c>
      <c r="C51" s="832" t="s">
        <v>583</v>
      </c>
      <c r="D51" s="832" t="s">
        <v>2881</v>
      </c>
      <c r="E51" s="832" t="s">
        <v>2959</v>
      </c>
      <c r="F51" s="832" t="s">
        <v>2960</v>
      </c>
      <c r="G51" s="849"/>
      <c r="H51" s="849"/>
      <c r="I51" s="832"/>
      <c r="J51" s="832"/>
      <c r="K51" s="849"/>
      <c r="L51" s="849"/>
      <c r="M51" s="832"/>
      <c r="N51" s="832"/>
      <c r="O51" s="849">
        <v>2</v>
      </c>
      <c r="P51" s="849">
        <v>2174</v>
      </c>
      <c r="Q51" s="837"/>
      <c r="R51" s="850">
        <v>1087</v>
      </c>
    </row>
    <row r="52" spans="1:18" ht="14.4" customHeight="1" x14ac:dyDescent="0.3">
      <c r="A52" s="831" t="s">
        <v>2868</v>
      </c>
      <c r="B52" s="832" t="s">
        <v>2869</v>
      </c>
      <c r="C52" s="832" t="s">
        <v>583</v>
      </c>
      <c r="D52" s="832" t="s">
        <v>2881</v>
      </c>
      <c r="E52" s="832" t="s">
        <v>2961</v>
      </c>
      <c r="F52" s="832" t="s">
        <v>2962</v>
      </c>
      <c r="G52" s="849">
        <v>2</v>
      </c>
      <c r="H52" s="849">
        <v>172</v>
      </c>
      <c r="I52" s="832">
        <v>1</v>
      </c>
      <c r="J52" s="832">
        <v>86</v>
      </c>
      <c r="K52" s="849">
        <v>1</v>
      </c>
      <c r="L52" s="849">
        <v>87</v>
      </c>
      <c r="M52" s="832">
        <v>0.5058139534883721</v>
      </c>
      <c r="N52" s="832">
        <v>87</v>
      </c>
      <c r="O52" s="849">
        <v>2</v>
      </c>
      <c r="P52" s="849">
        <v>174</v>
      </c>
      <c r="Q52" s="837">
        <v>1.0116279069767442</v>
      </c>
      <c r="R52" s="850">
        <v>87</v>
      </c>
    </row>
    <row r="53" spans="1:18" ht="14.4" customHeight="1" x14ac:dyDescent="0.3">
      <c r="A53" s="831" t="s">
        <v>2868</v>
      </c>
      <c r="B53" s="832" t="s">
        <v>2869</v>
      </c>
      <c r="C53" s="832" t="s">
        <v>583</v>
      </c>
      <c r="D53" s="832" t="s">
        <v>2881</v>
      </c>
      <c r="E53" s="832" t="s">
        <v>2963</v>
      </c>
      <c r="F53" s="832" t="s">
        <v>2964</v>
      </c>
      <c r="G53" s="849">
        <v>3</v>
      </c>
      <c r="H53" s="849">
        <v>1200</v>
      </c>
      <c r="I53" s="832">
        <v>1</v>
      </c>
      <c r="J53" s="832">
        <v>400</v>
      </c>
      <c r="K53" s="849">
        <v>2</v>
      </c>
      <c r="L53" s="849">
        <v>1000</v>
      </c>
      <c r="M53" s="832">
        <v>0.83333333333333337</v>
      </c>
      <c r="N53" s="832">
        <v>500</v>
      </c>
      <c r="O53" s="849">
        <v>1</v>
      </c>
      <c r="P53" s="849">
        <v>503</v>
      </c>
      <c r="Q53" s="837">
        <v>0.41916666666666669</v>
      </c>
      <c r="R53" s="850">
        <v>503</v>
      </c>
    </row>
    <row r="54" spans="1:18" ht="14.4" customHeight="1" x14ac:dyDescent="0.3">
      <c r="A54" s="831" t="s">
        <v>2868</v>
      </c>
      <c r="B54" s="832" t="s">
        <v>2869</v>
      </c>
      <c r="C54" s="832" t="s">
        <v>583</v>
      </c>
      <c r="D54" s="832" t="s">
        <v>2881</v>
      </c>
      <c r="E54" s="832" t="s">
        <v>2965</v>
      </c>
      <c r="F54" s="832" t="s">
        <v>2966</v>
      </c>
      <c r="G54" s="849"/>
      <c r="H54" s="849"/>
      <c r="I54" s="832"/>
      <c r="J54" s="832"/>
      <c r="K54" s="849"/>
      <c r="L54" s="849"/>
      <c r="M54" s="832"/>
      <c r="N54" s="832"/>
      <c r="O54" s="849">
        <v>1</v>
      </c>
      <c r="P54" s="849">
        <v>1045</v>
      </c>
      <c r="Q54" s="837"/>
      <c r="R54" s="850">
        <v>1045</v>
      </c>
    </row>
    <row r="55" spans="1:18" ht="14.4" customHeight="1" x14ac:dyDescent="0.3">
      <c r="A55" s="831" t="s">
        <v>2868</v>
      </c>
      <c r="B55" s="832" t="s">
        <v>2869</v>
      </c>
      <c r="C55" s="832" t="s">
        <v>583</v>
      </c>
      <c r="D55" s="832" t="s">
        <v>2881</v>
      </c>
      <c r="E55" s="832" t="s">
        <v>2967</v>
      </c>
      <c r="F55" s="832" t="s">
        <v>2968</v>
      </c>
      <c r="G55" s="849"/>
      <c r="H55" s="849"/>
      <c r="I55" s="832"/>
      <c r="J55" s="832"/>
      <c r="K55" s="849">
        <v>1</v>
      </c>
      <c r="L55" s="849">
        <v>121</v>
      </c>
      <c r="M55" s="832"/>
      <c r="N55" s="832">
        <v>121</v>
      </c>
      <c r="O55" s="849"/>
      <c r="P55" s="849"/>
      <c r="Q55" s="837"/>
      <c r="R55" s="850"/>
    </row>
    <row r="56" spans="1:18" ht="14.4" customHeight="1" x14ac:dyDescent="0.3">
      <c r="A56" s="831" t="s">
        <v>2868</v>
      </c>
      <c r="B56" s="832" t="s">
        <v>2869</v>
      </c>
      <c r="C56" s="832" t="s">
        <v>583</v>
      </c>
      <c r="D56" s="832" t="s">
        <v>2881</v>
      </c>
      <c r="E56" s="832" t="s">
        <v>2969</v>
      </c>
      <c r="F56" s="832" t="s">
        <v>2970</v>
      </c>
      <c r="G56" s="849">
        <v>1</v>
      </c>
      <c r="H56" s="849">
        <v>1111</v>
      </c>
      <c r="I56" s="832">
        <v>1</v>
      </c>
      <c r="J56" s="832">
        <v>1111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2868</v>
      </c>
      <c r="B57" s="832" t="s">
        <v>2869</v>
      </c>
      <c r="C57" s="832" t="s">
        <v>583</v>
      </c>
      <c r="D57" s="832" t="s">
        <v>2881</v>
      </c>
      <c r="E57" s="832" t="s">
        <v>2971</v>
      </c>
      <c r="F57" s="832" t="s">
        <v>2972</v>
      </c>
      <c r="G57" s="849"/>
      <c r="H57" s="849"/>
      <c r="I57" s="832"/>
      <c r="J57" s="832"/>
      <c r="K57" s="849">
        <v>1</v>
      </c>
      <c r="L57" s="849">
        <v>844</v>
      </c>
      <c r="M57" s="832"/>
      <c r="N57" s="832">
        <v>844</v>
      </c>
      <c r="O57" s="849"/>
      <c r="P57" s="849"/>
      <c r="Q57" s="837"/>
      <c r="R57" s="850"/>
    </row>
    <row r="58" spans="1:18" ht="14.4" customHeight="1" x14ac:dyDescent="0.3">
      <c r="A58" s="831" t="s">
        <v>2868</v>
      </c>
      <c r="B58" s="832" t="s">
        <v>2869</v>
      </c>
      <c r="C58" s="832" t="s">
        <v>583</v>
      </c>
      <c r="D58" s="832" t="s">
        <v>2881</v>
      </c>
      <c r="E58" s="832" t="s">
        <v>2973</v>
      </c>
      <c r="F58" s="832" t="s">
        <v>2974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530</v>
      </c>
      <c r="Q58" s="837"/>
      <c r="R58" s="850">
        <v>530</v>
      </c>
    </row>
    <row r="59" spans="1:18" ht="14.4" customHeight="1" x14ac:dyDescent="0.3">
      <c r="A59" s="831" t="s">
        <v>2868</v>
      </c>
      <c r="B59" s="832" t="s">
        <v>2869</v>
      </c>
      <c r="C59" s="832" t="s">
        <v>583</v>
      </c>
      <c r="D59" s="832" t="s">
        <v>2881</v>
      </c>
      <c r="E59" s="832" t="s">
        <v>2975</v>
      </c>
      <c r="F59" s="832" t="s">
        <v>2976</v>
      </c>
      <c r="G59" s="849">
        <v>1</v>
      </c>
      <c r="H59" s="849">
        <v>86</v>
      </c>
      <c r="I59" s="832">
        <v>1</v>
      </c>
      <c r="J59" s="832">
        <v>86</v>
      </c>
      <c r="K59" s="849">
        <v>3</v>
      </c>
      <c r="L59" s="849">
        <v>261</v>
      </c>
      <c r="M59" s="832">
        <v>3.0348837209302326</v>
      </c>
      <c r="N59" s="832">
        <v>87</v>
      </c>
      <c r="O59" s="849">
        <v>14</v>
      </c>
      <c r="P59" s="849">
        <v>1218</v>
      </c>
      <c r="Q59" s="837">
        <v>14.162790697674419</v>
      </c>
      <c r="R59" s="850">
        <v>87</v>
      </c>
    </row>
    <row r="60" spans="1:18" ht="14.4" customHeight="1" thickBot="1" x14ac:dyDescent="0.35">
      <c r="A60" s="839" t="s">
        <v>2868</v>
      </c>
      <c r="B60" s="840" t="s">
        <v>2869</v>
      </c>
      <c r="C60" s="840" t="s">
        <v>583</v>
      </c>
      <c r="D60" s="840" t="s">
        <v>2881</v>
      </c>
      <c r="E60" s="840" t="s">
        <v>2977</v>
      </c>
      <c r="F60" s="840" t="s">
        <v>2978</v>
      </c>
      <c r="G60" s="851"/>
      <c r="H60" s="851"/>
      <c r="I60" s="840"/>
      <c r="J60" s="840"/>
      <c r="K60" s="851"/>
      <c r="L60" s="851"/>
      <c r="M60" s="840"/>
      <c r="N60" s="840"/>
      <c r="O60" s="851">
        <v>1</v>
      </c>
      <c r="P60" s="851">
        <v>0</v>
      </c>
      <c r="Q60" s="845"/>
      <c r="R60" s="8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2980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6467.28</v>
      </c>
      <c r="I3" s="208">
        <f t="shared" si="0"/>
        <v>707983.1</v>
      </c>
      <c r="J3" s="78"/>
      <c r="K3" s="78"/>
      <c r="L3" s="208">
        <f t="shared" si="0"/>
        <v>5942.2000000000007</v>
      </c>
      <c r="M3" s="208">
        <f t="shared" si="0"/>
        <v>617815.50000000012</v>
      </c>
      <c r="N3" s="78"/>
      <c r="O3" s="78"/>
      <c r="P3" s="208">
        <f t="shared" si="0"/>
        <v>6236.9</v>
      </c>
      <c r="Q3" s="208">
        <f t="shared" si="0"/>
        <v>679626.12</v>
      </c>
      <c r="R3" s="79">
        <f>IF(M3=0,0,Q3/M3)</f>
        <v>1.1000470528822923</v>
      </c>
      <c r="S3" s="209">
        <f>IF(P3=0,0,Q3/P3)</f>
        <v>108.96857733810066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2868</v>
      </c>
      <c r="B6" s="825" t="s">
        <v>2869</v>
      </c>
      <c r="C6" s="825" t="s">
        <v>583</v>
      </c>
      <c r="D6" s="825" t="s">
        <v>2859</v>
      </c>
      <c r="E6" s="825" t="s">
        <v>2870</v>
      </c>
      <c r="F6" s="825" t="s">
        <v>2871</v>
      </c>
      <c r="G6" s="825" t="s">
        <v>2872</v>
      </c>
      <c r="H6" s="225"/>
      <c r="I6" s="225"/>
      <c r="J6" s="825"/>
      <c r="K6" s="825"/>
      <c r="L6" s="225"/>
      <c r="M6" s="225"/>
      <c r="N6" s="825"/>
      <c r="O6" s="825"/>
      <c r="P6" s="225">
        <v>0.9</v>
      </c>
      <c r="Q6" s="225">
        <v>62.73</v>
      </c>
      <c r="R6" s="830"/>
      <c r="S6" s="848">
        <v>69.699999999999989</v>
      </c>
    </row>
    <row r="7" spans="1:19" ht="14.4" customHeight="1" x14ac:dyDescent="0.3">
      <c r="A7" s="831" t="s">
        <v>2868</v>
      </c>
      <c r="B7" s="832" t="s">
        <v>2869</v>
      </c>
      <c r="C7" s="832" t="s">
        <v>583</v>
      </c>
      <c r="D7" s="832" t="s">
        <v>2859</v>
      </c>
      <c r="E7" s="832" t="s">
        <v>2881</v>
      </c>
      <c r="F7" s="832" t="s">
        <v>2882</v>
      </c>
      <c r="G7" s="832" t="s">
        <v>2883</v>
      </c>
      <c r="H7" s="849">
        <v>1</v>
      </c>
      <c r="I7" s="849">
        <v>83</v>
      </c>
      <c r="J7" s="832">
        <v>1</v>
      </c>
      <c r="K7" s="832">
        <v>83</v>
      </c>
      <c r="L7" s="849"/>
      <c r="M7" s="849"/>
      <c r="N7" s="832"/>
      <c r="O7" s="832"/>
      <c r="P7" s="849">
        <v>10</v>
      </c>
      <c r="Q7" s="849">
        <v>840</v>
      </c>
      <c r="R7" s="837">
        <v>10.120481927710843</v>
      </c>
      <c r="S7" s="850">
        <v>84</v>
      </c>
    </row>
    <row r="8" spans="1:19" ht="14.4" customHeight="1" x14ac:dyDescent="0.3">
      <c r="A8" s="831" t="s">
        <v>2868</v>
      </c>
      <c r="B8" s="832" t="s">
        <v>2869</v>
      </c>
      <c r="C8" s="832" t="s">
        <v>583</v>
      </c>
      <c r="D8" s="832" t="s">
        <v>2859</v>
      </c>
      <c r="E8" s="832" t="s">
        <v>2881</v>
      </c>
      <c r="F8" s="832" t="s">
        <v>2884</v>
      </c>
      <c r="G8" s="832" t="s">
        <v>2885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107</v>
      </c>
      <c r="R8" s="837"/>
      <c r="S8" s="850">
        <v>107</v>
      </c>
    </row>
    <row r="9" spans="1:19" ht="14.4" customHeight="1" x14ac:dyDescent="0.3">
      <c r="A9" s="831" t="s">
        <v>2868</v>
      </c>
      <c r="B9" s="832" t="s">
        <v>2869</v>
      </c>
      <c r="C9" s="832" t="s">
        <v>583</v>
      </c>
      <c r="D9" s="832" t="s">
        <v>2859</v>
      </c>
      <c r="E9" s="832" t="s">
        <v>2881</v>
      </c>
      <c r="F9" s="832" t="s">
        <v>2899</v>
      </c>
      <c r="G9" s="832" t="s">
        <v>2900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91</v>
      </c>
      <c r="R9" s="837"/>
      <c r="S9" s="850">
        <v>91</v>
      </c>
    </row>
    <row r="10" spans="1:19" ht="14.4" customHeight="1" x14ac:dyDescent="0.3">
      <c r="A10" s="831" t="s">
        <v>2868</v>
      </c>
      <c r="B10" s="832" t="s">
        <v>2869</v>
      </c>
      <c r="C10" s="832" t="s">
        <v>583</v>
      </c>
      <c r="D10" s="832" t="s">
        <v>2859</v>
      </c>
      <c r="E10" s="832" t="s">
        <v>2881</v>
      </c>
      <c r="F10" s="832" t="s">
        <v>2903</v>
      </c>
      <c r="G10" s="832" t="s">
        <v>2904</v>
      </c>
      <c r="H10" s="849">
        <v>1</v>
      </c>
      <c r="I10" s="849">
        <v>126</v>
      </c>
      <c r="J10" s="832">
        <v>1</v>
      </c>
      <c r="K10" s="832">
        <v>126</v>
      </c>
      <c r="L10" s="849">
        <v>3</v>
      </c>
      <c r="M10" s="849">
        <v>381</v>
      </c>
      <c r="N10" s="832">
        <v>3.0238095238095237</v>
      </c>
      <c r="O10" s="832">
        <v>127</v>
      </c>
      <c r="P10" s="849">
        <v>22</v>
      </c>
      <c r="Q10" s="849">
        <v>2772</v>
      </c>
      <c r="R10" s="837">
        <v>22</v>
      </c>
      <c r="S10" s="850">
        <v>126</v>
      </c>
    </row>
    <row r="11" spans="1:19" ht="14.4" customHeight="1" x14ac:dyDescent="0.3">
      <c r="A11" s="831" t="s">
        <v>2868</v>
      </c>
      <c r="B11" s="832" t="s">
        <v>2869</v>
      </c>
      <c r="C11" s="832" t="s">
        <v>583</v>
      </c>
      <c r="D11" s="832" t="s">
        <v>2859</v>
      </c>
      <c r="E11" s="832" t="s">
        <v>2881</v>
      </c>
      <c r="F11" s="832" t="s">
        <v>2909</v>
      </c>
      <c r="G11" s="832" t="s">
        <v>2910</v>
      </c>
      <c r="H11" s="849"/>
      <c r="I11" s="849"/>
      <c r="J11" s="832"/>
      <c r="K11" s="832"/>
      <c r="L11" s="849"/>
      <c r="M11" s="849"/>
      <c r="N11" s="832"/>
      <c r="O11" s="832"/>
      <c r="P11" s="849">
        <v>3</v>
      </c>
      <c r="Q11" s="849">
        <v>3963</v>
      </c>
      <c r="R11" s="837"/>
      <c r="S11" s="850">
        <v>1321</v>
      </c>
    </row>
    <row r="12" spans="1:19" ht="14.4" customHeight="1" x14ac:dyDescent="0.3">
      <c r="A12" s="831" t="s">
        <v>2868</v>
      </c>
      <c r="B12" s="832" t="s">
        <v>2869</v>
      </c>
      <c r="C12" s="832" t="s">
        <v>583</v>
      </c>
      <c r="D12" s="832" t="s">
        <v>2859</v>
      </c>
      <c r="E12" s="832" t="s">
        <v>2881</v>
      </c>
      <c r="F12" s="832" t="s">
        <v>2917</v>
      </c>
      <c r="G12" s="832" t="s">
        <v>2918</v>
      </c>
      <c r="H12" s="849">
        <v>1</v>
      </c>
      <c r="I12" s="849">
        <v>33.33</v>
      </c>
      <c r="J12" s="832">
        <v>1</v>
      </c>
      <c r="K12" s="832">
        <v>33.33</v>
      </c>
      <c r="L12" s="849">
        <v>2</v>
      </c>
      <c r="M12" s="849">
        <v>66.66</v>
      </c>
      <c r="N12" s="832">
        <v>2</v>
      </c>
      <c r="O12" s="832">
        <v>33.33</v>
      </c>
      <c r="P12" s="849">
        <v>19</v>
      </c>
      <c r="Q12" s="849">
        <v>633.31999999999994</v>
      </c>
      <c r="R12" s="837">
        <v>19.001500150015001</v>
      </c>
      <c r="S12" s="850">
        <v>33.332631578947364</v>
      </c>
    </row>
    <row r="13" spans="1:19" ht="14.4" customHeight="1" x14ac:dyDescent="0.3">
      <c r="A13" s="831" t="s">
        <v>2868</v>
      </c>
      <c r="B13" s="832" t="s">
        <v>2869</v>
      </c>
      <c r="C13" s="832" t="s">
        <v>583</v>
      </c>
      <c r="D13" s="832" t="s">
        <v>2859</v>
      </c>
      <c r="E13" s="832" t="s">
        <v>2881</v>
      </c>
      <c r="F13" s="832" t="s">
        <v>2919</v>
      </c>
      <c r="G13" s="832" t="s">
        <v>2920</v>
      </c>
      <c r="H13" s="849">
        <v>34</v>
      </c>
      <c r="I13" s="849">
        <v>3944</v>
      </c>
      <c r="J13" s="832">
        <v>1</v>
      </c>
      <c r="K13" s="832">
        <v>116</v>
      </c>
      <c r="L13" s="849">
        <v>54</v>
      </c>
      <c r="M13" s="849">
        <v>6264</v>
      </c>
      <c r="N13" s="832">
        <v>1.588235294117647</v>
      </c>
      <c r="O13" s="832">
        <v>116</v>
      </c>
      <c r="P13" s="849">
        <v>40</v>
      </c>
      <c r="Q13" s="849">
        <v>4640</v>
      </c>
      <c r="R13" s="837">
        <v>1.1764705882352942</v>
      </c>
      <c r="S13" s="850">
        <v>116</v>
      </c>
    </row>
    <row r="14" spans="1:19" ht="14.4" customHeight="1" x14ac:dyDescent="0.3">
      <c r="A14" s="831" t="s">
        <v>2868</v>
      </c>
      <c r="B14" s="832" t="s">
        <v>2869</v>
      </c>
      <c r="C14" s="832" t="s">
        <v>583</v>
      </c>
      <c r="D14" s="832" t="s">
        <v>2859</v>
      </c>
      <c r="E14" s="832" t="s">
        <v>2881</v>
      </c>
      <c r="F14" s="832" t="s">
        <v>2923</v>
      </c>
      <c r="G14" s="832" t="s">
        <v>2924</v>
      </c>
      <c r="H14" s="849"/>
      <c r="I14" s="849"/>
      <c r="J14" s="832"/>
      <c r="K14" s="832"/>
      <c r="L14" s="849"/>
      <c r="M14" s="849"/>
      <c r="N14" s="832"/>
      <c r="O14" s="832"/>
      <c r="P14" s="849">
        <v>3</v>
      </c>
      <c r="Q14" s="849">
        <v>261</v>
      </c>
      <c r="R14" s="837"/>
      <c r="S14" s="850">
        <v>87</v>
      </c>
    </row>
    <row r="15" spans="1:19" ht="14.4" customHeight="1" x14ac:dyDescent="0.3">
      <c r="A15" s="831" t="s">
        <v>2868</v>
      </c>
      <c r="B15" s="832" t="s">
        <v>2869</v>
      </c>
      <c r="C15" s="832" t="s">
        <v>583</v>
      </c>
      <c r="D15" s="832" t="s">
        <v>2859</v>
      </c>
      <c r="E15" s="832" t="s">
        <v>2881</v>
      </c>
      <c r="F15" s="832" t="s">
        <v>2925</v>
      </c>
      <c r="G15" s="832" t="s">
        <v>2926</v>
      </c>
      <c r="H15" s="849"/>
      <c r="I15" s="849"/>
      <c r="J15" s="832"/>
      <c r="K15" s="832"/>
      <c r="L15" s="849"/>
      <c r="M15" s="849"/>
      <c r="N15" s="832"/>
      <c r="O15" s="832"/>
      <c r="P15" s="849">
        <v>3</v>
      </c>
      <c r="Q15" s="849">
        <v>99</v>
      </c>
      <c r="R15" s="837"/>
      <c r="S15" s="850">
        <v>33</v>
      </c>
    </row>
    <row r="16" spans="1:19" ht="14.4" customHeight="1" x14ac:dyDescent="0.3">
      <c r="A16" s="831" t="s">
        <v>2868</v>
      </c>
      <c r="B16" s="832" t="s">
        <v>2869</v>
      </c>
      <c r="C16" s="832" t="s">
        <v>583</v>
      </c>
      <c r="D16" s="832" t="s">
        <v>2859</v>
      </c>
      <c r="E16" s="832" t="s">
        <v>2881</v>
      </c>
      <c r="F16" s="832" t="s">
        <v>2927</v>
      </c>
      <c r="G16" s="832" t="s">
        <v>2928</v>
      </c>
      <c r="H16" s="849"/>
      <c r="I16" s="849"/>
      <c r="J16" s="832"/>
      <c r="K16" s="832"/>
      <c r="L16" s="849">
        <v>20</v>
      </c>
      <c r="M16" s="849">
        <v>0</v>
      </c>
      <c r="N16" s="832"/>
      <c r="O16" s="832">
        <v>0</v>
      </c>
      <c r="P16" s="849">
        <v>15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2868</v>
      </c>
      <c r="B17" s="832" t="s">
        <v>2869</v>
      </c>
      <c r="C17" s="832" t="s">
        <v>583</v>
      </c>
      <c r="D17" s="832" t="s">
        <v>2859</v>
      </c>
      <c r="E17" s="832" t="s">
        <v>2881</v>
      </c>
      <c r="F17" s="832" t="s">
        <v>2933</v>
      </c>
      <c r="G17" s="832" t="s">
        <v>2934</v>
      </c>
      <c r="H17" s="849"/>
      <c r="I17" s="849"/>
      <c r="J17" s="832"/>
      <c r="K17" s="832"/>
      <c r="L17" s="849"/>
      <c r="M17" s="849"/>
      <c r="N17" s="832"/>
      <c r="O17" s="832"/>
      <c r="P17" s="849">
        <v>3</v>
      </c>
      <c r="Q17" s="849">
        <v>762</v>
      </c>
      <c r="R17" s="837"/>
      <c r="S17" s="850">
        <v>254</v>
      </c>
    </row>
    <row r="18" spans="1:19" ht="14.4" customHeight="1" x14ac:dyDescent="0.3">
      <c r="A18" s="831" t="s">
        <v>2868</v>
      </c>
      <c r="B18" s="832" t="s">
        <v>2869</v>
      </c>
      <c r="C18" s="832" t="s">
        <v>583</v>
      </c>
      <c r="D18" s="832" t="s">
        <v>2859</v>
      </c>
      <c r="E18" s="832" t="s">
        <v>2881</v>
      </c>
      <c r="F18" s="832" t="s">
        <v>2953</v>
      </c>
      <c r="G18" s="832" t="s">
        <v>2954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752</v>
      </c>
      <c r="R18" s="837"/>
      <c r="S18" s="850">
        <v>752</v>
      </c>
    </row>
    <row r="19" spans="1:19" ht="14.4" customHeight="1" x14ac:dyDescent="0.3">
      <c r="A19" s="831" t="s">
        <v>2868</v>
      </c>
      <c r="B19" s="832" t="s">
        <v>2869</v>
      </c>
      <c r="C19" s="832" t="s">
        <v>583</v>
      </c>
      <c r="D19" s="832" t="s">
        <v>1176</v>
      </c>
      <c r="E19" s="832" t="s">
        <v>2870</v>
      </c>
      <c r="F19" s="832" t="s">
        <v>2871</v>
      </c>
      <c r="G19" s="832" t="s">
        <v>2872</v>
      </c>
      <c r="H19" s="849"/>
      <c r="I19" s="849"/>
      <c r="J19" s="832"/>
      <c r="K19" s="832"/>
      <c r="L19" s="849"/>
      <c r="M19" s="849"/>
      <c r="N19" s="832"/>
      <c r="O19" s="832"/>
      <c r="P19" s="849">
        <v>0.4</v>
      </c>
      <c r="Q19" s="849">
        <v>27.88</v>
      </c>
      <c r="R19" s="837"/>
      <c r="S19" s="850">
        <v>69.699999999999989</v>
      </c>
    </row>
    <row r="20" spans="1:19" ht="14.4" customHeight="1" x14ac:dyDescent="0.3">
      <c r="A20" s="831" t="s">
        <v>2868</v>
      </c>
      <c r="B20" s="832" t="s">
        <v>2869</v>
      </c>
      <c r="C20" s="832" t="s">
        <v>583</v>
      </c>
      <c r="D20" s="832" t="s">
        <v>1176</v>
      </c>
      <c r="E20" s="832" t="s">
        <v>2881</v>
      </c>
      <c r="F20" s="832" t="s">
        <v>2882</v>
      </c>
      <c r="G20" s="832" t="s">
        <v>2883</v>
      </c>
      <c r="H20" s="849">
        <v>1</v>
      </c>
      <c r="I20" s="849">
        <v>83</v>
      </c>
      <c r="J20" s="832">
        <v>1</v>
      </c>
      <c r="K20" s="832">
        <v>83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2868</v>
      </c>
      <c r="B21" s="832" t="s">
        <v>2869</v>
      </c>
      <c r="C21" s="832" t="s">
        <v>583</v>
      </c>
      <c r="D21" s="832" t="s">
        <v>1176</v>
      </c>
      <c r="E21" s="832" t="s">
        <v>2881</v>
      </c>
      <c r="F21" s="832" t="s">
        <v>2903</v>
      </c>
      <c r="G21" s="832" t="s">
        <v>2904</v>
      </c>
      <c r="H21" s="849">
        <v>46</v>
      </c>
      <c r="I21" s="849">
        <v>5796</v>
      </c>
      <c r="J21" s="832">
        <v>1</v>
      </c>
      <c r="K21" s="832">
        <v>126</v>
      </c>
      <c r="L21" s="849">
        <v>57</v>
      </c>
      <c r="M21" s="849">
        <v>7239</v>
      </c>
      <c r="N21" s="832">
        <v>1.2489648033126295</v>
      </c>
      <c r="O21" s="832">
        <v>127</v>
      </c>
      <c r="P21" s="849">
        <v>47</v>
      </c>
      <c r="Q21" s="849">
        <v>5922</v>
      </c>
      <c r="R21" s="837">
        <v>1.0217391304347827</v>
      </c>
      <c r="S21" s="850">
        <v>126</v>
      </c>
    </row>
    <row r="22" spans="1:19" ht="14.4" customHeight="1" x14ac:dyDescent="0.3">
      <c r="A22" s="831" t="s">
        <v>2868</v>
      </c>
      <c r="B22" s="832" t="s">
        <v>2869</v>
      </c>
      <c r="C22" s="832" t="s">
        <v>583</v>
      </c>
      <c r="D22" s="832" t="s">
        <v>1176</v>
      </c>
      <c r="E22" s="832" t="s">
        <v>2881</v>
      </c>
      <c r="F22" s="832" t="s">
        <v>2909</v>
      </c>
      <c r="G22" s="832" t="s">
        <v>2910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1321</v>
      </c>
      <c r="R22" s="837"/>
      <c r="S22" s="850">
        <v>1321</v>
      </c>
    </row>
    <row r="23" spans="1:19" ht="14.4" customHeight="1" x14ac:dyDescent="0.3">
      <c r="A23" s="831" t="s">
        <v>2868</v>
      </c>
      <c r="B23" s="832" t="s">
        <v>2869</v>
      </c>
      <c r="C23" s="832" t="s">
        <v>583</v>
      </c>
      <c r="D23" s="832" t="s">
        <v>1176</v>
      </c>
      <c r="E23" s="832" t="s">
        <v>2881</v>
      </c>
      <c r="F23" s="832" t="s">
        <v>2917</v>
      </c>
      <c r="G23" s="832" t="s">
        <v>2918</v>
      </c>
      <c r="H23" s="849">
        <v>48</v>
      </c>
      <c r="I23" s="849">
        <v>1599.9900000000002</v>
      </c>
      <c r="J23" s="832">
        <v>1</v>
      </c>
      <c r="K23" s="832">
        <v>33.333125000000003</v>
      </c>
      <c r="L23" s="849">
        <v>55</v>
      </c>
      <c r="M23" s="849">
        <v>1833.33</v>
      </c>
      <c r="N23" s="832">
        <v>1.1458384114900717</v>
      </c>
      <c r="O23" s="832">
        <v>33.333272727272728</v>
      </c>
      <c r="P23" s="849">
        <v>69</v>
      </c>
      <c r="Q23" s="849">
        <v>2299.98</v>
      </c>
      <c r="R23" s="837">
        <v>1.4374964843530269</v>
      </c>
      <c r="S23" s="850">
        <v>33.333043478260869</v>
      </c>
    </row>
    <row r="24" spans="1:19" ht="14.4" customHeight="1" x14ac:dyDescent="0.3">
      <c r="A24" s="831" t="s">
        <v>2868</v>
      </c>
      <c r="B24" s="832" t="s">
        <v>2869</v>
      </c>
      <c r="C24" s="832" t="s">
        <v>583</v>
      </c>
      <c r="D24" s="832" t="s">
        <v>1176</v>
      </c>
      <c r="E24" s="832" t="s">
        <v>2881</v>
      </c>
      <c r="F24" s="832" t="s">
        <v>2923</v>
      </c>
      <c r="G24" s="832" t="s">
        <v>2924</v>
      </c>
      <c r="H24" s="849"/>
      <c r="I24" s="849"/>
      <c r="J24" s="832"/>
      <c r="K24" s="832"/>
      <c r="L24" s="849"/>
      <c r="M24" s="849"/>
      <c r="N24" s="832"/>
      <c r="O24" s="832"/>
      <c r="P24" s="849">
        <v>2</v>
      </c>
      <c r="Q24" s="849">
        <v>174</v>
      </c>
      <c r="R24" s="837"/>
      <c r="S24" s="850">
        <v>87</v>
      </c>
    </row>
    <row r="25" spans="1:19" ht="14.4" customHeight="1" x14ac:dyDescent="0.3">
      <c r="A25" s="831" t="s">
        <v>2868</v>
      </c>
      <c r="B25" s="832" t="s">
        <v>2869</v>
      </c>
      <c r="C25" s="832" t="s">
        <v>583</v>
      </c>
      <c r="D25" s="832" t="s">
        <v>1176</v>
      </c>
      <c r="E25" s="832" t="s">
        <v>2881</v>
      </c>
      <c r="F25" s="832" t="s">
        <v>2925</v>
      </c>
      <c r="G25" s="832" t="s">
        <v>2926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66</v>
      </c>
      <c r="R25" s="837"/>
      <c r="S25" s="850">
        <v>33</v>
      </c>
    </row>
    <row r="26" spans="1:19" ht="14.4" customHeight="1" x14ac:dyDescent="0.3">
      <c r="A26" s="831" t="s">
        <v>2868</v>
      </c>
      <c r="B26" s="832" t="s">
        <v>2869</v>
      </c>
      <c r="C26" s="832" t="s">
        <v>583</v>
      </c>
      <c r="D26" s="832" t="s">
        <v>1176</v>
      </c>
      <c r="E26" s="832" t="s">
        <v>2881</v>
      </c>
      <c r="F26" s="832" t="s">
        <v>2933</v>
      </c>
      <c r="G26" s="832" t="s">
        <v>2934</v>
      </c>
      <c r="H26" s="849">
        <v>5</v>
      </c>
      <c r="I26" s="849">
        <v>1255</v>
      </c>
      <c r="J26" s="832">
        <v>1</v>
      </c>
      <c r="K26" s="832">
        <v>251</v>
      </c>
      <c r="L26" s="849">
        <v>3</v>
      </c>
      <c r="M26" s="849">
        <v>756</v>
      </c>
      <c r="N26" s="832">
        <v>0.60239043824701199</v>
      </c>
      <c r="O26" s="832">
        <v>252</v>
      </c>
      <c r="P26" s="849">
        <v>27</v>
      </c>
      <c r="Q26" s="849">
        <v>6858</v>
      </c>
      <c r="R26" s="837">
        <v>5.4645418326693225</v>
      </c>
      <c r="S26" s="850">
        <v>254</v>
      </c>
    </row>
    <row r="27" spans="1:19" ht="14.4" customHeight="1" x14ac:dyDescent="0.3">
      <c r="A27" s="831" t="s">
        <v>2868</v>
      </c>
      <c r="B27" s="832" t="s">
        <v>2869</v>
      </c>
      <c r="C27" s="832" t="s">
        <v>583</v>
      </c>
      <c r="D27" s="832" t="s">
        <v>1176</v>
      </c>
      <c r="E27" s="832" t="s">
        <v>2881</v>
      </c>
      <c r="F27" s="832" t="s">
        <v>2961</v>
      </c>
      <c r="G27" s="832" t="s">
        <v>2962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87</v>
      </c>
      <c r="R27" s="837"/>
      <c r="S27" s="850">
        <v>87</v>
      </c>
    </row>
    <row r="28" spans="1:19" ht="14.4" customHeight="1" x14ac:dyDescent="0.3">
      <c r="A28" s="831" t="s">
        <v>2868</v>
      </c>
      <c r="B28" s="832" t="s">
        <v>2869</v>
      </c>
      <c r="C28" s="832" t="s">
        <v>583</v>
      </c>
      <c r="D28" s="832" t="s">
        <v>1177</v>
      </c>
      <c r="E28" s="832" t="s">
        <v>2870</v>
      </c>
      <c r="F28" s="832" t="s">
        <v>2871</v>
      </c>
      <c r="G28" s="832" t="s">
        <v>2872</v>
      </c>
      <c r="H28" s="849">
        <v>1.6999999999999997</v>
      </c>
      <c r="I28" s="849">
        <v>256.8</v>
      </c>
      <c r="J28" s="832">
        <v>1</v>
      </c>
      <c r="K28" s="832">
        <v>151.0588235294118</v>
      </c>
      <c r="L28" s="849"/>
      <c r="M28" s="849"/>
      <c r="N28" s="832"/>
      <c r="O28" s="832"/>
      <c r="P28" s="849">
        <v>0.8</v>
      </c>
      <c r="Q28" s="849">
        <v>55.760000000000005</v>
      </c>
      <c r="R28" s="837">
        <v>0.21713395638629285</v>
      </c>
      <c r="S28" s="850">
        <v>69.7</v>
      </c>
    </row>
    <row r="29" spans="1:19" ht="14.4" customHeight="1" x14ac:dyDescent="0.3">
      <c r="A29" s="831" t="s">
        <v>2868</v>
      </c>
      <c r="B29" s="832" t="s">
        <v>2869</v>
      </c>
      <c r="C29" s="832" t="s">
        <v>583</v>
      </c>
      <c r="D29" s="832" t="s">
        <v>1177</v>
      </c>
      <c r="E29" s="832" t="s">
        <v>2881</v>
      </c>
      <c r="F29" s="832" t="s">
        <v>2882</v>
      </c>
      <c r="G29" s="832" t="s">
        <v>2883</v>
      </c>
      <c r="H29" s="849">
        <v>37</v>
      </c>
      <c r="I29" s="849">
        <v>3071</v>
      </c>
      <c r="J29" s="832">
        <v>1</v>
      </c>
      <c r="K29" s="832">
        <v>83</v>
      </c>
      <c r="L29" s="849">
        <v>51</v>
      </c>
      <c r="M29" s="849">
        <v>4233</v>
      </c>
      <c r="N29" s="832">
        <v>1.3783783783783783</v>
      </c>
      <c r="O29" s="832">
        <v>83</v>
      </c>
      <c r="P29" s="849">
        <v>29</v>
      </c>
      <c r="Q29" s="849">
        <v>2436</v>
      </c>
      <c r="R29" s="837">
        <v>0.79322696190166064</v>
      </c>
      <c r="S29" s="850">
        <v>84</v>
      </c>
    </row>
    <row r="30" spans="1:19" ht="14.4" customHeight="1" x14ac:dyDescent="0.3">
      <c r="A30" s="831" t="s">
        <v>2868</v>
      </c>
      <c r="B30" s="832" t="s">
        <v>2869</v>
      </c>
      <c r="C30" s="832" t="s">
        <v>583</v>
      </c>
      <c r="D30" s="832" t="s">
        <v>1177</v>
      </c>
      <c r="E30" s="832" t="s">
        <v>2881</v>
      </c>
      <c r="F30" s="832" t="s">
        <v>2886</v>
      </c>
      <c r="G30" s="832" t="s">
        <v>2887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76</v>
      </c>
      <c r="R30" s="837"/>
      <c r="S30" s="850">
        <v>38</v>
      </c>
    </row>
    <row r="31" spans="1:19" ht="14.4" customHeight="1" x14ac:dyDescent="0.3">
      <c r="A31" s="831" t="s">
        <v>2868</v>
      </c>
      <c r="B31" s="832" t="s">
        <v>2869</v>
      </c>
      <c r="C31" s="832" t="s">
        <v>583</v>
      </c>
      <c r="D31" s="832" t="s">
        <v>1177</v>
      </c>
      <c r="E31" s="832" t="s">
        <v>2881</v>
      </c>
      <c r="F31" s="832" t="s">
        <v>2895</v>
      </c>
      <c r="G31" s="832" t="s">
        <v>2896</v>
      </c>
      <c r="H31" s="849">
        <v>3</v>
      </c>
      <c r="I31" s="849">
        <v>927</v>
      </c>
      <c r="J31" s="832">
        <v>1</v>
      </c>
      <c r="K31" s="832">
        <v>309</v>
      </c>
      <c r="L31" s="849">
        <v>4</v>
      </c>
      <c r="M31" s="849">
        <v>1528</v>
      </c>
      <c r="N31" s="832">
        <v>1.6483279395900756</v>
      </c>
      <c r="O31" s="832">
        <v>382</v>
      </c>
      <c r="P31" s="849">
        <v>2</v>
      </c>
      <c r="Q31" s="849">
        <v>768</v>
      </c>
      <c r="R31" s="837">
        <v>0.82847896440129454</v>
      </c>
      <c r="S31" s="850">
        <v>384</v>
      </c>
    </row>
    <row r="32" spans="1:19" ht="14.4" customHeight="1" x14ac:dyDescent="0.3">
      <c r="A32" s="831" t="s">
        <v>2868</v>
      </c>
      <c r="B32" s="832" t="s">
        <v>2869</v>
      </c>
      <c r="C32" s="832" t="s">
        <v>583</v>
      </c>
      <c r="D32" s="832" t="s">
        <v>1177</v>
      </c>
      <c r="E32" s="832" t="s">
        <v>2881</v>
      </c>
      <c r="F32" s="832" t="s">
        <v>2899</v>
      </c>
      <c r="G32" s="832" t="s">
        <v>2900</v>
      </c>
      <c r="H32" s="849">
        <v>35</v>
      </c>
      <c r="I32" s="849">
        <v>3465</v>
      </c>
      <c r="J32" s="832">
        <v>1</v>
      </c>
      <c r="K32" s="832">
        <v>99</v>
      </c>
      <c r="L32" s="849">
        <v>21</v>
      </c>
      <c r="M32" s="849">
        <v>1911</v>
      </c>
      <c r="N32" s="832">
        <v>0.55151515151515151</v>
      </c>
      <c r="O32" s="832">
        <v>91</v>
      </c>
      <c r="P32" s="849">
        <v>20</v>
      </c>
      <c r="Q32" s="849">
        <v>1820</v>
      </c>
      <c r="R32" s="837">
        <v>0.5252525252525253</v>
      </c>
      <c r="S32" s="850">
        <v>91</v>
      </c>
    </row>
    <row r="33" spans="1:19" ht="14.4" customHeight="1" x14ac:dyDescent="0.3">
      <c r="A33" s="831" t="s">
        <v>2868</v>
      </c>
      <c r="B33" s="832" t="s">
        <v>2869</v>
      </c>
      <c r="C33" s="832" t="s">
        <v>583</v>
      </c>
      <c r="D33" s="832" t="s">
        <v>1177</v>
      </c>
      <c r="E33" s="832" t="s">
        <v>2881</v>
      </c>
      <c r="F33" s="832" t="s">
        <v>2901</v>
      </c>
      <c r="G33" s="832" t="s">
        <v>2902</v>
      </c>
      <c r="H33" s="849">
        <v>7</v>
      </c>
      <c r="I33" s="849">
        <v>679</v>
      </c>
      <c r="J33" s="832">
        <v>1</v>
      </c>
      <c r="K33" s="832">
        <v>97</v>
      </c>
      <c r="L33" s="849">
        <v>3</v>
      </c>
      <c r="M33" s="849">
        <v>243</v>
      </c>
      <c r="N33" s="832">
        <v>0.35787923416789397</v>
      </c>
      <c r="O33" s="832">
        <v>81</v>
      </c>
      <c r="P33" s="849">
        <v>2</v>
      </c>
      <c r="Q33" s="849">
        <v>162</v>
      </c>
      <c r="R33" s="837">
        <v>0.23858615611192932</v>
      </c>
      <c r="S33" s="850">
        <v>81</v>
      </c>
    </row>
    <row r="34" spans="1:19" ht="14.4" customHeight="1" x14ac:dyDescent="0.3">
      <c r="A34" s="831" t="s">
        <v>2868</v>
      </c>
      <c r="B34" s="832" t="s">
        <v>2869</v>
      </c>
      <c r="C34" s="832" t="s">
        <v>583</v>
      </c>
      <c r="D34" s="832" t="s">
        <v>1177</v>
      </c>
      <c r="E34" s="832" t="s">
        <v>2881</v>
      </c>
      <c r="F34" s="832" t="s">
        <v>2903</v>
      </c>
      <c r="G34" s="832" t="s">
        <v>2904</v>
      </c>
      <c r="H34" s="849">
        <v>179</v>
      </c>
      <c r="I34" s="849">
        <v>22554</v>
      </c>
      <c r="J34" s="832">
        <v>1</v>
      </c>
      <c r="K34" s="832">
        <v>126</v>
      </c>
      <c r="L34" s="849">
        <v>159</v>
      </c>
      <c r="M34" s="849">
        <v>20193</v>
      </c>
      <c r="N34" s="832">
        <v>0.89531790369779196</v>
      </c>
      <c r="O34" s="832">
        <v>127</v>
      </c>
      <c r="P34" s="849">
        <v>129</v>
      </c>
      <c r="Q34" s="849">
        <v>16254</v>
      </c>
      <c r="R34" s="837">
        <v>0.72067039106145248</v>
      </c>
      <c r="S34" s="850">
        <v>126</v>
      </c>
    </row>
    <row r="35" spans="1:19" ht="14.4" customHeight="1" x14ac:dyDescent="0.3">
      <c r="A35" s="831" t="s">
        <v>2868</v>
      </c>
      <c r="B35" s="832" t="s">
        <v>2869</v>
      </c>
      <c r="C35" s="832" t="s">
        <v>583</v>
      </c>
      <c r="D35" s="832" t="s">
        <v>1177</v>
      </c>
      <c r="E35" s="832" t="s">
        <v>2881</v>
      </c>
      <c r="F35" s="832" t="s">
        <v>2907</v>
      </c>
      <c r="G35" s="832" t="s">
        <v>2908</v>
      </c>
      <c r="H35" s="849">
        <v>1</v>
      </c>
      <c r="I35" s="849">
        <v>1678</v>
      </c>
      <c r="J35" s="832">
        <v>1</v>
      </c>
      <c r="K35" s="832">
        <v>1678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2868</v>
      </c>
      <c r="B36" s="832" t="s">
        <v>2869</v>
      </c>
      <c r="C36" s="832" t="s">
        <v>583</v>
      </c>
      <c r="D36" s="832" t="s">
        <v>1177</v>
      </c>
      <c r="E36" s="832" t="s">
        <v>2881</v>
      </c>
      <c r="F36" s="832" t="s">
        <v>2909</v>
      </c>
      <c r="G36" s="832" t="s">
        <v>2910</v>
      </c>
      <c r="H36" s="849">
        <v>6</v>
      </c>
      <c r="I36" s="849">
        <v>7860</v>
      </c>
      <c r="J36" s="832">
        <v>1</v>
      </c>
      <c r="K36" s="832">
        <v>1310</v>
      </c>
      <c r="L36" s="849"/>
      <c r="M36" s="849"/>
      <c r="N36" s="832"/>
      <c r="O36" s="832"/>
      <c r="P36" s="849">
        <v>2</v>
      </c>
      <c r="Q36" s="849">
        <v>2642</v>
      </c>
      <c r="R36" s="837">
        <v>0.33613231552162848</v>
      </c>
      <c r="S36" s="850">
        <v>1321</v>
      </c>
    </row>
    <row r="37" spans="1:19" ht="14.4" customHeight="1" x14ac:dyDescent="0.3">
      <c r="A37" s="831" t="s">
        <v>2868</v>
      </c>
      <c r="B37" s="832" t="s">
        <v>2869</v>
      </c>
      <c r="C37" s="832" t="s">
        <v>583</v>
      </c>
      <c r="D37" s="832" t="s">
        <v>1177</v>
      </c>
      <c r="E37" s="832" t="s">
        <v>2881</v>
      </c>
      <c r="F37" s="832" t="s">
        <v>2915</v>
      </c>
      <c r="G37" s="832" t="s">
        <v>2916</v>
      </c>
      <c r="H37" s="849"/>
      <c r="I37" s="849"/>
      <c r="J37" s="832"/>
      <c r="K37" s="832"/>
      <c r="L37" s="849"/>
      <c r="M37" s="849"/>
      <c r="N37" s="832"/>
      <c r="O37" s="832"/>
      <c r="P37" s="849">
        <v>2</v>
      </c>
      <c r="Q37" s="849">
        <v>330</v>
      </c>
      <c r="R37" s="837"/>
      <c r="S37" s="850">
        <v>165</v>
      </c>
    </row>
    <row r="38" spans="1:19" ht="14.4" customHeight="1" x14ac:dyDescent="0.3">
      <c r="A38" s="831" t="s">
        <v>2868</v>
      </c>
      <c r="B38" s="832" t="s">
        <v>2869</v>
      </c>
      <c r="C38" s="832" t="s">
        <v>583</v>
      </c>
      <c r="D38" s="832" t="s">
        <v>1177</v>
      </c>
      <c r="E38" s="832" t="s">
        <v>2881</v>
      </c>
      <c r="F38" s="832" t="s">
        <v>2917</v>
      </c>
      <c r="G38" s="832" t="s">
        <v>2918</v>
      </c>
      <c r="H38" s="849">
        <v>167</v>
      </c>
      <c r="I38" s="849">
        <v>5566.65</v>
      </c>
      <c r="J38" s="832">
        <v>1</v>
      </c>
      <c r="K38" s="832">
        <v>33.33323353293413</v>
      </c>
      <c r="L38" s="849">
        <v>138</v>
      </c>
      <c r="M38" s="849">
        <v>4599.99</v>
      </c>
      <c r="N38" s="832">
        <v>0.82634798307779367</v>
      </c>
      <c r="O38" s="832">
        <v>33.333260869565216</v>
      </c>
      <c r="P38" s="849">
        <v>109</v>
      </c>
      <c r="Q38" s="849">
        <v>3633.33</v>
      </c>
      <c r="R38" s="837">
        <v>0.65269596615558734</v>
      </c>
      <c r="S38" s="850">
        <v>33.333302752293577</v>
      </c>
    </row>
    <row r="39" spans="1:19" ht="14.4" customHeight="1" x14ac:dyDescent="0.3">
      <c r="A39" s="831" t="s">
        <v>2868</v>
      </c>
      <c r="B39" s="832" t="s">
        <v>2869</v>
      </c>
      <c r="C39" s="832" t="s">
        <v>583</v>
      </c>
      <c r="D39" s="832" t="s">
        <v>1177</v>
      </c>
      <c r="E39" s="832" t="s">
        <v>2881</v>
      </c>
      <c r="F39" s="832" t="s">
        <v>2919</v>
      </c>
      <c r="G39" s="832" t="s">
        <v>2920</v>
      </c>
      <c r="H39" s="849">
        <v>2</v>
      </c>
      <c r="I39" s="849">
        <v>232</v>
      </c>
      <c r="J39" s="832">
        <v>1</v>
      </c>
      <c r="K39" s="832">
        <v>116</v>
      </c>
      <c r="L39" s="849"/>
      <c r="M39" s="849"/>
      <c r="N39" s="832"/>
      <c r="O39" s="832"/>
      <c r="P39" s="849">
        <v>3</v>
      </c>
      <c r="Q39" s="849">
        <v>348</v>
      </c>
      <c r="R39" s="837">
        <v>1.5</v>
      </c>
      <c r="S39" s="850">
        <v>116</v>
      </c>
    </row>
    <row r="40" spans="1:19" ht="14.4" customHeight="1" x14ac:dyDescent="0.3">
      <c r="A40" s="831" t="s">
        <v>2868</v>
      </c>
      <c r="B40" s="832" t="s">
        <v>2869</v>
      </c>
      <c r="C40" s="832" t="s">
        <v>583</v>
      </c>
      <c r="D40" s="832" t="s">
        <v>1177</v>
      </c>
      <c r="E40" s="832" t="s">
        <v>2881</v>
      </c>
      <c r="F40" s="832" t="s">
        <v>2923</v>
      </c>
      <c r="G40" s="832" t="s">
        <v>2924</v>
      </c>
      <c r="H40" s="849">
        <v>7</v>
      </c>
      <c r="I40" s="849">
        <v>602</v>
      </c>
      <c r="J40" s="832">
        <v>1</v>
      </c>
      <c r="K40" s="832">
        <v>86</v>
      </c>
      <c r="L40" s="849"/>
      <c r="M40" s="849"/>
      <c r="N40" s="832"/>
      <c r="O40" s="832"/>
      <c r="P40" s="849">
        <v>4</v>
      </c>
      <c r="Q40" s="849">
        <v>348</v>
      </c>
      <c r="R40" s="837">
        <v>0.57807308970099669</v>
      </c>
      <c r="S40" s="850">
        <v>87</v>
      </c>
    </row>
    <row r="41" spans="1:19" ht="14.4" customHeight="1" x14ac:dyDescent="0.3">
      <c r="A41" s="831" t="s">
        <v>2868</v>
      </c>
      <c r="B41" s="832" t="s">
        <v>2869</v>
      </c>
      <c r="C41" s="832" t="s">
        <v>583</v>
      </c>
      <c r="D41" s="832" t="s">
        <v>1177</v>
      </c>
      <c r="E41" s="832" t="s">
        <v>2881</v>
      </c>
      <c r="F41" s="832" t="s">
        <v>2925</v>
      </c>
      <c r="G41" s="832" t="s">
        <v>2926</v>
      </c>
      <c r="H41" s="849">
        <v>5</v>
      </c>
      <c r="I41" s="849">
        <v>160</v>
      </c>
      <c r="J41" s="832">
        <v>1</v>
      </c>
      <c r="K41" s="832">
        <v>32</v>
      </c>
      <c r="L41" s="849"/>
      <c r="M41" s="849"/>
      <c r="N41" s="832"/>
      <c r="O41" s="832"/>
      <c r="P41" s="849">
        <v>3</v>
      </c>
      <c r="Q41" s="849">
        <v>99</v>
      </c>
      <c r="R41" s="837">
        <v>0.61875000000000002</v>
      </c>
      <c r="S41" s="850">
        <v>33</v>
      </c>
    </row>
    <row r="42" spans="1:19" ht="14.4" customHeight="1" x14ac:dyDescent="0.3">
      <c r="A42" s="831" t="s">
        <v>2868</v>
      </c>
      <c r="B42" s="832" t="s">
        <v>2869</v>
      </c>
      <c r="C42" s="832" t="s">
        <v>583</v>
      </c>
      <c r="D42" s="832" t="s">
        <v>1177</v>
      </c>
      <c r="E42" s="832" t="s">
        <v>2881</v>
      </c>
      <c r="F42" s="832" t="s">
        <v>2931</v>
      </c>
      <c r="G42" s="832" t="s">
        <v>2932</v>
      </c>
      <c r="H42" s="849">
        <v>2</v>
      </c>
      <c r="I42" s="849">
        <v>324</v>
      </c>
      <c r="J42" s="832">
        <v>1</v>
      </c>
      <c r="K42" s="832">
        <v>162</v>
      </c>
      <c r="L42" s="849">
        <v>3</v>
      </c>
      <c r="M42" s="849">
        <v>474</v>
      </c>
      <c r="N42" s="832">
        <v>1.462962962962963</v>
      </c>
      <c r="O42" s="832">
        <v>158</v>
      </c>
      <c r="P42" s="849"/>
      <c r="Q42" s="849"/>
      <c r="R42" s="837"/>
      <c r="S42" s="850"/>
    </row>
    <row r="43" spans="1:19" ht="14.4" customHeight="1" x14ac:dyDescent="0.3">
      <c r="A43" s="831" t="s">
        <v>2868</v>
      </c>
      <c r="B43" s="832" t="s">
        <v>2869</v>
      </c>
      <c r="C43" s="832" t="s">
        <v>583</v>
      </c>
      <c r="D43" s="832" t="s">
        <v>1177</v>
      </c>
      <c r="E43" s="832" t="s">
        <v>2881</v>
      </c>
      <c r="F43" s="832" t="s">
        <v>2933</v>
      </c>
      <c r="G43" s="832" t="s">
        <v>2934</v>
      </c>
      <c r="H43" s="849">
        <v>6</v>
      </c>
      <c r="I43" s="849">
        <v>1506</v>
      </c>
      <c r="J43" s="832">
        <v>1</v>
      </c>
      <c r="K43" s="832">
        <v>251</v>
      </c>
      <c r="L43" s="849"/>
      <c r="M43" s="849"/>
      <c r="N43" s="832"/>
      <c r="O43" s="832"/>
      <c r="P43" s="849">
        <v>3</v>
      </c>
      <c r="Q43" s="849">
        <v>762</v>
      </c>
      <c r="R43" s="837">
        <v>0.50597609561752988</v>
      </c>
      <c r="S43" s="850">
        <v>254</v>
      </c>
    </row>
    <row r="44" spans="1:19" ht="14.4" customHeight="1" x14ac:dyDescent="0.3">
      <c r="A44" s="831" t="s">
        <v>2868</v>
      </c>
      <c r="B44" s="832" t="s">
        <v>2869</v>
      </c>
      <c r="C44" s="832" t="s">
        <v>583</v>
      </c>
      <c r="D44" s="832" t="s">
        <v>1177</v>
      </c>
      <c r="E44" s="832" t="s">
        <v>2881</v>
      </c>
      <c r="F44" s="832" t="s">
        <v>2939</v>
      </c>
      <c r="G44" s="832" t="s">
        <v>2940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125</v>
      </c>
      <c r="R44" s="837"/>
      <c r="S44" s="850">
        <v>125</v>
      </c>
    </row>
    <row r="45" spans="1:19" ht="14.4" customHeight="1" x14ac:dyDescent="0.3">
      <c r="A45" s="831" t="s">
        <v>2868</v>
      </c>
      <c r="B45" s="832" t="s">
        <v>2869</v>
      </c>
      <c r="C45" s="832" t="s">
        <v>583</v>
      </c>
      <c r="D45" s="832" t="s">
        <v>1177</v>
      </c>
      <c r="E45" s="832" t="s">
        <v>2881</v>
      </c>
      <c r="F45" s="832" t="s">
        <v>2945</v>
      </c>
      <c r="G45" s="832" t="s">
        <v>2946</v>
      </c>
      <c r="H45" s="849"/>
      <c r="I45" s="849"/>
      <c r="J45" s="832"/>
      <c r="K45" s="832"/>
      <c r="L45" s="849">
        <v>2</v>
      </c>
      <c r="M45" s="849">
        <v>706</v>
      </c>
      <c r="N45" s="832"/>
      <c r="O45" s="832">
        <v>353</v>
      </c>
      <c r="P45" s="849">
        <v>1</v>
      </c>
      <c r="Q45" s="849">
        <v>355</v>
      </c>
      <c r="R45" s="837"/>
      <c r="S45" s="850">
        <v>355</v>
      </c>
    </row>
    <row r="46" spans="1:19" ht="14.4" customHeight="1" x14ac:dyDescent="0.3">
      <c r="A46" s="831" t="s">
        <v>2868</v>
      </c>
      <c r="B46" s="832" t="s">
        <v>2869</v>
      </c>
      <c r="C46" s="832" t="s">
        <v>583</v>
      </c>
      <c r="D46" s="832" t="s">
        <v>1177</v>
      </c>
      <c r="E46" s="832" t="s">
        <v>2881</v>
      </c>
      <c r="F46" s="832" t="s">
        <v>2951</v>
      </c>
      <c r="G46" s="832" t="s">
        <v>2952</v>
      </c>
      <c r="H46" s="849">
        <v>16</v>
      </c>
      <c r="I46" s="849">
        <v>1840</v>
      </c>
      <c r="J46" s="832">
        <v>1</v>
      </c>
      <c r="K46" s="832">
        <v>115</v>
      </c>
      <c r="L46" s="849">
        <v>15</v>
      </c>
      <c r="M46" s="849">
        <v>2175</v>
      </c>
      <c r="N46" s="832">
        <v>1.1820652173913044</v>
      </c>
      <c r="O46" s="832">
        <v>145</v>
      </c>
      <c r="P46" s="849">
        <v>14</v>
      </c>
      <c r="Q46" s="849">
        <v>2030</v>
      </c>
      <c r="R46" s="837">
        <v>1.1032608695652173</v>
      </c>
      <c r="S46" s="850">
        <v>145</v>
      </c>
    </row>
    <row r="47" spans="1:19" ht="14.4" customHeight="1" x14ac:dyDescent="0.3">
      <c r="A47" s="831" t="s">
        <v>2868</v>
      </c>
      <c r="B47" s="832" t="s">
        <v>2869</v>
      </c>
      <c r="C47" s="832" t="s">
        <v>583</v>
      </c>
      <c r="D47" s="832" t="s">
        <v>1177</v>
      </c>
      <c r="E47" s="832" t="s">
        <v>2881</v>
      </c>
      <c r="F47" s="832" t="s">
        <v>2955</v>
      </c>
      <c r="G47" s="832" t="s">
        <v>2956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954</v>
      </c>
      <c r="R47" s="837"/>
      <c r="S47" s="850">
        <v>954</v>
      </c>
    </row>
    <row r="48" spans="1:19" ht="14.4" customHeight="1" x14ac:dyDescent="0.3">
      <c r="A48" s="831" t="s">
        <v>2868</v>
      </c>
      <c r="B48" s="832" t="s">
        <v>2869</v>
      </c>
      <c r="C48" s="832" t="s">
        <v>583</v>
      </c>
      <c r="D48" s="832" t="s">
        <v>1177</v>
      </c>
      <c r="E48" s="832" t="s">
        <v>2881</v>
      </c>
      <c r="F48" s="832" t="s">
        <v>2957</v>
      </c>
      <c r="G48" s="832" t="s">
        <v>2958</v>
      </c>
      <c r="H48" s="849">
        <v>4</v>
      </c>
      <c r="I48" s="849">
        <v>908</v>
      </c>
      <c r="J48" s="832">
        <v>1</v>
      </c>
      <c r="K48" s="832">
        <v>227</v>
      </c>
      <c r="L48" s="849">
        <v>4</v>
      </c>
      <c r="M48" s="849">
        <v>660</v>
      </c>
      <c r="N48" s="832">
        <v>0.72687224669603523</v>
      </c>
      <c r="O48" s="832">
        <v>165</v>
      </c>
      <c r="P48" s="849">
        <v>3</v>
      </c>
      <c r="Q48" s="849">
        <v>495</v>
      </c>
      <c r="R48" s="837">
        <v>0.54515418502202639</v>
      </c>
      <c r="S48" s="850">
        <v>165</v>
      </c>
    </row>
    <row r="49" spans="1:19" ht="14.4" customHeight="1" x14ac:dyDescent="0.3">
      <c r="A49" s="831" t="s">
        <v>2868</v>
      </c>
      <c r="B49" s="832" t="s">
        <v>2869</v>
      </c>
      <c r="C49" s="832" t="s">
        <v>583</v>
      </c>
      <c r="D49" s="832" t="s">
        <v>1178</v>
      </c>
      <c r="E49" s="832" t="s">
        <v>2870</v>
      </c>
      <c r="F49" s="832" t="s">
        <v>2871</v>
      </c>
      <c r="G49" s="832" t="s">
        <v>2872</v>
      </c>
      <c r="H49" s="849">
        <v>0.7</v>
      </c>
      <c r="I49" s="849">
        <v>105.69999999999999</v>
      </c>
      <c r="J49" s="832">
        <v>1</v>
      </c>
      <c r="K49" s="832">
        <v>151</v>
      </c>
      <c r="L49" s="849">
        <v>1.2</v>
      </c>
      <c r="M49" s="849">
        <v>83.64</v>
      </c>
      <c r="N49" s="832">
        <v>0.79129612109744574</v>
      </c>
      <c r="O49" s="832">
        <v>69.7</v>
      </c>
      <c r="P49" s="849">
        <v>0.5</v>
      </c>
      <c r="Q49" s="849">
        <v>34.85</v>
      </c>
      <c r="R49" s="837">
        <v>0.32970671712393573</v>
      </c>
      <c r="S49" s="850">
        <v>69.7</v>
      </c>
    </row>
    <row r="50" spans="1:19" ht="14.4" customHeight="1" x14ac:dyDescent="0.3">
      <c r="A50" s="831" t="s">
        <v>2868</v>
      </c>
      <c r="B50" s="832" t="s">
        <v>2869</v>
      </c>
      <c r="C50" s="832" t="s">
        <v>583</v>
      </c>
      <c r="D50" s="832" t="s">
        <v>1178</v>
      </c>
      <c r="E50" s="832" t="s">
        <v>2870</v>
      </c>
      <c r="F50" s="832" t="s">
        <v>2873</v>
      </c>
      <c r="G50" s="832" t="s">
        <v>2874</v>
      </c>
      <c r="H50" s="849"/>
      <c r="I50" s="849"/>
      <c r="J50" s="832"/>
      <c r="K50" s="832"/>
      <c r="L50" s="849"/>
      <c r="M50" s="849"/>
      <c r="N50" s="832"/>
      <c r="O50" s="832"/>
      <c r="P50" s="849">
        <v>0.4</v>
      </c>
      <c r="Q50" s="849">
        <v>114.04</v>
      </c>
      <c r="R50" s="837"/>
      <c r="S50" s="850">
        <v>285.10000000000002</v>
      </c>
    </row>
    <row r="51" spans="1:19" ht="14.4" customHeight="1" x14ac:dyDescent="0.3">
      <c r="A51" s="831" t="s">
        <v>2868</v>
      </c>
      <c r="B51" s="832" t="s">
        <v>2869</v>
      </c>
      <c r="C51" s="832" t="s">
        <v>583</v>
      </c>
      <c r="D51" s="832" t="s">
        <v>1178</v>
      </c>
      <c r="E51" s="832" t="s">
        <v>2870</v>
      </c>
      <c r="F51" s="832" t="s">
        <v>2877</v>
      </c>
      <c r="G51" s="832" t="s">
        <v>852</v>
      </c>
      <c r="H51" s="849"/>
      <c r="I51" s="849"/>
      <c r="J51" s="832"/>
      <c r="K51" s="832"/>
      <c r="L51" s="849"/>
      <c r="M51" s="849"/>
      <c r="N51" s="832"/>
      <c r="O51" s="832"/>
      <c r="P51" s="849">
        <v>2</v>
      </c>
      <c r="Q51" s="849">
        <v>136.4</v>
      </c>
      <c r="R51" s="837"/>
      <c r="S51" s="850">
        <v>68.2</v>
      </c>
    </row>
    <row r="52" spans="1:19" ht="14.4" customHeight="1" x14ac:dyDescent="0.3">
      <c r="A52" s="831" t="s">
        <v>2868</v>
      </c>
      <c r="B52" s="832" t="s">
        <v>2869</v>
      </c>
      <c r="C52" s="832" t="s">
        <v>583</v>
      </c>
      <c r="D52" s="832" t="s">
        <v>1178</v>
      </c>
      <c r="E52" s="832" t="s">
        <v>2870</v>
      </c>
      <c r="F52" s="832" t="s">
        <v>2878</v>
      </c>
      <c r="G52" s="832" t="s">
        <v>852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16.8</v>
      </c>
      <c r="R52" s="837"/>
      <c r="S52" s="850">
        <v>16.8</v>
      </c>
    </row>
    <row r="53" spans="1:19" ht="14.4" customHeight="1" x14ac:dyDescent="0.3">
      <c r="A53" s="831" t="s">
        <v>2868</v>
      </c>
      <c r="B53" s="832" t="s">
        <v>2869</v>
      </c>
      <c r="C53" s="832" t="s">
        <v>583</v>
      </c>
      <c r="D53" s="832" t="s">
        <v>1178</v>
      </c>
      <c r="E53" s="832" t="s">
        <v>2870</v>
      </c>
      <c r="F53" s="832" t="s">
        <v>2879</v>
      </c>
      <c r="G53" s="832" t="s">
        <v>2880</v>
      </c>
      <c r="H53" s="849">
        <v>0.8</v>
      </c>
      <c r="I53" s="849">
        <v>168.04</v>
      </c>
      <c r="J53" s="832">
        <v>1</v>
      </c>
      <c r="K53" s="832">
        <v>210.04999999999998</v>
      </c>
      <c r="L53" s="849">
        <v>0.60000000000000009</v>
      </c>
      <c r="M53" s="849">
        <v>126.03</v>
      </c>
      <c r="N53" s="832">
        <v>0.75</v>
      </c>
      <c r="O53" s="832">
        <v>210.04999999999998</v>
      </c>
      <c r="P53" s="849"/>
      <c r="Q53" s="849"/>
      <c r="R53" s="837"/>
      <c r="S53" s="850"/>
    </row>
    <row r="54" spans="1:19" ht="14.4" customHeight="1" x14ac:dyDescent="0.3">
      <c r="A54" s="831" t="s">
        <v>2868</v>
      </c>
      <c r="B54" s="832" t="s">
        <v>2869</v>
      </c>
      <c r="C54" s="832" t="s">
        <v>583</v>
      </c>
      <c r="D54" s="832" t="s">
        <v>1178</v>
      </c>
      <c r="E54" s="832" t="s">
        <v>2881</v>
      </c>
      <c r="F54" s="832" t="s">
        <v>2882</v>
      </c>
      <c r="G54" s="832" t="s">
        <v>2883</v>
      </c>
      <c r="H54" s="849">
        <v>22</v>
      </c>
      <c r="I54" s="849">
        <v>1826</v>
      </c>
      <c r="J54" s="832">
        <v>1</v>
      </c>
      <c r="K54" s="832">
        <v>83</v>
      </c>
      <c r="L54" s="849">
        <v>16</v>
      </c>
      <c r="M54" s="849">
        <v>1328</v>
      </c>
      <c r="N54" s="832">
        <v>0.72727272727272729</v>
      </c>
      <c r="O54" s="832">
        <v>83</v>
      </c>
      <c r="P54" s="849">
        <v>16</v>
      </c>
      <c r="Q54" s="849">
        <v>1344</v>
      </c>
      <c r="R54" s="837">
        <v>0.73603504928806129</v>
      </c>
      <c r="S54" s="850">
        <v>84</v>
      </c>
    </row>
    <row r="55" spans="1:19" ht="14.4" customHeight="1" x14ac:dyDescent="0.3">
      <c r="A55" s="831" t="s">
        <v>2868</v>
      </c>
      <c r="B55" s="832" t="s">
        <v>2869</v>
      </c>
      <c r="C55" s="832" t="s">
        <v>583</v>
      </c>
      <c r="D55" s="832" t="s">
        <v>1178</v>
      </c>
      <c r="E55" s="832" t="s">
        <v>2881</v>
      </c>
      <c r="F55" s="832" t="s">
        <v>2884</v>
      </c>
      <c r="G55" s="832" t="s">
        <v>2885</v>
      </c>
      <c r="H55" s="849">
        <v>14</v>
      </c>
      <c r="I55" s="849">
        <v>1484</v>
      </c>
      <c r="J55" s="832">
        <v>1</v>
      </c>
      <c r="K55" s="832">
        <v>106</v>
      </c>
      <c r="L55" s="849">
        <v>7</v>
      </c>
      <c r="M55" s="849">
        <v>742</v>
      </c>
      <c r="N55" s="832">
        <v>0.5</v>
      </c>
      <c r="O55" s="832">
        <v>106</v>
      </c>
      <c r="P55" s="849">
        <v>9</v>
      </c>
      <c r="Q55" s="849">
        <v>963</v>
      </c>
      <c r="R55" s="837">
        <v>0.64892183288409699</v>
      </c>
      <c r="S55" s="850">
        <v>107</v>
      </c>
    </row>
    <row r="56" spans="1:19" ht="14.4" customHeight="1" x14ac:dyDescent="0.3">
      <c r="A56" s="831" t="s">
        <v>2868</v>
      </c>
      <c r="B56" s="832" t="s">
        <v>2869</v>
      </c>
      <c r="C56" s="832" t="s">
        <v>583</v>
      </c>
      <c r="D56" s="832" t="s">
        <v>1178</v>
      </c>
      <c r="E56" s="832" t="s">
        <v>2881</v>
      </c>
      <c r="F56" s="832" t="s">
        <v>2893</v>
      </c>
      <c r="G56" s="832" t="s">
        <v>2894</v>
      </c>
      <c r="H56" s="849">
        <v>2</v>
      </c>
      <c r="I56" s="849">
        <v>414</v>
      </c>
      <c r="J56" s="832">
        <v>1</v>
      </c>
      <c r="K56" s="832">
        <v>207</v>
      </c>
      <c r="L56" s="849">
        <v>7</v>
      </c>
      <c r="M56" s="849">
        <v>1687</v>
      </c>
      <c r="N56" s="832">
        <v>4.07487922705314</v>
      </c>
      <c r="O56" s="832">
        <v>241</v>
      </c>
      <c r="P56" s="849">
        <v>2</v>
      </c>
      <c r="Q56" s="849">
        <v>484</v>
      </c>
      <c r="R56" s="837">
        <v>1.1690821256038648</v>
      </c>
      <c r="S56" s="850">
        <v>242</v>
      </c>
    </row>
    <row r="57" spans="1:19" ht="14.4" customHeight="1" x14ac:dyDescent="0.3">
      <c r="A57" s="831" t="s">
        <v>2868</v>
      </c>
      <c r="B57" s="832" t="s">
        <v>2869</v>
      </c>
      <c r="C57" s="832" t="s">
        <v>583</v>
      </c>
      <c r="D57" s="832" t="s">
        <v>1178</v>
      </c>
      <c r="E57" s="832" t="s">
        <v>2881</v>
      </c>
      <c r="F57" s="832" t="s">
        <v>2897</v>
      </c>
      <c r="G57" s="832" t="s">
        <v>2898</v>
      </c>
      <c r="H57" s="849"/>
      <c r="I57" s="849"/>
      <c r="J57" s="832"/>
      <c r="K57" s="832"/>
      <c r="L57" s="849">
        <v>1</v>
      </c>
      <c r="M57" s="849">
        <v>604</v>
      </c>
      <c r="N57" s="832"/>
      <c r="O57" s="832">
        <v>604</v>
      </c>
      <c r="P57" s="849"/>
      <c r="Q57" s="849"/>
      <c r="R57" s="837"/>
      <c r="S57" s="850"/>
    </row>
    <row r="58" spans="1:19" ht="14.4" customHeight="1" x14ac:dyDescent="0.3">
      <c r="A58" s="831" t="s">
        <v>2868</v>
      </c>
      <c r="B58" s="832" t="s">
        <v>2869</v>
      </c>
      <c r="C58" s="832" t="s">
        <v>583</v>
      </c>
      <c r="D58" s="832" t="s">
        <v>1178</v>
      </c>
      <c r="E58" s="832" t="s">
        <v>2881</v>
      </c>
      <c r="F58" s="832" t="s">
        <v>2899</v>
      </c>
      <c r="G58" s="832" t="s">
        <v>2900</v>
      </c>
      <c r="H58" s="849">
        <v>22</v>
      </c>
      <c r="I58" s="849">
        <v>2178</v>
      </c>
      <c r="J58" s="832">
        <v>1</v>
      </c>
      <c r="K58" s="832">
        <v>99</v>
      </c>
      <c r="L58" s="849">
        <v>7</v>
      </c>
      <c r="M58" s="849">
        <v>637</v>
      </c>
      <c r="N58" s="832">
        <v>0.29247015610651972</v>
      </c>
      <c r="O58" s="832">
        <v>91</v>
      </c>
      <c r="P58" s="849">
        <v>11</v>
      </c>
      <c r="Q58" s="849">
        <v>1001</v>
      </c>
      <c r="R58" s="837">
        <v>0.45959595959595961</v>
      </c>
      <c r="S58" s="850">
        <v>91</v>
      </c>
    </row>
    <row r="59" spans="1:19" ht="14.4" customHeight="1" x14ac:dyDescent="0.3">
      <c r="A59" s="831" t="s">
        <v>2868</v>
      </c>
      <c r="B59" s="832" t="s">
        <v>2869</v>
      </c>
      <c r="C59" s="832" t="s">
        <v>583</v>
      </c>
      <c r="D59" s="832" t="s">
        <v>1178</v>
      </c>
      <c r="E59" s="832" t="s">
        <v>2881</v>
      </c>
      <c r="F59" s="832" t="s">
        <v>2901</v>
      </c>
      <c r="G59" s="832" t="s">
        <v>2902</v>
      </c>
      <c r="H59" s="849">
        <v>12</v>
      </c>
      <c r="I59" s="849">
        <v>1164</v>
      </c>
      <c r="J59" s="832">
        <v>1</v>
      </c>
      <c r="K59" s="832">
        <v>97</v>
      </c>
      <c r="L59" s="849">
        <v>7</v>
      </c>
      <c r="M59" s="849">
        <v>567</v>
      </c>
      <c r="N59" s="832">
        <v>0.48711340206185566</v>
      </c>
      <c r="O59" s="832">
        <v>81</v>
      </c>
      <c r="P59" s="849">
        <v>7</v>
      </c>
      <c r="Q59" s="849">
        <v>567</v>
      </c>
      <c r="R59" s="837">
        <v>0.48711340206185566</v>
      </c>
      <c r="S59" s="850">
        <v>81</v>
      </c>
    </row>
    <row r="60" spans="1:19" ht="14.4" customHeight="1" x14ac:dyDescent="0.3">
      <c r="A60" s="831" t="s">
        <v>2868</v>
      </c>
      <c r="B60" s="832" t="s">
        <v>2869</v>
      </c>
      <c r="C60" s="832" t="s">
        <v>583</v>
      </c>
      <c r="D60" s="832" t="s">
        <v>1178</v>
      </c>
      <c r="E60" s="832" t="s">
        <v>2881</v>
      </c>
      <c r="F60" s="832" t="s">
        <v>2903</v>
      </c>
      <c r="G60" s="832" t="s">
        <v>2904</v>
      </c>
      <c r="H60" s="849">
        <v>205</v>
      </c>
      <c r="I60" s="849">
        <v>25830</v>
      </c>
      <c r="J60" s="832">
        <v>1</v>
      </c>
      <c r="K60" s="832">
        <v>126</v>
      </c>
      <c r="L60" s="849">
        <v>152</v>
      </c>
      <c r="M60" s="849">
        <v>19304</v>
      </c>
      <c r="N60" s="832">
        <v>0.74734804490902051</v>
      </c>
      <c r="O60" s="832">
        <v>127</v>
      </c>
      <c r="P60" s="849">
        <v>158</v>
      </c>
      <c r="Q60" s="849">
        <v>19908</v>
      </c>
      <c r="R60" s="837">
        <v>0.77073170731707319</v>
      </c>
      <c r="S60" s="850">
        <v>126</v>
      </c>
    </row>
    <row r="61" spans="1:19" ht="14.4" customHeight="1" x14ac:dyDescent="0.3">
      <c r="A61" s="831" t="s">
        <v>2868</v>
      </c>
      <c r="B61" s="832" t="s">
        <v>2869</v>
      </c>
      <c r="C61" s="832" t="s">
        <v>583</v>
      </c>
      <c r="D61" s="832" t="s">
        <v>1178</v>
      </c>
      <c r="E61" s="832" t="s">
        <v>2881</v>
      </c>
      <c r="F61" s="832" t="s">
        <v>2909</v>
      </c>
      <c r="G61" s="832" t="s">
        <v>2910</v>
      </c>
      <c r="H61" s="849">
        <v>4</v>
      </c>
      <c r="I61" s="849">
        <v>5240</v>
      </c>
      <c r="J61" s="832">
        <v>1</v>
      </c>
      <c r="K61" s="832">
        <v>1310</v>
      </c>
      <c r="L61" s="849">
        <v>6</v>
      </c>
      <c r="M61" s="849">
        <v>7878</v>
      </c>
      <c r="N61" s="832">
        <v>1.5034351145038167</v>
      </c>
      <c r="O61" s="832">
        <v>1313</v>
      </c>
      <c r="P61" s="849"/>
      <c r="Q61" s="849"/>
      <c r="R61" s="837"/>
      <c r="S61" s="850"/>
    </row>
    <row r="62" spans="1:19" ht="14.4" customHeight="1" x14ac:dyDescent="0.3">
      <c r="A62" s="831" t="s">
        <v>2868</v>
      </c>
      <c r="B62" s="832" t="s">
        <v>2869</v>
      </c>
      <c r="C62" s="832" t="s">
        <v>583</v>
      </c>
      <c r="D62" s="832" t="s">
        <v>1178</v>
      </c>
      <c r="E62" s="832" t="s">
        <v>2881</v>
      </c>
      <c r="F62" s="832" t="s">
        <v>2911</v>
      </c>
      <c r="G62" s="832" t="s">
        <v>2912</v>
      </c>
      <c r="H62" s="849">
        <v>1</v>
      </c>
      <c r="I62" s="849">
        <v>972</v>
      </c>
      <c r="J62" s="832">
        <v>1</v>
      </c>
      <c r="K62" s="832">
        <v>972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2868</v>
      </c>
      <c r="B63" s="832" t="s">
        <v>2869</v>
      </c>
      <c r="C63" s="832" t="s">
        <v>583</v>
      </c>
      <c r="D63" s="832" t="s">
        <v>1178</v>
      </c>
      <c r="E63" s="832" t="s">
        <v>2881</v>
      </c>
      <c r="F63" s="832" t="s">
        <v>2915</v>
      </c>
      <c r="G63" s="832" t="s">
        <v>2916</v>
      </c>
      <c r="H63" s="849">
        <v>6</v>
      </c>
      <c r="I63" s="849">
        <v>978</v>
      </c>
      <c r="J63" s="832">
        <v>1</v>
      </c>
      <c r="K63" s="832">
        <v>163</v>
      </c>
      <c r="L63" s="849">
        <v>10</v>
      </c>
      <c r="M63" s="849">
        <v>1640</v>
      </c>
      <c r="N63" s="832">
        <v>1.6768916155419222</v>
      </c>
      <c r="O63" s="832">
        <v>164</v>
      </c>
      <c r="P63" s="849">
        <v>6</v>
      </c>
      <c r="Q63" s="849">
        <v>990</v>
      </c>
      <c r="R63" s="837">
        <v>1.0122699386503067</v>
      </c>
      <c r="S63" s="850">
        <v>165</v>
      </c>
    </row>
    <row r="64" spans="1:19" ht="14.4" customHeight="1" x14ac:dyDescent="0.3">
      <c r="A64" s="831" t="s">
        <v>2868</v>
      </c>
      <c r="B64" s="832" t="s">
        <v>2869</v>
      </c>
      <c r="C64" s="832" t="s">
        <v>583</v>
      </c>
      <c r="D64" s="832" t="s">
        <v>1178</v>
      </c>
      <c r="E64" s="832" t="s">
        <v>2881</v>
      </c>
      <c r="F64" s="832" t="s">
        <v>2917</v>
      </c>
      <c r="G64" s="832" t="s">
        <v>2918</v>
      </c>
      <c r="H64" s="849">
        <v>173</v>
      </c>
      <c r="I64" s="849">
        <v>5766.66</v>
      </c>
      <c r="J64" s="832">
        <v>1</v>
      </c>
      <c r="K64" s="832">
        <v>33.333294797687863</v>
      </c>
      <c r="L64" s="849">
        <v>133</v>
      </c>
      <c r="M64" s="849">
        <v>4433.32</v>
      </c>
      <c r="N64" s="832">
        <v>0.76878470379734543</v>
      </c>
      <c r="O64" s="832">
        <v>33.333233082706762</v>
      </c>
      <c r="P64" s="849">
        <v>140</v>
      </c>
      <c r="Q64" s="849">
        <v>4666.66</v>
      </c>
      <c r="R64" s="837">
        <v>0.80924833439113797</v>
      </c>
      <c r="S64" s="850">
        <v>33.333285714285715</v>
      </c>
    </row>
    <row r="65" spans="1:19" ht="14.4" customHeight="1" x14ac:dyDescent="0.3">
      <c r="A65" s="831" t="s">
        <v>2868</v>
      </c>
      <c r="B65" s="832" t="s">
        <v>2869</v>
      </c>
      <c r="C65" s="832" t="s">
        <v>583</v>
      </c>
      <c r="D65" s="832" t="s">
        <v>1178</v>
      </c>
      <c r="E65" s="832" t="s">
        <v>2881</v>
      </c>
      <c r="F65" s="832" t="s">
        <v>2919</v>
      </c>
      <c r="G65" s="832" t="s">
        <v>2920</v>
      </c>
      <c r="H65" s="849">
        <v>1</v>
      </c>
      <c r="I65" s="849">
        <v>116</v>
      </c>
      <c r="J65" s="832">
        <v>1</v>
      </c>
      <c r="K65" s="832">
        <v>116</v>
      </c>
      <c r="L65" s="849">
        <v>4</v>
      </c>
      <c r="M65" s="849">
        <v>464</v>
      </c>
      <c r="N65" s="832">
        <v>4</v>
      </c>
      <c r="O65" s="832">
        <v>116</v>
      </c>
      <c r="P65" s="849"/>
      <c r="Q65" s="849"/>
      <c r="R65" s="837"/>
      <c r="S65" s="850"/>
    </row>
    <row r="66" spans="1:19" ht="14.4" customHeight="1" x14ac:dyDescent="0.3">
      <c r="A66" s="831" t="s">
        <v>2868</v>
      </c>
      <c r="B66" s="832" t="s">
        <v>2869</v>
      </c>
      <c r="C66" s="832" t="s">
        <v>583</v>
      </c>
      <c r="D66" s="832" t="s">
        <v>1178</v>
      </c>
      <c r="E66" s="832" t="s">
        <v>2881</v>
      </c>
      <c r="F66" s="832" t="s">
        <v>2923</v>
      </c>
      <c r="G66" s="832" t="s">
        <v>2924</v>
      </c>
      <c r="H66" s="849">
        <v>3</v>
      </c>
      <c r="I66" s="849">
        <v>258</v>
      </c>
      <c r="J66" s="832">
        <v>1</v>
      </c>
      <c r="K66" s="832">
        <v>86</v>
      </c>
      <c r="L66" s="849">
        <v>5</v>
      </c>
      <c r="M66" s="849">
        <v>430</v>
      </c>
      <c r="N66" s="832">
        <v>1.6666666666666667</v>
      </c>
      <c r="O66" s="832">
        <v>86</v>
      </c>
      <c r="P66" s="849">
        <v>1</v>
      </c>
      <c r="Q66" s="849">
        <v>87</v>
      </c>
      <c r="R66" s="837">
        <v>0.33720930232558138</v>
      </c>
      <c r="S66" s="850">
        <v>87</v>
      </c>
    </row>
    <row r="67" spans="1:19" ht="14.4" customHeight="1" x14ac:dyDescent="0.3">
      <c r="A67" s="831" t="s">
        <v>2868</v>
      </c>
      <c r="B67" s="832" t="s">
        <v>2869</v>
      </c>
      <c r="C67" s="832" t="s">
        <v>583</v>
      </c>
      <c r="D67" s="832" t="s">
        <v>1178</v>
      </c>
      <c r="E67" s="832" t="s">
        <v>2881</v>
      </c>
      <c r="F67" s="832" t="s">
        <v>2929</v>
      </c>
      <c r="G67" s="832" t="s">
        <v>2930</v>
      </c>
      <c r="H67" s="849">
        <v>3</v>
      </c>
      <c r="I67" s="849">
        <v>1185</v>
      </c>
      <c r="J67" s="832">
        <v>1</v>
      </c>
      <c r="K67" s="832">
        <v>395</v>
      </c>
      <c r="L67" s="849">
        <v>1</v>
      </c>
      <c r="M67" s="849">
        <v>496</v>
      </c>
      <c r="N67" s="832">
        <v>0.41856540084388183</v>
      </c>
      <c r="O67" s="832">
        <v>496</v>
      </c>
      <c r="P67" s="849">
        <v>1</v>
      </c>
      <c r="Q67" s="849">
        <v>499</v>
      </c>
      <c r="R67" s="837">
        <v>0.4210970464135021</v>
      </c>
      <c r="S67" s="850">
        <v>499</v>
      </c>
    </row>
    <row r="68" spans="1:19" ht="14.4" customHeight="1" x14ac:dyDescent="0.3">
      <c r="A68" s="831" t="s">
        <v>2868</v>
      </c>
      <c r="B68" s="832" t="s">
        <v>2869</v>
      </c>
      <c r="C68" s="832" t="s">
        <v>583</v>
      </c>
      <c r="D68" s="832" t="s">
        <v>1178</v>
      </c>
      <c r="E68" s="832" t="s">
        <v>2881</v>
      </c>
      <c r="F68" s="832" t="s">
        <v>2933</v>
      </c>
      <c r="G68" s="832" t="s">
        <v>2934</v>
      </c>
      <c r="H68" s="849">
        <v>1</v>
      </c>
      <c r="I68" s="849">
        <v>251</v>
      </c>
      <c r="J68" s="832">
        <v>1</v>
      </c>
      <c r="K68" s="832">
        <v>251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2868</v>
      </c>
      <c r="B69" s="832" t="s">
        <v>2869</v>
      </c>
      <c r="C69" s="832" t="s">
        <v>583</v>
      </c>
      <c r="D69" s="832" t="s">
        <v>1178</v>
      </c>
      <c r="E69" s="832" t="s">
        <v>2881</v>
      </c>
      <c r="F69" s="832" t="s">
        <v>2941</v>
      </c>
      <c r="G69" s="832" t="s">
        <v>2942</v>
      </c>
      <c r="H69" s="849">
        <v>1</v>
      </c>
      <c r="I69" s="849">
        <v>183</v>
      </c>
      <c r="J69" s="832">
        <v>1</v>
      </c>
      <c r="K69" s="832">
        <v>183</v>
      </c>
      <c r="L69" s="849"/>
      <c r="M69" s="849"/>
      <c r="N69" s="832"/>
      <c r="O69" s="832"/>
      <c r="P69" s="849">
        <v>1</v>
      </c>
      <c r="Q69" s="849">
        <v>376</v>
      </c>
      <c r="R69" s="837">
        <v>2.0546448087431695</v>
      </c>
      <c r="S69" s="850">
        <v>376</v>
      </c>
    </row>
    <row r="70" spans="1:19" ht="14.4" customHeight="1" x14ac:dyDescent="0.3">
      <c r="A70" s="831" t="s">
        <v>2868</v>
      </c>
      <c r="B70" s="832" t="s">
        <v>2869</v>
      </c>
      <c r="C70" s="832" t="s">
        <v>583</v>
      </c>
      <c r="D70" s="832" t="s">
        <v>1178</v>
      </c>
      <c r="E70" s="832" t="s">
        <v>2881</v>
      </c>
      <c r="F70" s="832" t="s">
        <v>2951</v>
      </c>
      <c r="G70" s="832" t="s">
        <v>2952</v>
      </c>
      <c r="H70" s="849">
        <v>15</v>
      </c>
      <c r="I70" s="849">
        <v>1725</v>
      </c>
      <c r="J70" s="832">
        <v>1</v>
      </c>
      <c r="K70" s="832">
        <v>115</v>
      </c>
      <c r="L70" s="849">
        <v>4</v>
      </c>
      <c r="M70" s="849">
        <v>580</v>
      </c>
      <c r="N70" s="832">
        <v>0.336231884057971</v>
      </c>
      <c r="O70" s="832">
        <v>145</v>
      </c>
      <c r="P70" s="849">
        <v>5</v>
      </c>
      <c r="Q70" s="849">
        <v>725</v>
      </c>
      <c r="R70" s="837">
        <v>0.42028985507246375</v>
      </c>
      <c r="S70" s="850">
        <v>145</v>
      </c>
    </row>
    <row r="71" spans="1:19" ht="14.4" customHeight="1" x14ac:dyDescent="0.3">
      <c r="A71" s="831" t="s">
        <v>2868</v>
      </c>
      <c r="B71" s="832" t="s">
        <v>2869</v>
      </c>
      <c r="C71" s="832" t="s">
        <v>583</v>
      </c>
      <c r="D71" s="832" t="s">
        <v>1178</v>
      </c>
      <c r="E71" s="832" t="s">
        <v>2881</v>
      </c>
      <c r="F71" s="832" t="s">
        <v>2957</v>
      </c>
      <c r="G71" s="832" t="s">
        <v>2958</v>
      </c>
      <c r="H71" s="849">
        <v>3</v>
      </c>
      <c r="I71" s="849">
        <v>681</v>
      </c>
      <c r="J71" s="832">
        <v>1</v>
      </c>
      <c r="K71" s="832">
        <v>227</v>
      </c>
      <c r="L71" s="849">
        <v>1</v>
      </c>
      <c r="M71" s="849">
        <v>165</v>
      </c>
      <c r="N71" s="832">
        <v>0.24229074889867841</v>
      </c>
      <c r="O71" s="832">
        <v>165</v>
      </c>
      <c r="P71" s="849"/>
      <c r="Q71" s="849"/>
      <c r="R71" s="837"/>
      <c r="S71" s="850"/>
    </row>
    <row r="72" spans="1:19" ht="14.4" customHeight="1" x14ac:dyDescent="0.3">
      <c r="A72" s="831" t="s">
        <v>2868</v>
      </c>
      <c r="B72" s="832" t="s">
        <v>2869</v>
      </c>
      <c r="C72" s="832" t="s">
        <v>583</v>
      </c>
      <c r="D72" s="832" t="s">
        <v>1178</v>
      </c>
      <c r="E72" s="832" t="s">
        <v>2881</v>
      </c>
      <c r="F72" s="832" t="s">
        <v>2963</v>
      </c>
      <c r="G72" s="832" t="s">
        <v>2964</v>
      </c>
      <c r="H72" s="849">
        <v>1</v>
      </c>
      <c r="I72" s="849">
        <v>400</v>
      </c>
      <c r="J72" s="832">
        <v>1</v>
      </c>
      <c r="K72" s="832">
        <v>400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2868</v>
      </c>
      <c r="B73" s="832" t="s">
        <v>2869</v>
      </c>
      <c r="C73" s="832" t="s">
        <v>583</v>
      </c>
      <c r="D73" s="832" t="s">
        <v>1178</v>
      </c>
      <c r="E73" s="832" t="s">
        <v>2881</v>
      </c>
      <c r="F73" s="832" t="s">
        <v>2965</v>
      </c>
      <c r="G73" s="832" t="s">
        <v>2966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1045</v>
      </c>
      <c r="R73" s="837"/>
      <c r="S73" s="850">
        <v>1045</v>
      </c>
    </row>
    <row r="74" spans="1:19" ht="14.4" customHeight="1" x14ac:dyDescent="0.3">
      <c r="A74" s="831" t="s">
        <v>2868</v>
      </c>
      <c r="B74" s="832" t="s">
        <v>2869</v>
      </c>
      <c r="C74" s="832" t="s">
        <v>583</v>
      </c>
      <c r="D74" s="832" t="s">
        <v>1178</v>
      </c>
      <c r="E74" s="832" t="s">
        <v>2881</v>
      </c>
      <c r="F74" s="832" t="s">
        <v>2969</v>
      </c>
      <c r="G74" s="832" t="s">
        <v>2970</v>
      </c>
      <c r="H74" s="849">
        <v>1</v>
      </c>
      <c r="I74" s="849">
        <v>1111</v>
      </c>
      <c r="J74" s="832">
        <v>1</v>
      </c>
      <c r="K74" s="832">
        <v>1111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2868</v>
      </c>
      <c r="B75" s="832" t="s">
        <v>2869</v>
      </c>
      <c r="C75" s="832" t="s">
        <v>583</v>
      </c>
      <c r="D75" s="832" t="s">
        <v>1179</v>
      </c>
      <c r="E75" s="832" t="s">
        <v>2870</v>
      </c>
      <c r="F75" s="832" t="s">
        <v>2871</v>
      </c>
      <c r="G75" s="832" t="s">
        <v>2872</v>
      </c>
      <c r="H75" s="849">
        <v>0.79999999999999993</v>
      </c>
      <c r="I75" s="849">
        <v>120.82999999999998</v>
      </c>
      <c r="J75" s="832">
        <v>1</v>
      </c>
      <c r="K75" s="832">
        <v>151.03749999999999</v>
      </c>
      <c r="L75" s="849">
        <v>0.79999999999999993</v>
      </c>
      <c r="M75" s="849">
        <v>55.76</v>
      </c>
      <c r="N75" s="832">
        <v>0.46147479930480845</v>
      </c>
      <c r="O75" s="832">
        <v>69.7</v>
      </c>
      <c r="P75" s="849">
        <v>0.9</v>
      </c>
      <c r="Q75" s="849">
        <v>62.730000000000004</v>
      </c>
      <c r="R75" s="837">
        <v>0.51915914921790951</v>
      </c>
      <c r="S75" s="850">
        <v>69.7</v>
      </c>
    </row>
    <row r="76" spans="1:19" ht="14.4" customHeight="1" x14ac:dyDescent="0.3">
      <c r="A76" s="831" t="s">
        <v>2868</v>
      </c>
      <c r="B76" s="832" t="s">
        <v>2869</v>
      </c>
      <c r="C76" s="832" t="s">
        <v>583</v>
      </c>
      <c r="D76" s="832" t="s">
        <v>1179</v>
      </c>
      <c r="E76" s="832" t="s">
        <v>2881</v>
      </c>
      <c r="F76" s="832" t="s">
        <v>2882</v>
      </c>
      <c r="G76" s="832" t="s">
        <v>2883</v>
      </c>
      <c r="H76" s="849">
        <v>4</v>
      </c>
      <c r="I76" s="849">
        <v>332</v>
      </c>
      <c r="J76" s="832">
        <v>1</v>
      </c>
      <c r="K76" s="832">
        <v>83</v>
      </c>
      <c r="L76" s="849">
        <v>1</v>
      </c>
      <c r="M76" s="849">
        <v>83</v>
      </c>
      <c r="N76" s="832">
        <v>0.25</v>
      </c>
      <c r="O76" s="832">
        <v>83</v>
      </c>
      <c r="P76" s="849"/>
      <c r="Q76" s="849"/>
      <c r="R76" s="837"/>
      <c r="S76" s="850"/>
    </row>
    <row r="77" spans="1:19" ht="14.4" customHeight="1" x14ac:dyDescent="0.3">
      <c r="A77" s="831" t="s">
        <v>2868</v>
      </c>
      <c r="B77" s="832" t="s">
        <v>2869</v>
      </c>
      <c r="C77" s="832" t="s">
        <v>583</v>
      </c>
      <c r="D77" s="832" t="s">
        <v>1179</v>
      </c>
      <c r="E77" s="832" t="s">
        <v>2881</v>
      </c>
      <c r="F77" s="832" t="s">
        <v>2886</v>
      </c>
      <c r="G77" s="832" t="s">
        <v>2887</v>
      </c>
      <c r="H77" s="849">
        <v>2</v>
      </c>
      <c r="I77" s="849">
        <v>74</v>
      </c>
      <c r="J77" s="832">
        <v>1</v>
      </c>
      <c r="K77" s="832">
        <v>37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2868</v>
      </c>
      <c r="B78" s="832" t="s">
        <v>2869</v>
      </c>
      <c r="C78" s="832" t="s">
        <v>583</v>
      </c>
      <c r="D78" s="832" t="s">
        <v>1179</v>
      </c>
      <c r="E78" s="832" t="s">
        <v>2881</v>
      </c>
      <c r="F78" s="832" t="s">
        <v>2903</v>
      </c>
      <c r="G78" s="832" t="s">
        <v>2904</v>
      </c>
      <c r="H78" s="849">
        <v>119</v>
      </c>
      <c r="I78" s="849">
        <v>14994</v>
      </c>
      <c r="J78" s="832">
        <v>1</v>
      </c>
      <c r="K78" s="832">
        <v>126</v>
      </c>
      <c r="L78" s="849">
        <v>133</v>
      </c>
      <c r="M78" s="849">
        <v>16891</v>
      </c>
      <c r="N78" s="832">
        <v>1.1265172735760971</v>
      </c>
      <c r="O78" s="832">
        <v>127</v>
      </c>
      <c r="P78" s="849">
        <v>125</v>
      </c>
      <c r="Q78" s="849">
        <v>15750</v>
      </c>
      <c r="R78" s="837">
        <v>1.0504201680672269</v>
      </c>
      <c r="S78" s="850">
        <v>126</v>
      </c>
    </row>
    <row r="79" spans="1:19" ht="14.4" customHeight="1" x14ac:dyDescent="0.3">
      <c r="A79" s="831" t="s">
        <v>2868</v>
      </c>
      <c r="B79" s="832" t="s">
        <v>2869</v>
      </c>
      <c r="C79" s="832" t="s">
        <v>583</v>
      </c>
      <c r="D79" s="832" t="s">
        <v>1179</v>
      </c>
      <c r="E79" s="832" t="s">
        <v>2881</v>
      </c>
      <c r="F79" s="832" t="s">
        <v>2907</v>
      </c>
      <c r="G79" s="832" t="s">
        <v>2908</v>
      </c>
      <c r="H79" s="849">
        <v>3</v>
      </c>
      <c r="I79" s="849">
        <v>5034</v>
      </c>
      <c r="J79" s="832">
        <v>1</v>
      </c>
      <c r="K79" s="832">
        <v>1678</v>
      </c>
      <c r="L79" s="849">
        <v>4</v>
      </c>
      <c r="M79" s="849">
        <v>6720</v>
      </c>
      <c r="N79" s="832">
        <v>1.3349225268176401</v>
      </c>
      <c r="O79" s="832">
        <v>1680</v>
      </c>
      <c r="P79" s="849">
        <v>6</v>
      </c>
      <c r="Q79" s="849">
        <v>10122</v>
      </c>
      <c r="R79" s="837">
        <v>2.0107270560190704</v>
      </c>
      <c r="S79" s="850">
        <v>1687</v>
      </c>
    </row>
    <row r="80" spans="1:19" ht="14.4" customHeight="1" x14ac:dyDescent="0.3">
      <c r="A80" s="831" t="s">
        <v>2868</v>
      </c>
      <c r="B80" s="832" t="s">
        <v>2869</v>
      </c>
      <c r="C80" s="832" t="s">
        <v>583</v>
      </c>
      <c r="D80" s="832" t="s">
        <v>1179</v>
      </c>
      <c r="E80" s="832" t="s">
        <v>2881</v>
      </c>
      <c r="F80" s="832" t="s">
        <v>2909</v>
      </c>
      <c r="G80" s="832" t="s">
        <v>2910</v>
      </c>
      <c r="H80" s="849">
        <v>1</v>
      </c>
      <c r="I80" s="849">
        <v>1310</v>
      </c>
      <c r="J80" s="832">
        <v>1</v>
      </c>
      <c r="K80" s="832">
        <v>1310</v>
      </c>
      <c r="L80" s="849">
        <v>1</v>
      </c>
      <c r="M80" s="849">
        <v>1313</v>
      </c>
      <c r="N80" s="832">
        <v>1.002290076335878</v>
      </c>
      <c r="O80" s="832">
        <v>1313</v>
      </c>
      <c r="P80" s="849">
        <v>1</v>
      </c>
      <c r="Q80" s="849">
        <v>1321</v>
      </c>
      <c r="R80" s="837">
        <v>1.0083969465648854</v>
      </c>
      <c r="S80" s="850">
        <v>1321</v>
      </c>
    </row>
    <row r="81" spans="1:19" ht="14.4" customHeight="1" x14ac:dyDescent="0.3">
      <c r="A81" s="831" t="s">
        <v>2868</v>
      </c>
      <c r="B81" s="832" t="s">
        <v>2869</v>
      </c>
      <c r="C81" s="832" t="s">
        <v>583</v>
      </c>
      <c r="D81" s="832" t="s">
        <v>1179</v>
      </c>
      <c r="E81" s="832" t="s">
        <v>2881</v>
      </c>
      <c r="F81" s="832" t="s">
        <v>2917</v>
      </c>
      <c r="G81" s="832" t="s">
        <v>2918</v>
      </c>
      <c r="H81" s="849">
        <v>148</v>
      </c>
      <c r="I81" s="849">
        <v>4933.2699999999995</v>
      </c>
      <c r="J81" s="832">
        <v>1</v>
      </c>
      <c r="K81" s="832">
        <v>33.332905405405405</v>
      </c>
      <c r="L81" s="849">
        <v>160</v>
      </c>
      <c r="M81" s="849">
        <v>5333.2699999999986</v>
      </c>
      <c r="N81" s="832">
        <v>1.0810821220002147</v>
      </c>
      <c r="O81" s="832">
        <v>33.332937499999993</v>
      </c>
      <c r="P81" s="849">
        <v>153</v>
      </c>
      <c r="Q81" s="849">
        <v>5099.9499999999989</v>
      </c>
      <c r="R81" s="837">
        <v>1.0337869202374894</v>
      </c>
      <c r="S81" s="850">
        <v>33.333006535947703</v>
      </c>
    </row>
    <row r="82" spans="1:19" ht="14.4" customHeight="1" x14ac:dyDescent="0.3">
      <c r="A82" s="831" t="s">
        <v>2868</v>
      </c>
      <c r="B82" s="832" t="s">
        <v>2869</v>
      </c>
      <c r="C82" s="832" t="s">
        <v>583</v>
      </c>
      <c r="D82" s="832" t="s">
        <v>1179</v>
      </c>
      <c r="E82" s="832" t="s">
        <v>2881</v>
      </c>
      <c r="F82" s="832" t="s">
        <v>2923</v>
      </c>
      <c r="G82" s="832" t="s">
        <v>2924</v>
      </c>
      <c r="H82" s="849">
        <v>5</v>
      </c>
      <c r="I82" s="849">
        <v>430</v>
      </c>
      <c r="J82" s="832">
        <v>1</v>
      </c>
      <c r="K82" s="832">
        <v>86</v>
      </c>
      <c r="L82" s="849">
        <v>6</v>
      </c>
      <c r="M82" s="849">
        <v>516</v>
      </c>
      <c r="N82" s="832">
        <v>1.2</v>
      </c>
      <c r="O82" s="832">
        <v>86</v>
      </c>
      <c r="P82" s="849">
        <v>7</v>
      </c>
      <c r="Q82" s="849">
        <v>609</v>
      </c>
      <c r="R82" s="837">
        <v>1.4162790697674419</v>
      </c>
      <c r="S82" s="850">
        <v>87</v>
      </c>
    </row>
    <row r="83" spans="1:19" ht="14.4" customHeight="1" x14ac:dyDescent="0.3">
      <c r="A83" s="831" t="s">
        <v>2868</v>
      </c>
      <c r="B83" s="832" t="s">
        <v>2869</v>
      </c>
      <c r="C83" s="832" t="s">
        <v>583</v>
      </c>
      <c r="D83" s="832" t="s">
        <v>1179</v>
      </c>
      <c r="E83" s="832" t="s">
        <v>2881</v>
      </c>
      <c r="F83" s="832" t="s">
        <v>2925</v>
      </c>
      <c r="G83" s="832" t="s">
        <v>2926</v>
      </c>
      <c r="H83" s="849">
        <v>2</v>
      </c>
      <c r="I83" s="849">
        <v>64</v>
      </c>
      <c r="J83" s="832">
        <v>1</v>
      </c>
      <c r="K83" s="832">
        <v>32</v>
      </c>
      <c r="L83" s="849">
        <v>2</v>
      </c>
      <c r="M83" s="849">
        <v>64</v>
      </c>
      <c r="N83" s="832">
        <v>1</v>
      </c>
      <c r="O83" s="832">
        <v>32</v>
      </c>
      <c r="P83" s="849">
        <v>1</v>
      </c>
      <c r="Q83" s="849">
        <v>33</v>
      </c>
      <c r="R83" s="837">
        <v>0.515625</v>
      </c>
      <c r="S83" s="850">
        <v>33</v>
      </c>
    </row>
    <row r="84" spans="1:19" ht="14.4" customHeight="1" x14ac:dyDescent="0.3">
      <c r="A84" s="831" t="s">
        <v>2868</v>
      </c>
      <c r="B84" s="832" t="s">
        <v>2869</v>
      </c>
      <c r="C84" s="832" t="s">
        <v>583</v>
      </c>
      <c r="D84" s="832" t="s">
        <v>1179</v>
      </c>
      <c r="E84" s="832" t="s">
        <v>2881</v>
      </c>
      <c r="F84" s="832" t="s">
        <v>2933</v>
      </c>
      <c r="G84" s="832" t="s">
        <v>2934</v>
      </c>
      <c r="H84" s="849">
        <v>53</v>
      </c>
      <c r="I84" s="849">
        <v>13303</v>
      </c>
      <c r="J84" s="832">
        <v>1</v>
      </c>
      <c r="K84" s="832">
        <v>251</v>
      </c>
      <c r="L84" s="849">
        <v>47</v>
      </c>
      <c r="M84" s="849">
        <v>11844</v>
      </c>
      <c r="N84" s="832">
        <v>0.89032549049086673</v>
      </c>
      <c r="O84" s="832">
        <v>252</v>
      </c>
      <c r="P84" s="849">
        <v>39</v>
      </c>
      <c r="Q84" s="849">
        <v>9906</v>
      </c>
      <c r="R84" s="837">
        <v>0.74464406524844018</v>
      </c>
      <c r="S84" s="850">
        <v>254</v>
      </c>
    </row>
    <row r="85" spans="1:19" ht="14.4" customHeight="1" x14ac:dyDescent="0.3">
      <c r="A85" s="831" t="s">
        <v>2868</v>
      </c>
      <c r="B85" s="832" t="s">
        <v>2869</v>
      </c>
      <c r="C85" s="832" t="s">
        <v>583</v>
      </c>
      <c r="D85" s="832" t="s">
        <v>1179</v>
      </c>
      <c r="E85" s="832" t="s">
        <v>2881</v>
      </c>
      <c r="F85" s="832" t="s">
        <v>2941</v>
      </c>
      <c r="G85" s="832" t="s">
        <v>2942</v>
      </c>
      <c r="H85" s="849"/>
      <c r="I85" s="849"/>
      <c r="J85" s="832"/>
      <c r="K85" s="832"/>
      <c r="L85" s="849">
        <v>1</v>
      </c>
      <c r="M85" s="849">
        <v>375</v>
      </c>
      <c r="N85" s="832"/>
      <c r="O85" s="832">
        <v>375</v>
      </c>
      <c r="P85" s="849"/>
      <c r="Q85" s="849"/>
      <c r="R85" s="837"/>
      <c r="S85" s="850"/>
    </row>
    <row r="86" spans="1:19" ht="14.4" customHeight="1" x14ac:dyDescent="0.3">
      <c r="A86" s="831" t="s">
        <v>2868</v>
      </c>
      <c r="B86" s="832" t="s">
        <v>2869</v>
      </c>
      <c r="C86" s="832" t="s">
        <v>583</v>
      </c>
      <c r="D86" s="832" t="s">
        <v>1179</v>
      </c>
      <c r="E86" s="832" t="s">
        <v>2881</v>
      </c>
      <c r="F86" s="832" t="s">
        <v>2947</v>
      </c>
      <c r="G86" s="832" t="s">
        <v>2948</v>
      </c>
      <c r="H86" s="849">
        <v>1</v>
      </c>
      <c r="I86" s="849">
        <v>500</v>
      </c>
      <c r="J86" s="832">
        <v>1</v>
      </c>
      <c r="K86" s="832">
        <v>500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2868</v>
      </c>
      <c r="B87" s="832" t="s">
        <v>2869</v>
      </c>
      <c r="C87" s="832" t="s">
        <v>583</v>
      </c>
      <c r="D87" s="832" t="s">
        <v>1180</v>
      </c>
      <c r="E87" s="832" t="s">
        <v>2881</v>
      </c>
      <c r="F87" s="832" t="s">
        <v>2884</v>
      </c>
      <c r="G87" s="832" t="s">
        <v>2885</v>
      </c>
      <c r="H87" s="849">
        <v>19</v>
      </c>
      <c r="I87" s="849">
        <v>2014</v>
      </c>
      <c r="J87" s="832">
        <v>1</v>
      </c>
      <c r="K87" s="832">
        <v>106</v>
      </c>
      <c r="L87" s="849">
        <v>152</v>
      </c>
      <c r="M87" s="849">
        <v>16112</v>
      </c>
      <c r="N87" s="832">
        <v>8</v>
      </c>
      <c r="O87" s="832">
        <v>106</v>
      </c>
      <c r="P87" s="849">
        <v>48</v>
      </c>
      <c r="Q87" s="849">
        <v>5136</v>
      </c>
      <c r="R87" s="837">
        <v>2.5501489572989078</v>
      </c>
      <c r="S87" s="850">
        <v>107</v>
      </c>
    </row>
    <row r="88" spans="1:19" ht="14.4" customHeight="1" x14ac:dyDescent="0.3">
      <c r="A88" s="831" t="s">
        <v>2868</v>
      </c>
      <c r="B88" s="832" t="s">
        <v>2869</v>
      </c>
      <c r="C88" s="832" t="s">
        <v>583</v>
      </c>
      <c r="D88" s="832" t="s">
        <v>1180</v>
      </c>
      <c r="E88" s="832" t="s">
        <v>2881</v>
      </c>
      <c r="F88" s="832" t="s">
        <v>2886</v>
      </c>
      <c r="G88" s="832" t="s">
        <v>2887</v>
      </c>
      <c r="H88" s="849">
        <v>1</v>
      </c>
      <c r="I88" s="849">
        <v>37</v>
      </c>
      <c r="J88" s="832">
        <v>1</v>
      </c>
      <c r="K88" s="832">
        <v>37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2868</v>
      </c>
      <c r="B89" s="832" t="s">
        <v>2869</v>
      </c>
      <c r="C89" s="832" t="s">
        <v>583</v>
      </c>
      <c r="D89" s="832" t="s">
        <v>1180</v>
      </c>
      <c r="E89" s="832" t="s">
        <v>2881</v>
      </c>
      <c r="F89" s="832" t="s">
        <v>2899</v>
      </c>
      <c r="G89" s="832" t="s">
        <v>2900</v>
      </c>
      <c r="H89" s="849"/>
      <c r="I89" s="849"/>
      <c r="J89" s="832"/>
      <c r="K89" s="832"/>
      <c r="L89" s="849">
        <v>2</v>
      </c>
      <c r="M89" s="849">
        <v>182</v>
      </c>
      <c r="N89" s="832"/>
      <c r="O89" s="832">
        <v>91</v>
      </c>
      <c r="P89" s="849"/>
      <c r="Q89" s="849"/>
      <c r="R89" s="837"/>
      <c r="S89" s="850"/>
    </row>
    <row r="90" spans="1:19" ht="14.4" customHeight="1" x14ac:dyDescent="0.3">
      <c r="A90" s="831" t="s">
        <v>2868</v>
      </c>
      <c r="B90" s="832" t="s">
        <v>2869</v>
      </c>
      <c r="C90" s="832" t="s">
        <v>583</v>
      </c>
      <c r="D90" s="832" t="s">
        <v>1180</v>
      </c>
      <c r="E90" s="832" t="s">
        <v>2881</v>
      </c>
      <c r="F90" s="832" t="s">
        <v>2903</v>
      </c>
      <c r="G90" s="832" t="s">
        <v>2904</v>
      </c>
      <c r="H90" s="849">
        <v>104</v>
      </c>
      <c r="I90" s="849">
        <v>13104</v>
      </c>
      <c r="J90" s="832">
        <v>1</v>
      </c>
      <c r="K90" s="832">
        <v>126</v>
      </c>
      <c r="L90" s="849">
        <v>155</v>
      </c>
      <c r="M90" s="849">
        <v>19685</v>
      </c>
      <c r="N90" s="832">
        <v>1.5022130647130647</v>
      </c>
      <c r="O90" s="832">
        <v>127</v>
      </c>
      <c r="P90" s="849">
        <v>206</v>
      </c>
      <c r="Q90" s="849">
        <v>25956</v>
      </c>
      <c r="R90" s="837">
        <v>1.9807692307692308</v>
      </c>
      <c r="S90" s="850">
        <v>126</v>
      </c>
    </row>
    <row r="91" spans="1:19" ht="14.4" customHeight="1" x14ac:dyDescent="0.3">
      <c r="A91" s="831" t="s">
        <v>2868</v>
      </c>
      <c r="B91" s="832" t="s">
        <v>2869</v>
      </c>
      <c r="C91" s="832" t="s">
        <v>583</v>
      </c>
      <c r="D91" s="832" t="s">
        <v>1180</v>
      </c>
      <c r="E91" s="832" t="s">
        <v>2881</v>
      </c>
      <c r="F91" s="832" t="s">
        <v>2917</v>
      </c>
      <c r="G91" s="832" t="s">
        <v>2918</v>
      </c>
      <c r="H91" s="849">
        <v>189</v>
      </c>
      <c r="I91" s="849">
        <v>6299.99</v>
      </c>
      <c r="J91" s="832">
        <v>1</v>
      </c>
      <c r="K91" s="832">
        <v>33.333280423280421</v>
      </c>
      <c r="L91" s="849">
        <v>135</v>
      </c>
      <c r="M91" s="849">
        <v>4500</v>
      </c>
      <c r="N91" s="832">
        <v>0.71428684807436205</v>
      </c>
      <c r="O91" s="832">
        <v>33.333333333333336</v>
      </c>
      <c r="P91" s="849">
        <v>177</v>
      </c>
      <c r="Q91" s="849">
        <v>5900</v>
      </c>
      <c r="R91" s="837">
        <v>0.93650942303083029</v>
      </c>
      <c r="S91" s="850">
        <v>33.333333333333336</v>
      </c>
    </row>
    <row r="92" spans="1:19" ht="14.4" customHeight="1" x14ac:dyDescent="0.3">
      <c r="A92" s="831" t="s">
        <v>2868</v>
      </c>
      <c r="B92" s="832" t="s">
        <v>2869</v>
      </c>
      <c r="C92" s="832" t="s">
        <v>583</v>
      </c>
      <c r="D92" s="832" t="s">
        <v>1180</v>
      </c>
      <c r="E92" s="832" t="s">
        <v>2881</v>
      </c>
      <c r="F92" s="832" t="s">
        <v>2933</v>
      </c>
      <c r="G92" s="832" t="s">
        <v>2934</v>
      </c>
      <c r="H92" s="849">
        <v>114</v>
      </c>
      <c r="I92" s="849">
        <v>28614</v>
      </c>
      <c r="J92" s="832">
        <v>1</v>
      </c>
      <c r="K92" s="832">
        <v>251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2868</v>
      </c>
      <c r="B93" s="832" t="s">
        <v>2869</v>
      </c>
      <c r="C93" s="832" t="s">
        <v>583</v>
      </c>
      <c r="D93" s="832" t="s">
        <v>2863</v>
      </c>
      <c r="E93" s="832" t="s">
        <v>2881</v>
      </c>
      <c r="F93" s="832" t="s">
        <v>2903</v>
      </c>
      <c r="G93" s="832" t="s">
        <v>2904</v>
      </c>
      <c r="H93" s="849">
        <v>1</v>
      </c>
      <c r="I93" s="849">
        <v>126</v>
      </c>
      <c r="J93" s="832">
        <v>1</v>
      </c>
      <c r="K93" s="832">
        <v>126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2868</v>
      </c>
      <c r="B94" s="832" t="s">
        <v>2869</v>
      </c>
      <c r="C94" s="832" t="s">
        <v>583</v>
      </c>
      <c r="D94" s="832" t="s">
        <v>2863</v>
      </c>
      <c r="E94" s="832" t="s">
        <v>2881</v>
      </c>
      <c r="F94" s="832" t="s">
        <v>2917</v>
      </c>
      <c r="G94" s="832" t="s">
        <v>2918</v>
      </c>
      <c r="H94" s="849">
        <v>1</v>
      </c>
      <c r="I94" s="849">
        <v>33.33</v>
      </c>
      <c r="J94" s="832">
        <v>1</v>
      </c>
      <c r="K94" s="832">
        <v>33.33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2868</v>
      </c>
      <c r="B95" s="832" t="s">
        <v>2869</v>
      </c>
      <c r="C95" s="832" t="s">
        <v>583</v>
      </c>
      <c r="D95" s="832" t="s">
        <v>2864</v>
      </c>
      <c r="E95" s="832" t="s">
        <v>2881</v>
      </c>
      <c r="F95" s="832" t="s">
        <v>2882</v>
      </c>
      <c r="G95" s="832" t="s">
        <v>2883</v>
      </c>
      <c r="H95" s="849"/>
      <c r="I95" s="849"/>
      <c r="J95" s="832"/>
      <c r="K95" s="832"/>
      <c r="L95" s="849">
        <v>2</v>
      </c>
      <c r="M95" s="849">
        <v>166</v>
      </c>
      <c r="N95" s="832"/>
      <c r="O95" s="832">
        <v>83</v>
      </c>
      <c r="P95" s="849"/>
      <c r="Q95" s="849"/>
      <c r="R95" s="837"/>
      <c r="S95" s="850"/>
    </row>
    <row r="96" spans="1:19" ht="14.4" customHeight="1" x14ac:dyDescent="0.3">
      <c r="A96" s="831" t="s">
        <v>2868</v>
      </c>
      <c r="B96" s="832" t="s">
        <v>2869</v>
      </c>
      <c r="C96" s="832" t="s">
        <v>583</v>
      </c>
      <c r="D96" s="832" t="s">
        <v>2864</v>
      </c>
      <c r="E96" s="832" t="s">
        <v>2881</v>
      </c>
      <c r="F96" s="832" t="s">
        <v>2899</v>
      </c>
      <c r="G96" s="832" t="s">
        <v>2900</v>
      </c>
      <c r="H96" s="849"/>
      <c r="I96" s="849"/>
      <c r="J96" s="832"/>
      <c r="K96" s="832"/>
      <c r="L96" s="849">
        <v>5</v>
      </c>
      <c r="M96" s="849">
        <v>455</v>
      </c>
      <c r="N96" s="832"/>
      <c r="O96" s="832">
        <v>91</v>
      </c>
      <c r="P96" s="849"/>
      <c r="Q96" s="849"/>
      <c r="R96" s="837"/>
      <c r="S96" s="850"/>
    </row>
    <row r="97" spans="1:19" ht="14.4" customHeight="1" x14ac:dyDescent="0.3">
      <c r="A97" s="831" t="s">
        <v>2868</v>
      </c>
      <c r="B97" s="832" t="s">
        <v>2869</v>
      </c>
      <c r="C97" s="832" t="s">
        <v>583</v>
      </c>
      <c r="D97" s="832" t="s">
        <v>2864</v>
      </c>
      <c r="E97" s="832" t="s">
        <v>2881</v>
      </c>
      <c r="F97" s="832" t="s">
        <v>2901</v>
      </c>
      <c r="G97" s="832" t="s">
        <v>2902</v>
      </c>
      <c r="H97" s="849"/>
      <c r="I97" s="849"/>
      <c r="J97" s="832"/>
      <c r="K97" s="832"/>
      <c r="L97" s="849">
        <v>1</v>
      </c>
      <c r="M97" s="849">
        <v>81</v>
      </c>
      <c r="N97" s="832"/>
      <c r="O97" s="832">
        <v>81</v>
      </c>
      <c r="P97" s="849"/>
      <c r="Q97" s="849"/>
      <c r="R97" s="837"/>
      <c r="S97" s="850"/>
    </row>
    <row r="98" spans="1:19" ht="14.4" customHeight="1" x14ac:dyDescent="0.3">
      <c r="A98" s="831" t="s">
        <v>2868</v>
      </c>
      <c r="B98" s="832" t="s">
        <v>2869</v>
      </c>
      <c r="C98" s="832" t="s">
        <v>583</v>
      </c>
      <c r="D98" s="832" t="s">
        <v>2864</v>
      </c>
      <c r="E98" s="832" t="s">
        <v>2881</v>
      </c>
      <c r="F98" s="832" t="s">
        <v>2903</v>
      </c>
      <c r="G98" s="832" t="s">
        <v>2904</v>
      </c>
      <c r="H98" s="849"/>
      <c r="I98" s="849"/>
      <c r="J98" s="832"/>
      <c r="K98" s="832"/>
      <c r="L98" s="849">
        <v>20</v>
      </c>
      <c r="M98" s="849">
        <v>2540</v>
      </c>
      <c r="N98" s="832"/>
      <c r="O98" s="832">
        <v>127</v>
      </c>
      <c r="P98" s="849"/>
      <c r="Q98" s="849"/>
      <c r="R98" s="837"/>
      <c r="S98" s="850"/>
    </row>
    <row r="99" spans="1:19" ht="14.4" customHeight="1" x14ac:dyDescent="0.3">
      <c r="A99" s="831" t="s">
        <v>2868</v>
      </c>
      <c r="B99" s="832" t="s">
        <v>2869</v>
      </c>
      <c r="C99" s="832" t="s">
        <v>583</v>
      </c>
      <c r="D99" s="832" t="s">
        <v>2864</v>
      </c>
      <c r="E99" s="832" t="s">
        <v>2881</v>
      </c>
      <c r="F99" s="832" t="s">
        <v>2917</v>
      </c>
      <c r="G99" s="832" t="s">
        <v>2918</v>
      </c>
      <c r="H99" s="849"/>
      <c r="I99" s="849"/>
      <c r="J99" s="832"/>
      <c r="K99" s="832"/>
      <c r="L99" s="849">
        <v>15</v>
      </c>
      <c r="M99" s="849">
        <v>500</v>
      </c>
      <c r="N99" s="832"/>
      <c r="O99" s="832">
        <v>33.333333333333336</v>
      </c>
      <c r="P99" s="849"/>
      <c r="Q99" s="849"/>
      <c r="R99" s="837"/>
      <c r="S99" s="850"/>
    </row>
    <row r="100" spans="1:19" ht="14.4" customHeight="1" x14ac:dyDescent="0.3">
      <c r="A100" s="831" t="s">
        <v>2868</v>
      </c>
      <c r="B100" s="832" t="s">
        <v>2869</v>
      </c>
      <c r="C100" s="832" t="s">
        <v>583</v>
      </c>
      <c r="D100" s="832" t="s">
        <v>2864</v>
      </c>
      <c r="E100" s="832" t="s">
        <v>2881</v>
      </c>
      <c r="F100" s="832" t="s">
        <v>2951</v>
      </c>
      <c r="G100" s="832" t="s">
        <v>2952</v>
      </c>
      <c r="H100" s="849"/>
      <c r="I100" s="849"/>
      <c r="J100" s="832"/>
      <c r="K100" s="832"/>
      <c r="L100" s="849">
        <v>1</v>
      </c>
      <c r="M100" s="849">
        <v>145</v>
      </c>
      <c r="N100" s="832"/>
      <c r="O100" s="832">
        <v>145</v>
      </c>
      <c r="P100" s="849"/>
      <c r="Q100" s="849"/>
      <c r="R100" s="837"/>
      <c r="S100" s="850"/>
    </row>
    <row r="101" spans="1:19" ht="14.4" customHeight="1" x14ac:dyDescent="0.3">
      <c r="A101" s="831" t="s">
        <v>2868</v>
      </c>
      <c r="B101" s="832" t="s">
        <v>2869</v>
      </c>
      <c r="C101" s="832" t="s">
        <v>583</v>
      </c>
      <c r="D101" s="832" t="s">
        <v>1181</v>
      </c>
      <c r="E101" s="832" t="s">
        <v>2870</v>
      </c>
      <c r="F101" s="832" t="s">
        <v>2871</v>
      </c>
      <c r="G101" s="832" t="s">
        <v>2872</v>
      </c>
      <c r="H101" s="849">
        <v>0.1</v>
      </c>
      <c r="I101" s="849">
        <v>15.1</v>
      </c>
      <c r="J101" s="832">
        <v>1</v>
      </c>
      <c r="K101" s="832">
        <v>151</v>
      </c>
      <c r="L101" s="849">
        <v>0.89999999999999991</v>
      </c>
      <c r="M101" s="849">
        <v>62.730000000000004</v>
      </c>
      <c r="N101" s="832">
        <v>4.1543046357615898</v>
      </c>
      <c r="O101" s="832">
        <v>69.700000000000017</v>
      </c>
      <c r="P101" s="849">
        <v>0.4</v>
      </c>
      <c r="Q101" s="849">
        <v>27.88</v>
      </c>
      <c r="R101" s="837">
        <v>1.8463576158940398</v>
      </c>
      <c r="S101" s="850">
        <v>69.699999999999989</v>
      </c>
    </row>
    <row r="102" spans="1:19" ht="14.4" customHeight="1" x14ac:dyDescent="0.3">
      <c r="A102" s="831" t="s">
        <v>2868</v>
      </c>
      <c r="B102" s="832" t="s">
        <v>2869</v>
      </c>
      <c r="C102" s="832" t="s">
        <v>583</v>
      </c>
      <c r="D102" s="832" t="s">
        <v>1181</v>
      </c>
      <c r="E102" s="832" t="s">
        <v>2881</v>
      </c>
      <c r="F102" s="832" t="s">
        <v>2884</v>
      </c>
      <c r="G102" s="832" t="s">
        <v>2885</v>
      </c>
      <c r="H102" s="849">
        <v>17</v>
      </c>
      <c r="I102" s="849">
        <v>1802</v>
      </c>
      <c r="J102" s="832">
        <v>1</v>
      </c>
      <c r="K102" s="832">
        <v>106</v>
      </c>
      <c r="L102" s="849">
        <v>31</v>
      </c>
      <c r="M102" s="849">
        <v>3286</v>
      </c>
      <c r="N102" s="832">
        <v>1.8235294117647058</v>
      </c>
      <c r="O102" s="832">
        <v>106</v>
      </c>
      <c r="P102" s="849">
        <v>27</v>
      </c>
      <c r="Q102" s="849">
        <v>2889</v>
      </c>
      <c r="R102" s="837">
        <v>1.6032186459489457</v>
      </c>
      <c r="S102" s="850">
        <v>107</v>
      </c>
    </row>
    <row r="103" spans="1:19" ht="14.4" customHeight="1" x14ac:dyDescent="0.3">
      <c r="A103" s="831" t="s">
        <v>2868</v>
      </c>
      <c r="B103" s="832" t="s">
        <v>2869</v>
      </c>
      <c r="C103" s="832" t="s">
        <v>583</v>
      </c>
      <c r="D103" s="832" t="s">
        <v>1181</v>
      </c>
      <c r="E103" s="832" t="s">
        <v>2881</v>
      </c>
      <c r="F103" s="832" t="s">
        <v>2893</v>
      </c>
      <c r="G103" s="832" t="s">
        <v>2894</v>
      </c>
      <c r="H103" s="849">
        <v>3</v>
      </c>
      <c r="I103" s="849">
        <v>621</v>
      </c>
      <c r="J103" s="832">
        <v>1</v>
      </c>
      <c r="K103" s="832">
        <v>207</v>
      </c>
      <c r="L103" s="849">
        <v>9</v>
      </c>
      <c r="M103" s="849">
        <v>2169</v>
      </c>
      <c r="N103" s="832">
        <v>3.4927536231884058</v>
      </c>
      <c r="O103" s="832">
        <v>241</v>
      </c>
      <c r="P103" s="849">
        <v>2</v>
      </c>
      <c r="Q103" s="849">
        <v>484</v>
      </c>
      <c r="R103" s="837">
        <v>0.77938808373590984</v>
      </c>
      <c r="S103" s="850">
        <v>242</v>
      </c>
    </row>
    <row r="104" spans="1:19" ht="14.4" customHeight="1" x14ac:dyDescent="0.3">
      <c r="A104" s="831" t="s">
        <v>2868</v>
      </c>
      <c r="B104" s="832" t="s">
        <v>2869</v>
      </c>
      <c r="C104" s="832" t="s">
        <v>583</v>
      </c>
      <c r="D104" s="832" t="s">
        <v>1181</v>
      </c>
      <c r="E104" s="832" t="s">
        <v>2881</v>
      </c>
      <c r="F104" s="832" t="s">
        <v>2895</v>
      </c>
      <c r="G104" s="832" t="s">
        <v>2896</v>
      </c>
      <c r="H104" s="849">
        <v>2</v>
      </c>
      <c r="I104" s="849">
        <v>618</v>
      </c>
      <c r="J104" s="832">
        <v>1</v>
      </c>
      <c r="K104" s="832">
        <v>309</v>
      </c>
      <c r="L104" s="849">
        <v>3</v>
      </c>
      <c r="M104" s="849">
        <v>1146</v>
      </c>
      <c r="N104" s="832">
        <v>1.854368932038835</v>
      </c>
      <c r="O104" s="832">
        <v>382</v>
      </c>
      <c r="P104" s="849">
        <v>4</v>
      </c>
      <c r="Q104" s="849">
        <v>1536</v>
      </c>
      <c r="R104" s="837">
        <v>2.4854368932038833</v>
      </c>
      <c r="S104" s="850">
        <v>384</v>
      </c>
    </row>
    <row r="105" spans="1:19" ht="14.4" customHeight="1" x14ac:dyDescent="0.3">
      <c r="A105" s="831" t="s">
        <v>2868</v>
      </c>
      <c r="B105" s="832" t="s">
        <v>2869</v>
      </c>
      <c r="C105" s="832" t="s">
        <v>583</v>
      </c>
      <c r="D105" s="832" t="s">
        <v>1181</v>
      </c>
      <c r="E105" s="832" t="s">
        <v>2881</v>
      </c>
      <c r="F105" s="832" t="s">
        <v>2897</v>
      </c>
      <c r="G105" s="832" t="s">
        <v>2898</v>
      </c>
      <c r="H105" s="849"/>
      <c r="I105" s="849"/>
      <c r="J105" s="832"/>
      <c r="K105" s="832"/>
      <c r="L105" s="849">
        <v>1</v>
      </c>
      <c r="M105" s="849">
        <v>604</v>
      </c>
      <c r="N105" s="832"/>
      <c r="O105" s="832">
        <v>604</v>
      </c>
      <c r="P105" s="849"/>
      <c r="Q105" s="849"/>
      <c r="R105" s="837"/>
      <c r="S105" s="850"/>
    </row>
    <row r="106" spans="1:19" ht="14.4" customHeight="1" x14ac:dyDescent="0.3">
      <c r="A106" s="831" t="s">
        <v>2868</v>
      </c>
      <c r="B106" s="832" t="s">
        <v>2869</v>
      </c>
      <c r="C106" s="832" t="s">
        <v>583</v>
      </c>
      <c r="D106" s="832" t="s">
        <v>1181</v>
      </c>
      <c r="E106" s="832" t="s">
        <v>2881</v>
      </c>
      <c r="F106" s="832" t="s">
        <v>2899</v>
      </c>
      <c r="G106" s="832" t="s">
        <v>2900</v>
      </c>
      <c r="H106" s="849">
        <v>34</v>
      </c>
      <c r="I106" s="849">
        <v>3366</v>
      </c>
      <c r="J106" s="832">
        <v>1</v>
      </c>
      <c r="K106" s="832">
        <v>99</v>
      </c>
      <c r="L106" s="849">
        <v>26</v>
      </c>
      <c r="M106" s="849">
        <v>2366</v>
      </c>
      <c r="N106" s="832">
        <v>0.70291146761735002</v>
      </c>
      <c r="O106" s="832">
        <v>91</v>
      </c>
      <c r="P106" s="849">
        <v>34</v>
      </c>
      <c r="Q106" s="849">
        <v>3094</v>
      </c>
      <c r="R106" s="837">
        <v>0.91919191919191923</v>
      </c>
      <c r="S106" s="850">
        <v>91</v>
      </c>
    </row>
    <row r="107" spans="1:19" ht="14.4" customHeight="1" x14ac:dyDescent="0.3">
      <c r="A107" s="831" t="s">
        <v>2868</v>
      </c>
      <c r="B107" s="832" t="s">
        <v>2869</v>
      </c>
      <c r="C107" s="832" t="s">
        <v>583</v>
      </c>
      <c r="D107" s="832" t="s">
        <v>1181</v>
      </c>
      <c r="E107" s="832" t="s">
        <v>2881</v>
      </c>
      <c r="F107" s="832" t="s">
        <v>2901</v>
      </c>
      <c r="G107" s="832" t="s">
        <v>2902</v>
      </c>
      <c r="H107" s="849">
        <v>4</v>
      </c>
      <c r="I107" s="849">
        <v>388</v>
      </c>
      <c r="J107" s="832">
        <v>1</v>
      </c>
      <c r="K107" s="832">
        <v>97</v>
      </c>
      <c r="L107" s="849">
        <v>2</v>
      </c>
      <c r="M107" s="849">
        <v>162</v>
      </c>
      <c r="N107" s="832">
        <v>0.4175257731958763</v>
      </c>
      <c r="O107" s="832">
        <v>81</v>
      </c>
      <c r="P107" s="849">
        <v>8</v>
      </c>
      <c r="Q107" s="849">
        <v>648</v>
      </c>
      <c r="R107" s="837">
        <v>1.6701030927835052</v>
      </c>
      <c r="S107" s="850">
        <v>81</v>
      </c>
    </row>
    <row r="108" spans="1:19" ht="14.4" customHeight="1" x14ac:dyDescent="0.3">
      <c r="A108" s="831" t="s">
        <v>2868</v>
      </c>
      <c r="B108" s="832" t="s">
        <v>2869</v>
      </c>
      <c r="C108" s="832" t="s">
        <v>583</v>
      </c>
      <c r="D108" s="832" t="s">
        <v>1181</v>
      </c>
      <c r="E108" s="832" t="s">
        <v>2881</v>
      </c>
      <c r="F108" s="832" t="s">
        <v>2903</v>
      </c>
      <c r="G108" s="832" t="s">
        <v>2904</v>
      </c>
      <c r="H108" s="849">
        <v>163</v>
      </c>
      <c r="I108" s="849">
        <v>20538</v>
      </c>
      <c r="J108" s="832">
        <v>1</v>
      </c>
      <c r="K108" s="832">
        <v>126</v>
      </c>
      <c r="L108" s="849">
        <v>152</v>
      </c>
      <c r="M108" s="849">
        <v>19304</v>
      </c>
      <c r="N108" s="832">
        <v>0.93991625279968838</v>
      </c>
      <c r="O108" s="832">
        <v>127</v>
      </c>
      <c r="P108" s="849">
        <v>156</v>
      </c>
      <c r="Q108" s="849">
        <v>19656</v>
      </c>
      <c r="R108" s="837">
        <v>0.95705521472392641</v>
      </c>
      <c r="S108" s="850">
        <v>126</v>
      </c>
    </row>
    <row r="109" spans="1:19" ht="14.4" customHeight="1" x14ac:dyDescent="0.3">
      <c r="A109" s="831" t="s">
        <v>2868</v>
      </c>
      <c r="B109" s="832" t="s">
        <v>2869</v>
      </c>
      <c r="C109" s="832" t="s">
        <v>583</v>
      </c>
      <c r="D109" s="832" t="s">
        <v>1181</v>
      </c>
      <c r="E109" s="832" t="s">
        <v>2881</v>
      </c>
      <c r="F109" s="832" t="s">
        <v>2909</v>
      </c>
      <c r="G109" s="832" t="s">
        <v>2910</v>
      </c>
      <c r="H109" s="849"/>
      <c r="I109" s="849"/>
      <c r="J109" s="832"/>
      <c r="K109" s="832"/>
      <c r="L109" s="849">
        <v>2</v>
      </c>
      <c r="M109" s="849">
        <v>2626</v>
      </c>
      <c r="N109" s="832"/>
      <c r="O109" s="832">
        <v>1313</v>
      </c>
      <c r="P109" s="849">
        <v>3</v>
      </c>
      <c r="Q109" s="849">
        <v>3963</v>
      </c>
      <c r="R109" s="837"/>
      <c r="S109" s="850">
        <v>1321</v>
      </c>
    </row>
    <row r="110" spans="1:19" ht="14.4" customHeight="1" x14ac:dyDescent="0.3">
      <c r="A110" s="831" t="s">
        <v>2868</v>
      </c>
      <c r="B110" s="832" t="s">
        <v>2869</v>
      </c>
      <c r="C110" s="832" t="s">
        <v>583</v>
      </c>
      <c r="D110" s="832" t="s">
        <v>1181</v>
      </c>
      <c r="E110" s="832" t="s">
        <v>2881</v>
      </c>
      <c r="F110" s="832" t="s">
        <v>2911</v>
      </c>
      <c r="G110" s="832" t="s">
        <v>2912</v>
      </c>
      <c r="H110" s="849"/>
      <c r="I110" s="849"/>
      <c r="J110" s="832"/>
      <c r="K110" s="832"/>
      <c r="L110" s="849">
        <v>1</v>
      </c>
      <c r="M110" s="849">
        <v>975</v>
      </c>
      <c r="N110" s="832"/>
      <c r="O110" s="832">
        <v>975</v>
      </c>
      <c r="P110" s="849"/>
      <c r="Q110" s="849"/>
      <c r="R110" s="837"/>
      <c r="S110" s="850"/>
    </row>
    <row r="111" spans="1:19" ht="14.4" customHeight="1" x14ac:dyDescent="0.3">
      <c r="A111" s="831" t="s">
        <v>2868</v>
      </c>
      <c r="B111" s="832" t="s">
        <v>2869</v>
      </c>
      <c r="C111" s="832" t="s">
        <v>583</v>
      </c>
      <c r="D111" s="832" t="s">
        <v>1181</v>
      </c>
      <c r="E111" s="832" t="s">
        <v>2881</v>
      </c>
      <c r="F111" s="832" t="s">
        <v>2917</v>
      </c>
      <c r="G111" s="832" t="s">
        <v>2918</v>
      </c>
      <c r="H111" s="849">
        <v>123</v>
      </c>
      <c r="I111" s="849">
        <v>4099.99</v>
      </c>
      <c r="J111" s="832">
        <v>1</v>
      </c>
      <c r="K111" s="832">
        <v>33.333252032520321</v>
      </c>
      <c r="L111" s="849">
        <v>118</v>
      </c>
      <c r="M111" s="849">
        <v>3933.3199999999997</v>
      </c>
      <c r="N111" s="832">
        <v>0.95934868133824713</v>
      </c>
      <c r="O111" s="832">
        <v>33.333220338983047</v>
      </c>
      <c r="P111" s="849">
        <v>126</v>
      </c>
      <c r="Q111" s="849">
        <v>4199.99</v>
      </c>
      <c r="R111" s="837">
        <v>1.0243903033909838</v>
      </c>
      <c r="S111" s="850">
        <v>33.333253968253963</v>
      </c>
    </row>
    <row r="112" spans="1:19" ht="14.4" customHeight="1" x14ac:dyDescent="0.3">
      <c r="A112" s="831" t="s">
        <v>2868</v>
      </c>
      <c r="B112" s="832" t="s">
        <v>2869</v>
      </c>
      <c r="C112" s="832" t="s">
        <v>583</v>
      </c>
      <c r="D112" s="832" t="s">
        <v>1181</v>
      </c>
      <c r="E112" s="832" t="s">
        <v>2881</v>
      </c>
      <c r="F112" s="832" t="s">
        <v>2921</v>
      </c>
      <c r="G112" s="832" t="s">
        <v>2922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38</v>
      </c>
      <c r="R112" s="837"/>
      <c r="S112" s="850">
        <v>38</v>
      </c>
    </row>
    <row r="113" spans="1:19" ht="14.4" customHeight="1" x14ac:dyDescent="0.3">
      <c r="A113" s="831" t="s">
        <v>2868</v>
      </c>
      <c r="B113" s="832" t="s">
        <v>2869</v>
      </c>
      <c r="C113" s="832" t="s">
        <v>583</v>
      </c>
      <c r="D113" s="832" t="s">
        <v>1181</v>
      </c>
      <c r="E113" s="832" t="s">
        <v>2881</v>
      </c>
      <c r="F113" s="832" t="s">
        <v>2923</v>
      </c>
      <c r="G113" s="832" t="s">
        <v>2924</v>
      </c>
      <c r="H113" s="849">
        <v>1</v>
      </c>
      <c r="I113" s="849">
        <v>86</v>
      </c>
      <c r="J113" s="832">
        <v>1</v>
      </c>
      <c r="K113" s="832">
        <v>86</v>
      </c>
      <c r="L113" s="849">
        <v>3</v>
      </c>
      <c r="M113" s="849">
        <v>258</v>
      </c>
      <c r="N113" s="832">
        <v>3</v>
      </c>
      <c r="O113" s="832">
        <v>86</v>
      </c>
      <c r="P113" s="849">
        <v>2</v>
      </c>
      <c r="Q113" s="849">
        <v>174</v>
      </c>
      <c r="R113" s="837">
        <v>2.0232558139534884</v>
      </c>
      <c r="S113" s="850">
        <v>87</v>
      </c>
    </row>
    <row r="114" spans="1:19" ht="14.4" customHeight="1" x14ac:dyDescent="0.3">
      <c r="A114" s="831" t="s">
        <v>2868</v>
      </c>
      <c r="B114" s="832" t="s">
        <v>2869</v>
      </c>
      <c r="C114" s="832" t="s">
        <v>583</v>
      </c>
      <c r="D114" s="832" t="s">
        <v>1181</v>
      </c>
      <c r="E114" s="832" t="s">
        <v>2881</v>
      </c>
      <c r="F114" s="832" t="s">
        <v>2925</v>
      </c>
      <c r="G114" s="832" t="s">
        <v>2926</v>
      </c>
      <c r="H114" s="849">
        <v>1</v>
      </c>
      <c r="I114" s="849">
        <v>32</v>
      </c>
      <c r="J114" s="832">
        <v>1</v>
      </c>
      <c r="K114" s="832">
        <v>32</v>
      </c>
      <c r="L114" s="849">
        <v>3</v>
      </c>
      <c r="M114" s="849">
        <v>96</v>
      </c>
      <c r="N114" s="832">
        <v>3</v>
      </c>
      <c r="O114" s="832">
        <v>32</v>
      </c>
      <c r="P114" s="849">
        <v>2</v>
      </c>
      <c r="Q114" s="849">
        <v>66</v>
      </c>
      <c r="R114" s="837">
        <v>2.0625</v>
      </c>
      <c r="S114" s="850">
        <v>33</v>
      </c>
    </row>
    <row r="115" spans="1:19" ht="14.4" customHeight="1" x14ac:dyDescent="0.3">
      <c r="A115" s="831" t="s">
        <v>2868</v>
      </c>
      <c r="B115" s="832" t="s">
        <v>2869</v>
      </c>
      <c r="C115" s="832" t="s">
        <v>583</v>
      </c>
      <c r="D115" s="832" t="s">
        <v>1181</v>
      </c>
      <c r="E115" s="832" t="s">
        <v>2881</v>
      </c>
      <c r="F115" s="832" t="s">
        <v>2929</v>
      </c>
      <c r="G115" s="832" t="s">
        <v>2930</v>
      </c>
      <c r="H115" s="849">
        <v>8</v>
      </c>
      <c r="I115" s="849">
        <v>3160</v>
      </c>
      <c r="J115" s="832">
        <v>1</v>
      </c>
      <c r="K115" s="832">
        <v>395</v>
      </c>
      <c r="L115" s="849">
        <v>4</v>
      </c>
      <c r="M115" s="849">
        <v>1984</v>
      </c>
      <c r="N115" s="832">
        <v>0.6278481012658228</v>
      </c>
      <c r="O115" s="832">
        <v>496</v>
      </c>
      <c r="P115" s="849">
        <v>2</v>
      </c>
      <c r="Q115" s="849">
        <v>998</v>
      </c>
      <c r="R115" s="837">
        <v>0.3158227848101266</v>
      </c>
      <c r="S115" s="850">
        <v>499</v>
      </c>
    </row>
    <row r="116" spans="1:19" ht="14.4" customHeight="1" x14ac:dyDescent="0.3">
      <c r="A116" s="831" t="s">
        <v>2868</v>
      </c>
      <c r="B116" s="832" t="s">
        <v>2869</v>
      </c>
      <c r="C116" s="832" t="s">
        <v>583</v>
      </c>
      <c r="D116" s="832" t="s">
        <v>1181</v>
      </c>
      <c r="E116" s="832" t="s">
        <v>2881</v>
      </c>
      <c r="F116" s="832" t="s">
        <v>2931</v>
      </c>
      <c r="G116" s="832" t="s">
        <v>2932</v>
      </c>
      <c r="H116" s="849">
        <v>2</v>
      </c>
      <c r="I116" s="849">
        <v>324</v>
      </c>
      <c r="J116" s="832">
        <v>1</v>
      </c>
      <c r="K116" s="832">
        <v>162</v>
      </c>
      <c r="L116" s="849">
        <v>3</v>
      </c>
      <c r="M116" s="849">
        <v>474</v>
      </c>
      <c r="N116" s="832">
        <v>1.462962962962963</v>
      </c>
      <c r="O116" s="832">
        <v>158</v>
      </c>
      <c r="P116" s="849"/>
      <c r="Q116" s="849"/>
      <c r="R116" s="837"/>
      <c r="S116" s="850"/>
    </row>
    <row r="117" spans="1:19" ht="14.4" customHeight="1" x14ac:dyDescent="0.3">
      <c r="A117" s="831" t="s">
        <v>2868</v>
      </c>
      <c r="B117" s="832" t="s">
        <v>2869</v>
      </c>
      <c r="C117" s="832" t="s">
        <v>583</v>
      </c>
      <c r="D117" s="832" t="s">
        <v>1181</v>
      </c>
      <c r="E117" s="832" t="s">
        <v>2881</v>
      </c>
      <c r="F117" s="832" t="s">
        <v>2933</v>
      </c>
      <c r="G117" s="832" t="s">
        <v>2934</v>
      </c>
      <c r="H117" s="849">
        <v>4</v>
      </c>
      <c r="I117" s="849">
        <v>1004</v>
      </c>
      <c r="J117" s="832">
        <v>1</v>
      </c>
      <c r="K117" s="832">
        <v>251</v>
      </c>
      <c r="L117" s="849">
        <v>4</v>
      </c>
      <c r="M117" s="849">
        <v>1008</v>
      </c>
      <c r="N117" s="832">
        <v>1.0039840637450199</v>
      </c>
      <c r="O117" s="832">
        <v>252</v>
      </c>
      <c r="P117" s="849">
        <v>8</v>
      </c>
      <c r="Q117" s="849">
        <v>2032</v>
      </c>
      <c r="R117" s="837">
        <v>2.0239043824701195</v>
      </c>
      <c r="S117" s="850">
        <v>254</v>
      </c>
    </row>
    <row r="118" spans="1:19" ht="14.4" customHeight="1" x14ac:dyDescent="0.3">
      <c r="A118" s="831" t="s">
        <v>2868</v>
      </c>
      <c r="B118" s="832" t="s">
        <v>2869</v>
      </c>
      <c r="C118" s="832" t="s">
        <v>583</v>
      </c>
      <c r="D118" s="832" t="s">
        <v>1181</v>
      </c>
      <c r="E118" s="832" t="s">
        <v>2881</v>
      </c>
      <c r="F118" s="832" t="s">
        <v>2935</v>
      </c>
      <c r="G118" s="832" t="s">
        <v>2936</v>
      </c>
      <c r="H118" s="849">
        <v>1</v>
      </c>
      <c r="I118" s="849">
        <v>120</v>
      </c>
      <c r="J118" s="832">
        <v>1</v>
      </c>
      <c r="K118" s="832">
        <v>120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2868</v>
      </c>
      <c r="B119" s="832" t="s">
        <v>2869</v>
      </c>
      <c r="C119" s="832" t="s">
        <v>583</v>
      </c>
      <c r="D119" s="832" t="s">
        <v>1181</v>
      </c>
      <c r="E119" s="832" t="s">
        <v>2881</v>
      </c>
      <c r="F119" s="832" t="s">
        <v>2941</v>
      </c>
      <c r="G119" s="832" t="s">
        <v>2942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376</v>
      </c>
      <c r="R119" s="837"/>
      <c r="S119" s="850">
        <v>376</v>
      </c>
    </row>
    <row r="120" spans="1:19" ht="14.4" customHeight="1" x14ac:dyDescent="0.3">
      <c r="A120" s="831" t="s">
        <v>2868</v>
      </c>
      <c r="B120" s="832" t="s">
        <v>2869</v>
      </c>
      <c r="C120" s="832" t="s">
        <v>583</v>
      </c>
      <c r="D120" s="832" t="s">
        <v>1181</v>
      </c>
      <c r="E120" s="832" t="s">
        <v>2881</v>
      </c>
      <c r="F120" s="832" t="s">
        <v>2951</v>
      </c>
      <c r="G120" s="832" t="s">
        <v>2952</v>
      </c>
      <c r="H120" s="849">
        <v>14</v>
      </c>
      <c r="I120" s="849">
        <v>1610</v>
      </c>
      <c r="J120" s="832">
        <v>1</v>
      </c>
      <c r="K120" s="832">
        <v>115</v>
      </c>
      <c r="L120" s="849">
        <v>13</v>
      </c>
      <c r="M120" s="849">
        <v>1885</v>
      </c>
      <c r="N120" s="832">
        <v>1.170807453416149</v>
      </c>
      <c r="O120" s="832">
        <v>145</v>
      </c>
      <c r="P120" s="849">
        <v>14</v>
      </c>
      <c r="Q120" s="849">
        <v>2030</v>
      </c>
      <c r="R120" s="837">
        <v>1.2608695652173914</v>
      </c>
      <c r="S120" s="850">
        <v>145</v>
      </c>
    </row>
    <row r="121" spans="1:19" ht="14.4" customHeight="1" x14ac:dyDescent="0.3">
      <c r="A121" s="831" t="s">
        <v>2868</v>
      </c>
      <c r="B121" s="832" t="s">
        <v>2869</v>
      </c>
      <c r="C121" s="832" t="s">
        <v>583</v>
      </c>
      <c r="D121" s="832" t="s">
        <v>1181</v>
      </c>
      <c r="E121" s="832" t="s">
        <v>2881</v>
      </c>
      <c r="F121" s="832" t="s">
        <v>2957</v>
      </c>
      <c r="G121" s="832" t="s">
        <v>2958</v>
      </c>
      <c r="H121" s="849">
        <v>10</v>
      </c>
      <c r="I121" s="849">
        <v>2270</v>
      </c>
      <c r="J121" s="832">
        <v>1</v>
      </c>
      <c r="K121" s="832">
        <v>227</v>
      </c>
      <c r="L121" s="849">
        <v>6</v>
      </c>
      <c r="M121" s="849">
        <v>990</v>
      </c>
      <c r="N121" s="832">
        <v>0.43612334801762115</v>
      </c>
      <c r="O121" s="832">
        <v>165</v>
      </c>
      <c r="P121" s="849">
        <v>5</v>
      </c>
      <c r="Q121" s="849">
        <v>825</v>
      </c>
      <c r="R121" s="837">
        <v>0.36343612334801761</v>
      </c>
      <c r="S121" s="850">
        <v>165</v>
      </c>
    </row>
    <row r="122" spans="1:19" ht="14.4" customHeight="1" x14ac:dyDescent="0.3">
      <c r="A122" s="831" t="s">
        <v>2868</v>
      </c>
      <c r="B122" s="832" t="s">
        <v>2869</v>
      </c>
      <c r="C122" s="832" t="s">
        <v>583</v>
      </c>
      <c r="D122" s="832" t="s">
        <v>1182</v>
      </c>
      <c r="E122" s="832" t="s">
        <v>2870</v>
      </c>
      <c r="F122" s="832" t="s">
        <v>2871</v>
      </c>
      <c r="G122" s="832" t="s">
        <v>2872</v>
      </c>
      <c r="H122" s="849">
        <v>0.60000000000000009</v>
      </c>
      <c r="I122" s="849">
        <v>90.62</v>
      </c>
      <c r="J122" s="832">
        <v>1</v>
      </c>
      <c r="K122" s="832">
        <v>151.03333333333333</v>
      </c>
      <c r="L122" s="849">
        <v>0.89999999999999991</v>
      </c>
      <c r="M122" s="849">
        <v>62.730000000000004</v>
      </c>
      <c r="N122" s="832">
        <v>0.69223129551975282</v>
      </c>
      <c r="O122" s="832">
        <v>69.700000000000017</v>
      </c>
      <c r="P122" s="849">
        <v>1.1000000000000001</v>
      </c>
      <c r="Q122" s="849">
        <v>76.67</v>
      </c>
      <c r="R122" s="837">
        <v>0.84606047230192005</v>
      </c>
      <c r="S122" s="850">
        <v>69.7</v>
      </c>
    </row>
    <row r="123" spans="1:19" ht="14.4" customHeight="1" x14ac:dyDescent="0.3">
      <c r="A123" s="831" t="s">
        <v>2868</v>
      </c>
      <c r="B123" s="832" t="s">
        <v>2869</v>
      </c>
      <c r="C123" s="832" t="s">
        <v>583</v>
      </c>
      <c r="D123" s="832" t="s">
        <v>1182</v>
      </c>
      <c r="E123" s="832" t="s">
        <v>2870</v>
      </c>
      <c r="F123" s="832" t="s">
        <v>2877</v>
      </c>
      <c r="G123" s="832" t="s">
        <v>852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68.2</v>
      </c>
      <c r="R123" s="837"/>
      <c r="S123" s="850">
        <v>68.2</v>
      </c>
    </row>
    <row r="124" spans="1:19" ht="14.4" customHeight="1" x14ac:dyDescent="0.3">
      <c r="A124" s="831" t="s">
        <v>2868</v>
      </c>
      <c r="B124" s="832" t="s">
        <v>2869</v>
      </c>
      <c r="C124" s="832" t="s">
        <v>583</v>
      </c>
      <c r="D124" s="832" t="s">
        <v>1182</v>
      </c>
      <c r="E124" s="832" t="s">
        <v>2870</v>
      </c>
      <c r="F124" s="832" t="s">
        <v>2879</v>
      </c>
      <c r="G124" s="832" t="s">
        <v>2880</v>
      </c>
      <c r="H124" s="849">
        <v>0.14000000000000001</v>
      </c>
      <c r="I124" s="849">
        <v>30.04</v>
      </c>
      <c r="J124" s="832">
        <v>1</v>
      </c>
      <c r="K124" s="832">
        <v>214.57142857142856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2868</v>
      </c>
      <c r="B125" s="832" t="s">
        <v>2869</v>
      </c>
      <c r="C125" s="832" t="s">
        <v>583</v>
      </c>
      <c r="D125" s="832" t="s">
        <v>1182</v>
      </c>
      <c r="E125" s="832" t="s">
        <v>2881</v>
      </c>
      <c r="F125" s="832" t="s">
        <v>2882</v>
      </c>
      <c r="G125" s="832" t="s">
        <v>2883</v>
      </c>
      <c r="H125" s="849">
        <v>8</v>
      </c>
      <c r="I125" s="849">
        <v>664</v>
      </c>
      <c r="J125" s="832">
        <v>1</v>
      </c>
      <c r="K125" s="832">
        <v>83</v>
      </c>
      <c r="L125" s="849">
        <v>13</v>
      </c>
      <c r="M125" s="849">
        <v>1079</v>
      </c>
      <c r="N125" s="832">
        <v>1.625</v>
      </c>
      <c r="O125" s="832">
        <v>83</v>
      </c>
      <c r="P125" s="849">
        <v>9</v>
      </c>
      <c r="Q125" s="849">
        <v>756</v>
      </c>
      <c r="R125" s="837">
        <v>1.1385542168674698</v>
      </c>
      <c r="S125" s="850">
        <v>84</v>
      </c>
    </row>
    <row r="126" spans="1:19" ht="14.4" customHeight="1" x14ac:dyDescent="0.3">
      <c r="A126" s="831" t="s">
        <v>2868</v>
      </c>
      <c r="B126" s="832" t="s">
        <v>2869</v>
      </c>
      <c r="C126" s="832" t="s">
        <v>583</v>
      </c>
      <c r="D126" s="832" t="s">
        <v>1182</v>
      </c>
      <c r="E126" s="832" t="s">
        <v>2881</v>
      </c>
      <c r="F126" s="832" t="s">
        <v>2886</v>
      </c>
      <c r="G126" s="832" t="s">
        <v>2887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38</v>
      </c>
      <c r="R126" s="837"/>
      <c r="S126" s="850">
        <v>38</v>
      </c>
    </row>
    <row r="127" spans="1:19" ht="14.4" customHeight="1" x14ac:dyDescent="0.3">
      <c r="A127" s="831" t="s">
        <v>2868</v>
      </c>
      <c r="B127" s="832" t="s">
        <v>2869</v>
      </c>
      <c r="C127" s="832" t="s">
        <v>583</v>
      </c>
      <c r="D127" s="832" t="s">
        <v>1182</v>
      </c>
      <c r="E127" s="832" t="s">
        <v>2881</v>
      </c>
      <c r="F127" s="832" t="s">
        <v>2893</v>
      </c>
      <c r="G127" s="832" t="s">
        <v>2894</v>
      </c>
      <c r="H127" s="849"/>
      <c r="I127" s="849"/>
      <c r="J127" s="832"/>
      <c r="K127" s="832"/>
      <c r="L127" s="849">
        <v>1</v>
      </c>
      <c r="M127" s="849">
        <v>241</v>
      </c>
      <c r="N127" s="832"/>
      <c r="O127" s="832">
        <v>241</v>
      </c>
      <c r="P127" s="849"/>
      <c r="Q127" s="849"/>
      <c r="R127" s="837"/>
      <c r="S127" s="850"/>
    </row>
    <row r="128" spans="1:19" ht="14.4" customHeight="1" x14ac:dyDescent="0.3">
      <c r="A128" s="831" t="s">
        <v>2868</v>
      </c>
      <c r="B128" s="832" t="s">
        <v>2869</v>
      </c>
      <c r="C128" s="832" t="s">
        <v>583</v>
      </c>
      <c r="D128" s="832" t="s">
        <v>1182</v>
      </c>
      <c r="E128" s="832" t="s">
        <v>2881</v>
      </c>
      <c r="F128" s="832" t="s">
        <v>2899</v>
      </c>
      <c r="G128" s="832" t="s">
        <v>2900</v>
      </c>
      <c r="H128" s="849">
        <v>4</v>
      </c>
      <c r="I128" s="849">
        <v>396</v>
      </c>
      <c r="J128" s="832">
        <v>1</v>
      </c>
      <c r="K128" s="832">
        <v>99</v>
      </c>
      <c r="L128" s="849">
        <v>9</v>
      </c>
      <c r="M128" s="849">
        <v>819</v>
      </c>
      <c r="N128" s="832">
        <v>2.0681818181818183</v>
      </c>
      <c r="O128" s="832">
        <v>91</v>
      </c>
      <c r="P128" s="849">
        <v>6</v>
      </c>
      <c r="Q128" s="849">
        <v>546</v>
      </c>
      <c r="R128" s="837">
        <v>1.3787878787878789</v>
      </c>
      <c r="S128" s="850">
        <v>91</v>
      </c>
    </row>
    <row r="129" spans="1:19" ht="14.4" customHeight="1" x14ac:dyDescent="0.3">
      <c r="A129" s="831" t="s">
        <v>2868</v>
      </c>
      <c r="B129" s="832" t="s">
        <v>2869</v>
      </c>
      <c r="C129" s="832" t="s">
        <v>583</v>
      </c>
      <c r="D129" s="832" t="s">
        <v>1182</v>
      </c>
      <c r="E129" s="832" t="s">
        <v>2881</v>
      </c>
      <c r="F129" s="832" t="s">
        <v>2901</v>
      </c>
      <c r="G129" s="832" t="s">
        <v>2902</v>
      </c>
      <c r="H129" s="849">
        <v>2</v>
      </c>
      <c r="I129" s="849">
        <v>194</v>
      </c>
      <c r="J129" s="832">
        <v>1</v>
      </c>
      <c r="K129" s="832">
        <v>97</v>
      </c>
      <c r="L129" s="849">
        <v>3</v>
      </c>
      <c r="M129" s="849">
        <v>243</v>
      </c>
      <c r="N129" s="832">
        <v>1.2525773195876289</v>
      </c>
      <c r="O129" s="832">
        <v>81</v>
      </c>
      <c r="P129" s="849">
        <v>6</v>
      </c>
      <c r="Q129" s="849">
        <v>486</v>
      </c>
      <c r="R129" s="837">
        <v>2.5051546391752577</v>
      </c>
      <c r="S129" s="850">
        <v>81</v>
      </c>
    </row>
    <row r="130" spans="1:19" ht="14.4" customHeight="1" x14ac:dyDescent="0.3">
      <c r="A130" s="831" t="s">
        <v>2868</v>
      </c>
      <c r="B130" s="832" t="s">
        <v>2869</v>
      </c>
      <c r="C130" s="832" t="s">
        <v>583</v>
      </c>
      <c r="D130" s="832" t="s">
        <v>1182</v>
      </c>
      <c r="E130" s="832" t="s">
        <v>2881</v>
      </c>
      <c r="F130" s="832" t="s">
        <v>2903</v>
      </c>
      <c r="G130" s="832" t="s">
        <v>2904</v>
      </c>
      <c r="H130" s="849">
        <v>159</v>
      </c>
      <c r="I130" s="849">
        <v>20034</v>
      </c>
      <c r="J130" s="832">
        <v>1</v>
      </c>
      <c r="K130" s="832">
        <v>126</v>
      </c>
      <c r="L130" s="849">
        <v>176</v>
      </c>
      <c r="M130" s="849">
        <v>22352</v>
      </c>
      <c r="N130" s="832">
        <v>1.1157033043825497</v>
      </c>
      <c r="O130" s="832">
        <v>127</v>
      </c>
      <c r="P130" s="849">
        <v>202</v>
      </c>
      <c r="Q130" s="849">
        <v>25452</v>
      </c>
      <c r="R130" s="837">
        <v>1.270440251572327</v>
      </c>
      <c r="S130" s="850">
        <v>126</v>
      </c>
    </row>
    <row r="131" spans="1:19" ht="14.4" customHeight="1" x14ac:dyDescent="0.3">
      <c r="A131" s="831" t="s">
        <v>2868</v>
      </c>
      <c r="B131" s="832" t="s">
        <v>2869</v>
      </c>
      <c r="C131" s="832" t="s">
        <v>583</v>
      </c>
      <c r="D131" s="832" t="s">
        <v>1182</v>
      </c>
      <c r="E131" s="832" t="s">
        <v>2881</v>
      </c>
      <c r="F131" s="832" t="s">
        <v>2907</v>
      </c>
      <c r="G131" s="832" t="s">
        <v>2908</v>
      </c>
      <c r="H131" s="849">
        <v>1</v>
      </c>
      <c r="I131" s="849">
        <v>1678</v>
      </c>
      <c r="J131" s="832">
        <v>1</v>
      </c>
      <c r="K131" s="832">
        <v>1678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2868</v>
      </c>
      <c r="B132" s="832" t="s">
        <v>2869</v>
      </c>
      <c r="C132" s="832" t="s">
        <v>583</v>
      </c>
      <c r="D132" s="832" t="s">
        <v>1182</v>
      </c>
      <c r="E132" s="832" t="s">
        <v>2881</v>
      </c>
      <c r="F132" s="832" t="s">
        <v>2909</v>
      </c>
      <c r="G132" s="832" t="s">
        <v>2910</v>
      </c>
      <c r="H132" s="849"/>
      <c r="I132" s="849"/>
      <c r="J132" s="832"/>
      <c r="K132" s="832"/>
      <c r="L132" s="849">
        <v>4</v>
      </c>
      <c r="M132" s="849">
        <v>5252</v>
      </c>
      <c r="N132" s="832"/>
      <c r="O132" s="832">
        <v>1313</v>
      </c>
      <c r="P132" s="849">
        <v>1</v>
      </c>
      <c r="Q132" s="849">
        <v>1321</v>
      </c>
      <c r="R132" s="837"/>
      <c r="S132" s="850">
        <v>1321</v>
      </c>
    </row>
    <row r="133" spans="1:19" ht="14.4" customHeight="1" x14ac:dyDescent="0.3">
      <c r="A133" s="831" t="s">
        <v>2868</v>
      </c>
      <c r="B133" s="832" t="s">
        <v>2869</v>
      </c>
      <c r="C133" s="832" t="s">
        <v>583</v>
      </c>
      <c r="D133" s="832" t="s">
        <v>1182</v>
      </c>
      <c r="E133" s="832" t="s">
        <v>2881</v>
      </c>
      <c r="F133" s="832" t="s">
        <v>2911</v>
      </c>
      <c r="G133" s="832" t="s">
        <v>2912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982</v>
      </c>
      <c r="R133" s="837"/>
      <c r="S133" s="850">
        <v>982</v>
      </c>
    </row>
    <row r="134" spans="1:19" ht="14.4" customHeight="1" x14ac:dyDescent="0.3">
      <c r="A134" s="831" t="s">
        <v>2868</v>
      </c>
      <c r="B134" s="832" t="s">
        <v>2869</v>
      </c>
      <c r="C134" s="832" t="s">
        <v>583</v>
      </c>
      <c r="D134" s="832" t="s">
        <v>1182</v>
      </c>
      <c r="E134" s="832" t="s">
        <v>2881</v>
      </c>
      <c r="F134" s="832" t="s">
        <v>2915</v>
      </c>
      <c r="G134" s="832" t="s">
        <v>2916</v>
      </c>
      <c r="H134" s="849">
        <v>1</v>
      </c>
      <c r="I134" s="849">
        <v>163</v>
      </c>
      <c r="J134" s="832">
        <v>1</v>
      </c>
      <c r="K134" s="832">
        <v>163</v>
      </c>
      <c r="L134" s="849">
        <v>1</v>
      </c>
      <c r="M134" s="849">
        <v>164</v>
      </c>
      <c r="N134" s="832">
        <v>1.0061349693251533</v>
      </c>
      <c r="O134" s="832">
        <v>164</v>
      </c>
      <c r="P134" s="849">
        <v>1</v>
      </c>
      <c r="Q134" s="849">
        <v>165</v>
      </c>
      <c r="R134" s="837">
        <v>1.0122699386503067</v>
      </c>
      <c r="S134" s="850">
        <v>165</v>
      </c>
    </row>
    <row r="135" spans="1:19" ht="14.4" customHeight="1" x14ac:dyDescent="0.3">
      <c r="A135" s="831" t="s">
        <v>2868</v>
      </c>
      <c r="B135" s="832" t="s">
        <v>2869</v>
      </c>
      <c r="C135" s="832" t="s">
        <v>583</v>
      </c>
      <c r="D135" s="832" t="s">
        <v>1182</v>
      </c>
      <c r="E135" s="832" t="s">
        <v>2881</v>
      </c>
      <c r="F135" s="832" t="s">
        <v>2917</v>
      </c>
      <c r="G135" s="832" t="s">
        <v>2918</v>
      </c>
      <c r="H135" s="849">
        <v>136</v>
      </c>
      <c r="I135" s="849">
        <v>4533.32</v>
      </c>
      <c r="J135" s="832">
        <v>1</v>
      </c>
      <c r="K135" s="832">
        <v>33.333235294117642</v>
      </c>
      <c r="L135" s="849">
        <v>151</v>
      </c>
      <c r="M135" s="849">
        <v>5033.32</v>
      </c>
      <c r="N135" s="832">
        <v>1.1102944420424765</v>
      </c>
      <c r="O135" s="832">
        <v>33.333245033112583</v>
      </c>
      <c r="P135" s="849">
        <v>180</v>
      </c>
      <c r="Q135" s="849">
        <v>5999.99</v>
      </c>
      <c r="R135" s="837">
        <v>1.3235310986208784</v>
      </c>
      <c r="S135" s="850">
        <v>33.333277777777774</v>
      </c>
    </row>
    <row r="136" spans="1:19" ht="14.4" customHeight="1" x14ac:dyDescent="0.3">
      <c r="A136" s="831" t="s">
        <v>2868</v>
      </c>
      <c r="B136" s="832" t="s">
        <v>2869</v>
      </c>
      <c r="C136" s="832" t="s">
        <v>583</v>
      </c>
      <c r="D136" s="832" t="s">
        <v>1182</v>
      </c>
      <c r="E136" s="832" t="s">
        <v>2881</v>
      </c>
      <c r="F136" s="832" t="s">
        <v>2921</v>
      </c>
      <c r="G136" s="832" t="s">
        <v>2922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38</v>
      </c>
      <c r="R136" s="837"/>
      <c r="S136" s="850">
        <v>38</v>
      </c>
    </row>
    <row r="137" spans="1:19" ht="14.4" customHeight="1" x14ac:dyDescent="0.3">
      <c r="A137" s="831" t="s">
        <v>2868</v>
      </c>
      <c r="B137" s="832" t="s">
        <v>2869</v>
      </c>
      <c r="C137" s="832" t="s">
        <v>583</v>
      </c>
      <c r="D137" s="832" t="s">
        <v>1182</v>
      </c>
      <c r="E137" s="832" t="s">
        <v>2881</v>
      </c>
      <c r="F137" s="832" t="s">
        <v>2923</v>
      </c>
      <c r="G137" s="832" t="s">
        <v>2924</v>
      </c>
      <c r="H137" s="849">
        <v>3</v>
      </c>
      <c r="I137" s="849">
        <v>258</v>
      </c>
      <c r="J137" s="832">
        <v>1</v>
      </c>
      <c r="K137" s="832">
        <v>86</v>
      </c>
      <c r="L137" s="849">
        <v>4</v>
      </c>
      <c r="M137" s="849">
        <v>344</v>
      </c>
      <c r="N137" s="832">
        <v>1.3333333333333333</v>
      </c>
      <c r="O137" s="832">
        <v>86</v>
      </c>
      <c r="P137" s="849">
        <v>4</v>
      </c>
      <c r="Q137" s="849">
        <v>348</v>
      </c>
      <c r="R137" s="837">
        <v>1.3488372093023255</v>
      </c>
      <c r="S137" s="850">
        <v>87</v>
      </c>
    </row>
    <row r="138" spans="1:19" ht="14.4" customHeight="1" x14ac:dyDescent="0.3">
      <c r="A138" s="831" t="s">
        <v>2868</v>
      </c>
      <c r="B138" s="832" t="s">
        <v>2869</v>
      </c>
      <c r="C138" s="832" t="s">
        <v>583</v>
      </c>
      <c r="D138" s="832" t="s">
        <v>1182</v>
      </c>
      <c r="E138" s="832" t="s">
        <v>2881</v>
      </c>
      <c r="F138" s="832" t="s">
        <v>2925</v>
      </c>
      <c r="G138" s="832" t="s">
        <v>2926</v>
      </c>
      <c r="H138" s="849">
        <v>5</v>
      </c>
      <c r="I138" s="849">
        <v>160</v>
      </c>
      <c r="J138" s="832">
        <v>1</v>
      </c>
      <c r="K138" s="832">
        <v>32</v>
      </c>
      <c r="L138" s="849">
        <v>4</v>
      </c>
      <c r="M138" s="849">
        <v>128</v>
      </c>
      <c r="N138" s="832">
        <v>0.8</v>
      </c>
      <c r="O138" s="832">
        <v>32</v>
      </c>
      <c r="P138" s="849">
        <v>3</v>
      </c>
      <c r="Q138" s="849">
        <v>99</v>
      </c>
      <c r="R138" s="837">
        <v>0.61875000000000002</v>
      </c>
      <c r="S138" s="850">
        <v>33</v>
      </c>
    </row>
    <row r="139" spans="1:19" ht="14.4" customHeight="1" x14ac:dyDescent="0.3">
      <c r="A139" s="831" t="s">
        <v>2868</v>
      </c>
      <c r="B139" s="832" t="s">
        <v>2869</v>
      </c>
      <c r="C139" s="832" t="s">
        <v>583</v>
      </c>
      <c r="D139" s="832" t="s">
        <v>1182</v>
      </c>
      <c r="E139" s="832" t="s">
        <v>2881</v>
      </c>
      <c r="F139" s="832" t="s">
        <v>2927</v>
      </c>
      <c r="G139" s="832" t="s">
        <v>2928</v>
      </c>
      <c r="H139" s="849"/>
      <c r="I139" s="849"/>
      <c r="J139" s="832"/>
      <c r="K139" s="832"/>
      <c r="L139" s="849"/>
      <c r="M139" s="849"/>
      <c r="N139" s="832"/>
      <c r="O139" s="832"/>
      <c r="P139" s="849">
        <v>7</v>
      </c>
      <c r="Q139" s="849">
        <v>0</v>
      </c>
      <c r="R139" s="837"/>
      <c r="S139" s="850">
        <v>0</v>
      </c>
    </row>
    <row r="140" spans="1:19" ht="14.4" customHeight="1" x14ac:dyDescent="0.3">
      <c r="A140" s="831" t="s">
        <v>2868</v>
      </c>
      <c r="B140" s="832" t="s">
        <v>2869</v>
      </c>
      <c r="C140" s="832" t="s">
        <v>583</v>
      </c>
      <c r="D140" s="832" t="s">
        <v>1182</v>
      </c>
      <c r="E140" s="832" t="s">
        <v>2881</v>
      </c>
      <c r="F140" s="832" t="s">
        <v>2929</v>
      </c>
      <c r="G140" s="832" t="s">
        <v>2930</v>
      </c>
      <c r="H140" s="849">
        <v>2</v>
      </c>
      <c r="I140" s="849">
        <v>790</v>
      </c>
      <c r="J140" s="832">
        <v>1</v>
      </c>
      <c r="K140" s="832">
        <v>395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2868</v>
      </c>
      <c r="B141" s="832" t="s">
        <v>2869</v>
      </c>
      <c r="C141" s="832" t="s">
        <v>583</v>
      </c>
      <c r="D141" s="832" t="s">
        <v>1182</v>
      </c>
      <c r="E141" s="832" t="s">
        <v>2881</v>
      </c>
      <c r="F141" s="832" t="s">
        <v>2931</v>
      </c>
      <c r="G141" s="832" t="s">
        <v>2932</v>
      </c>
      <c r="H141" s="849">
        <v>1</v>
      </c>
      <c r="I141" s="849">
        <v>162</v>
      </c>
      <c r="J141" s="832">
        <v>1</v>
      </c>
      <c r="K141" s="832">
        <v>162</v>
      </c>
      <c r="L141" s="849">
        <v>2</v>
      </c>
      <c r="M141" s="849">
        <v>316</v>
      </c>
      <c r="N141" s="832">
        <v>1.9506172839506173</v>
      </c>
      <c r="O141" s="832">
        <v>158</v>
      </c>
      <c r="P141" s="849">
        <v>1</v>
      </c>
      <c r="Q141" s="849">
        <v>158</v>
      </c>
      <c r="R141" s="837">
        <v>0.97530864197530864</v>
      </c>
      <c r="S141" s="850">
        <v>158</v>
      </c>
    </row>
    <row r="142" spans="1:19" ht="14.4" customHeight="1" x14ac:dyDescent="0.3">
      <c r="A142" s="831" t="s">
        <v>2868</v>
      </c>
      <c r="B142" s="832" t="s">
        <v>2869</v>
      </c>
      <c r="C142" s="832" t="s">
        <v>583</v>
      </c>
      <c r="D142" s="832" t="s">
        <v>1182</v>
      </c>
      <c r="E142" s="832" t="s">
        <v>2881</v>
      </c>
      <c r="F142" s="832" t="s">
        <v>2933</v>
      </c>
      <c r="G142" s="832" t="s">
        <v>2934</v>
      </c>
      <c r="H142" s="849">
        <v>7</v>
      </c>
      <c r="I142" s="849">
        <v>1757</v>
      </c>
      <c r="J142" s="832">
        <v>1</v>
      </c>
      <c r="K142" s="832">
        <v>251</v>
      </c>
      <c r="L142" s="849">
        <v>8</v>
      </c>
      <c r="M142" s="849">
        <v>2016</v>
      </c>
      <c r="N142" s="832">
        <v>1.1474103585657371</v>
      </c>
      <c r="O142" s="832">
        <v>252</v>
      </c>
      <c r="P142" s="849">
        <v>8</v>
      </c>
      <c r="Q142" s="849">
        <v>2032</v>
      </c>
      <c r="R142" s="837">
        <v>1.1565167899829254</v>
      </c>
      <c r="S142" s="850">
        <v>254</v>
      </c>
    </row>
    <row r="143" spans="1:19" ht="14.4" customHeight="1" x14ac:dyDescent="0.3">
      <c r="A143" s="831" t="s">
        <v>2868</v>
      </c>
      <c r="B143" s="832" t="s">
        <v>2869</v>
      </c>
      <c r="C143" s="832" t="s">
        <v>583</v>
      </c>
      <c r="D143" s="832" t="s">
        <v>1182</v>
      </c>
      <c r="E143" s="832" t="s">
        <v>2881</v>
      </c>
      <c r="F143" s="832" t="s">
        <v>2937</v>
      </c>
      <c r="G143" s="832" t="s">
        <v>2938</v>
      </c>
      <c r="H143" s="849"/>
      <c r="I143" s="849"/>
      <c r="J143" s="832"/>
      <c r="K143" s="832"/>
      <c r="L143" s="849">
        <v>1</v>
      </c>
      <c r="M143" s="849">
        <v>723</v>
      </c>
      <c r="N143" s="832"/>
      <c r="O143" s="832">
        <v>723</v>
      </c>
      <c r="P143" s="849"/>
      <c r="Q143" s="849"/>
      <c r="R143" s="837"/>
      <c r="S143" s="850"/>
    </row>
    <row r="144" spans="1:19" ht="14.4" customHeight="1" x14ac:dyDescent="0.3">
      <c r="A144" s="831" t="s">
        <v>2868</v>
      </c>
      <c r="B144" s="832" t="s">
        <v>2869</v>
      </c>
      <c r="C144" s="832" t="s">
        <v>583</v>
      </c>
      <c r="D144" s="832" t="s">
        <v>1182</v>
      </c>
      <c r="E144" s="832" t="s">
        <v>2881</v>
      </c>
      <c r="F144" s="832" t="s">
        <v>2947</v>
      </c>
      <c r="G144" s="832" t="s">
        <v>2948</v>
      </c>
      <c r="H144" s="849">
        <v>1</v>
      </c>
      <c r="I144" s="849">
        <v>500</v>
      </c>
      <c r="J144" s="832">
        <v>1</v>
      </c>
      <c r="K144" s="832">
        <v>500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2868</v>
      </c>
      <c r="B145" s="832" t="s">
        <v>2869</v>
      </c>
      <c r="C145" s="832" t="s">
        <v>583</v>
      </c>
      <c r="D145" s="832" t="s">
        <v>1182</v>
      </c>
      <c r="E145" s="832" t="s">
        <v>2881</v>
      </c>
      <c r="F145" s="832" t="s">
        <v>2951</v>
      </c>
      <c r="G145" s="832" t="s">
        <v>2952</v>
      </c>
      <c r="H145" s="849">
        <v>5</v>
      </c>
      <c r="I145" s="849">
        <v>575</v>
      </c>
      <c r="J145" s="832">
        <v>1</v>
      </c>
      <c r="K145" s="832">
        <v>115</v>
      </c>
      <c r="L145" s="849">
        <v>9</v>
      </c>
      <c r="M145" s="849">
        <v>1305</v>
      </c>
      <c r="N145" s="832">
        <v>2.2695652173913046</v>
      </c>
      <c r="O145" s="832">
        <v>145</v>
      </c>
      <c r="P145" s="849">
        <v>8</v>
      </c>
      <c r="Q145" s="849">
        <v>1160</v>
      </c>
      <c r="R145" s="837">
        <v>2.017391304347826</v>
      </c>
      <c r="S145" s="850">
        <v>145</v>
      </c>
    </row>
    <row r="146" spans="1:19" ht="14.4" customHeight="1" x14ac:dyDescent="0.3">
      <c r="A146" s="831" t="s">
        <v>2868</v>
      </c>
      <c r="B146" s="832" t="s">
        <v>2869</v>
      </c>
      <c r="C146" s="832" t="s">
        <v>583</v>
      </c>
      <c r="D146" s="832" t="s">
        <v>1182</v>
      </c>
      <c r="E146" s="832" t="s">
        <v>2881</v>
      </c>
      <c r="F146" s="832" t="s">
        <v>2955</v>
      </c>
      <c r="G146" s="832" t="s">
        <v>2956</v>
      </c>
      <c r="H146" s="849">
        <v>1</v>
      </c>
      <c r="I146" s="849">
        <v>948</v>
      </c>
      <c r="J146" s="832">
        <v>1</v>
      </c>
      <c r="K146" s="832">
        <v>948</v>
      </c>
      <c r="L146" s="849"/>
      <c r="M146" s="849"/>
      <c r="N146" s="832"/>
      <c r="O146" s="832"/>
      <c r="P146" s="849">
        <v>1</v>
      </c>
      <c r="Q146" s="849">
        <v>954</v>
      </c>
      <c r="R146" s="837">
        <v>1.0063291139240507</v>
      </c>
      <c r="S146" s="850">
        <v>954</v>
      </c>
    </row>
    <row r="147" spans="1:19" ht="14.4" customHeight="1" x14ac:dyDescent="0.3">
      <c r="A147" s="831" t="s">
        <v>2868</v>
      </c>
      <c r="B147" s="832" t="s">
        <v>2869</v>
      </c>
      <c r="C147" s="832" t="s">
        <v>583</v>
      </c>
      <c r="D147" s="832" t="s">
        <v>1182</v>
      </c>
      <c r="E147" s="832" t="s">
        <v>2881</v>
      </c>
      <c r="F147" s="832" t="s">
        <v>2957</v>
      </c>
      <c r="G147" s="832" t="s">
        <v>2958</v>
      </c>
      <c r="H147" s="849">
        <v>2</v>
      </c>
      <c r="I147" s="849">
        <v>454</v>
      </c>
      <c r="J147" s="832">
        <v>1</v>
      </c>
      <c r="K147" s="832">
        <v>227</v>
      </c>
      <c r="L147" s="849">
        <v>2</v>
      </c>
      <c r="M147" s="849">
        <v>330</v>
      </c>
      <c r="N147" s="832">
        <v>0.72687224669603523</v>
      </c>
      <c r="O147" s="832">
        <v>165</v>
      </c>
      <c r="P147" s="849">
        <v>3</v>
      </c>
      <c r="Q147" s="849">
        <v>495</v>
      </c>
      <c r="R147" s="837">
        <v>1.0903083700440528</v>
      </c>
      <c r="S147" s="850">
        <v>165</v>
      </c>
    </row>
    <row r="148" spans="1:19" ht="14.4" customHeight="1" x14ac:dyDescent="0.3">
      <c r="A148" s="831" t="s">
        <v>2868</v>
      </c>
      <c r="B148" s="832" t="s">
        <v>2869</v>
      </c>
      <c r="C148" s="832" t="s">
        <v>583</v>
      </c>
      <c r="D148" s="832" t="s">
        <v>1182</v>
      </c>
      <c r="E148" s="832" t="s">
        <v>2881</v>
      </c>
      <c r="F148" s="832" t="s">
        <v>2959</v>
      </c>
      <c r="G148" s="832" t="s">
        <v>2960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1087</v>
      </c>
      <c r="R148" s="837"/>
      <c r="S148" s="850">
        <v>1087</v>
      </c>
    </row>
    <row r="149" spans="1:19" ht="14.4" customHeight="1" x14ac:dyDescent="0.3">
      <c r="A149" s="831" t="s">
        <v>2868</v>
      </c>
      <c r="B149" s="832" t="s">
        <v>2869</v>
      </c>
      <c r="C149" s="832" t="s">
        <v>583</v>
      </c>
      <c r="D149" s="832" t="s">
        <v>1182</v>
      </c>
      <c r="E149" s="832" t="s">
        <v>2881</v>
      </c>
      <c r="F149" s="832" t="s">
        <v>2961</v>
      </c>
      <c r="G149" s="832" t="s">
        <v>2962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87</v>
      </c>
      <c r="R149" s="837"/>
      <c r="S149" s="850">
        <v>87</v>
      </c>
    </row>
    <row r="150" spans="1:19" ht="14.4" customHeight="1" x14ac:dyDescent="0.3">
      <c r="A150" s="831" t="s">
        <v>2868</v>
      </c>
      <c r="B150" s="832" t="s">
        <v>2869</v>
      </c>
      <c r="C150" s="832" t="s">
        <v>583</v>
      </c>
      <c r="D150" s="832" t="s">
        <v>1183</v>
      </c>
      <c r="E150" s="832" t="s">
        <v>2881</v>
      </c>
      <c r="F150" s="832" t="s">
        <v>2882</v>
      </c>
      <c r="G150" s="832" t="s">
        <v>2883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84</v>
      </c>
      <c r="R150" s="837"/>
      <c r="S150" s="850">
        <v>84</v>
      </c>
    </row>
    <row r="151" spans="1:19" ht="14.4" customHeight="1" x14ac:dyDescent="0.3">
      <c r="A151" s="831" t="s">
        <v>2868</v>
      </c>
      <c r="B151" s="832" t="s">
        <v>2869</v>
      </c>
      <c r="C151" s="832" t="s">
        <v>583</v>
      </c>
      <c r="D151" s="832" t="s">
        <v>1183</v>
      </c>
      <c r="E151" s="832" t="s">
        <v>2881</v>
      </c>
      <c r="F151" s="832" t="s">
        <v>2903</v>
      </c>
      <c r="G151" s="832" t="s">
        <v>2904</v>
      </c>
      <c r="H151" s="849">
        <v>192</v>
      </c>
      <c r="I151" s="849">
        <v>24192</v>
      </c>
      <c r="J151" s="832">
        <v>1</v>
      </c>
      <c r="K151" s="832">
        <v>126</v>
      </c>
      <c r="L151" s="849">
        <v>146</v>
      </c>
      <c r="M151" s="849">
        <v>18542</v>
      </c>
      <c r="N151" s="832">
        <v>0.76645171957671954</v>
      </c>
      <c r="O151" s="832">
        <v>127</v>
      </c>
      <c r="P151" s="849">
        <v>178</v>
      </c>
      <c r="Q151" s="849">
        <v>22428</v>
      </c>
      <c r="R151" s="837">
        <v>0.92708333333333337</v>
      </c>
      <c r="S151" s="850">
        <v>126</v>
      </c>
    </row>
    <row r="152" spans="1:19" ht="14.4" customHeight="1" x14ac:dyDescent="0.3">
      <c r="A152" s="831" t="s">
        <v>2868</v>
      </c>
      <c r="B152" s="832" t="s">
        <v>2869</v>
      </c>
      <c r="C152" s="832" t="s">
        <v>583</v>
      </c>
      <c r="D152" s="832" t="s">
        <v>1183</v>
      </c>
      <c r="E152" s="832" t="s">
        <v>2881</v>
      </c>
      <c r="F152" s="832" t="s">
        <v>2917</v>
      </c>
      <c r="G152" s="832" t="s">
        <v>2918</v>
      </c>
      <c r="H152" s="849">
        <v>155</v>
      </c>
      <c r="I152" s="849">
        <v>5166.66</v>
      </c>
      <c r="J152" s="832">
        <v>1</v>
      </c>
      <c r="K152" s="832">
        <v>33.333290322580645</v>
      </c>
      <c r="L152" s="849">
        <v>126</v>
      </c>
      <c r="M152" s="849">
        <v>4200</v>
      </c>
      <c r="N152" s="832">
        <v>0.81290427471519322</v>
      </c>
      <c r="O152" s="832">
        <v>33.333333333333336</v>
      </c>
      <c r="P152" s="849">
        <v>156</v>
      </c>
      <c r="Q152" s="849">
        <v>5200.01</v>
      </c>
      <c r="R152" s="837">
        <v>1.0064548470385124</v>
      </c>
      <c r="S152" s="850">
        <v>33.333397435897439</v>
      </c>
    </row>
    <row r="153" spans="1:19" ht="14.4" customHeight="1" x14ac:dyDescent="0.3">
      <c r="A153" s="831" t="s">
        <v>2868</v>
      </c>
      <c r="B153" s="832" t="s">
        <v>2869</v>
      </c>
      <c r="C153" s="832" t="s">
        <v>583</v>
      </c>
      <c r="D153" s="832" t="s">
        <v>1184</v>
      </c>
      <c r="E153" s="832" t="s">
        <v>2870</v>
      </c>
      <c r="F153" s="832" t="s">
        <v>2871</v>
      </c>
      <c r="G153" s="832" t="s">
        <v>2872</v>
      </c>
      <c r="H153" s="849">
        <v>2.7</v>
      </c>
      <c r="I153" s="849">
        <v>407.84000000000003</v>
      </c>
      <c r="J153" s="832">
        <v>1</v>
      </c>
      <c r="K153" s="832">
        <v>151.05185185185186</v>
      </c>
      <c r="L153" s="849">
        <v>1.1000000000000001</v>
      </c>
      <c r="M153" s="849">
        <v>76.67</v>
      </c>
      <c r="N153" s="832">
        <v>0.18799038838760296</v>
      </c>
      <c r="O153" s="832">
        <v>69.7</v>
      </c>
      <c r="P153" s="849">
        <v>0.5</v>
      </c>
      <c r="Q153" s="849">
        <v>34.85</v>
      </c>
      <c r="R153" s="837">
        <v>8.5450176539819539E-2</v>
      </c>
      <c r="S153" s="850">
        <v>69.7</v>
      </c>
    </row>
    <row r="154" spans="1:19" ht="14.4" customHeight="1" x14ac:dyDescent="0.3">
      <c r="A154" s="831" t="s">
        <v>2868</v>
      </c>
      <c r="B154" s="832" t="s">
        <v>2869</v>
      </c>
      <c r="C154" s="832" t="s">
        <v>583</v>
      </c>
      <c r="D154" s="832" t="s">
        <v>1184</v>
      </c>
      <c r="E154" s="832" t="s">
        <v>2870</v>
      </c>
      <c r="F154" s="832" t="s">
        <v>2875</v>
      </c>
      <c r="G154" s="832" t="s">
        <v>2876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13.37</v>
      </c>
      <c r="R154" s="837"/>
      <c r="S154" s="850">
        <v>13.37</v>
      </c>
    </row>
    <row r="155" spans="1:19" ht="14.4" customHeight="1" x14ac:dyDescent="0.3">
      <c r="A155" s="831" t="s">
        <v>2868</v>
      </c>
      <c r="B155" s="832" t="s">
        <v>2869</v>
      </c>
      <c r="C155" s="832" t="s">
        <v>583</v>
      </c>
      <c r="D155" s="832" t="s">
        <v>1184</v>
      </c>
      <c r="E155" s="832" t="s">
        <v>2870</v>
      </c>
      <c r="F155" s="832" t="s">
        <v>2879</v>
      </c>
      <c r="G155" s="832" t="s">
        <v>2880</v>
      </c>
      <c r="H155" s="849">
        <v>0.74</v>
      </c>
      <c r="I155" s="849">
        <v>156.07</v>
      </c>
      <c r="J155" s="832">
        <v>1</v>
      </c>
      <c r="K155" s="832">
        <v>210.90540540540539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2868</v>
      </c>
      <c r="B156" s="832" t="s">
        <v>2869</v>
      </c>
      <c r="C156" s="832" t="s">
        <v>583</v>
      </c>
      <c r="D156" s="832" t="s">
        <v>1184</v>
      </c>
      <c r="E156" s="832" t="s">
        <v>2881</v>
      </c>
      <c r="F156" s="832" t="s">
        <v>2882</v>
      </c>
      <c r="G156" s="832" t="s">
        <v>2883</v>
      </c>
      <c r="H156" s="849">
        <v>29</v>
      </c>
      <c r="I156" s="849">
        <v>2407</v>
      </c>
      <c r="J156" s="832">
        <v>1</v>
      </c>
      <c r="K156" s="832">
        <v>83</v>
      </c>
      <c r="L156" s="849">
        <v>53</v>
      </c>
      <c r="M156" s="849">
        <v>4399</v>
      </c>
      <c r="N156" s="832">
        <v>1.8275862068965518</v>
      </c>
      <c r="O156" s="832">
        <v>83</v>
      </c>
      <c r="P156" s="849">
        <v>17</v>
      </c>
      <c r="Q156" s="849">
        <v>1428</v>
      </c>
      <c r="R156" s="837">
        <v>0.59326963024511836</v>
      </c>
      <c r="S156" s="850">
        <v>84</v>
      </c>
    </row>
    <row r="157" spans="1:19" ht="14.4" customHeight="1" x14ac:dyDescent="0.3">
      <c r="A157" s="831" t="s">
        <v>2868</v>
      </c>
      <c r="B157" s="832" t="s">
        <v>2869</v>
      </c>
      <c r="C157" s="832" t="s">
        <v>583</v>
      </c>
      <c r="D157" s="832" t="s">
        <v>1184</v>
      </c>
      <c r="E157" s="832" t="s">
        <v>2881</v>
      </c>
      <c r="F157" s="832" t="s">
        <v>2884</v>
      </c>
      <c r="G157" s="832" t="s">
        <v>2885</v>
      </c>
      <c r="H157" s="849"/>
      <c r="I157" s="849"/>
      <c r="J157" s="832"/>
      <c r="K157" s="832"/>
      <c r="L157" s="849">
        <v>1</v>
      </c>
      <c r="M157" s="849">
        <v>106</v>
      </c>
      <c r="N157" s="832"/>
      <c r="O157" s="832">
        <v>106</v>
      </c>
      <c r="P157" s="849">
        <v>2</v>
      </c>
      <c r="Q157" s="849">
        <v>214</v>
      </c>
      <c r="R157" s="837"/>
      <c r="S157" s="850">
        <v>107</v>
      </c>
    </row>
    <row r="158" spans="1:19" ht="14.4" customHeight="1" x14ac:dyDescent="0.3">
      <c r="A158" s="831" t="s">
        <v>2868</v>
      </c>
      <c r="B158" s="832" t="s">
        <v>2869</v>
      </c>
      <c r="C158" s="832" t="s">
        <v>583</v>
      </c>
      <c r="D158" s="832" t="s">
        <v>1184</v>
      </c>
      <c r="E158" s="832" t="s">
        <v>2881</v>
      </c>
      <c r="F158" s="832" t="s">
        <v>2892</v>
      </c>
      <c r="G158" s="832" t="s">
        <v>2885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187</v>
      </c>
      <c r="R158" s="837"/>
      <c r="S158" s="850">
        <v>187</v>
      </c>
    </row>
    <row r="159" spans="1:19" ht="14.4" customHeight="1" x14ac:dyDescent="0.3">
      <c r="A159" s="831" t="s">
        <v>2868</v>
      </c>
      <c r="B159" s="832" t="s">
        <v>2869</v>
      </c>
      <c r="C159" s="832" t="s">
        <v>583</v>
      </c>
      <c r="D159" s="832" t="s">
        <v>1184</v>
      </c>
      <c r="E159" s="832" t="s">
        <v>2881</v>
      </c>
      <c r="F159" s="832" t="s">
        <v>2893</v>
      </c>
      <c r="G159" s="832" t="s">
        <v>2894</v>
      </c>
      <c r="H159" s="849">
        <v>5</v>
      </c>
      <c r="I159" s="849">
        <v>1035</v>
      </c>
      <c r="J159" s="832">
        <v>1</v>
      </c>
      <c r="K159" s="832">
        <v>207</v>
      </c>
      <c r="L159" s="849">
        <v>3</v>
      </c>
      <c r="M159" s="849">
        <v>723</v>
      </c>
      <c r="N159" s="832">
        <v>0.6985507246376812</v>
      </c>
      <c r="O159" s="832">
        <v>241</v>
      </c>
      <c r="P159" s="849">
        <v>2</v>
      </c>
      <c r="Q159" s="849">
        <v>484</v>
      </c>
      <c r="R159" s="837">
        <v>0.46763285024154588</v>
      </c>
      <c r="S159" s="850">
        <v>242</v>
      </c>
    </row>
    <row r="160" spans="1:19" ht="14.4" customHeight="1" x14ac:dyDescent="0.3">
      <c r="A160" s="831" t="s">
        <v>2868</v>
      </c>
      <c r="B160" s="832" t="s">
        <v>2869</v>
      </c>
      <c r="C160" s="832" t="s">
        <v>583</v>
      </c>
      <c r="D160" s="832" t="s">
        <v>1184</v>
      </c>
      <c r="E160" s="832" t="s">
        <v>2881</v>
      </c>
      <c r="F160" s="832" t="s">
        <v>2895</v>
      </c>
      <c r="G160" s="832" t="s">
        <v>2896</v>
      </c>
      <c r="H160" s="849"/>
      <c r="I160" s="849"/>
      <c r="J160" s="832"/>
      <c r="K160" s="832"/>
      <c r="L160" s="849">
        <v>2</v>
      </c>
      <c r="M160" s="849">
        <v>764</v>
      </c>
      <c r="N160" s="832"/>
      <c r="O160" s="832">
        <v>382</v>
      </c>
      <c r="P160" s="849">
        <v>2</v>
      </c>
      <c r="Q160" s="849">
        <v>768</v>
      </c>
      <c r="R160" s="837"/>
      <c r="S160" s="850">
        <v>384</v>
      </c>
    </row>
    <row r="161" spans="1:19" ht="14.4" customHeight="1" x14ac:dyDescent="0.3">
      <c r="A161" s="831" t="s">
        <v>2868</v>
      </c>
      <c r="B161" s="832" t="s">
        <v>2869</v>
      </c>
      <c r="C161" s="832" t="s">
        <v>583</v>
      </c>
      <c r="D161" s="832" t="s">
        <v>1184</v>
      </c>
      <c r="E161" s="832" t="s">
        <v>2881</v>
      </c>
      <c r="F161" s="832" t="s">
        <v>2899</v>
      </c>
      <c r="G161" s="832" t="s">
        <v>2900</v>
      </c>
      <c r="H161" s="849">
        <v>11</v>
      </c>
      <c r="I161" s="849">
        <v>1089</v>
      </c>
      <c r="J161" s="832">
        <v>1</v>
      </c>
      <c r="K161" s="832">
        <v>99</v>
      </c>
      <c r="L161" s="849">
        <v>11</v>
      </c>
      <c r="M161" s="849">
        <v>1001</v>
      </c>
      <c r="N161" s="832">
        <v>0.91919191919191923</v>
      </c>
      <c r="O161" s="832">
        <v>91</v>
      </c>
      <c r="P161" s="849">
        <v>10</v>
      </c>
      <c r="Q161" s="849">
        <v>910</v>
      </c>
      <c r="R161" s="837">
        <v>0.83562901744719931</v>
      </c>
      <c r="S161" s="850">
        <v>91</v>
      </c>
    </row>
    <row r="162" spans="1:19" ht="14.4" customHeight="1" x14ac:dyDescent="0.3">
      <c r="A162" s="831" t="s">
        <v>2868</v>
      </c>
      <c r="B162" s="832" t="s">
        <v>2869</v>
      </c>
      <c r="C162" s="832" t="s">
        <v>583</v>
      </c>
      <c r="D162" s="832" t="s">
        <v>1184</v>
      </c>
      <c r="E162" s="832" t="s">
        <v>2881</v>
      </c>
      <c r="F162" s="832" t="s">
        <v>2901</v>
      </c>
      <c r="G162" s="832" t="s">
        <v>2902</v>
      </c>
      <c r="H162" s="849">
        <v>8</v>
      </c>
      <c r="I162" s="849">
        <v>776</v>
      </c>
      <c r="J162" s="832">
        <v>1</v>
      </c>
      <c r="K162" s="832">
        <v>97</v>
      </c>
      <c r="L162" s="849">
        <v>6</v>
      </c>
      <c r="M162" s="849">
        <v>486</v>
      </c>
      <c r="N162" s="832">
        <v>0.62628865979381443</v>
      </c>
      <c r="O162" s="832">
        <v>81</v>
      </c>
      <c r="P162" s="849">
        <v>7</v>
      </c>
      <c r="Q162" s="849">
        <v>567</v>
      </c>
      <c r="R162" s="837">
        <v>0.73067010309278346</v>
      </c>
      <c r="S162" s="850">
        <v>81</v>
      </c>
    </row>
    <row r="163" spans="1:19" ht="14.4" customHeight="1" x14ac:dyDescent="0.3">
      <c r="A163" s="831" t="s">
        <v>2868</v>
      </c>
      <c r="B163" s="832" t="s">
        <v>2869</v>
      </c>
      <c r="C163" s="832" t="s">
        <v>583</v>
      </c>
      <c r="D163" s="832" t="s">
        <v>1184</v>
      </c>
      <c r="E163" s="832" t="s">
        <v>2881</v>
      </c>
      <c r="F163" s="832" t="s">
        <v>2903</v>
      </c>
      <c r="G163" s="832" t="s">
        <v>2904</v>
      </c>
      <c r="H163" s="849">
        <v>203</v>
      </c>
      <c r="I163" s="849">
        <v>25578</v>
      </c>
      <c r="J163" s="832">
        <v>1</v>
      </c>
      <c r="K163" s="832">
        <v>126</v>
      </c>
      <c r="L163" s="849">
        <v>191</v>
      </c>
      <c r="M163" s="849">
        <v>24257</v>
      </c>
      <c r="N163" s="832">
        <v>0.94835405426538433</v>
      </c>
      <c r="O163" s="832">
        <v>127</v>
      </c>
      <c r="P163" s="849">
        <v>165</v>
      </c>
      <c r="Q163" s="849">
        <v>20790</v>
      </c>
      <c r="R163" s="837">
        <v>0.81280788177339902</v>
      </c>
      <c r="S163" s="850">
        <v>126</v>
      </c>
    </row>
    <row r="164" spans="1:19" ht="14.4" customHeight="1" x14ac:dyDescent="0.3">
      <c r="A164" s="831" t="s">
        <v>2868</v>
      </c>
      <c r="B164" s="832" t="s">
        <v>2869</v>
      </c>
      <c r="C164" s="832" t="s">
        <v>583</v>
      </c>
      <c r="D164" s="832" t="s">
        <v>1184</v>
      </c>
      <c r="E164" s="832" t="s">
        <v>2881</v>
      </c>
      <c r="F164" s="832" t="s">
        <v>2907</v>
      </c>
      <c r="G164" s="832" t="s">
        <v>2908</v>
      </c>
      <c r="H164" s="849">
        <v>1</v>
      </c>
      <c r="I164" s="849">
        <v>1678</v>
      </c>
      <c r="J164" s="832">
        <v>1</v>
      </c>
      <c r="K164" s="832">
        <v>1678</v>
      </c>
      <c r="L164" s="849"/>
      <c r="M164" s="849"/>
      <c r="N164" s="832"/>
      <c r="O164" s="832"/>
      <c r="P164" s="849">
        <v>4</v>
      </c>
      <c r="Q164" s="849">
        <v>6748</v>
      </c>
      <c r="R164" s="837">
        <v>4.0214541120381408</v>
      </c>
      <c r="S164" s="850">
        <v>1687</v>
      </c>
    </row>
    <row r="165" spans="1:19" ht="14.4" customHeight="1" x14ac:dyDescent="0.3">
      <c r="A165" s="831" t="s">
        <v>2868</v>
      </c>
      <c r="B165" s="832" t="s">
        <v>2869</v>
      </c>
      <c r="C165" s="832" t="s">
        <v>583</v>
      </c>
      <c r="D165" s="832" t="s">
        <v>1184</v>
      </c>
      <c r="E165" s="832" t="s">
        <v>2881</v>
      </c>
      <c r="F165" s="832" t="s">
        <v>2909</v>
      </c>
      <c r="G165" s="832" t="s">
        <v>2910</v>
      </c>
      <c r="H165" s="849">
        <v>6</v>
      </c>
      <c r="I165" s="849">
        <v>7860</v>
      </c>
      <c r="J165" s="832">
        <v>1</v>
      </c>
      <c r="K165" s="832">
        <v>1310</v>
      </c>
      <c r="L165" s="849">
        <v>3</v>
      </c>
      <c r="M165" s="849">
        <v>3939</v>
      </c>
      <c r="N165" s="832">
        <v>0.50114503816793898</v>
      </c>
      <c r="O165" s="832">
        <v>1313</v>
      </c>
      <c r="P165" s="849">
        <v>1</v>
      </c>
      <c r="Q165" s="849">
        <v>1321</v>
      </c>
      <c r="R165" s="837">
        <v>0.16806615776081424</v>
      </c>
      <c r="S165" s="850">
        <v>1321</v>
      </c>
    </row>
    <row r="166" spans="1:19" ht="14.4" customHeight="1" x14ac:dyDescent="0.3">
      <c r="A166" s="831" t="s">
        <v>2868</v>
      </c>
      <c r="B166" s="832" t="s">
        <v>2869</v>
      </c>
      <c r="C166" s="832" t="s">
        <v>583</v>
      </c>
      <c r="D166" s="832" t="s">
        <v>1184</v>
      </c>
      <c r="E166" s="832" t="s">
        <v>2881</v>
      </c>
      <c r="F166" s="832" t="s">
        <v>2911</v>
      </c>
      <c r="G166" s="832" t="s">
        <v>2912</v>
      </c>
      <c r="H166" s="849">
        <v>1</v>
      </c>
      <c r="I166" s="849">
        <v>972</v>
      </c>
      <c r="J166" s="832">
        <v>1</v>
      </c>
      <c r="K166" s="832">
        <v>972</v>
      </c>
      <c r="L166" s="849"/>
      <c r="M166" s="849"/>
      <c r="N166" s="832"/>
      <c r="O166" s="832"/>
      <c r="P166" s="849">
        <v>1</v>
      </c>
      <c r="Q166" s="849">
        <v>982</v>
      </c>
      <c r="R166" s="837">
        <v>1.0102880658436213</v>
      </c>
      <c r="S166" s="850">
        <v>982</v>
      </c>
    </row>
    <row r="167" spans="1:19" ht="14.4" customHeight="1" x14ac:dyDescent="0.3">
      <c r="A167" s="831" t="s">
        <v>2868</v>
      </c>
      <c r="B167" s="832" t="s">
        <v>2869</v>
      </c>
      <c r="C167" s="832" t="s">
        <v>583</v>
      </c>
      <c r="D167" s="832" t="s">
        <v>1184</v>
      </c>
      <c r="E167" s="832" t="s">
        <v>2881</v>
      </c>
      <c r="F167" s="832" t="s">
        <v>2913</v>
      </c>
      <c r="G167" s="832" t="s">
        <v>2914</v>
      </c>
      <c r="H167" s="849">
        <v>2</v>
      </c>
      <c r="I167" s="849">
        <v>1972</v>
      </c>
      <c r="J167" s="832">
        <v>1</v>
      </c>
      <c r="K167" s="832">
        <v>986</v>
      </c>
      <c r="L167" s="849">
        <v>2</v>
      </c>
      <c r="M167" s="849">
        <v>1978</v>
      </c>
      <c r="N167" s="832">
        <v>1.0030425963488845</v>
      </c>
      <c r="O167" s="832">
        <v>989</v>
      </c>
      <c r="P167" s="849">
        <v>1</v>
      </c>
      <c r="Q167" s="849">
        <v>997</v>
      </c>
      <c r="R167" s="837">
        <v>0.505578093306288</v>
      </c>
      <c r="S167" s="850">
        <v>997</v>
      </c>
    </row>
    <row r="168" spans="1:19" ht="14.4" customHeight="1" x14ac:dyDescent="0.3">
      <c r="A168" s="831" t="s">
        <v>2868</v>
      </c>
      <c r="B168" s="832" t="s">
        <v>2869</v>
      </c>
      <c r="C168" s="832" t="s">
        <v>583</v>
      </c>
      <c r="D168" s="832" t="s">
        <v>1184</v>
      </c>
      <c r="E168" s="832" t="s">
        <v>2881</v>
      </c>
      <c r="F168" s="832" t="s">
        <v>2915</v>
      </c>
      <c r="G168" s="832" t="s">
        <v>2916</v>
      </c>
      <c r="H168" s="849">
        <v>7</v>
      </c>
      <c r="I168" s="849">
        <v>1141</v>
      </c>
      <c r="J168" s="832">
        <v>1</v>
      </c>
      <c r="K168" s="832">
        <v>163</v>
      </c>
      <c r="L168" s="849">
        <v>4</v>
      </c>
      <c r="M168" s="849">
        <v>656</v>
      </c>
      <c r="N168" s="832">
        <v>0.57493426818580196</v>
      </c>
      <c r="O168" s="832">
        <v>164</v>
      </c>
      <c r="P168" s="849">
        <v>3</v>
      </c>
      <c r="Q168" s="849">
        <v>495</v>
      </c>
      <c r="R168" s="837">
        <v>0.43382997370727433</v>
      </c>
      <c r="S168" s="850">
        <v>165</v>
      </c>
    </row>
    <row r="169" spans="1:19" ht="14.4" customHeight="1" x14ac:dyDescent="0.3">
      <c r="A169" s="831" t="s">
        <v>2868</v>
      </c>
      <c r="B169" s="832" t="s">
        <v>2869</v>
      </c>
      <c r="C169" s="832" t="s">
        <v>583</v>
      </c>
      <c r="D169" s="832" t="s">
        <v>1184</v>
      </c>
      <c r="E169" s="832" t="s">
        <v>2881</v>
      </c>
      <c r="F169" s="832" t="s">
        <v>2917</v>
      </c>
      <c r="G169" s="832" t="s">
        <v>2918</v>
      </c>
      <c r="H169" s="849">
        <v>194</v>
      </c>
      <c r="I169" s="849">
        <v>6466.64</v>
      </c>
      <c r="J169" s="832">
        <v>1</v>
      </c>
      <c r="K169" s="832">
        <v>33.333195876288663</v>
      </c>
      <c r="L169" s="849">
        <v>179</v>
      </c>
      <c r="M169" s="849">
        <v>5966.66</v>
      </c>
      <c r="N169" s="832">
        <v>0.92268318632241775</v>
      </c>
      <c r="O169" s="832">
        <v>33.333296089385478</v>
      </c>
      <c r="P169" s="849">
        <v>154</v>
      </c>
      <c r="Q169" s="849">
        <v>5133.33</v>
      </c>
      <c r="R169" s="837">
        <v>0.79381719099872572</v>
      </c>
      <c r="S169" s="850">
        <v>33.333311688311689</v>
      </c>
    </row>
    <row r="170" spans="1:19" ht="14.4" customHeight="1" x14ac:dyDescent="0.3">
      <c r="A170" s="831" t="s">
        <v>2868</v>
      </c>
      <c r="B170" s="832" t="s">
        <v>2869</v>
      </c>
      <c r="C170" s="832" t="s">
        <v>583</v>
      </c>
      <c r="D170" s="832" t="s">
        <v>1184</v>
      </c>
      <c r="E170" s="832" t="s">
        <v>2881</v>
      </c>
      <c r="F170" s="832" t="s">
        <v>2919</v>
      </c>
      <c r="G170" s="832" t="s">
        <v>2920</v>
      </c>
      <c r="H170" s="849">
        <v>1</v>
      </c>
      <c r="I170" s="849">
        <v>116</v>
      </c>
      <c r="J170" s="832">
        <v>1</v>
      </c>
      <c r="K170" s="832">
        <v>116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2868</v>
      </c>
      <c r="B171" s="832" t="s">
        <v>2869</v>
      </c>
      <c r="C171" s="832" t="s">
        <v>583</v>
      </c>
      <c r="D171" s="832" t="s">
        <v>1184</v>
      </c>
      <c r="E171" s="832" t="s">
        <v>2881</v>
      </c>
      <c r="F171" s="832" t="s">
        <v>2923</v>
      </c>
      <c r="G171" s="832" t="s">
        <v>2924</v>
      </c>
      <c r="H171" s="849">
        <v>10</v>
      </c>
      <c r="I171" s="849">
        <v>860</v>
      </c>
      <c r="J171" s="832">
        <v>1</v>
      </c>
      <c r="K171" s="832">
        <v>86</v>
      </c>
      <c r="L171" s="849">
        <v>5</v>
      </c>
      <c r="M171" s="849">
        <v>430</v>
      </c>
      <c r="N171" s="832">
        <v>0.5</v>
      </c>
      <c r="O171" s="832">
        <v>86</v>
      </c>
      <c r="P171" s="849">
        <v>5</v>
      </c>
      <c r="Q171" s="849">
        <v>435</v>
      </c>
      <c r="R171" s="837">
        <v>0.5058139534883721</v>
      </c>
      <c r="S171" s="850">
        <v>87</v>
      </c>
    </row>
    <row r="172" spans="1:19" ht="14.4" customHeight="1" x14ac:dyDescent="0.3">
      <c r="A172" s="831" t="s">
        <v>2868</v>
      </c>
      <c r="B172" s="832" t="s">
        <v>2869</v>
      </c>
      <c r="C172" s="832" t="s">
        <v>583</v>
      </c>
      <c r="D172" s="832" t="s">
        <v>1184</v>
      </c>
      <c r="E172" s="832" t="s">
        <v>2881</v>
      </c>
      <c r="F172" s="832" t="s">
        <v>2925</v>
      </c>
      <c r="G172" s="832" t="s">
        <v>2926</v>
      </c>
      <c r="H172" s="849">
        <v>7</v>
      </c>
      <c r="I172" s="849">
        <v>224</v>
      </c>
      <c r="J172" s="832">
        <v>1</v>
      </c>
      <c r="K172" s="832">
        <v>32</v>
      </c>
      <c r="L172" s="849">
        <v>4</v>
      </c>
      <c r="M172" s="849">
        <v>128</v>
      </c>
      <c r="N172" s="832">
        <v>0.5714285714285714</v>
      </c>
      <c r="O172" s="832">
        <v>32</v>
      </c>
      <c r="P172" s="849"/>
      <c r="Q172" s="849"/>
      <c r="R172" s="837"/>
      <c r="S172" s="850"/>
    </row>
    <row r="173" spans="1:19" ht="14.4" customHeight="1" x14ac:dyDescent="0.3">
      <c r="A173" s="831" t="s">
        <v>2868</v>
      </c>
      <c r="B173" s="832" t="s">
        <v>2869</v>
      </c>
      <c r="C173" s="832" t="s">
        <v>583</v>
      </c>
      <c r="D173" s="832" t="s">
        <v>1184</v>
      </c>
      <c r="E173" s="832" t="s">
        <v>2881</v>
      </c>
      <c r="F173" s="832" t="s">
        <v>2929</v>
      </c>
      <c r="G173" s="832" t="s">
        <v>2930</v>
      </c>
      <c r="H173" s="849">
        <v>1</v>
      </c>
      <c r="I173" s="849">
        <v>395</v>
      </c>
      <c r="J173" s="832">
        <v>1</v>
      </c>
      <c r="K173" s="832">
        <v>395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2868</v>
      </c>
      <c r="B174" s="832" t="s">
        <v>2869</v>
      </c>
      <c r="C174" s="832" t="s">
        <v>583</v>
      </c>
      <c r="D174" s="832" t="s">
        <v>1184</v>
      </c>
      <c r="E174" s="832" t="s">
        <v>2881</v>
      </c>
      <c r="F174" s="832" t="s">
        <v>2931</v>
      </c>
      <c r="G174" s="832" t="s">
        <v>2932</v>
      </c>
      <c r="H174" s="849">
        <v>2</v>
      </c>
      <c r="I174" s="849">
        <v>324</v>
      </c>
      <c r="J174" s="832">
        <v>1</v>
      </c>
      <c r="K174" s="832">
        <v>162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2868</v>
      </c>
      <c r="B175" s="832" t="s">
        <v>2869</v>
      </c>
      <c r="C175" s="832" t="s">
        <v>583</v>
      </c>
      <c r="D175" s="832" t="s">
        <v>1184</v>
      </c>
      <c r="E175" s="832" t="s">
        <v>2881</v>
      </c>
      <c r="F175" s="832" t="s">
        <v>2933</v>
      </c>
      <c r="G175" s="832" t="s">
        <v>2934</v>
      </c>
      <c r="H175" s="849">
        <v>17</v>
      </c>
      <c r="I175" s="849">
        <v>4267</v>
      </c>
      <c r="J175" s="832">
        <v>1</v>
      </c>
      <c r="K175" s="832">
        <v>251</v>
      </c>
      <c r="L175" s="849">
        <v>16</v>
      </c>
      <c r="M175" s="849">
        <v>4032</v>
      </c>
      <c r="N175" s="832">
        <v>0.94492617764237175</v>
      </c>
      <c r="O175" s="832">
        <v>252</v>
      </c>
      <c r="P175" s="849">
        <v>15</v>
      </c>
      <c r="Q175" s="849">
        <v>3810</v>
      </c>
      <c r="R175" s="837">
        <v>0.89289899226622915</v>
      </c>
      <c r="S175" s="850">
        <v>254</v>
      </c>
    </row>
    <row r="176" spans="1:19" ht="14.4" customHeight="1" x14ac:dyDescent="0.3">
      <c r="A176" s="831" t="s">
        <v>2868</v>
      </c>
      <c r="B176" s="832" t="s">
        <v>2869</v>
      </c>
      <c r="C176" s="832" t="s">
        <v>583</v>
      </c>
      <c r="D176" s="832" t="s">
        <v>1184</v>
      </c>
      <c r="E176" s="832" t="s">
        <v>2881</v>
      </c>
      <c r="F176" s="832" t="s">
        <v>2939</v>
      </c>
      <c r="G176" s="832" t="s">
        <v>2940</v>
      </c>
      <c r="H176" s="849">
        <v>1</v>
      </c>
      <c r="I176" s="849">
        <v>123</v>
      </c>
      <c r="J176" s="832">
        <v>1</v>
      </c>
      <c r="K176" s="832">
        <v>123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2868</v>
      </c>
      <c r="B177" s="832" t="s">
        <v>2869</v>
      </c>
      <c r="C177" s="832" t="s">
        <v>583</v>
      </c>
      <c r="D177" s="832" t="s">
        <v>1184</v>
      </c>
      <c r="E177" s="832" t="s">
        <v>2881</v>
      </c>
      <c r="F177" s="832" t="s">
        <v>2943</v>
      </c>
      <c r="G177" s="832" t="s">
        <v>2944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1980</v>
      </c>
      <c r="R177" s="837"/>
      <c r="S177" s="850">
        <v>990</v>
      </c>
    </row>
    <row r="178" spans="1:19" ht="14.4" customHeight="1" x14ac:dyDescent="0.3">
      <c r="A178" s="831" t="s">
        <v>2868</v>
      </c>
      <c r="B178" s="832" t="s">
        <v>2869</v>
      </c>
      <c r="C178" s="832" t="s">
        <v>583</v>
      </c>
      <c r="D178" s="832" t="s">
        <v>1184</v>
      </c>
      <c r="E178" s="832" t="s">
        <v>2881</v>
      </c>
      <c r="F178" s="832" t="s">
        <v>2951</v>
      </c>
      <c r="G178" s="832" t="s">
        <v>2952</v>
      </c>
      <c r="H178" s="849">
        <v>16</v>
      </c>
      <c r="I178" s="849">
        <v>1840</v>
      </c>
      <c r="J178" s="832">
        <v>1</v>
      </c>
      <c r="K178" s="832">
        <v>115</v>
      </c>
      <c r="L178" s="849">
        <v>6</v>
      </c>
      <c r="M178" s="849">
        <v>870</v>
      </c>
      <c r="N178" s="832">
        <v>0.47282608695652173</v>
      </c>
      <c r="O178" s="832">
        <v>145</v>
      </c>
      <c r="P178" s="849">
        <v>3</v>
      </c>
      <c r="Q178" s="849">
        <v>435</v>
      </c>
      <c r="R178" s="837">
        <v>0.23641304347826086</v>
      </c>
      <c r="S178" s="850">
        <v>145</v>
      </c>
    </row>
    <row r="179" spans="1:19" ht="14.4" customHeight="1" x14ac:dyDescent="0.3">
      <c r="A179" s="831" t="s">
        <v>2868</v>
      </c>
      <c r="B179" s="832" t="s">
        <v>2869</v>
      </c>
      <c r="C179" s="832" t="s">
        <v>583</v>
      </c>
      <c r="D179" s="832" t="s">
        <v>1184</v>
      </c>
      <c r="E179" s="832" t="s">
        <v>2881</v>
      </c>
      <c r="F179" s="832" t="s">
        <v>2955</v>
      </c>
      <c r="G179" s="832" t="s">
        <v>2956</v>
      </c>
      <c r="H179" s="849"/>
      <c r="I179" s="849"/>
      <c r="J179" s="832"/>
      <c r="K179" s="832"/>
      <c r="L179" s="849">
        <v>1</v>
      </c>
      <c r="M179" s="849">
        <v>949</v>
      </c>
      <c r="N179" s="832"/>
      <c r="O179" s="832">
        <v>949</v>
      </c>
      <c r="P179" s="849"/>
      <c r="Q179" s="849"/>
      <c r="R179" s="837"/>
      <c r="S179" s="850"/>
    </row>
    <row r="180" spans="1:19" ht="14.4" customHeight="1" x14ac:dyDescent="0.3">
      <c r="A180" s="831" t="s">
        <v>2868</v>
      </c>
      <c r="B180" s="832" t="s">
        <v>2869</v>
      </c>
      <c r="C180" s="832" t="s">
        <v>583</v>
      </c>
      <c r="D180" s="832" t="s">
        <v>1184</v>
      </c>
      <c r="E180" s="832" t="s">
        <v>2881</v>
      </c>
      <c r="F180" s="832" t="s">
        <v>2957</v>
      </c>
      <c r="G180" s="832" t="s">
        <v>2958</v>
      </c>
      <c r="H180" s="849">
        <v>5</v>
      </c>
      <c r="I180" s="849">
        <v>1135</v>
      </c>
      <c r="J180" s="832">
        <v>1</v>
      </c>
      <c r="K180" s="832">
        <v>227</v>
      </c>
      <c r="L180" s="849">
        <v>1</v>
      </c>
      <c r="M180" s="849">
        <v>165</v>
      </c>
      <c r="N180" s="832">
        <v>0.14537444933920704</v>
      </c>
      <c r="O180" s="832">
        <v>165</v>
      </c>
      <c r="P180" s="849"/>
      <c r="Q180" s="849"/>
      <c r="R180" s="837"/>
      <c r="S180" s="850"/>
    </row>
    <row r="181" spans="1:19" ht="14.4" customHeight="1" x14ac:dyDescent="0.3">
      <c r="A181" s="831" t="s">
        <v>2868</v>
      </c>
      <c r="B181" s="832" t="s">
        <v>2869</v>
      </c>
      <c r="C181" s="832" t="s">
        <v>583</v>
      </c>
      <c r="D181" s="832" t="s">
        <v>1184</v>
      </c>
      <c r="E181" s="832" t="s">
        <v>2881</v>
      </c>
      <c r="F181" s="832" t="s">
        <v>2963</v>
      </c>
      <c r="G181" s="832" t="s">
        <v>2964</v>
      </c>
      <c r="H181" s="849">
        <v>1</v>
      </c>
      <c r="I181" s="849">
        <v>400</v>
      </c>
      <c r="J181" s="832">
        <v>1</v>
      </c>
      <c r="K181" s="832">
        <v>400</v>
      </c>
      <c r="L181" s="849"/>
      <c r="M181" s="849"/>
      <c r="N181" s="832"/>
      <c r="O181" s="832"/>
      <c r="P181" s="849">
        <v>1</v>
      </c>
      <c r="Q181" s="849">
        <v>503</v>
      </c>
      <c r="R181" s="837">
        <v>1.2575000000000001</v>
      </c>
      <c r="S181" s="850">
        <v>503</v>
      </c>
    </row>
    <row r="182" spans="1:19" ht="14.4" customHeight="1" x14ac:dyDescent="0.3">
      <c r="A182" s="831" t="s">
        <v>2868</v>
      </c>
      <c r="B182" s="832" t="s">
        <v>2869</v>
      </c>
      <c r="C182" s="832" t="s">
        <v>583</v>
      </c>
      <c r="D182" s="832" t="s">
        <v>1184</v>
      </c>
      <c r="E182" s="832" t="s">
        <v>2881</v>
      </c>
      <c r="F182" s="832" t="s">
        <v>2971</v>
      </c>
      <c r="G182" s="832" t="s">
        <v>2972</v>
      </c>
      <c r="H182" s="849"/>
      <c r="I182" s="849"/>
      <c r="J182" s="832"/>
      <c r="K182" s="832"/>
      <c r="L182" s="849">
        <v>1</v>
      </c>
      <c r="M182" s="849">
        <v>844</v>
      </c>
      <c r="N182" s="832"/>
      <c r="O182" s="832">
        <v>844</v>
      </c>
      <c r="P182" s="849"/>
      <c r="Q182" s="849"/>
      <c r="R182" s="837"/>
      <c r="S182" s="850"/>
    </row>
    <row r="183" spans="1:19" ht="14.4" customHeight="1" x14ac:dyDescent="0.3">
      <c r="A183" s="831" t="s">
        <v>2868</v>
      </c>
      <c r="B183" s="832" t="s">
        <v>2869</v>
      </c>
      <c r="C183" s="832" t="s">
        <v>583</v>
      </c>
      <c r="D183" s="832" t="s">
        <v>1186</v>
      </c>
      <c r="E183" s="832" t="s">
        <v>2870</v>
      </c>
      <c r="F183" s="832" t="s">
        <v>2871</v>
      </c>
      <c r="G183" s="832" t="s">
        <v>2872</v>
      </c>
      <c r="H183" s="849">
        <v>1.2</v>
      </c>
      <c r="I183" s="849">
        <v>181.28</v>
      </c>
      <c r="J183" s="832">
        <v>1</v>
      </c>
      <c r="K183" s="832">
        <v>151.06666666666666</v>
      </c>
      <c r="L183" s="849"/>
      <c r="M183" s="849"/>
      <c r="N183" s="832"/>
      <c r="O183" s="832"/>
      <c r="P183" s="849">
        <v>0.89999999999999991</v>
      </c>
      <c r="Q183" s="849">
        <v>62.730000000000004</v>
      </c>
      <c r="R183" s="837">
        <v>0.34603927625772291</v>
      </c>
      <c r="S183" s="850">
        <v>69.700000000000017</v>
      </c>
    </row>
    <row r="184" spans="1:19" ht="14.4" customHeight="1" x14ac:dyDescent="0.3">
      <c r="A184" s="831" t="s">
        <v>2868</v>
      </c>
      <c r="B184" s="832" t="s">
        <v>2869</v>
      </c>
      <c r="C184" s="832" t="s">
        <v>583</v>
      </c>
      <c r="D184" s="832" t="s">
        <v>1186</v>
      </c>
      <c r="E184" s="832" t="s">
        <v>2881</v>
      </c>
      <c r="F184" s="832" t="s">
        <v>2882</v>
      </c>
      <c r="G184" s="832" t="s">
        <v>2883</v>
      </c>
      <c r="H184" s="849">
        <v>1</v>
      </c>
      <c r="I184" s="849">
        <v>83</v>
      </c>
      <c r="J184" s="832">
        <v>1</v>
      </c>
      <c r="K184" s="832">
        <v>83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2868</v>
      </c>
      <c r="B185" s="832" t="s">
        <v>2869</v>
      </c>
      <c r="C185" s="832" t="s">
        <v>583</v>
      </c>
      <c r="D185" s="832" t="s">
        <v>1186</v>
      </c>
      <c r="E185" s="832" t="s">
        <v>2881</v>
      </c>
      <c r="F185" s="832" t="s">
        <v>2895</v>
      </c>
      <c r="G185" s="832" t="s">
        <v>2896</v>
      </c>
      <c r="H185" s="849">
        <v>3</v>
      </c>
      <c r="I185" s="849">
        <v>927</v>
      </c>
      <c r="J185" s="832">
        <v>1</v>
      </c>
      <c r="K185" s="832">
        <v>309</v>
      </c>
      <c r="L185" s="849">
        <v>1</v>
      </c>
      <c r="M185" s="849">
        <v>382</v>
      </c>
      <c r="N185" s="832">
        <v>0.4120819848975189</v>
      </c>
      <c r="O185" s="832">
        <v>382</v>
      </c>
      <c r="P185" s="849"/>
      <c r="Q185" s="849"/>
      <c r="R185" s="837"/>
      <c r="S185" s="850"/>
    </row>
    <row r="186" spans="1:19" ht="14.4" customHeight="1" x14ac:dyDescent="0.3">
      <c r="A186" s="831" t="s">
        <v>2868</v>
      </c>
      <c r="B186" s="832" t="s">
        <v>2869</v>
      </c>
      <c r="C186" s="832" t="s">
        <v>583</v>
      </c>
      <c r="D186" s="832" t="s">
        <v>1186</v>
      </c>
      <c r="E186" s="832" t="s">
        <v>2881</v>
      </c>
      <c r="F186" s="832" t="s">
        <v>2899</v>
      </c>
      <c r="G186" s="832" t="s">
        <v>2900</v>
      </c>
      <c r="H186" s="849">
        <v>5</v>
      </c>
      <c r="I186" s="849">
        <v>495</v>
      </c>
      <c r="J186" s="832">
        <v>1</v>
      </c>
      <c r="K186" s="832">
        <v>99</v>
      </c>
      <c r="L186" s="849">
        <v>1</v>
      </c>
      <c r="M186" s="849">
        <v>91</v>
      </c>
      <c r="N186" s="832">
        <v>0.18383838383838383</v>
      </c>
      <c r="O186" s="832">
        <v>91</v>
      </c>
      <c r="P186" s="849"/>
      <c r="Q186" s="849"/>
      <c r="R186" s="837"/>
      <c r="S186" s="850"/>
    </row>
    <row r="187" spans="1:19" ht="14.4" customHeight="1" x14ac:dyDescent="0.3">
      <c r="A187" s="831" t="s">
        <v>2868</v>
      </c>
      <c r="B187" s="832" t="s">
        <v>2869</v>
      </c>
      <c r="C187" s="832" t="s">
        <v>583</v>
      </c>
      <c r="D187" s="832" t="s">
        <v>1186</v>
      </c>
      <c r="E187" s="832" t="s">
        <v>2881</v>
      </c>
      <c r="F187" s="832" t="s">
        <v>2901</v>
      </c>
      <c r="G187" s="832" t="s">
        <v>2902</v>
      </c>
      <c r="H187" s="849">
        <v>4</v>
      </c>
      <c r="I187" s="849">
        <v>388</v>
      </c>
      <c r="J187" s="832">
        <v>1</v>
      </c>
      <c r="K187" s="832">
        <v>97</v>
      </c>
      <c r="L187" s="849"/>
      <c r="M187" s="849"/>
      <c r="N187" s="832"/>
      <c r="O187" s="832"/>
      <c r="P187" s="849">
        <v>3</v>
      </c>
      <c r="Q187" s="849">
        <v>243</v>
      </c>
      <c r="R187" s="837">
        <v>0.62628865979381443</v>
      </c>
      <c r="S187" s="850">
        <v>81</v>
      </c>
    </row>
    <row r="188" spans="1:19" ht="14.4" customHeight="1" x14ac:dyDescent="0.3">
      <c r="A188" s="831" t="s">
        <v>2868</v>
      </c>
      <c r="B188" s="832" t="s">
        <v>2869</v>
      </c>
      <c r="C188" s="832" t="s">
        <v>583</v>
      </c>
      <c r="D188" s="832" t="s">
        <v>1186</v>
      </c>
      <c r="E188" s="832" t="s">
        <v>2881</v>
      </c>
      <c r="F188" s="832" t="s">
        <v>2903</v>
      </c>
      <c r="G188" s="832" t="s">
        <v>2904</v>
      </c>
      <c r="H188" s="849">
        <v>147</v>
      </c>
      <c r="I188" s="849">
        <v>18522</v>
      </c>
      <c r="J188" s="832">
        <v>1</v>
      </c>
      <c r="K188" s="832">
        <v>126</v>
      </c>
      <c r="L188" s="849">
        <v>197</v>
      </c>
      <c r="M188" s="849">
        <v>25019</v>
      </c>
      <c r="N188" s="832">
        <v>1.3507720548536875</v>
      </c>
      <c r="O188" s="832">
        <v>127</v>
      </c>
      <c r="P188" s="849">
        <v>107</v>
      </c>
      <c r="Q188" s="849">
        <v>13482</v>
      </c>
      <c r="R188" s="837">
        <v>0.72789115646258506</v>
      </c>
      <c r="S188" s="850">
        <v>126</v>
      </c>
    </row>
    <row r="189" spans="1:19" ht="14.4" customHeight="1" x14ac:dyDescent="0.3">
      <c r="A189" s="831" t="s">
        <v>2868</v>
      </c>
      <c r="B189" s="832" t="s">
        <v>2869</v>
      </c>
      <c r="C189" s="832" t="s">
        <v>583</v>
      </c>
      <c r="D189" s="832" t="s">
        <v>1186</v>
      </c>
      <c r="E189" s="832" t="s">
        <v>2881</v>
      </c>
      <c r="F189" s="832" t="s">
        <v>2909</v>
      </c>
      <c r="G189" s="832" t="s">
        <v>2910</v>
      </c>
      <c r="H189" s="849">
        <v>5</v>
      </c>
      <c r="I189" s="849">
        <v>6550</v>
      </c>
      <c r="J189" s="832">
        <v>1</v>
      </c>
      <c r="K189" s="832">
        <v>1310</v>
      </c>
      <c r="L189" s="849">
        <v>2</v>
      </c>
      <c r="M189" s="849">
        <v>2626</v>
      </c>
      <c r="N189" s="832">
        <v>0.40091603053435115</v>
      </c>
      <c r="O189" s="832">
        <v>1313</v>
      </c>
      <c r="P189" s="849">
        <v>4</v>
      </c>
      <c r="Q189" s="849">
        <v>5284</v>
      </c>
      <c r="R189" s="837">
        <v>0.80671755725190841</v>
      </c>
      <c r="S189" s="850">
        <v>1321</v>
      </c>
    </row>
    <row r="190" spans="1:19" ht="14.4" customHeight="1" x14ac:dyDescent="0.3">
      <c r="A190" s="831" t="s">
        <v>2868</v>
      </c>
      <c r="B190" s="832" t="s">
        <v>2869</v>
      </c>
      <c r="C190" s="832" t="s">
        <v>583</v>
      </c>
      <c r="D190" s="832" t="s">
        <v>1186</v>
      </c>
      <c r="E190" s="832" t="s">
        <v>2881</v>
      </c>
      <c r="F190" s="832" t="s">
        <v>2915</v>
      </c>
      <c r="G190" s="832" t="s">
        <v>2916</v>
      </c>
      <c r="H190" s="849">
        <v>2</v>
      </c>
      <c r="I190" s="849">
        <v>326</v>
      </c>
      <c r="J190" s="832">
        <v>1</v>
      </c>
      <c r="K190" s="832">
        <v>163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2868</v>
      </c>
      <c r="B191" s="832" t="s">
        <v>2869</v>
      </c>
      <c r="C191" s="832" t="s">
        <v>583</v>
      </c>
      <c r="D191" s="832" t="s">
        <v>1186</v>
      </c>
      <c r="E191" s="832" t="s">
        <v>2881</v>
      </c>
      <c r="F191" s="832" t="s">
        <v>2917</v>
      </c>
      <c r="G191" s="832" t="s">
        <v>2918</v>
      </c>
      <c r="H191" s="849">
        <v>141</v>
      </c>
      <c r="I191" s="849">
        <v>4699.99</v>
      </c>
      <c r="J191" s="832">
        <v>1</v>
      </c>
      <c r="K191" s="832">
        <v>33.333262411347519</v>
      </c>
      <c r="L191" s="849">
        <v>166</v>
      </c>
      <c r="M191" s="849">
        <v>5533.3099999999995</v>
      </c>
      <c r="N191" s="832">
        <v>1.1773025048989465</v>
      </c>
      <c r="O191" s="832">
        <v>33.333192771084335</v>
      </c>
      <c r="P191" s="849">
        <v>129</v>
      </c>
      <c r="Q191" s="849">
        <v>4300.01</v>
      </c>
      <c r="R191" s="837">
        <v>0.91489769127168363</v>
      </c>
      <c r="S191" s="850">
        <v>33.333410852713179</v>
      </c>
    </row>
    <row r="192" spans="1:19" ht="14.4" customHeight="1" x14ac:dyDescent="0.3">
      <c r="A192" s="831" t="s">
        <v>2868</v>
      </c>
      <c r="B192" s="832" t="s">
        <v>2869</v>
      </c>
      <c r="C192" s="832" t="s">
        <v>583</v>
      </c>
      <c r="D192" s="832" t="s">
        <v>1186</v>
      </c>
      <c r="E192" s="832" t="s">
        <v>2881</v>
      </c>
      <c r="F192" s="832" t="s">
        <v>2923</v>
      </c>
      <c r="G192" s="832" t="s">
        <v>2924</v>
      </c>
      <c r="H192" s="849">
        <v>4</v>
      </c>
      <c r="I192" s="849">
        <v>344</v>
      </c>
      <c r="J192" s="832">
        <v>1</v>
      </c>
      <c r="K192" s="832">
        <v>86</v>
      </c>
      <c r="L192" s="849">
        <v>2</v>
      </c>
      <c r="M192" s="849">
        <v>172</v>
      </c>
      <c r="N192" s="832">
        <v>0.5</v>
      </c>
      <c r="O192" s="832">
        <v>86</v>
      </c>
      <c r="P192" s="849">
        <v>3</v>
      </c>
      <c r="Q192" s="849">
        <v>261</v>
      </c>
      <c r="R192" s="837">
        <v>0.75872093023255816</v>
      </c>
      <c r="S192" s="850">
        <v>87</v>
      </c>
    </row>
    <row r="193" spans="1:19" ht="14.4" customHeight="1" x14ac:dyDescent="0.3">
      <c r="A193" s="831" t="s">
        <v>2868</v>
      </c>
      <c r="B193" s="832" t="s">
        <v>2869</v>
      </c>
      <c r="C193" s="832" t="s">
        <v>583</v>
      </c>
      <c r="D193" s="832" t="s">
        <v>1186</v>
      </c>
      <c r="E193" s="832" t="s">
        <v>2881</v>
      </c>
      <c r="F193" s="832" t="s">
        <v>2925</v>
      </c>
      <c r="G193" s="832" t="s">
        <v>2926</v>
      </c>
      <c r="H193" s="849">
        <v>4</v>
      </c>
      <c r="I193" s="849">
        <v>128</v>
      </c>
      <c r="J193" s="832">
        <v>1</v>
      </c>
      <c r="K193" s="832">
        <v>32</v>
      </c>
      <c r="L193" s="849"/>
      <c r="M193" s="849"/>
      <c r="N193" s="832"/>
      <c r="O193" s="832"/>
      <c r="P193" s="849">
        <v>3</v>
      </c>
      <c r="Q193" s="849">
        <v>99</v>
      </c>
      <c r="R193" s="837">
        <v>0.7734375</v>
      </c>
      <c r="S193" s="850">
        <v>33</v>
      </c>
    </row>
    <row r="194" spans="1:19" ht="14.4" customHeight="1" x14ac:dyDescent="0.3">
      <c r="A194" s="831" t="s">
        <v>2868</v>
      </c>
      <c r="B194" s="832" t="s">
        <v>2869</v>
      </c>
      <c r="C194" s="832" t="s">
        <v>583</v>
      </c>
      <c r="D194" s="832" t="s">
        <v>1186</v>
      </c>
      <c r="E194" s="832" t="s">
        <v>2881</v>
      </c>
      <c r="F194" s="832" t="s">
        <v>2931</v>
      </c>
      <c r="G194" s="832" t="s">
        <v>2932</v>
      </c>
      <c r="H194" s="849">
        <v>3</v>
      </c>
      <c r="I194" s="849">
        <v>486</v>
      </c>
      <c r="J194" s="832">
        <v>1</v>
      </c>
      <c r="K194" s="832">
        <v>162</v>
      </c>
      <c r="L194" s="849">
        <v>4</v>
      </c>
      <c r="M194" s="849">
        <v>632</v>
      </c>
      <c r="N194" s="832">
        <v>1.3004115226337449</v>
      </c>
      <c r="O194" s="832">
        <v>158</v>
      </c>
      <c r="P194" s="849">
        <v>9</v>
      </c>
      <c r="Q194" s="849">
        <v>1422</v>
      </c>
      <c r="R194" s="837">
        <v>2.925925925925926</v>
      </c>
      <c r="S194" s="850">
        <v>158</v>
      </c>
    </row>
    <row r="195" spans="1:19" ht="14.4" customHeight="1" x14ac:dyDescent="0.3">
      <c r="A195" s="831" t="s">
        <v>2868</v>
      </c>
      <c r="B195" s="832" t="s">
        <v>2869</v>
      </c>
      <c r="C195" s="832" t="s">
        <v>583</v>
      </c>
      <c r="D195" s="832" t="s">
        <v>1186</v>
      </c>
      <c r="E195" s="832" t="s">
        <v>2881</v>
      </c>
      <c r="F195" s="832" t="s">
        <v>2933</v>
      </c>
      <c r="G195" s="832" t="s">
        <v>2934</v>
      </c>
      <c r="H195" s="849">
        <v>15</v>
      </c>
      <c r="I195" s="849">
        <v>3765</v>
      </c>
      <c r="J195" s="832">
        <v>1</v>
      </c>
      <c r="K195" s="832">
        <v>251</v>
      </c>
      <c r="L195" s="849">
        <v>1</v>
      </c>
      <c r="M195" s="849">
        <v>252</v>
      </c>
      <c r="N195" s="832">
        <v>6.6932270916334663E-2</v>
      </c>
      <c r="O195" s="832">
        <v>252</v>
      </c>
      <c r="P195" s="849">
        <v>58</v>
      </c>
      <c r="Q195" s="849">
        <v>14732</v>
      </c>
      <c r="R195" s="837">
        <v>3.9128818061088979</v>
      </c>
      <c r="S195" s="850">
        <v>254</v>
      </c>
    </row>
    <row r="196" spans="1:19" ht="14.4" customHeight="1" x14ac:dyDescent="0.3">
      <c r="A196" s="831" t="s">
        <v>2868</v>
      </c>
      <c r="B196" s="832" t="s">
        <v>2869</v>
      </c>
      <c r="C196" s="832" t="s">
        <v>583</v>
      </c>
      <c r="D196" s="832" t="s">
        <v>1186</v>
      </c>
      <c r="E196" s="832" t="s">
        <v>2881</v>
      </c>
      <c r="F196" s="832" t="s">
        <v>2945</v>
      </c>
      <c r="G196" s="832" t="s">
        <v>2946</v>
      </c>
      <c r="H196" s="849"/>
      <c r="I196" s="849"/>
      <c r="J196" s="832"/>
      <c r="K196" s="832"/>
      <c r="L196" s="849"/>
      <c r="M196" s="849"/>
      <c r="N196" s="832"/>
      <c r="O196" s="832"/>
      <c r="P196" s="849">
        <v>2</v>
      </c>
      <c r="Q196" s="849">
        <v>710</v>
      </c>
      <c r="R196" s="837"/>
      <c r="S196" s="850">
        <v>355</v>
      </c>
    </row>
    <row r="197" spans="1:19" ht="14.4" customHeight="1" x14ac:dyDescent="0.3">
      <c r="A197" s="831" t="s">
        <v>2868</v>
      </c>
      <c r="B197" s="832" t="s">
        <v>2869</v>
      </c>
      <c r="C197" s="832" t="s">
        <v>583</v>
      </c>
      <c r="D197" s="832" t="s">
        <v>1186</v>
      </c>
      <c r="E197" s="832" t="s">
        <v>2881</v>
      </c>
      <c r="F197" s="832" t="s">
        <v>2951</v>
      </c>
      <c r="G197" s="832" t="s">
        <v>2952</v>
      </c>
      <c r="H197" s="849">
        <v>1</v>
      </c>
      <c r="I197" s="849">
        <v>115</v>
      </c>
      <c r="J197" s="832">
        <v>1</v>
      </c>
      <c r="K197" s="832">
        <v>115</v>
      </c>
      <c r="L197" s="849"/>
      <c r="M197" s="849"/>
      <c r="N197" s="832"/>
      <c r="O197" s="832"/>
      <c r="P197" s="849">
        <v>3</v>
      </c>
      <c r="Q197" s="849">
        <v>435</v>
      </c>
      <c r="R197" s="837">
        <v>3.7826086956521738</v>
      </c>
      <c r="S197" s="850">
        <v>145</v>
      </c>
    </row>
    <row r="198" spans="1:19" ht="14.4" customHeight="1" x14ac:dyDescent="0.3">
      <c r="A198" s="831" t="s">
        <v>2868</v>
      </c>
      <c r="B198" s="832" t="s">
        <v>2869</v>
      </c>
      <c r="C198" s="832" t="s">
        <v>583</v>
      </c>
      <c r="D198" s="832" t="s">
        <v>1186</v>
      </c>
      <c r="E198" s="832" t="s">
        <v>2881</v>
      </c>
      <c r="F198" s="832" t="s">
        <v>2959</v>
      </c>
      <c r="G198" s="832" t="s">
        <v>2960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1087</v>
      </c>
      <c r="R198" s="837"/>
      <c r="S198" s="850">
        <v>1087</v>
      </c>
    </row>
    <row r="199" spans="1:19" ht="14.4" customHeight="1" x14ac:dyDescent="0.3">
      <c r="A199" s="831" t="s">
        <v>2868</v>
      </c>
      <c r="B199" s="832" t="s">
        <v>2869</v>
      </c>
      <c r="C199" s="832" t="s">
        <v>583</v>
      </c>
      <c r="D199" s="832" t="s">
        <v>1186</v>
      </c>
      <c r="E199" s="832" t="s">
        <v>2881</v>
      </c>
      <c r="F199" s="832" t="s">
        <v>2961</v>
      </c>
      <c r="G199" s="832" t="s">
        <v>2962</v>
      </c>
      <c r="H199" s="849">
        <v>2</v>
      </c>
      <c r="I199" s="849">
        <v>172</v>
      </c>
      <c r="J199" s="832">
        <v>1</v>
      </c>
      <c r="K199" s="832">
        <v>86</v>
      </c>
      <c r="L199" s="849">
        <v>1</v>
      </c>
      <c r="M199" s="849">
        <v>87</v>
      </c>
      <c r="N199" s="832">
        <v>0.5058139534883721</v>
      </c>
      <c r="O199" s="832">
        <v>87</v>
      </c>
      <c r="P199" s="849"/>
      <c r="Q199" s="849"/>
      <c r="R199" s="837"/>
      <c r="S199" s="850"/>
    </row>
    <row r="200" spans="1:19" ht="14.4" customHeight="1" x14ac:dyDescent="0.3">
      <c r="A200" s="831" t="s">
        <v>2868</v>
      </c>
      <c r="B200" s="832" t="s">
        <v>2869</v>
      </c>
      <c r="C200" s="832" t="s">
        <v>583</v>
      </c>
      <c r="D200" s="832" t="s">
        <v>1186</v>
      </c>
      <c r="E200" s="832" t="s">
        <v>2881</v>
      </c>
      <c r="F200" s="832" t="s">
        <v>2973</v>
      </c>
      <c r="G200" s="832" t="s">
        <v>2974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530</v>
      </c>
      <c r="R200" s="837"/>
      <c r="S200" s="850">
        <v>530</v>
      </c>
    </row>
    <row r="201" spans="1:19" ht="14.4" customHeight="1" x14ac:dyDescent="0.3">
      <c r="A201" s="831" t="s">
        <v>2868</v>
      </c>
      <c r="B201" s="832" t="s">
        <v>2869</v>
      </c>
      <c r="C201" s="832" t="s">
        <v>583</v>
      </c>
      <c r="D201" s="832" t="s">
        <v>1186</v>
      </c>
      <c r="E201" s="832" t="s">
        <v>2881</v>
      </c>
      <c r="F201" s="832" t="s">
        <v>2975</v>
      </c>
      <c r="G201" s="832" t="s">
        <v>2976</v>
      </c>
      <c r="H201" s="849">
        <v>1</v>
      </c>
      <c r="I201" s="849">
        <v>86</v>
      </c>
      <c r="J201" s="832">
        <v>1</v>
      </c>
      <c r="K201" s="832">
        <v>86</v>
      </c>
      <c r="L201" s="849">
        <v>3</v>
      </c>
      <c r="M201" s="849">
        <v>261</v>
      </c>
      <c r="N201" s="832">
        <v>3.0348837209302326</v>
      </c>
      <c r="O201" s="832">
        <v>87</v>
      </c>
      <c r="P201" s="849">
        <v>14</v>
      </c>
      <c r="Q201" s="849">
        <v>1218</v>
      </c>
      <c r="R201" s="837">
        <v>14.162790697674419</v>
      </c>
      <c r="S201" s="850">
        <v>87</v>
      </c>
    </row>
    <row r="202" spans="1:19" ht="14.4" customHeight="1" x14ac:dyDescent="0.3">
      <c r="A202" s="831" t="s">
        <v>2868</v>
      </c>
      <c r="B202" s="832" t="s">
        <v>2869</v>
      </c>
      <c r="C202" s="832" t="s">
        <v>583</v>
      </c>
      <c r="D202" s="832" t="s">
        <v>1186</v>
      </c>
      <c r="E202" s="832" t="s">
        <v>2881</v>
      </c>
      <c r="F202" s="832" t="s">
        <v>2977</v>
      </c>
      <c r="G202" s="832" t="s">
        <v>2978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0</v>
      </c>
      <c r="R202" s="837"/>
      <c r="S202" s="850">
        <v>0</v>
      </c>
    </row>
    <row r="203" spans="1:19" ht="14.4" customHeight="1" x14ac:dyDescent="0.3">
      <c r="A203" s="831" t="s">
        <v>2868</v>
      </c>
      <c r="B203" s="832" t="s">
        <v>2869</v>
      </c>
      <c r="C203" s="832" t="s">
        <v>583</v>
      </c>
      <c r="D203" s="832" t="s">
        <v>1187</v>
      </c>
      <c r="E203" s="832" t="s">
        <v>2870</v>
      </c>
      <c r="F203" s="832" t="s">
        <v>2871</v>
      </c>
      <c r="G203" s="832" t="s">
        <v>2872</v>
      </c>
      <c r="H203" s="849">
        <v>0.5</v>
      </c>
      <c r="I203" s="849">
        <v>75.52</v>
      </c>
      <c r="J203" s="832">
        <v>1</v>
      </c>
      <c r="K203" s="832">
        <v>151.04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2868</v>
      </c>
      <c r="B204" s="832" t="s">
        <v>2869</v>
      </c>
      <c r="C204" s="832" t="s">
        <v>583</v>
      </c>
      <c r="D204" s="832" t="s">
        <v>1187</v>
      </c>
      <c r="E204" s="832" t="s">
        <v>2881</v>
      </c>
      <c r="F204" s="832" t="s">
        <v>2882</v>
      </c>
      <c r="G204" s="832" t="s">
        <v>2883</v>
      </c>
      <c r="H204" s="849"/>
      <c r="I204" s="849"/>
      <c r="J204" s="832"/>
      <c r="K204" s="832"/>
      <c r="L204" s="849">
        <v>1</v>
      </c>
      <c r="M204" s="849">
        <v>83</v>
      </c>
      <c r="N204" s="832"/>
      <c r="O204" s="832">
        <v>83</v>
      </c>
      <c r="P204" s="849"/>
      <c r="Q204" s="849"/>
      <c r="R204" s="837"/>
      <c r="S204" s="850"/>
    </row>
    <row r="205" spans="1:19" ht="14.4" customHeight="1" x14ac:dyDescent="0.3">
      <c r="A205" s="831" t="s">
        <v>2868</v>
      </c>
      <c r="B205" s="832" t="s">
        <v>2869</v>
      </c>
      <c r="C205" s="832" t="s">
        <v>583</v>
      </c>
      <c r="D205" s="832" t="s">
        <v>1187</v>
      </c>
      <c r="E205" s="832" t="s">
        <v>2881</v>
      </c>
      <c r="F205" s="832" t="s">
        <v>2884</v>
      </c>
      <c r="G205" s="832" t="s">
        <v>2885</v>
      </c>
      <c r="H205" s="849"/>
      <c r="I205" s="849"/>
      <c r="J205" s="832"/>
      <c r="K205" s="832"/>
      <c r="L205" s="849"/>
      <c r="M205" s="849"/>
      <c r="N205" s="832"/>
      <c r="O205" s="832"/>
      <c r="P205" s="849">
        <v>4</v>
      </c>
      <c r="Q205" s="849">
        <v>428</v>
      </c>
      <c r="R205" s="837"/>
      <c r="S205" s="850">
        <v>107</v>
      </c>
    </row>
    <row r="206" spans="1:19" ht="14.4" customHeight="1" x14ac:dyDescent="0.3">
      <c r="A206" s="831" t="s">
        <v>2868</v>
      </c>
      <c r="B206" s="832" t="s">
        <v>2869</v>
      </c>
      <c r="C206" s="832" t="s">
        <v>583</v>
      </c>
      <c r="D206" s="832" t="s">
        <v>1187</v>
      </c>
      <c r="E206" s="832" t="s">
        <v>2881</v>
      </c>
      <c r="F206" s="832" t="s">
        <v>2895</v>
      </c>
      <c r="G206" s="832" t="s">
        <v>2896</v>
      </c>
      <c r="H206" s="849">
        <v>1</v>
      </c>
      <c r="I206" s="849">
        <v>309</v>
      </c>
      <c r="J206" s="832">
        <v>1</v>
      </c>
      <c r="K206" s="832">
        <v>309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2868</v>
      </c>
      <c r="B207" s="832" t="s">
        <v>2869</v>
      </c>
      <c r="C207" s="832" t="s">
        <v>583</v>
      </c>
      <c r="D207" s="832" t="s">
        <v>1187</v>
      </c>
      <c r="E207" s="832" t="s">
        <v>2881</v>
      </c>
      <c r="F207" s="832" t="s">
        <v>2899</v>
      </c>
      <c r="G207" s="832" t="s">
        <v>2900</v>
      </c>
      <c r="H207" s="849">
        <v>5</v>
      </c>
      <c r="I207" s="849">
        <v>495</v>
      </c>
      <c r="J207" s="832">
        <v>1</v>
      </c>
      <c r="K207" s="832">
        <v>99</v>
      </c>
      <c r="L207" s="849">
        <v>4</v>
      </c>
      <c r="M207" s="849">
        <v>364</v>
      </c>
      <c r="N207" s="832">
        <v>0.73535353535353531</v>
      </c>
      <c r="O207" s="832">
        <v>91</v>
      </c>
      <c r="P207" s="849">
        <v>3</v>
      </c>
      <c r="Q207" s="849">
        <v>273</v>
      </c>
      <c r="R207" s="837">
        <v>0.55151515151515151</v>
      </c>
      <c r="S207" s="850">
        <v>91</v>
      </c>
    </row>
    <row r="208" spans="1:19" ht="14.4" customHeight="1" x14ac:dyDescent="0.3">
      <c r="A208" s="831" t="s">
        <v>2868</v>
      </c>
      <c r="B208" s="832" t="s">
        <v>2869</v>
      </c>
      <c r="C208" s="832" t="s">
        <v>583</v>
      </c>
      <c r="D208" s="832" t="s">
        <v>1187</v>
      </c>
      <c r="E208" s="832" t="s">
        <v>2881</v>
      </c>
      <c r="F208" s="832" t="s">
        <v>2901</v>
      </c>
      <c r="G208" s="832" t="s">
        <v>2902</v>
      </c>
      <c r="H208" s="849">
        <v>5</v>
      </c>
      <c r="I208" s="849">
        <v>485</v>
      </c>
      <c r="J208" s="832">
        <v>1</v>
      </c>
      <c r="K208" s="832">
        <v>97</v>
      </c>
      <c r="L208" s="849">
        <v>8</v>
      </c>
      <c r="M208" s="849">
        <v>648</v>
      </c>
      <c r="N208" s="832">
        <v>1.336082474226804</v>
      </c>
      <c r="O208" s="832">
        <v>81</v>
      </c>
      <c r="P208" s="849"/>
      <c r="Q208" s="849"/>
      <c r="R208" s="837"/>
      <c r="S208" s="850"/>
    </row>
    <row r="209" spans="1:19" ht="14.4" customHeight="1" x14ac:dyDescent="0.3">
      <c r="A209" s="831" t="s">
        <v>2868</v>
      </c>
      <c r="B209" s="832" t="s">
        <v>2869</v>
      </c>
      <c r="C209" s="832" t="s">
        <v>583</v>
      </c>
      <c r="D209" s="832" t="s">
        <v>1187</v>
      </c>
      <c r="E209" s="832" t="s">
        <v>2881</v>
      </c>
      <c r="F209" s="832" t="s">
        <v>2903</v>
      </c>
      <c r="G209" s="832" t="s">
        <v>2904</v>
      </c>
      <c r="H209" s="849">
        <v>213</v>
      </c>
      <c r="I209" s="849">
        <v>26838</v>
      </c>
      <c r="J209" s="832">
        <v>1</v>
      </c>
      <c r="K209" s="832">
        <v>126</v>
      </c>
      <c r="L209" s="849">
        <v>149</v>
      </c>
      <c r="M209" s="849">
        <v>18923</v>
      </c>
      <c r="N209" s="832">
        <v>0.70508234592741637</v>
      </c>
      <c r="O209" s="832">
        <v>127</v>
      </c>
      <c r="P209" s="849">
        <v>103</v>
      </c>
      <c r="Q209" s="849">
        <v>12978</v>
      </c>
      <c r="R209" s="837">
        <v>0.48356807511737088</v>
      </c>
      <c r="S209" s="850">
        <v>126</v>
      </c>
    </row>
    <row r="210" spans="1:19" ht="14.4" customHeight="1" x14ac:dyDescent="0.3">
      <c r="A210" s="831" t="s">
        <v>2868</v>
      </c>
      <c r="B210" s="832" t="s">
        <v>2869</v>
      </c>
      <c r="C210" s="832" t="s">
        <v>583</v>
      </c>
      <c r="D210" s="832" t="s">
        <v>1187</v>
      </c>
      <c r="E210" s="832" t="s">
        <v>2881</v>
      </c>
      <c r="F210" s="832" t="s">
        <v>2909</v>
      </c>
      <c r="G210" s="832" t="s">
        <v>2910</v>
      </c>
      <c r="H210" s="849">
        <v>4</v>
      </c>
      <c r="I210" s="849">
        <v>5240</v>
      </c>
      <c r="J210" s="832">
        <v>1</v>
      </c>
      <c r="K210" s="832">
        <v>1310</v>
      </c>
      <c r="L210" s="849"/>
      <c r="M210" s="849"/>
      <c r="N210" s="832"/>
      <c r="O210" s="832"/>
      <c r="P210" s="849">
        <v>1</v>
      </c>
      <c r="Q210" s="849">
        <v>1321</v>
      </c>
      <c r="R210" s="837">
        <v>0.25209923664122136</v>
      </c>
      <c r="S210" s="850">
        <v>1321</v>
      </c>
    </row>
    <row r="211" spans="1:19" ht="14.4" customHeight="1" x14ac:dyDescent="0.3">
      <c r="A211" s="831" t="s">
        <v>2868</v>
      </c>
      <c r="B211" s="832" t="s">
        <v>2869</v>
      </c>
      <c r="C211" s="832" t="s">
        <v>583</v>
      </c>
      <c r="D211" s="832" t="s">
        <v>1187</v>
      </c>
      <c r="E211" s="832" t="s">
        <v>2881</v>
      </c>
      <c r="F211" s="832" t="s">
        <v>2915</v>
      </c>
      <c r="G211" s="832" t="s">
        <v>2916</v>
      </c>
      <c r="H211" s="849">
        <v>3</v>
      </c>
      <c r="I211" s="849">
        <v>489</v>
      </c>
      <c r="J211" s="832">
        <v>1</v>
      </c>
      <c r="K211" s="832">
        <v>163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2868</v>
      </c>
      <c r="B212" s="832" t="s">
        <v>2869</v>
      </c>
      <c r="C212" s="832" t="s">
        <v>583</v>
      </c>
      <c r="D212" s="832" t="s">
        <v>1187</v>
      </c>
      <c r="E212" s="832" t="s">
        <v>2881</v>
      </c>
      <c r="F212" s="832" t="s">
        <v>2917</v>
      </c>
      <c r="G212" s="832" t="s">
        <v>2918</v>
      </c>
      <c r="H212" s="849">
        <v>190</v>
      </c>
      <c r="I212" s="849">
        <v>6333.32</v>
      </c>
      <c r="J212" s="832">
        <v>1</v>
      </c>
      <c r="K212" s="832">
        <v>33.333263157894734</v>
      </c>
      <c r="L212" s="849">
        <v>130</v>
      </c>
      <c r="M212" s="849">
        <v>4333.33</v>
      </c>
      <c r="N212" s="832">
        <v>0.68421144044513782</v>
      </c>
      <c r="O212" s="832">
        <v>33.333307692307692</v>
      </c>
      <c r="P212" s="849">
        <v>91</v>
      </c>
      <c r="Q212" s="849">
        <v>3033.3199999999997</v>
      </c>
      <c r="R212" s="837">
        <v>0.47894627146583463</v>
      </c>
      <c r="S212" s="850">
        <v>33.333186813186813</v>
      </c>
    </row>
    <row r="213" spans="1:19" ht="14.4" customHeight="1" x14ac:dyDescent="0.3">
      <c r="A213" s="831" t="s">
        <v>2868</v>
      </c>
      <c r="B213" s="832" t="s">
        <v>2869</v>
      </c>
      <c r="C213" s="832" t="s">
        <v>583</v>
      </c>
      <c r="D213" s="832" t="s">
        <v>1187</v>
      </c>
      <c r="E213" s="832" t="s">
        <v>2881</v>
      </c>
      <c r="F213" s="832" t="s">
        <v>2923</v>
      </c>
      <c r="G213" s="832" t="s">
        <v>2924</v>
      </c>
      <c r="H213" s="849">
        <v>2</v>
      </c>
      <c r="I213" s="849">
        <v>172</v>
      </c>
      <c r="J213" s="832">
        <v>1</v>
      </c>
      <c r="K213" s="832">
        <v>86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2868</v>
      </c>
      <c r="B214" s="832" t="s">
        <v>2869</v>
      </c>
      <c r="C214" s="832" t="s">
        <v>583</v>
      </c>
      <c r="D214" s="832" t="s">
        <v>1187</v>
      </c>
      <c r="E214" s="832" t="s">
        <v>2881</v>
      </c>
      <c r="F214" s="832" t="s">
        <v>2925</v>
      </c>
      <c r="G214" s="832" t="s">
        <v>2926</v>
      </c>
      <c r="H214" s="849">
        <v>3</v>
      </c>
      <c r="I214" s="849">
        <v>96</v>
      </c>
      <c r="J214" s="832">
        <v>1</v>
      </c>
      <c r="K214" s="832">
        <v>32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2868</v>
      </c>
      <c r="B215" s="832" t="s">
        <v>2869</v>
      </c>
      <c r="C215" s="832" t="s">
        <v>583</v>
      </c>
      <c r="D215" s="832" t="s">
        <v>1187</v>
      </c>
      <c r="E215" s="832" t="s">
        <v>2881</v>
      </c>
      <c r="F215" s="832" t="s">
        <v>2929</v>
      </c>
      <c r="G215" s="832" t="s">
        <v>2930</v>
      </c>
      <c r="H215" s="849">
        <v>1</v>
      </c>
      <c r="I215" s="849">
        <v>395</v>
      </c>
      <c r="J215" s="832">
        <v>1</v>
      </c>
      <c r="K215" s="832">
        <v>395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2868</v>
      </c>
      <c r="B216" s="832" t="s">
        <v>2869</v>
      </c>
      <c r="C216" s="832" t="s">
        <v>583</v>
      </c>
      <c r="D216" s="832" t="s">
        <v>1187</v>
      </c>
      <c r="E216" s="832" t="s">
        <v>2881</v>
      </c>
      <c r="F216" s="832" t="s">
        <v>2931</v>
      </c>
      <c r="G216" s="832" t="s">
        <v>2932</v>
      </c>
      <c r="H216" s="849">
        <v>1</v>
      </c>
      <c r="I216" s="849">
        <v>162</v>
      </c>
      <c r="J216" s="832">
        <v>1</v>
      </c>
      <c r="K216" s="832">
        <v>162</v>
      </c>
      <c r="L216" s="849">
        <v>2</v>
      </c>
      <c r="M216" s="849">
        <v>316</v>
      </c>
      <c r="N216" s="832">
        <v>1.9506172839506173</v>
      </c>
      <c r="O216" s="832">
        <v>158</v>
      </c>
      <c r="P216" s="849"/>
      <c r="Q216" s="849"/>
      <c r="R216" s="837"/>
      <c r="S216" s="850"/>
    </row>
    <row r="217" spans="1:19" ht="14.4" customHeight="1" x14ac:dyDescent="0.3">
      <c r="A217" s="831" t="s">
        <v>2868</v>
      </c>
      <c r="B217" s="832" t="s">
        <v>2869</v>
      </c>
      <c r="C217" s="832" t="s">
        <v>583</v>
      </c>
      <c r="D217" s="832" t="s">
        <v>1187</v>
      </c>
      <c r="E217" s="832" t="s">
        <v>2881</v>
      </c>
      <c r="F217" s="832" t="s">
        <v>2933</v>
      </c>
      <c r="G217" s="832" t="s">
        <v>2934</v>
      </c>
      <c r="H217" s="849">
        <v>1</v>
      </c>
      <c r="I217" s="849">
        <v>251</v>
      </c>
      <c r="J217" s="832">
        <v>1</v>
      </c>
      <c r="K217" s="832">
        <v>251</v>
      </c>
      <c r="L217" s="849"/>
      <c r="M217" s="849"/>
      <c r="N217" s="832"/>
      <c r="O217" s="832"/>
      <c r="P217" s="849">
        <v>7</v>
      </c>
      <c r="Q217" s="849">
        <v>1778</v>
      </c>
      <c r="R217" s="837">
        <v>7.0836653386454183</v>
      </c>
      <c r="S217" s="850">
        <v>254</v>
      </c>
    </row>
    <row r="218" spans="1:19" ht="14.4" customHeight="1" x14ac:dyDescent="0.3">
      <c r="A218" s="831" t="s">
        <v>2868</v>
      </c>
      <c r="B218" s="832" t="s">
        <v>2869</v>
      </c>
      <c r="C218" s="832" t="s">
        <v>583</v>
      </c>
      <c r="D218" s="832" t="s">
        <v>1187</v>
      </c>
      <c r="E218" s="832" t="s">
        <v>2881</v>
      </c>
      <c r="F218" s="832" t="s">
        <v>2941</v>
      </c>
      <c r="G218" s="832" t="s">
        <v>2942</v>
      </c>
      <c r="H218" s="849">
        <v>1</v>
      </c>
      <c r="I218" s="849">
        <v>183</v>
      </c>
      <c r="J218" s="832">
        <v>1</v>
      </c>
      <c r="K218" s="832">
        <v>183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2868</v>
      </c>
      <c r="B219" s="832" t="s">
        <v>2869</v>
      </c>
      <c r="C219" s="832" t="s">
        <v>583</v>
      </c>
      <c r="D219" s="832" t="s">
        <v>1187</v>
      </c>
      <c r="E219" s="832" t="s">
        <v>2881</v>
      </c>
      <c r="F219" s="832" t="s">
        <v>2945</v>
      </c>
      <c r="G219" s="832" t="s">
        <v>2946</v>
      </c>
      <c r="H219" s="849"/>
      <c r="I219" s="849"/>
      <c r="J219" s="832"/>
      <c r="K219" s="832"/>
      <c r="L219" s="849">
        <v>1</v>
      </c>
      <c r="M219" s="849">
        <v>353</v>
      </c>
      <c r="N219" s="832"/>
      <c r="O219" s="832">
        <v>353</v>
      </c>
      <c r="P219" s="849">
        <v>1</v>
      </c>
      <c r="Q219" s="849">
        <v>355</v>
      </c>
      <c r="R219" s="837"/>
      <c r="S219" s="850">
        <v>355</v>
      </c>
    </row>
    <row r="220" spans="1:19" ht="14.4" customHeight="1" x14ac:dyDescent="0.3">
      <c r="A220" s="831" t="s">
        <v>2868</v>
      </c>
      <c r="B220" s="832" t="s">
        <v>2869</v>
      </c>
      <c r="C220" s="832" t="s">
        <v>583</v>
      </c>
      <c r="D220" s="832" t="s">
        <v>1187</v>
      </c>
      <c r="E220" s="832" t="s">
        <v>2881</v>
      </c>
      <c r="F220" s="832" t="s">
        <v>2951</v>
      </c>
      <c r="G220" s="832" t="s">
        <v>2952</v>
      </c>
      <c r="H220" s="849">
        <v>4</v>
      </c>
      <c r="I220" s="849">
        <v>460</v>
      </c>
      <c r="J220" s="832">
        <v>1</v>
      </c>
      <c r="K220" s="832">
        <v>115</v>
      </c>
      <c r="L220" s="849">
        <v>2</v>
      </c>
      <c r="M220" s="849">
        <v>290</v>
      </c>
      <c r="N220" s="832">
        <v>0.63043478260869568</v>
      </c>
      <c r="O220" s="832">
        <v>145</v>
      </c>
      <c r="P220" s="849">
        <v>2</v>
      </c>
      <c r="Q220" s="849">
        <v>290</v>
      </c>
      <c r="R220" s="837">
        <v>0.63043478260869568</v>
      </c>
      <c r="S220" s="850">
        <v>145</v>
      </c>
    </row>
    <row r="221" spans="1:19" ht="14.4" customHeight="1" x14ac:dyDescent="0.3">
      <c r="A221" s="831" t="s">
        <v>2868</v>
      </c>
      <c r="B221" s="832" t="s">
        <v>2869</v>
      </c>
      <c r="C221" s="832" t="s">
        <v>583</v>
      </c>
      <c r="D221" s="832" t="s">
        <v>1187</v>
      </c>
      <c r="E221" s="832" t="s">
        <v>2881</v>
      </c>
      <c r="F221" s="832" t="s">
        <v>2957</v>
      </c>
      <c r="G221" s="832" t="s">
        <v>2958</v>
      </c>
      <c r="H221" s="849">
        <v>1</v>
      </c>
      <c r="I221" s="849">
        <v>227</v>
      </c>
      <c r="J221" s="832">
        <v>1</v>
      </c>
      <c r="K221" s="832">
        <v>227</v>
      </c>
      <c r="L221" s="849">
        <v>1</v>
      </c>
      <c r="M221" s="849">
        <v>165</v>
      </c>
      <c r="N221" s="832">
        <v>0.72687224669603523</v>
      </c>
      <c r="O221" s="832">
        <v>165</v>
      </c>
      <c r="P221" s="849">
        <v>1</v>
      </c>
      <c r="Q221" s="849">
        <v>165</v>
      </c>
      <c r="R221" s="837">
        <v>0.72687224669603523</v>
      </c>
      <c r="S221" s="850">
        <v>165</v>
      </c>
    </row>
    <row r="222" spans="1:19" ht="14.4" customHeight="1" x14ac:dyDescent="0.3">
      <c r="A222" s="831" t="s">
        <v>2868</v>
      </c>
      <c r="B222" s="832" t="s">
        <v>2869</v>
      </c>
      <c r="C222" s="832" t="s">
        <v>583</v>
      </c>
      <c r="D222" s="832" t="s">
        <v>1188</v>
      </c>
      <c r="E222" s="832" t="s">
        <v>2881</v>
      </c>
      <c r="F222" s="832" t="s">
        <v>2882</v>
      </c>
      <c r="G222" s="832" t="s">
        <v>2883</v>
      </c>
      <c r="H222" s="849">
        <v>1</v>
      </c>
      <c r="I222" s="849">
        <v>83</v>
      </c>
      <c r="J222" s="832">
        <v>1</v>
      </c>
      <c r="K222" s="832">
        <v>83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2868</v>
      </c>
      <c r="B223" s="832" t="s">
        <v>2869</v>
      </c>
      <c r="C223" s="832" t="s">
        <v>583</v>
      </c>
      <c r="D223" s="832" t="s">
        <v>1188</v>
      </c>
      <c r="E223" s="832" t="s">
        <v>2881</v>
      </c>
      <c r="F223" s="832" t="s">
        <v>2886</v>
      </c>
      <c r="G223" s="832" t="s">
        <v>2887</v>
      </c>
      <c r="H223" s="849">
        <v>1</v>
      </c>
      <c r="I223" s="849">
        <v>37</v>
      </c>
      <c r="J223" s="832">
        <v>1</v>
      </c>
      <c r="K223" s="832">
        <v>37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2868</v>
      </c>
      <c r="B224" s="832" t="s">
        <v>2869</v>
      </c>
      <c r="C224" s="832" t="s">
        <v>583</v>
      </c>
      <c r="D224" s="832" t="s">
        <v>1188</v>
      </c>
      <c r="E224" s="832" t="s">
        <v>2881</v>
      </c>
      <c r="F224" s="832" t="s">
        <v>2901</v>
      </c>
      <c r="G224" s="832" t="s">
        <v>2902</v>
      </c>
      <c r="H224" s="849"/>
      <c r="I224" s="849"/>
      <c r="J224" s="832"/>
      <c r="K224" s="832"/>
      <c r="L224" s="849">
        <v>1</v>
      </c>
      <c r="M224" s="849">
        <v>81</v>
      </c>
      <c r="N224" s="832"/>
      <c r="O224" s="832">
        <v>81</v>
      </c>
      <c r="P224" s="849"/>
      <c r="Q224" s="849"/>
      <c r="R224" s="837"/>
      <c r="S224" s="850"/>
    </row>
    <row r="225" spans="1:19" ht="14.4" customHeight="1" x14ac:dyDescent="0.3">
      <c r="A225" s="831" t="s">
        <v>2868</v>
      </c>
      <c r="B225" s="832" t="s">
        <v>2869</v>
      </c>
      <c r="C225" s="832" t="s">
        <v>583</v>
      </c>
      <c r="D225" s="832" t="s">
        <v>1188</v>
      </c>
      <c r="E225" s="832" t="s">
        <v>2881</v>
      </c>
      <c r="F225" s="832" t="s">
        <v>2903</v>
      </c>
      <c r="G225" s="832" t="s">
        <v>2904</v>
      </c>
      <c r="H225" s="849">
        <v>221</v>
      </c>
      <c r="I225" s="849">
        <v>27846</v>
      </c>
      <c r="J225" s="832">
        <v>1</v>
      </c>
      <c r="K225" s="832">
        <v>126</v>
      </c>
      <c r="L225" s="849">
        <v>177</v>
      </c>
      <c r="M225" s="849">
        <v>22479</v>
      </c>
      <c r="N225" s="832">
        <v>0.80726136608489552</v>
      </c>
      <c r="O225" s="832">
        <v>127</v>
      </c>
      <c r="P225" s="849">
        <v>168</v>
      </c>
      <c r="Q225" s="849">
        <v>21168</v>
      </c>
      <c r="R225" s="837">
        <v>0.76018099547511309</v>
      </c>
      <c r="S225" s="850">
        <v>126</v>
      </c>
    </row>
    <row r="226" spans="1:19" ht="14.4" customHeight="1" x14ac:dyDescent="0.3">
      <c r="A226" s="831" t="s">
        <v>2868</v>
      </c>
      <c r="B226" s="832" t="s">
        <v>2869</v>
      </c>
      <c r="C226" s="832" t="s">
        <v>583</v>
      </c>
      <c r="D226" s="832" t="s">
        <v>1188</v>
      </c>
      <c r="E226" s="832" t="s">
        <v>2881</v>
      </c>
      <c r="F226" s="832" t="s">
        <v>2915</v>
      </c>
      <c r="G226" s="832" t="s">
        <v>2916</v>
      </c>
      <c r="H226" s="849">
        <v>1</v>
      </c>
      <c r="I226" s="849">
        <v>163</v>
      </c>
      <c r="J226" s="832">
        <v>1</v>
      </c>
      <c r="K226" s="832">
        <v>163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2868</v>
      </c>
      <c r="B227" s="832" t="s">
        <v>2869</v>
      </c>
      <c r="C227" s="832" t="s">
        <v>583</v>
      </c>
      <c r="D227" s="832" t="s">
        <v>1188</v>
      </c>
      <c r="E227" s="832" t="s">
        <v>2881</v>
      </c>
      <c r="F227" s="832" t="s">
        <v>2917</v>
      </c>
      <c r="G227" s="832" t="s">
        <v>2918</v>
      </c>
      <c r="H227" s="849">
        <v>201</v>
      </c>
      <c r="I227" s="849">
        <v>6699.99</v>
      </c>
      <c r="J227" s="832">
        <v>1</v>
      </c>
      <c r="K227" s="832">
        <v>33.33328358208955</v>
      </c>
      <c r="L227" s="849">
        <v>196</v>
      </c>
      <c r="M227" s="849">
        <v>6533.33</v>
      </c>
      <c r="N227" s="832">
        <v>0.97512533600796425</v>
      </c>
      <c r="O227" s="832">
        <v>33.333316326530614</v>
      </c>
      <c r="P227" s="849">
        <v>184</v>
      </c>
      <c r="Q227" s="849">
        <v>6133.34</v>
      </c>
      <c r="R227" s="837">
        <v>0.91542524690335358</v>
      </c>
      <c r="S227" s="850">
        <v>33.333369565217389</v>
      </c>
    </row>
    <row r="228" spans="1:19" ht="14.4" customHeight="1" x14ac:dyDescent="0.3">
      <c r="A228" s="831" t="s">
        <v>2868</v>
      </c>
      <c r="B228" s="832" t="s">
        <v>2869</v>
      </c>
      <c r="C228" s="832" t="s">
        <v>583</v>
      </c>
      <c r="D228" s="832" t="s">
        <v>1188</v>
      </c>
      <c r="E228" s="832" t="s">
        <v>2881</v>
      </c>
      <c r="F228" s="832" t="s">
        <v>2923</v>
      </c>
      <c r="G228" s="832" t="s">
        <v>2924</v>
      </c>
      <c r="H228" s="849">
        <v>1</v>
      </c>
      <c r="I228" s="849">
        <v>86</v>
      </c>
      <c r="J228" s="832">
        <v>1</v>
      </c>
      <c r="K228" s="832">
        <v>86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2868</v>
      </c>
      <c r="B229" s="832" t="s">
        <v>2869</v>
      </c>
      <c r="C229" s="832" t="s">
        <v>583</v>
      </c>
      <c r="D229" s="832" t="s">
        <v>1188</v>
      </c>
      <c r="E229" s="832" t="s">
        <v>2881</v>
      </c>
      <c r="F229" s="832" t="s">
        <v>2933</v>
      </c>
      <c r="G229" s="832" t="s">
        <v>2934</v>
      </c>
      <c r="H229" s="849">
        <v>15</v>
      </c>
      <c r="I229" s="849">
        <v>3765</v>
      </c>
      <c r="J229" s="832">
        <v>1</v>
      </c>
      <c r="K229" s="832">
        <v>251</v>
      </c>
      <c r="L229" s="849">
        <v>45</v>
      </c>
      <c r="M229" s="849">
        <v>11340</v>
      </c>
      <c r="N229" s="832">
        <v>3.0119521912350598</v>
      </c>
      <c r="O229" s="832">
        <v>252</v>
      </c>
      <c r="P229" s="849">
        <v>49</v>
      </c>
      <c r="Q229" s="849">
        <v>12446</v>
      </c>
      <c r="R229" s="837">
        <v>3.3057104913678619</v>
      </c>
      <c r="S229" s="850">
        <v>254</v>
      </c>
    </row>
    <row r="230" spans="1:19" ht="14.4" customHeight="1" x14ac:dyDescent="0.3">
      <c r="A230" s="831" t="s">
        <v>2868</v>
      </c>
      <c r="B230" s="832" t="s">
        <v>2869</v>
      </c>
      <c r="C230" s="832" t="s">
        <v>583</v>
      </c>
      <c r="D230" s="832" t="s">
        <v>2866</v>
      </c>
      <c r="E230" s="832" t="s">
        <v>2881</v>
      </c>
      <c r="F230" s="832" t="s">
        <v>2899</v>
      </c>
      <c r="G230" s="832" t="s">
        <v>2900</v>
      </c>
      <c r="H230" s="849">
        <v>22</v>
      </c>
      <c r="I230" s="849">
        <v>2178</v>
      </c>
      <c r="J230" s="832">
        <v>1</v>
      </c>
      <c r="K230" s="832">
        <v>99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2868</v>
      </c>
      <c r="B231" s="832" t="s">
        <v>2869</v>
      </c>
      <c r="C231" s="832" t="s">
        <v>583</v>
      </c>
      <c r="D231" s="832" t="s">
        <v>2866</v>
      </c>
      <c r="E231" s="832" t="s">
        <v>2881</v>
      </c>
      <c r="F231" s="832" t="s">
        <v>2901</v>
      </c>
      <c r="G231" s="832" t="s">
        <v>2902</v>
      </c>
      <c r="H231" s="849">
        <v>3</v>
      </c>
      <c r="I231" s="849">
        <v>291</v>
      </c>
      <c r="J231" s="832">
        <v>1</v>
      </c>
      <c r="K231" s="832">
        <v>97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2868</v>
      </c>
      <c r="B232" s="832" t="s">
        <v>2869</v>
      </c>
      <c r="C232" s="832" t="s">
        <v>583</v>
      </c>
      <c r="D232" s="832" t="s">
        <v>2866</v>
      </c>
      <c r="E232" s="832" t="s">
        <v>2881</v>
      </c>
      <c r="F232" s="832" t="s">
        <v>2903</v>
      </c>
      <c r="G232" s="832" t="s">
        <v>2904</v>
      </c>
      <c r="H232" s="849">
        <v>161</v>
      </c>
      <c r="I232" s="849">
        <v>20286</v>
      </c>
      <c r="J232" s="832">
        <v>1</v>
      </c>
      <c r="K232" s="832">
        <v>126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2868</v>
      </c>
      <c r="B233" s="832" t="s">
        <v>2869</v>
      </c>
      <c r="C233" s="832" t="s">
        <v>583</v>
      </c>
      <c r="D233" s="832" t="s">
        <v>2866</v>
      </c>
      <c r="E233" s="832" t="s">
        <v>2881</v>
      </c>
      <c r="F233" s="832" t="s">
        <v>2917</v>
      </c>
      <c r="G233" s="832" t="s">
        <v>2918</v>
      </c>
      <c r="H233" s="849">
        <v>135</v>
      </c>
      <c r="I233" s="849">
        <v>4500</v>
      </c>
      <c r="J233" s="832">
        <v>1</v>
      </c>
      <c r="K233" s="832">
        <v>33.333333333333336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2868</v>
      </c>
      <c r="B234" s="832" t="s">
        <v>2869</v>
      </c>
      <c r="C234" s="832" t="s">
        <v>583</v>
      </c>
      <c r="D234" s="832" t="s">
        <v>2866</v>
      </c>
      <c r="E234" s="832" t="s">
        <v>2881</v>
      </c>
      <c r="F234" s="832" t="s">
        <v>2931</v>
      </c>
      <c r="G234" s="832" t="s">
        <v>2932</v>
      </c>
      <c r="H234" s="849">
        <v>2</v>
      </c>
      <c r="I234" s="849">
        <v>324</v>
      </c>
      <c r="J234" s="832">
        <v>1</v>
      </c>
      <c r="K234" s="832">
        <v>162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2868</v>
      </c>
      <c r="B235" s="832" t="s">
        <v>2869</v>
      </c>
      <c r="C235" s="832" t="s">
        <v>583</v>
      </c>
      <c r="D235" s="832" t="s">
        <v>2866</v>
      </c>
      <c r="E235" s="832" t="s">
        <v>2881</v>
      </c>
      <c r="F235" s="832" t="s">
        <v>2933</v>
      </c>
      <c r="G235" s="832" t="s">
        <v>2934</v>
      </c>
      <c r="H235" s="849">
        <v>1</v>
      </c>
      <c r="I235" s="849">
        <v>251</v>
      </c>
      <c r="J235" s="832">
        <v>1</v>
      </c>
      <c r="K235" s="832">
        <v>251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2868</v>
      </c>
      <c r="B236" s="832" t="s">
        <v>2869</v>
      </c>
      <c r="C236" s="832" t="s">
        <v>583</v>
      </c>
      <c r="D236" s="832" t="s">
        <v>2866</v>
      </c>
      <c r="E236" s="832" t="s">
        <v>2881</v>
      </c>
      <c r="F236" s="832" t="s">
        <v>2949</v>
      </c>
      <c r="G236" s="832" t="s">
        <v>2950</v>
      </c>
      <c r="H236" s="849">
        <v>1</v>
      </c>
      <c r="I236" s="849">
        <v>132</v>
      </c>
      <c r="J236" s="832">
        <v>1</v>
      </c>
      <c r="K236" s="832">
        <v>132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2868</v>
      </c>
      <c r="B237" s="832" t="s">
        <v>2869</v>
      </c>
      <c r="C237" s="832" t="s">
        <v>583</v>
      </c>
      <c r="D237" s="832" t="s">
        <v>2866</v>
      </c>
      <c r="E237" s="832" t="s">
        <v>2881</v>
      </c>
      <c r="F237" s="832" t="s">
        <v>2951</v>
      </c>
      <c r="G237" s="832" t="s">
        <v>2952</v>
      </c>
      <c r="H237" s="849">
        <v>12</v>
      </c>
      <c r="I237" s="849">
        <v>1380</v>
      </c>
      <c r="J237" s="832">
        <v>1</v>
      </c>
      <c r="K237" s="832">
        <v>115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2868</v>
      </c>
      <c r="B238" s="832" t="s">
        <v>2869</v>
      </c>
      <c r="C238" s="832" t="s">
        <v>583</v>
      </c>
      <c r="D238" s="832" t="s">
        <v>2866</v>
      </c>
      <c r="E238" s="832" t="s">
        <v>2881</v>
      </c>
      <c r="F238" s="832" t="s">
        <v>2957</v>
      </c>
      <c r="G238" s="832" t="s">
        <v>2958</v>
      </c>
      <c r="H238" s="849">
        <v>6</v>
      </c>
      <c r="I238" s="849">
        <v>1362</v>
      </c>
      <c r="J238" s="832">
        <v>1</v>
      </c>
      <c r="K238" s="832">
        <v>227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2868</v>
      </c>
      <c r="B239" s="832" t="s">
        <v>2869</v>
      </c>
      <c r="C239" s="832" t="s">
        <v>583</v>
      </c>
      <c r="D239" s="832" t="s">
        <v>1189</v>
      </c>
      <c r="E239" s="832" t="s">
        <v>2870</v>
      </c>
      <c r="F239" s="832" t="s">
        <v>2871</v>
      </c>
      <c r="G239" s="832" t="s">
        <v>2872</v>
      </c>
      <c r="H239" s="849">
        <v>1.5</v>
      </c>
      <c r="I239" s="849">
        <v>226.58999999999997</v>
      </c>
      <c r="J239" s="832">
        <v>1</v>
      </c>
      <c r="K239" s="832">
        <v>151.05999999999997</v>
      </c>
      <c r="L239" s="849">
        <v>0.8</v>
      </c>
      <c r="M239" s="849">
        <v>55.760000000000005</v>
      </c>
      <c r="N239" s="832">
        <v>0.24608323403504131</v>
      </c>
      <c r="O239" s="832">
        <v>69.7</v>
      </c>
      <c r="P239" s="849">
        <v>0.4</v>
      </c>
      <c r="Q239" s="849">
        <v>27.88</v>
      </c>
      <c r="R239" s="837">
        <v>0.12304161701752064</v>
      </c>
      <c r="S239" s="850">
        <v>69.699999999999989</v>
      </c>
    </row>
    <row r="240" spans="1:19" ht="14.4" customHeight="1" x14ac:dyDescent="0.3">
      <c r="A240" s="831" t="s">
        <v>2868</v>
      </c>
      <c r="B240" s="832" t="s">
        <v>2869</v>
      </c>
      <c r="C240" s="832" t="s">
        <v>583</v>
      </c>
      <c r="D240" s="832" t="s">
        <v>1189</v>
      </c>
      <c r="E240" s="832" t="s">
        <v>2881</v>
      </c>
      <c r="F240" s="832" t="s">
        <v>2882</v>
      </c>
      <c r="G240" s="832" t="s">
        <v>2883</v>
      </c>
      <c r="H240" s="849">
        <v>41</v>
      </c>
      <c r="I240" s="849">
        <v>3403</v>
      </c>
      <c r="J240" s="832">
        <v>1</v>
      </c>
      <c r="K240" s="832">
        <v>83</v>
      </c>
      <c r="L240" s="849">
        <v>26</v>
      </c>
      <c r="M240" s="849">
        <v>2158</v>
      </c>
      <c r="N240" s="832">
        <v>0.63414634146341464</v>
      </c>
      <c r="O240" s="832">
        <v>83</v>
      </c>
      <c r="P240" s="849">
        <v>37</v>
      </c>
      <c r="Q240" s="849">
        <v>3108</v>
      </c>
      <c r="R240" s="837">
        <v>0.91331178372024679</v>
      </c>
      <c r="S240" s="850">
        <v>84</v>
      </c>
    </row>
    <row r="241" spans="1:19" ht="14.4" customHeight="1" x14ac:dyDescent="0.3">
      <c r="A241" s="831" t="s">
        <v>2868</v>
      </c>
      <c r="B241" s="832" t="s">
        <v>2869</v>
      </c>
      <c r="C241" s="832" t="s">
        <v>583</v>
      </c>
      <c r="D241" s="832" t="s">
        <v>1189</v>
      </c>
      <c r="E241" s="832" t="s">
        <v>2881</v>
      </c>
      <c r="F241" s="832" t="s">
        <v>2884</v>
      </c>
      <c r="G241" s="832" t="s">
        <v>2885</v>
      </c>
      <c r="H241" s="849">
        <v>1</v>
      </c>
      <c r="I241" s="849">
        <v>106</v>
      </c>
      <c r="J241" s="832">
        <v>1</v>
      </c>
      <c r="K241" s="832">
        <v>106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2868</v>
      </c>
      <c r="B242" s="832" t="s">
        <v>2869</v>
      </c>
      <c r="C242" s="832" t="s">
        <v>583</v>
      </c>
      <c r="D242" s="832" t="s">
        <v>1189</v>
      </c>
      <c r="E242" s="832" t="s">
        <v>2881</v>
      </c>
      <c r="F242" s="832" t="s">
        <v>2886</v>
      </c>
      <c r="G242" s="832" t="s">
        <v>2887</v>
      </c>
      <c r="H242" s="849">
        <v>10</v>
      </c>
      <c r="I242" s="849">
        <v>370</v>
      </c>
      <c r="J242" s="832">
        <v>1</v>
      </c>
      <c r="K242" s="832">
        <v>37</v>
      </c>
      <c r="L242" s="849">
        <v>11</v>
      </c>
      <c r="M242" s="849">
        <v>407</v>
      </c>
      <c r="N242" s="832">
        <v>1.1000000000000001</v>
      </c>
      <c r="O242" s="832">
        <v>37</v>
      </c>
      <c r="P242" s="849">
        <v>15</v>
      </c>
      <c r="Q242" s="849">
        <v>570</v>
      </c>
      <c r="R242" s="837">
        <v>1.5405405405405406</v>
      </c>
      <c r="S242" s="850">
        <v>38</v>
      </c>
    </row>
    <row r="243" spans="1:19" ht="14.4" customHeight="1" x14ac:dyDescent="0.3">
      <c r="A243" s="831" t="s">
        <v>2868</v>
      </c>
      <c r="B243" s="832" t="s">
        <v>2869</v>
      </c>
      <c r="C243" s="832" t="s">
        <v>583</v>
      </c>
      <c r="D243" s="832" t="s">
        <v>1189</v>
      </c>
      <c r="E243" s="832" t="s">
        <v>2881</v>
      </c>
      <c r="F243" s="832" t="s">
        <v>2888</v>
      </c>
      <c r="G243" s="832" t="s">
        <v>2889</v>
      </c>
      <c r="H243" s="849">
        <v>1</v>
      </c>
      <c r="I243" s="849">
        <v>5</v>
      </c>
      <c r="J243" s="832">
        <v>1</v>
      </c>
      <c r="K243" s="832">
        <v>5</v>
      </c>
      <c r="L243" s="849"/>
      <c r="M243" s="849"/>
      <c r="N243" s="832"/>
      <c r="O243" s="832"/>
      <c r="P243" s="849">
        <v>4</v>
      </c>
      <c r="Q243" s="849">
        <v>20</v>
      </c>
      <c r="R243" s="837">
        <v>4</v>
      </c>
      <c r="S243" s="850">
        <v>5</v>
      </c>
    </row>
    <row r="244" spans="1:19" ht="14.4" customHeight="1" x14ac:dyDescent="0.3">
      <c r="A244" s="831" t="s">
        <v>2868</v>
      </c>
      <c r="B244" s="832" t="s">
        <v>2869</v>
      </c>
      <c r="C244" s="832" t="s">
        <v>583</v>
      </c>
      <c r="D244" s="832" t="s">
        <v>1189</v>
      </c>
      <c r="E244" s="832" t="s">
        <v>2881</v>
      </c>
      <c r="F244" s="832" t="s">
        <v>2890</v>
      </c>
      <c r="G244" s="832" t="s">
        <v>2891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5</v>
      </c>
      <c r="R244" s="837"/>
      <c r="S244" s="850">
        <v>5</v>
      </c>
    </row>
    <row r="245" spans="1:19" ht="14.4" customHeight="1" x14ac:dyDescent="0.3">
      <c r="A245" s="831" t="s">
        <v>2868</v>
      </c>
      <c r="B245" s="832" t="s">
        <v>2869</v>
      </c>
      <c r="C245" s="832" t="s">
        <v>583</v>
      </c>
      <c r="D245" s="832" t="s">
        <v>1189</v>
      </c>
      <c r="E245" s="832" t="s">
        <v>2881</v>
      </c>
      <c r="F245" s="832" t="s">
        <v>2893</v>
      </c>
      <c r="G245" s="832" t="s">
        <v>2894</v>
      </c>
      <c r="H245" s="849"/>
      <c r="I245" s="849"/>
      <c r="J245" s="832"/>
      <c r="K245" s="832"/>
      <c r="L245" s="849">
        <v>7</v>
      </c>
      <c r="M245" s="849">
        <v>1687</v>
      </c>
      <c r="N245" s="832"/>
      <c r="O245" s="832">
        <v>241</v>
      </c>
      <c r="P245" s="849">
        <v>1</v>
      </c>
      <c r="Q245" s="849">
        <v>242</v>
      </c>
      <c r="R245" s="837"/>
      <c r="S245" s="850">
        <v>242</v>
      </c>
    </row>
    <row r="246" spans="1:19" ht="14.4" customHeight="1" x14ac:dyDescent="0.3">
      <c r="A246" s="831" t="s">
        <v>2868</v>
      </c>
      <c r="B246" s="832" t="s">
        <v>2869</v>
      </c>
      <c r="C246" s="832" t="s">
        <v>583</v>
      </c>
      <c r="D246" s="832" t="s">
        <v>1189</v>
      </c>
      <c r="E246" s="832" t="s">
        <v>2881</v>
      </c>
      <c r="F246" s="832" t="s">
        <v>2895</v>
      </c>
      <c r="G246" s="832" t="s">
        <v>2896</v>
      </c>
      <c r="H246" s="849">
        <v>2</v>
      </c>
      <c r="I246" s="849">
        <v>618</v>
      </c>
      <c r="J246" s="832">
        <v>1</v>
      </c>
      <c r="K246" s="832">
        <v>309</v>
      </c>
      <c r="L246" s="849"/>
      <c r="M246" s="849"/>
      <c r="N246" s="832"/>
      <c r="O246" s="832"/>
      <c r="P246" s="849">
        <v>1</v>
      </c>
      <c r="Q246" s="849">
        <v>384</v>
      </c>
      <c r="R246" s="837">
        <v>0.62135922330097082</v>
      </c>
      <c r="S246" s="850">
        <v>384</v>
      </c>
    </row>
    <row r="247" spans="1:19" ht="14.4" customHeight="1" x14ac:dyDescent="0.3">
      <c r="A247" s="831" t="s">
        <v>2868</v>
      </c>
      <c r="B247" s="832" t="s">
        <v>2869</v>
      </c>
      <c r="C247" s="832" t="s">
        <v>583</v>
      </c>
      <c r="D247" s="832" t="s">
        <v>1189</v>
      </c>
      <c r="E247" s="832" t="s">
        <v>2881</v>
      </c>
      <c r="F247" s="832" t="s">
        <v>2899</v>
      </c>
      <c r="G247" s="832" t="s">
        <v>2900</v>
      </c>
      <c r="H247" s="849">
        <v>12</v>
      </c>
      <c r="I247" s="849">
        <v>1188</v>
      </c>
      <c r="J247" s="832">
        <v>1</v>
      </c>
      <c r="K247" s="832">
        <v>99</v>
      </c>
      <c r="L247" s="849">
        <v>12</v>
      </c>
      <c r="M247" s="849">
        <v>1092</v>
      </c>
      <c r="N247" s="832">
        <v>0.91919191919191923</v>
      </c>
      <c r="O247" s="832">
        <v>91</v>
      </c>
      <c r="P247" s="849">
        <v>15</v>
      </c>
      <c r="Q247" s="849">
        <v>1365</v>
      </c>
      <c r="R247" s="837">
        <v>1.148989898989899</v>
      </c>
      <c r="S247" s="850">
        <v>91</v>
      </c>
    </row>
    <row r="248" spans="1:19" ht="14.4" customHeight="1" x14ac:dyDescent="0.3">
      <c r="A248" s="831" t="s">
        <v>2868</v>
      </c>
      <c r="B248" s="832" t="s">
        <v>2869</v>
      </c>
      <c r="C248" s="832" t="s">
        <v>583</v>
      </c>
      <c r="D248" s="832" t="s">
        <v>1189</v>
      </c>
      <c r="E248" s="832" t="s">
        <v>2881</v>
      </c>
      <c r="F248" s="832" t="s">
        <v>2901</v>
      </c>
      <c r="G248" s="832" t="s">
        <v>2902</v>
      </c>
      <c r="H248" s="849">
        <v>2</v>
      </c>
      <c r="I248" s="849">
        <v>194</v>
      </c>
      <c r="J248" s="832">
        <v>1</v>
      </c>
      <c r="K248" s="832">
        <v>97</v>
      </c>
      <c r="L248" s="849">
        <v>3</v>
      </c>
      <c r="M248" s="849">
        <v>243</v>
      </c>
      <c r="N248" s="832">
        <v>1.2525773195876289</v>
      </c>
      <c r="O248" s="832">
        <v>81</v>
      </c>
      <c r="P248" s="849">
        <v>4</v>
      </c>
      <c r="Q248" s="849">
        <v>324</v>
      </c>
      <c r="R248" s="837">
        <v>1.6701030927835052</v>
      </c>
      <c r="S248" s="850">
        <v>81</v>
      </c>
    </row>
    <row r="249" spans="1:19" ht="14.4" customHeight="1" x14ac:dyDescent="0.3">
      <c r="A249" s="831" t="s">
        <v>2868</v>
      </c>
      <c r="B249" s="832" t="s">
        <v>2869</v>
      </c>
      <c r="C249" s="832" t="s">
        <v>583</v>
      </c>
      <c r="D249" s="832" t="s">
        <v>1189</v>
      </c>
      <c r="E249" s="832" t="s">
        <v>2881</v>
      </c>
      <c r="F249" s="832" t="s">
        <v>2903</v>
      </c>
      <c r="G249" s="832" t="s">
        <v>2904</v>
      </c>
      <c r="H249" s="849">
        <v>140</v>
      </c>
      <c r="I249" s="849">
        <v>17640</v>
      </c>
      <c r="J249" s="832">
        <v>1</v>
      </c>
      <c r="K249" s="832">
        <v>126</v>
      </c>
      <c r="L249" s="849">
        <v>128</v>
      </c>
      <c r="M249" s="849">
        <v>16256</v>
      </c>
      <c r="N249" s="832">
        <v>0.92154195011337869</v>
      </c>
      <c r="O249" s="832">
        <v>127</v>
      </c>
      <c r="P249" s="849">
        <v>162</v>
      </c>
      <c r="Q249" s="849">
        <v>20412</v>
      </c>
      <c r="R249" s="837">
        <v>1.1571428571428573</v>
      </c>
      <c r="S249" s="850">
        <v>126</v>
      </c>
    </row>
    <row r="250" spans="1:19" ht="14.4" customHeight="1" x14ac:dyDescent="0.3">
      <c r="A250" s="831" t="s">
        <v>2868</v>
      </c>
      <c r="B250" s="832" t="s">
        <v>2869</v>
      </c>
      <c r="C250" s="832" t="s">
        <v>583</v>
      </c>
      <c r="D250" s="832" t="s">
        <v>1189</v>
      </c>
      <c r="E250" s="832" t="s">
        <v>2881</v>
      </c>
      <c r="F250" s="832" t="s">
        <v>2907</v>
      </c>
      <c r="G250" s="832" t="s">
        <v>2908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1687</v>
      </c>
      <c r="R250" s="837"/>
      <c r="S250" s="850">
        <v>1687</v>
      </c>
    </row>
    <row r="251" spans="1:19" ht="14.4" customHeight="1" x14ac:dyDescent="0.3">
      <c r="A251" s="831" t="s">
        <v>2868</v>
      </c>
      <c r="B251" s="832" t="s">
        <v>2869</v>
      </c>
      <c r="C251" s="832" t="s">
        <v>583</v>
      </c>
      <c r="D251" s="832" t="s">
        <v>1189</v>
      </c>
      <c r="E251" s="832" t="s">
        <v>2881</v>
      </c>
      <c r="F251" s="832" t="s">
        <v>2909</v>
      </c>
      <c r="G251" s="832" t="s">
        <v>2910</v>
      </c>
      <c r="H251" s="849">
        <v>3</v>
      </c>
      <c r="I251" s="849">
        <v>3930</v>
      </c>
      <c r="J251" s="832">
        <v>1</v>
      </c>
      <c r="K251" s="832">
        <v>1310</v>
      </c>
      <c r="L251" s="849">
        <v>2</v>
      </c>
      <c r="M251" s="849">
        <v>2626</v>
      </c>
      <c r="N251" s="832">
        <v>0.66819338422391861</v>
      </c>
      <c r="O251" s="832">
        <v>1313</v>
      </c>
      <c r="P251" s="849">
        <v>1</v>
      </c>
      <c r="Q251" s="849">
        <v>1321</v>
      </c>
      <c r="R251" s="837">
        <v>0.33613231552162848</v>
      </c>
      <c r="S251" s="850">
        <v>1321</v>
      </c>
    </row>
    <row r="252" spans="1:19" ht="14.4" customHeight="1" x14ac:dyDescent="0.3">
      <c r="A252" s="831" t="s">
        <v>2868</v>
      </c>
      <c r="B252" s="832" t="s">
        <v>2869</v>
      </c>
      <c r="C252" s="832" t="s">
        <v>583</v>
      </c>
      <c r="D252" s="832" t="s">
        <v>1189</v>
      </c>
      <c r="E252" s="832" t="s">
        <v>2881</v>
      </c>
      <c r="F252" s="832" t="s">
        <v>2911</v>
      </c>
      <c r="G252" s="832" t="s">
        <v>2912</v>
      </c>
      <c r="H252" s="849">
        <v>1</v>
      </c>
      <c r="I252" s="849">
        <v>972</v>
      </c>
      <c r="J252" s="832">
        <v>1</v>
      </c>
      <c r="K252" s="832">
        <v>972</v>
      </c>
      <c r="L252" s="849">
        <v>1</v>
      </c>
      <c r="M252" s="849">
        <v>975</v>
      </c>
      <c r="N252" s="832">
        <v>1.0030864197530864</v>
      </c>
      <c r="O252" s="832">
        <v>975</v>
      </c>
      <c r="P252" s="849"/>
      <c r="Q252" s="849"/>
      <c r="R252" s="837"/>
      <c r="S252" s="850"/>
    </row>
    <row r="253" spans="1:19" ht="14.4" customHeight="1" x14ac:dyDescent="0.3">
      <c r="A253" s="831" t="s">
        <v>2868</v>
      </c>
      <c r="B253" s="832" t="s">
        <v>2869</v>
      </c>
      <c r="C253" s="832" t="s">
        <v>583</v>
      </c>
      <c r="D253" s="832" t="s">
        <v>1189</v>
      </c>
      <c r="E253" s="832" t="s">
        <v>2881</v>
      </c>
      <c r="F253" s="832" t="s">
        <v>2915</v>
      </c>
      <c r="G253" s="832" t="s">
        <v>2916</v>
      </c>
      <c r="H253" s="849"/>
      <c r="I253" s="849"/>
      <c r="J253" s="832"/>
      <c r="K253" s="832"/>
      <c r="L253" s="849">
        <v>1</v>
      </c>
      <c r="M253" s="849">
        <v>164</v>
      </c>
      <c r="N253" s="832"/>
      <c r="O253" s="832">
        <v>164</v>
      </c>
      <c r="P253" s="849">
        <v>3</v>
      </c>
      <c r="Q253" s="849">
        <v>495</v>
      </c>
      <c r="R253" s="837"/>
      <c r="S253" s="850">
        <v>165</v>
      </c>
    </row>
    <row r="254" spans="1:19" ht="14.4" customHeight="1" x14ac:dyDescent="0.3">
      <c r="A254" s="831" t="s">
        <v>2868</v>
      </c>
      <c r="B254" s="832" t="s">
        <v>2869</v>
      </c>
      <c r="C254" s="832" t="s">
        <v>583</v>
      </c>
      <c r="D254" s="832" t="s">
        <v>1189</v>
      </c>
      <c r="E254" s="832" t="s">
        <v>2881</v>
      </c>
      <c r="F254" s="832" t="s">
        <v>2917</v>
      </c>
      <c r="G254" s="832" t="s">
        <v>2918</v>
      </c>
      <c r="H254" s="849">
        <v>151</v>
      </c>
      <c r="I254" s="849">
        <v>5033.33</v>
      </c>
      <c r="J254" s="832">
        <v>1</v>
      </c>
      <c r="K254" s="832">
        <v>33.333311258278144</v>
      </c>
      <c r="L254" s="849">
        <v>126</v>
      </c>
      <c r="M254" s="849">
        <v>4199.99</v>
      </c>
      <c r="N254" s="832">
        <v>0.83443565194414038</v>
      </c>
      <c r="O254" s="832">
        <v>33.333253968253963</v>
      </c>
      <c r="P254" s="849">
        <v>154</v>
      </c>
      <c r="Q254" s="849">
        <v>5133.3099999999995</v>
      </c>
      <c r="R254" s="837">
        <v>1.0198635893136352</v>
      </c>
      <c r="S254" s="850">
        <v>33.333181818181814</v>
      </c>
    </row>
    <row r="255" spans="1:19" ht="14.4" customHeight="1" x14ac:dyDescent="0.3">
      <c r="A255" s="831" t="s">
        <v>2868</v>
      </c>
      <c r="B255" s="832" t="s">
        <v>2869</v>
      </c>
      <c r="C255" s="832" t="s">
        <v>583</v>
      </c>
      <c r="D255" s="832" t="s">
        <v>1189</v>
      </c>
      <c r="E255" s="832" t="s">
        <v>2881</v>
      </c>
      <c r="F255" s="832" t="s">
        <v>2919</v>
      </c>
      <c r="G255" s="832" t="s">
        <v>2920</v>
      </c>
      <c r="H255" s="849"/>
      <c r="I255" s="849"/>
      <c r="J255" s="832"/>
      <c r="K255" s="832"/>
      <c r="L255" s="849">
        <v>1</v>
      </c>
      <c r="M255" s="849">
        <v>116</v>
      </c>
      <c r="N255" s="832"/>
      <c r="O255" s="832">
        <v>116</v>
      </c>
      <c r="P255" s="849"/>
      <c r="Q255" s="849"/>
      <c r="R255" s="837"/>
      <c r="S255" s="850"/>
    </row>
    <row r="256" spans="1:19" ht="14.4" customHeight="1" x14ac:dyDescent="0.3">
      <c r="A256" s="831" t="s">
        <v>2868</v>
      </c>
      <c r="B256" s="832" t="s">
        <v>2869</v>
      </c>
      <c r="C256" s="832" t="s">
        <v>583</v>
      </c>
      <c r="D256" s="832" t="s">
        <v>1189</v>
      </c>
      <c r="E256" s="832" t="s">
        <v>2881</v>
      </c>
      <c r="F256" s="832" t="s">
        <v>2923</v>
      </c>
      <c r="G256" s="832" t="s">
        <v>2924</v>
      </c>
      <c r="H256" s="849">
        <v>6</v>
      </c>
      <c r="I256" s="849">
        <v>516</v>
      </c>
      <c r="J256" s="832">
        <v>1</v>
      </c>
      <c r="K256" s="832">
        <v>86</v>
      </c>
      <c r="L256" s="849">
        <v>5</v>
      </c>
      <c r="M256" s="849">
        <v>430</v>
      </c>
      <c r="N256" s="832">
        <v>0.83333333333333337</v>
      </c>
      <c r="O256" s="832">
        <v>86</v>
      </c>
      <c r="P256" s="849">
        <v>2</v>
      </c>
      <c r="Q256" s="849">
        <v>174</v>
      </c>
      <c r="R256" s="837">
        <v>0.33720930232558138</v>
      </c>
      <c r="S256" s="850">
        <v>87</v>
      </c>
    </row>
    <row r="257" spans="1:19" ht="14.4" customHeight="1" x14ac:dyDescent="0.3">
      <c r="A257" s="831" t="s">
        <v>2868</v>
      </c>
      <c r="B257" s="832" t="s">
        <v>2869</v>
      </c>
      <c r="C257" s="832" t="s">
        <v>583</v>
      </c>
      <c r="D257" s="832" t="s">
        <v>1189</v>
      </c>
      <c r="E257" s="832" t="s">
        <v>2881</v>
      </c>
      <c r="F257" s="832" t="s">
        <v>2925</v>
      </c>
      <c r="G257" s="832" t="s">
        <v>2926</v>
      </c>
      <c r="H257" s="849">
        <v>5</v>
      </c>
      <c r="I257" s="849">
        <v>160</v>
      </c>
      <c r="J257" s="832">
        <v>1</v>
      </c>
      <c r="K257" s="832">
        <v>32</v>
      </c>
      <c r="L257" s="849">
        <v>3</v>
      </c>
      <c r="M257" s="849">
        <v>96</v>
      </c>
      <c r="N257" s="832">
        <v>0.6</v>
      </c>
      <c r="O257" s="832">
        <v>32</v>
      </c>
      <c r="P257" s="849">
        <v>1</v>
      </c>
      <c r="Q257" s="849">
        <v>33</v>
      </c>
      <c r="R257" s="837">
        <v>0.20624999999999999</v>
      </c>
      <c r="S257" s="850">
        <v>33</v>
      </c>
    </row>
    <row r="258" spans="1:19" ht="14.4" customHeight="1" x14ac:dyDescent="0.3">
      <c r="A258" s="831" t="s">
        <v>2868</v>
      </c>
      <c r="B258" s="832" t="s">
        <v>2869</v>
      </c>
      <c r="C258" s="832" t="s">
        <v>583</v>
      </c>
      <c r="D258" s="832" t="s">
        <v>1189</v>
      </c>
      <c r="E258" s="832" t="s">
        <v>2881</v>
      </c>
      <c r="F258" s="832" t="s">
        <v>2929</v>
      </c>
      <c r="G258" s="832" t="s">
        <v>2930</v>
      </c>
      <c r="H258" s="849">
        <v>4</v>
      </c>
      <c r="I258" s="849">
        <v>1580</v>
      </c>
      <c r="J258" s="832">
        <v>1</v>
      </c>
      <c r="K258" s="832">
        <v>395</v>
      </c>
      <c r="L258" s="849">
        <v>1</v>
      </c>
      <c r="M258" s="849">
        <v>496</v>
      </c>
      <c r="N258" s="832">
        <v>0.3139240506329114</v>
      </c>
      <c r="O258" s="832">
        <v>496</v>
      </c>
      <c r="P258" s="849">
        <v>6</v>
      </c>
      <c r="Q258" s="849">
        <v>2994</v>
      </c>
      <c r="R258" s="837">
        <v>1.8949367088607596</v>
      </c>
      <c r="S258" s="850">
        <v>499</v>
      </c>
    </row>
    <row r="259" spans="1:19" ht="14.4" customHeight="1" x14ac:dyDescent="0.3">
      <c r="A259" s="831" t="s">
        <v>2868</v>
      </c>
      <c r="B259" s="832" t="s">
        <v>2869</v>
      </c>
      <c r="C259" s="832" t="s">
        <v>583</v>
      </c>
      <c r="D259" s="832" t="s">
        <v>1189</v>
      </c>
      <c r="E259" s="832" t="s">
        <v>2881</v>
      </c>
      <c r="F259" s="832" t="s">
        <v>2931</v>
      </c>
      <c r="G259" s="832" t="s">
        <v>2932</v>
      </c>
      <c r="H259" s="849">
        <v>1</v>
      </c>
      <c r="I259" s="849">
        <v>162</v>
      </c>
      <c r="J259" s="832">
        <v>1</v>
      </c>
      <c r="K259" s="832">
        <v>162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2868</v>
      </c>
      <c r="B260" s="832" t="s">
        <v>2869</v>
      </c>
      <c r="C260" s="832" t="s">
        <v>583</v>
      </c>
      <c r="D260" s="832" t="s">
        <v>1189</v>
      </c>
      <c r="E260" s="832" t="s">
        <v>2881</v>
      </c>
      <c r="F260" s="832" t="s">
        <v>2933</v>
      </c>
      <c r="G260" s="832" t="s">
        <v>2934</v>
      </c>
      <c r="H260" s="849">
        <v>22</v>
      </c>
      <c r="I260" s="849">
        <v>5522</v>
      </c>
      <c r="J260" s="832">
        <v>1</v>
      </c>
      <c r="K260" s="832">
        <v>251</v>
      </c>
      <c r="L260" s="849">
        <v>20</v>
      </c>
      <c r="M260" s="849">
        <v>5040</v>
      </c>
      <c r="N260" s="832">
        <v>0.91271278522274535</v>
      </c>
      <c r="O260" s="832">
        <v>252</v>
      </c>
      <c r="P260" s="849">
        <v>16</v>
      </c>
      <c r="Q260" s="849">
        <v>4064</v>
      </c>
      <c r="R260" s="837">
        <v>0.73596522998913438</v>
      </c>
      <c r="S260" s="850">
        <v>254</v>
      </c>
    </row>
    <row r="261" spans="1:19" ht="14.4" customHeight="1" x14ac:dyDescent="0.3">
      <c r="A261" s="831" t="s">
        <v>2868</v>
      </c>
      <c r="B261" s="832" t="s">
        <v>2869</v>
      </c>
      <c r="C261" s="832" t="s">
        <v>583</v>
      </c>
      <c r="D261" s="832" t="s">
        <v>1189</v>
      </c>
      <c r="E261" s="832" t="s">
        <v>2881</v>
      </c>
      <c r="F261" s="832" t="s">
        <v>2941</v>
      </c>
      <c r="G261" s="832" t="s">
        <v>2942</v>
      </c>
      <c r="H261" s="849">
        <v>2</v>
      </c>
      <c r="I261" s="849">
        <v>366</v>
      </c>
      <c r="J261" s="832">
        <v>1</v>
      </c>
      <c r="K261" s="832">
        <v>183</v>
      </c>
      <c r="L261" s="849">
        <v>1</v>
      </c>
      <c r="M261" s="849">
        <v>375</v>
      </c>
      <c r="N261" s="832">
        <v>1.0245901639344261</v>
      </c>
      <c r="O261" s="832">
        <v>375</v>
      </c>
      <c r="P261" s="849"/>
      <c r="Q261" s="849"/>
      <c r="R261" s="837"/>
      <c r="S261" s="850"/>
    </row>
    <row r="262" spans="1:19" ht="14.4" customHeight="1" x14ac:dyDescent="0.3">
      <c r="A262" s="831" t="s">
        <v>2868</v>
      </c>
      <c r="B262" s="832" t="s">
        <v>2869</v>
      </c>
      <c r="C262" s="832" t="s">
        <v>583</v>
      </c>
      <c r="D262" s="832" t="s">
        <v>1189</v>
      </c>
      <c r="E262" s="832" t="s">
        <v>2881</v>
      </c>
      <c r="F262" s="832" t="s">
        <v>2943</v>
      </c>
      <c r="G262" s="832" t="s">
        <v>2944</v>
      </c>
      <c r="H262" s="849"/>
      <c r="I262" s="849"/>
      <c r="J262" s="832"/>
      <c r="K262" s="832"/>
      <c r="L262" s="849">
        <v>1</v>
      </c>
      <c r="M262" s="849">
        <v>984</v>
      </c>
      <c r="N262" s="832"/>
      <c r="O262" s="832">
        <v>984</v>
      </c>
      <c r="P262" s="849"/>
      <c r="Q262" s="849"/>
      <c r="R262" s="837"/>
      <c r="S262" s="850"/>
    </row>
    <row r="263" spans="1:19" ht="14.4" customHeight="1" x14ac:dyDescent="0.3">
      <c r="A263" s="831" t="s">
        <v>2868</v>
      </c>
      <c r="B263" s="832" t="s">
        <v>2869</v>
      </c>
      <c r="C263" s="832" t="s">
        <v>583</v>
      </c>
      <c r="D263" s="832" t="s">
        <v>1189</v>
      </c>
      <c r="E263" s="832" t="s">
        <v>2881</v>
      </c>
      <c r="F263" s="832" t="s">
        <v>2945</v>
      </c>
      <c r="G263" s="832" t="s">
        <v>2946</v>
      </c>
      <c r="H263" s="849"/>
      <c r="I263" s="849"/>
      <c r="J263" s="832"/>
      <c r="K263" s="832"/>
      <c r="L263" s="849">
        <v>1</v>
      </c>
      <c r="M263" s="849">
        <v>353</v>
      </c>
      <c r="N263" s="832"/>
      <c r="O263" s="832">
        <v>353</v>
      </c>
      <c r="P263" s="849">
        <v>3</v>
      </c>
      <c r="Q263" s="849">
        <v>1065</v>
      </c>
      <c r="R263" s="837"/>
      <c r="S263" s="850">
        <v>355</v>
      </c>
    </row>
    <row r="264" spans="1:19" ht="14.4" customHeight="1" x14ac:dyDescent="0.3">
      <c r="A264" s="831" t="s">
        <v>2868</v>
      </c>
      <c r="B264" s="832" t="s">
        <v>2869</v>
      </c>
      <c r="C264" s="832" t="s">
        <v>583</v>
      </c>
      <c r="D264" s="832" t="s">
        <v>1189</v>
      </c>
      <c r="E264" s="832" t="s">
        <v>2881</v>
      </c>
      <c r="F264" s="832" t="s">
        <v>2947</v>
      </c>
      <c r="G264" s="832" t="s">
        <v>2948</v>
      </c>
      <c r="H264" s="849">
        <v>1</v>
      </c>
      <c r="I264" s="849">
        <v>500</v>
      </c>
      <c r="J264" s="832">
        <v>1</v>
      </c>
      <c r="K264" s="832">
        <v>500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2868</v>
      </c>
      <c r="B265" s="832" t="s">
        <v>2869</v>
      </c>
      <c r="C265" s="832" t="s">
        <v>583</v>
      </c>
      <c r="D265" s="832" t="s">
        <v>1189</v>
      </c>
      <c r="E265" s="832" t="s">
        <v>2881</v>
      </c>
      <c r="F265" s="832" t="s">
        <v>2957</v>
      </c>
      <c r="G265" s="832" t="s">
        <v>2958</v>
      </c>
      <c r="H265" s="849">
        <v>4</v>
      </c>
      <c r="I265" s="849">
        <v>908</v>
      </c>
      <c r="J265" s="832">
        <v>1</v>
      </c>
      <c r="K265" s="832">
        <v>227</v>
      </c>
      <c r="L265" s="849">
        <v>2</v>
      </c>
      <c r="M265" s="849">
        <v>330</v>
      </c>
      <c r="N265" s="832">
        <v>0.36343612334801761</v>
      </c>
      <c r="O265" s="832">
        <v>165</v>
      </c>
      <c r="P265" s="849">
        <v>5</v>
      </c>
      <c r="Q265" s="849">
        <v>825</v>
      </c>
      <c r="R265" s="837">
        <v>0.90859030837004406</v>
      </c>
      <c r="S265" s="850">
        <v>165</v>
      </c>
    </row>
    <row r="266" spans="1:19" ht="14.4" customHeight="1" x14ac:dyDescent="0.3">
      <c r="A266" s="831" t="s">
        <v>2868</v>
      </c>
      <c r="B266" s="832" t="s">
        <v>2869</v>
      </c>
      <c r="C266" s="832" t="s">
        <v>583</v>
      </c>
      <c r="D266" s="832" t="s">
        <v>1189</v>
      </c>
      <c r="E266" s="832" t="s">
        <v>2881</v>
      </c>
      <c r="F266" s="832" t="s">
        <v>2963</v>
      </c>
      <c r="G266" s="832" t="s">
        <v>2964</v>
      </c>
      <c r="H266" s="849">
        <v>1</v>
      </c>
      <c r="I266" s="849">
        <v>400</v>
      </c>
      <c r="J266" s="832">
        <v>1</v>
      </c>
      <c r="K266" s="832">
        <v>400</v>
      </c>
      <c r="L266" s="849">
        <v>1</v>
      </c>
      <c r="M266" s="849">
        <v>500</v>
      </c>
      <c r="N266" s="832">
        <v>1.25</v>
      </c>
      <c r="O266" s="832">
        <v>500</v>
      </c>
      <c r="P266" s="849"/>
      <c r="Q266" s="849"/>
      <c r="R266" s="837"/>
      <c r="S266" s="850"/>
    </row>
    <row r="267" spans="1:19" ht="14.4" customHeight="1" x14ac:dyDescent="0.3">
      <c r="A267" s="831" t="s">
        <v>2868</v>
      </c>
      <c r="B267" s="832" t="s">
        <v>2869</v>
      </c>
      <c r="C267" s="832" t="s">
        <v>583</v>
      </c>
      <c r="D267" s="832" t="s">
        <v>1191</v>
      </c>
      <c r="E267" s="832" t="s">
        <v>2870</v>
      </c>
      <c r="F267" s="832" t="s">
        <v>2871</v>
      </c>
      <c r="G267" s="832" t="s">
        <v>2872</v>
      </c>
      <c r="H267" s="849">
        <v>1.7000000000000002</v>
      </c>
      <c r="I267" s="849">
        <v>256.7</v>
      </c>
      <c r="J267" s="832">
        <v>1</v>
      </c>
      <c r="K267" s="832">
        <v>150.99999999999997</v>
      </c>
      <c r="L267" s="849">
        <v>1.1000000000000001</v>
      </c>
      <c r="M267" s="849">
        <v>76.67</v>
      </c>
      <c r="N267" s="832">
        <v>0.29867549668874172</v>
      </c>
      <c r="O267" s="832">
        <v>69.7</v>
      </c>
      <c r="P267" s="849">
        <v>1.6</v>
      </c>
      <c r="Q267" s="849">
        <v>111.52</v>
      </c>
      <c r="R267" s="837">
        <v>0.43443708609271525</v>
      </c>
      <c r="S267" s="850">
        <v>69.699999999999989</v>
      </c>
    </row>
    <row r="268" spans="1:19" ht="14.4" customHeight="1" x14ac:dyDescent="0.3">
      <c r="A268" s="831" t="s">
        <v>2868</v>
      </c>
      <c r="B268" s="832" t="s">
        <v>2869</v>
      </c>
      <c r="C268" s="832" t="s">
        <v>583</v>
      </c>
      <c r="D268" s="832" t="s">
        <v>1191</v>
      </c>
      <c r="E268" s="832" t="s">
        <v>2881</v>
      </c>
      <c r="F268" s="832" t="s">
        <v>2882</v>
      </c>
      <c r="G268" s="832" t="s">
        <v>2883</v>
      </c>
      <c r="H268" s="849">
        <v>1</v>
      </c>
      <c r="I268" s="849">
        <v>83</v>
      </c>
      <c r="J268" s="832">
        <v>1</v>
      </c>
      <c r="K268" s="832">
        <v>83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2868</v>
      </c>
      <c r="B269" s="832" t="s">
        <v>2869</v>
      </c>
      <c r="C269" s="832" t="s">
        <v>583</v>
      </c>
      <c r="D269" s="832" t="s">
        <v>1191</v>
      </c>
      <c r="E269" s="832" t="s">
        <v>2881</v>
      </c>
      <c r="F269" s="832" t="s">
        <v>2897</v>
      </c>
      <c r="G269" s="832" t="s">
        <v>2898</v>
      </c>
      <c r="H269" s="849">
        <v>1</v>
      </c>
      <c r="I269" s="849">
        <v>489</v>
      </c>
      <c r="J269" s="832">
        <v>1</v>
      </c>
      <c r="K269" s="832">
        <v>489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2868</v>
      </c>
      <c r="B270" s="832" t="s">
        <v>2869</v>
      </c>
      <c r="C270" s="832" t="s">
        <v>583</v>
      </c>
      <c r="D270" s="832" t="s">
        <v>1191</v>
      </c>
      <c r="E270" s="832" t="s">
        <v>2881</v>
      </c>
      <c r="F270" s="832" t="s">
        <v>2901</v>
      </c>
      <c r="G270" s="832" t="s">
        <v>2902</v>
      </c>
      <c r="H270" s="849"/>
      <c r="I270" s="849"/>
      <c r="J270" s="832"/>
      <c r="K270" s="832"/>
      <c r="L270" s="849"/>
      <c r="M270" s="849"/>
      <c r="N270" s="832"/>
      <c r="O270" s="832"/>
      <c r="P270" s="849">
        <v>3</v>
      </c>
      <c r="Q270" s="849">
        <v>243</v>
      </c>
      <c r="R270" s="837"/>
      <c r="S270" s="850">
        <v>81</v>
      </c>
    </row>
    <row r="271" spans="1:19" ht="14.4" customHeight="1" x14ac:dyDescent="0.3">
      <c r="A271" s="831" t="s">
        <v>2868</v>
      </c>
      <c r="B271" s="832" t="s">
        <v>2869</v>
      </c>
      <c r="C271" s="832" t="s">
        <v>583</v>
      </c>
      <c r="D271" s="832" t="s">
        <v>1191</v>
      </c>
      <c r="E271" s="832" t="s">
        <v>2881</v>
      </c>
      <c r="F271" s="832" t="s">
        <v>2903</v>
      </c>
      <c r="G271" s="832" t="s">
        <v>2904</v>
      </c>
      <c r="H271" s="849">
        <v>161</v>
      </c>
      <c r="I271" s="849">
        <v>20286</v>
      </c>
      <c r="J271" s="832">
        <v>1</v>
      </c>
      <c r="K271" s="832">
        <v>126</v>
      </c>
      <c r="L271" s="849">
        <v>165</v>
      </c>
      <c r="M271" s="849">
        <v>20955</v>
      </c>
      <c r="N271" s="832">
        <v>1.0329784087548062</v>
      </c>
      <c r="O271" s="832">
        <v>127</v>
      </c>
      <c r="P271" s="849">
        <v>169</v>
      </c>
      <c r="Q271" s="849">
        <v>21294</v>
      </c>
      <c r="R271" s="837">
        <v>1.0496894409937889</v>
      </c>
      <c r="S271" s="850">
        <v>126</v>
      </c>
    </row>
    <row r="272" spans="1:19" ht="14.4" customHeight="1" x14ac:dyDescent="0.3">
      <c r="A272" s="831" t="s">
        <v>2868</v>
      </c>
      <c r="B272" s="832" t="s">
        <v>2869</v>
      </c>
      <c r="C272" s="832" t="s">
        <v>583</v>
      </c>
      <c r="D272" s="832" t="s">
        <v>1191</v>
      </c>
      <c r="E272" s="832" t="s">
        <v>2881</v>
      </c>
      <c r="F272" s="832" t="s">
        <v>2907</v>
      </c>
      <c r="G272" s="832" t="s">
        <v>2908</v>
      </c>
      <c r="H272" s="849">
        <v>17</v>
      </c>
      <c r="I272" s="849">
        <v>28526</v>
      </c>
      <c r="J272" s="832">
        <v>1</v>
      </c>
      <c r="K272" s="832">
        <v>1678</v>
      </c>
      <c r="L272" s="849">
        <v>11</v>
      </c>
      <c r="M272" s="849">
        <v>18480</v>
      </c>
      <c r="N272" s="832">
        <v>0.64783004977914882</v>
      </c>
      <c r="O272" s="832">
        <v>1680</v>
      </c>
      <c r="P272" s="849">
        <v>14</v>
      </c>
      <c r="Q272" s="849">
        <v>23618</v>
      </c>
      <c r="R272" s="837">
        <v>0.82794643483138186</v>
      </c>
      <c r="S272" s="850">
        <v>1687</v>
      </c>
    </row>
    <row r="273" spans="1:19" ht="14.4" customHeight="1" x14ac:dyDescent="0.3">
      <c r="A273" s="831" t="s">
        <v>2868</v>
      </c>
      <c r="B273" s="832" t="s">
        <v>2869</v>
      </c>
      <c r="C273" s="832" t="s">
        <v>583</v>
      </c>
      <c r="D273" s="832" t="s">
        <v>1191</v>
      </c>
      <c r="E273" s="832" t="s">
        <v>2881</v>
      </c>
      <c r="F273" s="832" t="s">
        <v>2909</v>
      </c>
      <c r="G273" s="832" t="s">
        <v>2910</v>
      </c>
      <c r="H273" s="849">
        <v>1</v>
      </c>
      <c r="I273" s="849">
        <v>1310</v>
      </c>
      <c r="J273" s="832">
        <v>1</v>
      </c>
      <c r="K273" s="832">
        <v>1310</v>
      </c>
      <c r="L273" s="849"/>
      <c r="M273" s="849"/>
      <c r="N273" s="832"/>
      <c r="O273" s="832"/>
      <c r="P273" s="849">
        <v>1</v>
      </c>
      <c r="Q273" s="849">
        <v>1321</v>
      </c>
      <c r="R273" s="837">
        <v>1.0083969465648854</v>
      </c>
      <c r="S273" s="850">
        <v>1321</v>
      </c>
    </row>
    <row r="274" spans="1:19" ht="14.4" customHeight="1" x14ac:dyDescent="0.3">
      <c r="A274" s="831" t="s">
        <v>2868</v>
      </c>
      <c r="B274" s="832" t="s">
        <v>2869</v>
      </c>
      <c r="C274" s="832" t="s">
        <v>583</v>
      </c>
      <c r="D274" s="832" t="s">
        <v>1191</v>
      </c>
      <c r="E274" s="832" t="s">
        <v>2881</v>
      </c>
      <c r="F274" s="832" t="s">
        <v>2911</v>
      </c>
      <c r="G274" s="832" t="s">
        <v>2912</v>
      </c>
      <c r="H274" s="849">
        <v>1</v>
      </c>
      <c r="I274" s="849">
        <v>972</v>
      </c>
      <c r="J274" s="832">
        <v>1</v>
      </c>
      <c r="K274" s="832">
        <v>972</v>
      </c>
      <c r="L274" s="849">
        <v>1</v>
      </c>
      <c r="M274" s="849">
        <v>975</v>
      </c>
      <c r="N274" s="832">
        <v>1.0030864197530864</v>
      </c>
      <c r="O274" s="832">
        <v>975</v>
      </c>
      <c r="P274" s="849">
        <v>2</v>
      </c>
      <c r="Q274" s="849">
        <v>1964</v>
      </c>
      <c r="R274" s="837">
        <v>2.0205761316872426</v>
      </c>
      <c r="S274" s="850">
        <v>982</v>
      </c>
    </row>
    <row r="275" spans="1:19" ht="14.4" customHeight="1" x14ac:dyDescent="0.3">
      <c r="A275" s="831" t="s">
        <v>2868</v>
      </c>
      <c r="B275" s="832" t="s">
        <v>2869</v>
      </c>
      <c r="C275" s="832" t="s">
        <v>583</v>
      </c>
      <c r="D275" s="832" t="s">
        <v>1191</v>
      </c>
      <c r="E275" s="832" t="s">
        <v>2881</v>
      </c>
      <c r="F275" s="832" t="s">
        <v>2915</v>
      </c>
      <c r="G275" s="832" t="s">
        <v>2916</v>
      </c>
      <c r="H275" s="849">
        <v>2</v>
      </c>
      <c r="I275" s="849">
        <v>326</v>
      </c>
      <c r="J275" s="832">
        <v>1</v>
      </c>
      <c r="K275" s="832">
        <v>163</v>
      </c>
      <c r="L275" s="849"/>
      <c r="M275" s="849"/>
      <c r="N275" s="832"/>
      <c r="O275" s="832"/>
      <c r="P275" s="849">
        <v>1</v>
      </c>
      <c r="Q275" s="849">
        <v>165</v>
      </c>
      <c r="R275" s="837">
        <v>0.50613496932515334</v>
      </c>
      <c r="S275" s="850">
        <v>165</v>
      </c>
    </row>
    <row r="276" spans="1:19" ht="14.4" customHeight="1" x14ac:dyDescent="0.3">
      <c r="A276" s="831" t="s">
        <v>2868</v>
      </c>
      <c r="B276" s="832" t="s">
        <v>2869</v>
      </c>
      <c r="C276" s="832" t="s">
        <v>583</v>
      </c>
      <c r="D276" s="832" t="s">
        <v>1191</v>
      </c>
      <c r="E276" s="832" t="s">
        <v>2881</v>
      </c>
      <c r="F276" s="832" t="s">
        <v>2917</v>
      </c>
      <c r="G276" s="832" t="s">
        <v>2918</v>
      </c>
      <c r="H276" s="849">
        <v>207</v>
      </c>
      <c r="I276" s="849">
        <v>6899.99</v>
      </c>
      <c r="J276" s="832">
        <v>1</v>
      </c>
      <c r="K276" s="832">
        <v>33.333285024154591</v>
      </c>
      <c r="L276" s="849">
        <v>192</v>
      </c>
      <c r="M276" s="849">
        <v>6399.9699999999993</v>
      </c>
      <c r="N276" s="832">
        <v>0.92753322830902651</v>
      </c>
      <c r="O276" s="832">
        <v>33.333177083333332</v>
      </c>
      <c r="P276" s="849">
        <v>220</v>
      </c>
      <c r="Q276" s="849">
        <v>7333.32</v>
      </c>
      <c r="R276" s="837">
        <v>1.0628015402920874</v>
      </c>
      <c r="S276" s="850">
        <v>33.333272727272728</v>
      </c>
    </row>
    <row r="277" spans="1:19" ht="14.4" customHeight="1" x14ac:dyDescent="0.3">
      <c r="A277" s="831" t="s">
        <v>2868</v>
      </c>
      <c r="B277" s="832" t="s">
        <v>2869</v>
      </c>
      <c r="C277" s="832" t="s">
        <v>583</v>
      </c>
      <c r="D277" s="832" t="s">
        <v>1191</v>
      </c>
      <c r="E277" s="832" t="s">
        <v>2881</v>
      </c>
      <c r="F277" s="832" t="s">
        <v>2923</v>
      </c>
      <c r="G277" s="832" t="s">
        <v>2924</v>
      </c>
      <c r="H277" s="849">
        <v>17</v>
      </c>
      <c r="I277" s="849">
        <v>1462</v>
      </c>
      <c r="J277" s="832">
        <v>1</v>
      </c>
      <c r="K277" s="832">
        <v>86</v>
      </c>
      <c r="L277" s="849">
        <v>11</v>
      </c>
      <c r="M277" s="849">
        <v>946</v>
      </c>
      <c r="N277" s="832">
        <v>0.6470588235294118</v>
      </c>
      <c r="O277" s="832">
        <v>86</v>
      </c>
      <c r="P277" s="849">
        <v>15</v>
      </c>
      <c r="Q277" s="849">
        <v>1305</v>
      </c>
      <c r="R277" s="837">
        <v>0.89261285909712718</v>
      </c>
      <c r="S277" s="850">
        <v>87</v>
      </c>
    </row>
    <row r="278" spans="1:19" ht="14.4" customHeight="1" x14ac:dyDescent="0.3">
      <c r="A278" s="831" t="s">
        <v>2868</v>
      </c>
      <c r="B278" s="832" t="s">
        <v>2869</v>
      </c>
      <c r="C278" s="832" t="s">
        <v>583</v>
      </c>
      <c r="D278" s="832" t="s">
        <v>1191</v>
      </c>
      <c r="E278" s="832" t="s">
        <v>2881</v>
      </c>
      <c r="F278" s="832" t="s">
        <v>2925</v>
      </c>
      <c r="G278" s="832" t="s">
        <v>2926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33</v>
      </c>
      <c r="R278" s="837"/>
      <c r="S278" s="850">
        <v>33</v>
      </c>
    </row>
    <row r="279" spans="1:19" ht="14.4" customHeight="1" x14ac:dyDescent="0.3">
      <c r="A279" s="831" t="s">
        <v>2868</v>
      </c>
      <c r="B279" s="832" t="s">
        <v>2869</v>
      </c>
      <c r="C279" s="832" t="s">
        <v>583</v>
      </c>
      <c r="D279" s="832" t="s">
        <v>1191</v>
      </c>
      <c r="E279" s="832" t="s">
        <v>2881</v>
      </c>
      <c r="F279" s="832" t="s">
        <v>2931</v>
      </c>
      <c r="G279" s="832" t="s">
        <v>2932</v>
      </c>
      <c r="H279" s="849"/>
      <c r="I279" s="849"/>
      <c r="J279" s="832"/>
      <c r="K279" s="832"/>
      <c r="L279" s="849"/>
      <c r="M279" s="849"/>
      <c r="N279" s="832"/>
      <c r="O279" s="832"/>
      <c r="P279" s="849">
        <v>1</v>
      </c>
      <c r="Q279" s="849">
        <v>158</v>
      </c>
      <c r="R279" s="837"/>
      <c r="S279" s="850">
        <v>158</v>
      </c>
    </row>
    <row r="280" spans="1:19" ht="14.4" customHeight="1" x14ac:dyDescent="0.3">
      <c r="A280" s="831" t="s">
        <v>2868</v>
      </c>
      <c r="B280" s="832" t="s">
        <v>2869</v>
      </c>
      <c r="C280" s="832" t="s">
        <v>583</v>
      </c>
      <c r="D280" s="832" t="s">
        <v>1191</v>
      </c>
      <c r="E280" s="832" t="s">
        <v>2881</v>
      </c>
      <c r="F280" s="832" t="s">
        <v>2933</v>
      </c>
      <c r="G280" s="832" t="s">
        <v>2934</v>
      </c>
      <c r="H280" s="849">
        <v>73</v>
      </c>
      <c r="I280" s="849">
        <v>18323</v>
      </c>
      <c r="J280" s="832">
        <v>1</v>
      </c>
      <c r="K280" s="832">
        <v>251</v>
      </c>
      <c r="L280" s="849">
        <v>59</v>
      </c>
      <c r="M280" s="849">
        <v>14868</v>
      </c>
      <c r="N280" s="832">
        <v>0.81143917480761885</v>
      </c>
      <c r="O280" s="832">
        <v>252</v>
      </c>
      <c r="P280" s="849">
        <v>74</v>
      </c>
      <c r="Q280" s="849">
        <v>18796</v>
      </c>
      <c r="R280" s="837">
        <v>1.0258145500191016</v>
      </c>
      <c r="S280" s="850">
        <v>254</v>
      </c>
    </row>
    <row r="281" spans="1:19" ht="14.4" customHeight="1" x14ac:dyDescent="0.3">
      <c r="A281" s="831" t="s">
        <v>2868</v>
      </c>
      <c r="B281" s="832" t="s">
        <v>2869</v>
      </c>
      <c r="C281" s="832" t="s">
        <v>583</v>
      </c>
      <c r="D281" s="832" t="s">
        <v>1191</v>
      </c>
      <c r="E281" s="832" t="s">
        <v>2881</v>
      </c>
      <c r="F281" s="832" t="s">
        <v>2947</v>
      </c>
      <c r="G281" s="832" t="s">
        <v>2948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506</v>
      </c>
      <c r="R281" s="837"/>
      <c r="S281" s="850">
        <v>506</v>
      </c>
    </row>
    <row r="282" spans="1:19" ht="14.4" customHeight="1" x14ac:dyDescent="0.3">
      <c r="A282" s="831" t="s">
        <v>2868</v>
      </c>
      <c r="B282" s="832" t="s">
        <v>2869</v>
      </c>
      <c r="C282" s="832" t="s">
        <v>583</v>
      </c>
      <c r="D282" s="832" t="s">
        <v>1192</v>
      </c>
      <c r="E282" s="832" t="s">
        <v>2870</v>
      </c>
      <c r="F282" s="832" t="s">
        <v>2871</v>
      </c>
      <c r="G282" s="832" t="s">
        <v>2872</v>
      </c>
      <c r="H282" s="849">
        <v>2.1</v>
      </c>
      <c r="I282" s="849">
        <v>317.18</v>
      </c>
      <c r="J282" s="832">
        <v>1</v>
      </c>
      <c r="K282" s="832">
        <v>151.03809523809522</v>
      </c>
      <c r="L282" s="849">
        <v>0.8</v>
      </c>
      <c r="M282" s="849">
        <v>55.760000000000005</v>
      </c>
      <c r="N282" s="832">
        <v>0.17579923072072642</v>
      </c>
      <c r="O282" s="832">
        <v>69.7</v>
      </c>
      <c r="P282" s="849">
        <v>1</v>
      </c>
      <c r="Q282" s="849">
        <v>69.7</v>
      </c>
      <c r="R282" s="837">
        <v>0.21974903840090801</v>
      </c>
      <c r="S282" s="850">
        <v>69.7</v>
      </c>
    </row>
    <row r="283" spans="1:19" ht="14.4" customHeight="1" x14ac:dyDescent="0.3">
      <c r="A283" s="831" t="s">
        <v>2868</v>
      </c>
      <c r="B283" s="832" t="s">
        <v>2869</v>
      </c>
      <c r="C283" s="832" t="s">
        <v>583</v>
      </c>
      <c r="D283" s="832" t="s">
        <v>1192</v>
      </c>
      <c r="E283" s="832" t="s">
        <v>2881</v>
      </c>
      <c r="F283" s="832" t="s">
        <v>2882</v>
      </c>
      <c r="G283" s="832" t="s">
        <v>2883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84</v>
      </c>
      <c r="R283" s="837"/>
      <c r="S283" s="850">
        <v>84</v>
      </c>
    </row>
    <row r="284" spans="1:19" ht="14.4" customHeight="1" x14ac:dyDescent="0.3">
      <c r="A284" s="831" t="s">
        <v>2868</v>
      </c>
      <c r="B284" s="832" t="s">
        <v>2869</v>
      </c>
      <c r="C284" s="832" t="s">
        <v>583</v>
      </c>
      <c r="D284" s="832" t="s">
        <v>1192</v>
      </c>
      <c r="E284" s="832" t="s">
        <v>2881</v>
      </c>
      <c r="F284" s="832" t="s">
        <v>2886</v>
      </c>
      <c r="G284" s="832" t="s">
        <v>2887</v>
      </c>
      <c r="H284" s="849">
        <v>3</v>
      </c>
      <c r="I284" s="849">
        <v>111</v>
      </c>
      <c r="J284" s="832">
        <v>1</v>
      </c>
      <c r="K284" s="832">
        <v>37</v>
      </c>
      <c r="L284" s="849">
        <v>3</v>
      </c>
      <c r="M284" s="849">
        <v>111</v>
      </c>
      <c r="N284" s="832">
        <v>1</v>
      </c>
      <c r="O284" s="832">
        <v>37</v>
      </c>
      <c r="P284" s="849"/>
      <c r="Q284" s="849"/>
      <c r="R284" s="837"/>
      <c r="S284" s="850"/>
    </row>
    <row r="285" spans="1:19" ht="14.4" customHeight="1" x14ac:dyDescent="0.3">
      <c r="A285" s="831" t="s">
        <v>2868</v>
      </c>
      <c r="B285" s="832" t="s">
        <v>2869</v>
      </c>
      <c r="C285" s="832" t="s">
        <v>583</v>
      </c>
      <c r="D285" s="832" t="s">
        <v>1192</v>
      </c>
      <c r="E285" s="832" t="s">
        <v>2881</v>
      </c>
      <c r="F285" s="832" t="s">
        <v>2893</v>
      </c>
      <c r="G285" s="832" t="s">
        <v>2894</v>
      </c>
      <c r="H285" s="849">
        <v>2</v>
      </c>
      <c r="I285" s="849">
        <v>414</v>
      </c>
      <c r="J285" s="832">
        <v>1</v>
      </c>
      <c r="K285" s="832">
        <v>207</v>
      </c>
      <c r="L285" s="849">
        <v>1</v>
      </c>
      <c r="M285" s="849">
        <v>241</v>
      </c>
      <c r="N285" s="832">
        <v>0.58212560386473433</v>
      </c>
      <c r="O285" s="832">
        <v>241</v>
      </c>
      <c r="P285" s="849">
        <v>2</v>
      </c>
      <c r="Q285" s="849">
        <v>484</v>
      </c>
      <c r="R285" s="837">
        <v>1.1690821256038648</v>
      </c>
      <c r="S285" s="850">
        <v>242</v>
      </c>
    </row>
    <row r="286" spans="1:19" ht="14.4" customHeight="1" x14ac:dyDescent="0.3">
      <c r="A286" s="831" t="s">
        <v>2868</v>
      </c>
      <c r="B286" s="832" t="s">
        <v>2869</v>
      </c>
      <c r="C286" s="832" t="s">
        <v>583</v>
      </c>
      <c r="D286" s="832" t="s">
        <v>1192</v>
      </c>
      <c r="E286" s="832" t="s">
        <v>2881</v>
      </c>
      <c r="F286" s="832" t="s">
        <v>2895</v>
      </c>
      <c r="G286" s="832" t="s">
        <v>2896</v>
      </c>
      <c r="H286" s="849"/>
      <c r="I286" s="849"/>
      <c r="J286" s="832"/>
      <c r="K286" s="832"/>
      <c r="L286" s="849">
        <v>1</v>
      </c>
      <c r="M286" s="849">
        <v>382</v>
      </c>
      <c r="N286" s="832"/>
      <c r="O286" s="832">
        <v>382</v>
      </c>
      <c r="P286" s="849"/>
      <c r="Q286" s="849"/>
      <c r="R286" s="837"/>
      <c r="S286" s="850"/>
    </row>
    <row r="287" spans="1:19" ht="14.4" customHeight="1" x14ac:dyDescent="0.3">
      <c r="A287" s="831" t="s">
        <v>2868</v>
      </c>
      <c r="B287" s="832" t="s">
        <v>2869</v>
      </c>
      <c r="C287" s="832" t="s">
        <v>583</v>
      </c>
      <c r="D287" s="832" t="s">
        <v>1192</v>
      </c>
      <c r="E287" s="832" t="s">
        <v>2881</v>
      </c>
      <c r="F287" s="832" t="s">
        <v>2899</v>
      </c>
      <c r="G287" s="832" t="s">
        <v>2900</v>
      </c>
      <c r="H287" s="849">
        <v>19</v>
      </c>
      <c r="I287" s="849">
        <v>1881</v>
      </c>
      <c r="J287" s="832">
        <v>1</v>
      </c>
      <c r="K287" s="832">
        <v>99</v>
      </c>
      <c r="L287" s="849">
        <v>21</v>
      </c>
      <c r="M287" s="849">
        <v>1911</v>
      </c>
      <c r="N287" s="832">
        <v>1.0159489633173844</v>
      </c>
      <c r="O287" s="832">
        <v>91</v>
      </c>
      <c r="P287" s="849">
        <v>23</v>
      </c>
      <c r="Q287" s="849">
        <v>2093</v>
      </c>
      <c r="R287" s="837">
        <v>1.1127060074428496</v>
      </c>
      <c r="S287" s="850">
        <v>91</v>
      </c>
    </row>
    <row r="288" spans="1:19" ht="14.4" customHeight="1" x14ac:dyDescent="0.3">
      <c r="A288" s="831" t="s">
        <v>2868</v>
      </c>
      <c r="B288" s="832" t="s">
        <v>2869</v>
      </c>
      <c r="C288" s="832" t="s">
        <v>583</v>
      </c>
      <c r="D288" s="832" t="s">
        <v>1192</v>
      </c>
      <c r="E288" s="832" t="s">
        <v>2881</v>
      </c>
      <c r="F288" s="832" t="s">
        <v>2901</v>
      </c>
      <c r="G288" s="832" t="s">
        <v>2902</v>
      </c>
      <c r="H288" s="849">
        <v>8</v>
      </c>
      <c r="I288" s="849">
        <v>776</v>
      </c>
      <c r="J288" s="832">
        <v>1</v>
      </c>
      <c r="K288" s="832">
        <v>97</v>
      </c>
      <c r="L288" s="849">
        <v>6</v>
      </c>
      <c r="M288" s="849">
        <v>486</v>
      </c>
      <c r="N288" s="832">
        <v>0.62628865979381443</v>
      </c>
      <c r="O288" s="832">
        <v>81</v>
      </c>
      <c r="P288" s="849">
        <v>6</v>
      </c>
      <c r="Q288" s="849">
        <v>486</v>
      </c>
      <c r="R288" s="837">
        <v>0.62628865979381443</v>
      </c>
      <c r="S288" s="850">
        <v>81</v>
      </c>
    </row>
    <row r="289" spans="1:19" ht="14.4" customHeight="1" x14ac:dyDescent="0.3">
      <c r="A289" s="831" t="s">
        <v>2868</v>
      </c>
      <c r="B289" s="832" t="s">
        <v>2869</v>
      </c>
      <c r="C289" s="832" t="s">
        <v>583</v>
      </c>
      <c r="D289" s="832" t="s">
        <v>1192</v>
      </c>
      <c r="E289" s="832" t="s">
        <v>2881</v>
      </c>
      <c r="F289" s="832" t="s">
        <v>2903</v>
      </c>
      <c r="G289" s="832" t="s">
        <v>2904</v>
      </c>
      <c r="H289" s="849">
        <v>216</v>
      </c>
      <c r="I289" s="849">
        <v>27216</v>
      </c>
      <c r="J289" s="832">
        <v>1</v>
      </c>
      <c r="K289" s="832">
        <v>126</v>
      </c>
      <c r="L289" s="849">
        <v>177</v>
      </c>
      <c r="M289" s="849">
        <v>22479</v>
      </c>
      <c r="N289" s="832">
        <v>0.82594797178130508</v>
      </c>
      <c r="O289" s="832">
        <v>127</v>
      </c>
      <c r="P289" s="849">
        <v>229</v>
      </c>
      <c r="Q289" s="849">
        <v>28854</v>
      </c>
      <c r="R289" s="837">
        <v>1.0601851851851851</v>
      </c>
      <c r="S289" s="850">
        <v>126</v>
      </c>
    </row>
    <row r="290" spans="1:19" ht="14.4" customHeight="1" x14ac:dyDescent="0.3">
      <c r="A290" s="831" t="s">
        <v>2868</v>
      </c>
      <c r="B290" s="832" t="s">
        <v>2869</v>
      </c>
      <c r="C290" s="832" t="s">
        <v>583</v>
      </c>
      <c r="D290" s="832" t="s">
        <v>1192</v>
      </c>
      <c r="E290" s="832" t="s">
        <v>2881</v>
      </c>
      <c r="F290" s="832" t="s">
        <v>2907</v>
      </c>
      <c r="G290" s="832" t="s">
        <v>2908</v>
      </c>
      <c r="H290" s="849">
        <v>6</v>
      </c>
      <c r="I290" s="849">
        <v>10068</v>
      </c>
      <c r="J290" s="832">
        <v>1</v>
      </c>
      <c r="K290" s="832">
        <v>1678</v>
      </c>
      <c r="L290" s="849">
        <v>4</v>
      </c>
      <c r="M290" s="849">
        <v>6720</v>
      </c>
      <c r="N290" s="832">
        <v>0.66746126340882006</v>
      </c>
      <c r="O290" s="832">
        <v>1680</v>
      </c>
      <c r="P290" s="849">
        <v>8</v>
      </c>
      <c r="Q290" s="849">
        <v>13496</v>
      </c>
      <c r="R290" s="837">
        <v>1.3404847040127135</v>
      </c>
      <c r="S290" s="850">
        <v>1687</v>
      </c>
    </row>
    <row r="291" spans="1:19" ht="14.4" customHeight="1" x14ac:dyDescent="0.3">
      <c r="A291" s="831" t="s">
        <v>2868</v>
      </c>
      <c r="B291" s="832" t="s">
        <v>2869</v>
      </c>
      <c r="C291" s="832" t="s">
        <v>583</v>
      </c>
      <c r="D291" s="832" t="s">
        <v>1192</v>
      </c>
      <c r="E291" s="832" t="s">
        <v>2881</v>
      </c>
      <c r="F291" s="832" t="s">
        <v>2909</v>
      </c>
      <c r="G291" s="832" t="s">
        <v>2910</v>
      </c>
      <c r="H291" s="849">
        <v>6</v>
      </c>
      <c r="I291" s="849">
        <v>7860</v>
      </c>
      <c r="J291" s="832">
        <v>1</v>
      </c>
      <c r="K291" s="832">
        <v>1310</v>
      </c>
      <c r="L291" s="849">
        <v>2</v>
      </c>
      <c r="M291" s="849">
        <v>2626</v>
      </c>
      <c r="N291" s="832">
        <v>0.3340966921119593</v>
      </c>
      <c r="O291" s="832">
        <v>1313</v>
      </c>
      <c r="P291" s="849">
        <v>1</v>
      </c>
      <c r="Q291" s="849">
        <v>1321</v>
      </c>
      <c r="R291" s="837">
        <v>0.16806615776081424</v>
      </c>
      <c r="S291" s="850">
        <v>1321</v>
      </c>
    </row>
    <row r="292" spans="1:19" ht="14.4" customHeight="1" x14ac:dyDescent="0.3">
      <c r="A292" s="831" t="s">
        <v>2868</v>
      </c>
      <c r="B292" s="832" t="s">
        <v>2869</v>
      </c>
      <c r="C292" s="832" t="s">
        <v>583</v>
      </c>
      <c r="D292" s="832" t="s">
        <v>1192</v>
      </c>
      <c r="E292" s="832" t="s">
        <v>2881</v>
      </c>
      <c r="F292" s="832" t="s">
        <v>2911</v>
      </c>
      <c r="G292" s="832" t="s">
        <v>2912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982</v>
      </c>
      <c r="R292" s="837"/>
      <c r="S292" s="850">
        <v>982</v>
      </c>
    </row>
    <row r="293" spans="1:19" ht="14.4" customHeight="1" x14ac:dyDescent="0.3">
      <c r="A293" s="831" t="s">
        <v>2868</v>
      </c>
      <c r="B293" s="832" t="s">
        <v>2869</v>
      </c>
      <c r="C293" s="832" t="s">
        <v>583</v>
      </c>
      <c r="D293" s="832" t="s">
        <v>1192</v>
      </c>
      <c r="E293" s="832" t="s">
        <v>2881</v>
      </c>
      <c r="F293" s="832" t="s">
        <v>2915</v>
      </c>
      <c r="G293" s="832" t="s">
        <v>2916</v>
      </c>
      <c r="H293" s="849">
        <v>3</v>
      </c>
      <c r="I293" s="849">
        <v>489</v>
      </c>
      <c r="J293" s="832">
        <v>1</v>
      </c>
      <c r="K293" s="832">
        <v>163</v>
      </c>
      <c r="L293" s="849"/>
      <c r="M293" s="849"/>
      <c r="N293" s="832"/>
      <c r="O293" s="832"/>
      <c r="P293" s="849">
        <v>8</v>
      </c>
      <c r="Q293" s="849">
        <v>1320</v>
      </c>
      <c r="R293" s="837">
        <v>2.6993865030674846</v>
      </c>
      <c r="S293" s="850">
        <v>165</v>
      </c>
    </row>
    <row r="294" spans="1:19" ht="14.4" customHeight="1" x14ac:dyDescent="0.3">
      <c r="A294" s="831" t="s">
        <v>2868</v>
      </c>
      <c r="B294" s="832" t="s">
        <v>2869</v>
      </c>
      <c r="C294" s="832" t="s">
        <v>583</v>
      </c>
      <c r="D294" s="832" t="s">
        <v>1192</v>
      </c>
      <c r="E294" s="832" t="s">
        <v>2881</v>
      </c>
      <c r="F294" s="832" t="s">
        <v>2917</v>
      </c>
      <c r="G294" s="832" t="s">
        <v>2918</v>
      </c>
      <c r="H294" s="849">
        <v>211</v>
      </c>
      <c r="I294" s="849">
        <v>7033.34</v>
      </c>
      <c r="J294" s="832">
        <v>1</v>
      </c>
      <c r="K294" s="832">
        <v>33.333364928909951</v>
      </c>
      <c r="L294" s="849">
        <v>141</v>
      </c>
      <c r="M294" s="849">
        <v>4699.99</v>
      </c>
      <c r="N294" s="832">
        <v>0.66824439028967741</v>
      </c>
      <c r="O294" s="832">
        <v>33.333262411347519</v>
      </c>
      <c r="P294" s="849">
        <v>207</v>
      </c>
      <c r="Q294" s="849">
        <v>6899.9699999999993</v>
      </c>
      <c r="R294" s="837">
        <v>0.98103745873226644</v>
      </c>
      <c r="S294" s="850">
        <v>33.333188405797095</v>
      </c>
    </row>
    <row r="295" spans="1:19" ht="14.4" customHeight="1" x14ac:dyDescent="0.3">
      <c r="A295" s="831" t="s">
        <v>2868</v>
      </c>
      <c r="B295" s="832" t="s">
        <v>2869</v>
      </c>
      <c r="C295" s="832" t="s">
        <v>583</v>
      </c>
      <c r="D295" s="832" t="s">
        <v>1192</v>
      </c>
      <c r="E295" s="832" t="s">
        <v>2881</v>
      </c>
      <c r="F295" s="832" t="s">
        <v>2919</v>
      </c>
      <c r="G295" s="832" t="s">
        <v>2920</v>
      </c>
      <c r="H295" s="849">
        <v>2</v>
      </c>
      <c r="I295" s="849">
        <v>232</v>
      </c>
      <c r="J295" s="832">
        <v>1</v>
      </c>
      <c r="K295" s="832">
        <v>116</v>
      </c>
      <c r="L295" s="849">
        <v>2</v>
      </c>
      <c r="M295" s="849">
        <v>232</v>
      </c>
      <c r="N295" s="832">
        <v>1</v>
      </c>
      <c r="O295" s="832">
        <v>116</v>
      </c>
      <c r="P295" s="849">
        <v>4</v>
      </c>
      <c r="Q295" s="849">
        <v>464</v>
      </c>
      <c r="R295" s="837">
        <v>2</v>
      </c>
      <c r="S295" s="850">
        <v>116</v>
      </c>
    </row>
    <row r="296" spans="1:19" ht="14.4" customHeight="1" x14ac:dyDescent="0.3">
      <c r="A296" s="831" t="s">
        <v>2868</v>
      </c>
      <c r="B296" s="832" t="s">
        <v>2869</v>
      </c>
      <c r="C296" s="832" t="s">
        <v>583</v>
      </c>
      <c r="D296" s="832" t="s">
        <v>1192</v>
      </c>
      <c r="E296" s="832" t="s">
        <v>2881</v>
      </c>
      <c r="F296" s="832" t="s">
        <v>2923</v>
      </c>
      <c r="G296" s="832" t="s">
        <v>2924</v>
      </c>
      <c r="H296" s="849">
        <v>14</v>
      </c>
      <c r="I296" s="849">
        <v>1204</v>
      </c>
      <c r="J296" s="832">
        <v>1</v>
      </c>
      <c r="K296" s="832">
        <v>86</v>
      </c>
      <c r="L296" s="849">
        <v>6</v>
      </c>
      <c r="M296" s="849">
        <v>516</v>
      </c>
      <c r="N296" s="832">
        <v>0.42857142857142855</v>
      </c>
      <c r="O296" s="832">
        <v>86</v>
      </c>
      <c r="P296" s="849">
        <v>9</v>
      </c>
      <c r="Q296" s="849">
        <v>783</v>
      </c>
      <c r="R296" s="837">
        <v>0.65033222591362128</v>
      </c>
      <c r="S296" s="850">
        <v>87</v>
      </c>
    </row>
    <row r="297" spans="1:19" ht="14.4" customHeight="1" x14ac:dyDescent="0.3">
      <c r="A297" s="831" t="s">
        <v>2868</v>
      </c>
      <c r="B297" s="832" t="s">
        <v>2869</v>
      </c>
      <c r="C297" s="832" t="s">
        <v>583</v>
      </c>
      <c r="D297" s="832" t="s">
        <v>1192</v>
      </c>
      <c r="E297" s="832" t="s">
        <v>2881</v>
      </c>
      <c r="F297" s="832" t="s">
        <v>2925</v>
      </c>
      <c r="G297" s="832" t="s">
        <v>2926</v>
      </c>
      <c r="H297" s="849">
        <v>4</v>
      </c>
      <c r="I297" s="849">
        <v>128</v>
      </c>
      <c r="J297" s="832">
        <v>1</v>
      </c>
      <c r="K297" s="832">
        <v>32</v>
      </c>
      <c r="L297" s="849">
        <v>1</v>
      </c>
      <c r="M297" s="849">
        <v>32</v>
      </c>
      <c r="N297" s="832">
        <v>0.25</v>
      </c>
      <c r="O297" s="832">
        <v>32</v>
      </c>
      <c r="P297" s="849">
        <v>2</v>
      </c>
      <c r="Q297" s="849">
        <v>66</v>
      </c>
      <c r="R297" s="837">
        <v>0.515625</v>
      </c>
      <c r="S297" s="850">
        <v>33</v>
      </c>
    </row>
    <row r="298" spans="1:19" ht="14.4" customHeight="1" x14ac:dyDescent="0.3">
      <c r="A298" s="831" t="s">
        <v>2868</v>
      </c>
      <c r="B298" s="832" t="s">
        <v>2869</v>
      </c>
      <c r="C298" s="832" t="s">
        <v>583</v>
      </c>
      <c r="D298" s="832" t="s">
        <v>1192</v>
      </c>
      <c r="E298" s="832" t="s">
        <v>2881</v>
      </c>
      <c r="F298" s="832" t="s">
        <v>2929</v>
      </c>
      <c r="G298" s="832" t="s">
        <v>2930</v>
      </c>
      <c r="H298" s="849">
        <v>1</v>
      </c>
      <c r="I298" s="849">
        <v>395</v>
      </c>
      <c r="J298" s="832">
        <v>1</v>
      </c>
      <c r="K298" s="832">
        <v>395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2868</v>
      </c>
      <c r="B299" s="832" t="s">
        <v>2869</v>
      </c>
      <c r="C299" s="832" t="s">
        <v>583</v>
      </c>
      <c r="D299" s="832" t="s">
        <v>1192</v>
      </c>
      <c r="E299" s="832" t="s">
        <v>2881</v>
      </c>
      <c r="F299" s="832" t="s">
        <v>2931</v>
      </c>
      <c r="G299" s="832" t="s">
        <v>2932</v>
      </c>
      <c r="H299" s="849">
        <v>5</v>
      </c>
      <c r="I299" s="849">
        <v>810</v>
      </c>
      <c r="J299" s="832">
        <v>1</v>
      </c>
      <c r="K299" s="832">
        <v>162</v>
      </c>
      <c r="L299" s="849">
        <v>4</v>
      </c>
      <c r="M299" s="849">
        <v>632</v>
      </c>
      <c r="N299" s="832">
        <v>0.78024691358024689</v>
      </c>
      <c r="O299" s="832">
        <v>158</v>
      </c>
      <c r="P299" s="849">
        <v>3</v>
      </c>
      <c r="Q299" s="849">
        <v>474</v>
      </c>
      <c r="R299" s="837">
        <v>0.58518518518518514</v>
      </c>
      <c r="S299" s="850">
        <v>158</v>
      </c>
    </row>
    <row r="300" spans="1:19" ht="14.4" customHeight="1" x14ac:dyDescent="0.3">
      <c r="A300" s="831" t="s">
        <v>2868</v>
      </c>
      <c r="B300" s="832" t="s">
        <v>2869</v>
      </c>
      <c r="C300" s="832" t="s">
        <v>583</v>
      </c>
      <c r="D300" s="832" t="s">
        <v>1192</v>
      </c>
      <c r="E300" s="832" t="s">
        <v>2881</v>
      </c>
      <c r="F300" s="832" t="s">
        <v>2933</v>
      </c>
      <c r="G300" s="832" t="s">
        <v>2934</v>
      </c>
      <c r="H300" s="849">
        <v>10</v>
      </c>
      <c r="I300" s="849">
        <v>2510</v>
      </c>
      <c r="J300" s="832">
        <v>1</v>
      </c>
      <c r="K300" s="832">
        <v>251</v>
      </c>
      <c r="L300" s="849">
        <v>5</v>
      </c>
      <c r="M300" s="849">
        <v>1260</v>
      </c>
      <c r="N300" s="832">
        <v>0.50199203187250996</v>
      </c>
      <c r="O300" s="832">
        <v>252</v>
      </c>
      <c r="P300" s="849">
        <v>10</v>
      </c>
      <c r="Q300" s="849">
        <v>2540</v>
      </c>
      <c r="R300" s="837">
        <v>1.0119521912350598</v>
      </c>
      <c r="S300" s="850">
        <v>254</v>
      </c>
    </row>
    <row r="301" spans="1:19" ht="14.4" customHeight="1" x14ac:dyDescent="0.3">
      <c r="A301" s="831" t="s">
        <v>2868</v>
      </c>
      <c r="B301" s="832" t="s">
        <v>2869</v>
      </c>
      <c r="C301" s="832" t="s">
        <v>583</v>
      </c>
      <c r="D301" s="832" t="s">
        <v>1192</v>
      </c>
      <c r="E301" s="832" t="s">
        <v>2881</v>
      </c>
      <c r="F301" s="832" t="s">
        <v>2935</v>
      </c>
      <c r="G301" s="832" t="s">
        <v>2936</v>
      </c>
      <c r="H301" s="849">
        <v>1</v>
      </c>
      <c r="I301" s="849">
        <v>120</v>
      </c>
      <c r="J301" s="832">
        <v>1</v>
      </c>
      <c r="K301" s="832">
        <v>120</v>
      </c>
      <c r="L301" s="849"/>
      <c r="M301" s="849"/>
      <c r="N301" s="832"/>
      <c r="O301" s="832"/>
      <c r="P301" s="849">
        <v>1</v>
      </c>
      <c r="Q301" s="849">
        <v>122</v>
      </c>
      <c r="R301" s="837">
        <v>1.0166666666666666</v>
      </c>
      <c r="S301" s="850">
        <v>122</v>
      </c>
    </row>
    <row r="302" spans="1:19" ht="14.4" customHeight="1" x14ac:dyDescent="0.3">
      <c r="A302" s="831" t="s">
        <v>2868</v>
      </c>
      <c r="B302" s="832" t="s">
        <v>2869</v>
      </c>
      <c r="C302" s="832" t="s">
        <v>583</v>
      </c>
      <c r="D302" s="832" t="s">
        <v>1192</v>
      </c>
      <c r="E302" s="832" t="s">
        <v>2881</v>
      </c>
      <c r="F302" s="832" t="s">
        <v>2939</v>
      </c>
      <c r="G302" s="832" t="s">
        <v>2940</v>
      </c>
      <c r="H302" s="849">
        <v>3</v>
      </c>
      <c r="I302" s="849">
        <v>369</v>
      </c>
      <c r="J302" s="832">
        <v>1</v>
      </c>
      <c r="K302" s="832">
        <v>123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2868</v>
      </c>
      <c r="B303" s="832" t="s">
        <v>2869</v>
      </c>
      <c r="C303" s="832" t="s">
        <v>583</v>
      </c>
      <c r="D303" s="832" t="s">
        <v>1192</v>
      </c>
      <c r="E303" s="832" t="s">
        <v>2881</v>
      </c>
      <c r="F303" s="832" t="s">
        <v>2941</v>
      </c>
      <c r="G303" s="832" t="s">
        <v>2942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752</v>
      </c>
      <c r="R303" s="837"/>
      <c r="S303" s="850">
        <v>376</v>
      </c>
    </row>
    <row r="304" spans="1:19" ht="14.4" customHeight="1" x14ac:dyDescent="0.3">
      <c r="A304" s="831" t="s">
        <v>2868</v>
      </c>
      <c r="B304" s="832" t="s">
        <v>2869</v>
      </c>
      <c r="C304" s="832" t="s">
        <v>583</v>
      </c>
      <c r="D304" s="832" t="s">
        <v>1192</v>
      </c>
      <c r="E304" s="832" t="s">
        <v>2881</v>
      </c>
      <c r="F304" s="832" t="s">
        <v>2947</v>
      </c>
      <c r="G304" s="832" t="s">
        <v>2948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506</v>
      </c>
      <c r="R304" s="837"/>
      <c r="S304" s="850">
        <v>506</v>
      </c>
    </row>
    <row r="305" spans="1:19" ht="14.4" customHeight="1" x14ac:dyDescent="0.3">
      <c r="A305" s="831" t="s">
        <v>2868</v>
      </c>
      <c r="B305" s="832" t="s">
        <v>2869</v>
      </c>
      <c r="C305" s="832" t="s">
        <v>583</v>
      </c>
      <c r="D305" s="832" t="s">
        <v>1192</v>
      </c>
      <c r="E305" s="832" t="s">
        <v>2881</v>
      </c>
      <c r="F305" s="832" t="s">
        <v>2949</v>
      </c>
      <c r="G305" s="832" t="s">
        <v>2950</v>
      </c>
      <c r="H305" s="849"/>
      <c r="I305" s="849"/>
      <c r="J305" s="832"/>
      <c r="K305" s="832"/>
      <c r="L305" s="849">
        <v>1</v>
      </c>
      <c r="M305" s="849">
        <v>133</v>
      </c>
      <c r="N305" s="832"/>
      <c r="O305" s="832">
        <v>133</v>
      </c>
      <c r="P305" s="849">
        <v>1</v>
      </c>
      <c r="Q305" s="849">
        <v>134</v>
      </c>
      <c r="R305" s="837"/>
      <c r="S305" s="850">
        <v>134</v>
      </c>
    </row>
    <row r="306" spans="1:19" ht="14.4" customHeight="1" x14ac:dyDescent="0.3">
      <c r="A306" s="831" t="s">
        <v>2868</v>
      </c>
      <c r="B306" s="832" t="s">
        <v>2869</v>
      </c>
      <c r="C306" s="832" t="s">
        <v>583</v>
      </c>
      <c r="D306" s="832" t="s">
        <v>1192</v>
      </c>
      <c r="E306" s="832" t="s">
        <v>2881</v>
      </c>
      <c r="F306" s="832" t="s">
        <v>2951</v>
      </c>
      <c r="G306" s="832" t="s">
        <v>2952</v>
      </c>
      <c r="H306" s="849">
        <v>16</v>
      </c>
      <c r="I306" s="849">
        <v>1840</v>
      </c>
      <c r="J306" s="832">
        <v>1</v>
      </c>
      <c r="K306" s="832">
        <v>115</v>
      </c>
      <c r="L306" s="849">
        <v>9</v>
      </c>
      <c r="M306" s="849">
        <v>1305</v>
      </c>
      <c r="N306" s="832">
        <v>0.70923913043478259</v>
      </c>
      <c r="O306" s="832">
        <v>145</v>
      </c>
      <c r="P306" s="849">
        <v>26</v>
      </c>
      <c r="Q306" s="849">
        <v>3770</v>
      </c>
      <c r="R306" s="837">
        <v>2.0489130434782608</v>
      </c>
      <c r="S306" s="850">
        <v>145</v>
      </c>
    </row>
    <row r="307" spans="1:19" ht="14.4" customHeight="1" x14ac:dyDescent="0.3">
      <c r="A307" s="831" t="s">
        <v>2868</v>
      </c>
      <c r="B307" s="832" t="s">
        <v>2869</v>
      </c>
      <c r="C307" s="832" t="s">
        <v>583</v>
      </c>
      <c r="D307" s="832" t="s">
        <v>1192</v>
      </c>
      <c r="E307" s="832" t="s">
        <v>2881</v>
      </c>
      <c r="F307" s="832" t="s">
        <v>2957</v>
      </c>
      <c r="G307" s="832" t="s">
        <v>2958</v>
      </c>
      <c r="H307" s="849">
        <v>3</v>
      </c>
      <c r="I307" s="849">
        <v>681</v>
      </c>
      <c r="J307" s="832">
        <v>1</v>
      </c>
      <c r="K307" s="832">
        <v>227</v>
      </c>
      <c r="L307" s="849">
        <v>4</v>
      </c>
      <c r="M307" s="849">
        <v>660</v>
      </c>
      <c r="N307" s="832">
        <v>0.96916299559471364</v>
      </c>
      <c r="O307" s="832">
        <v>165</v>
      </c>
      <c r="P307" s="849">
        <v>5</v>
      </c>
      <c r="Q307" s="849">
        <v>825</v>
      </c>
      <c r="R307" s="837">
        <v>1.2114537444933922</v>
      </c>
      <c r="S307" s="850">
        <v>165</v>
      </c>
    </row>
    <row r="308" spans="1:19" ht="14.4" customHeight="1" x14ac:dyDescent="0.3">
      <c r="A308" s="831" t="s">
        <v>2868</v>
      </c>
      <c r="B308" s="832" t="s">
        <v>2869</v>
      </c>
      <c r="C308" s="832" t="s">
        <v>583</v>
      </c>
      <c r="D308" s="832" t="s">
        <v>1192</v>
      </c>
      <c r="E308" s="832" t="s">
        <v>2881</v>
      </c>
      <c r="F308" s="832" t="s">
        <v>2967</v>
      </c>
      <c r="G308" s="832" t="s">
        <v>2968</v>
      </c>
      <c r="H308" s="849"/>
      <c r="I308" s="849"/>
      <c r="J308" s="832"/>
      <c r="K308" s="832"/>
      <c r="L308" s="849">
        <v>1</v>
      </c>
      <c r="M308" s="849">
        <v>121</v>
      </c>
      <c r="N308" s="832"/>
      <c r="O308" s="832">
        <v>121</v>
      </c>
      <c r="P308" s="849"/>
      <c r="Q308" s="849"/>
      <c r="R308" s="837"/>
      <c r="S308" s="850"/>
    </row>
    <row r="309" spans="1:19" ht="14.4" customHeight="1" x14ac:dyDescent="0.3">
      <c r="A309" s="831" t="s">
        <v>2868</v>
      </c>
      <c r="B309" s="832" t="s">
        <v>2869</v>
      </c>
      <c r="C309" s="832" t="s">
        <v>583</v>
      </c>
      <c r="D309" s="832" t="s">
        <v>1190</v>
      </c>
      <c r="E309" s="832" t="s">
        <v>2870</v>
      </c>
      <c r="F309" s="832" t="s">
        <v>2871</v>
      </c>
      <c r="G309" s="832" t="s">
        <v>2872</v>
      </c>
      <c r="H309" s="849"/>
      <c r="I309" s="849"/>
      <c r="J309" s="832"/>
      <c r="K309" s="832"/>
      <c r="L309" s="849"/>
      <c r="M309" s="849"/>
      <c r="N309" s="832"/>
      <c r="O309" s="832"/>
      <c r="P309" s="849">
        <v>0.4</v>
      </c>
      <c r="Q309" s="849">
        <v>27.88</v>
      </c>
      <c r="R309" s="837"/>
      <c r="S309" s="850">
        <v>69.699999999999989</v>
      </c>
    </row>
    <row r="310" spans="1:19" ht="14.4" customHeight="1" x14ac:dyDescent="0.3">
      <c r="A310" s="831" t="s">
        <v>2868</v>
      </c>
      <c r="B310" s="832" t="s">
        <v>2869</v>
      </c>
      <c r="C310" s="832" t="s">
        <v>583</v>
      </c>
      <c r="D310" s="832" t="s">
        <v>1190</v>
      </c>
      <c r="E310" s="832" t="s">
        <v>2881</v>
      </c>
      <c r="F310" s="832" t="s">
        <v>2884</v>
      </c>
      <c r="G310" s="832" t="s">
        <v>2885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214</v>
      </c>
      <c r="R310" s="837"/>
      <c r="S310" s="850">
        <v>107</v>
      </c>
    </row>
    <row r="311" spans="1:19" ht="14.4" customHeight="1" x14ac:dyDescent="0.3">
      <c r="A311" s="831" t="s">
        <v>2868</v>
      </c>
      <c r="B311" s="832" t="s">
        <v>2869</v>
      </c>
      <c r="C311" s="832" t="s">
        <v>583</v>
      </c>
      <c r="D311" s="832" t="s">
        <v>1190</v>
      </c>
      <c r="E311" s="832" t="s">
        <v>2881</v>
      </c>
      <c r="F311" s="832" t="s">
        <v>2893</v>
      </c>
      <c r="G311" s="832" t="s">
        <v>2894</v>
      </c>
      <c r="H311" s="849"/>
      <c r="I311" s="849"/>
      <c r="J311" s="832"/>
      <c r="K311" s="832"/>
      <c r="L311" s="849">
        <v>3</v>
      </c>
      <c r="M311" s="849">
        <v>723</v>
      </c>
      <c r="N311" s="832"/>
      <c r="O311" s="832">
        <v>241</v>
      </c>
      <c r="P311" s="849"/>
      <c r="Q311" s="849"/>
      <c r="R311" s="837"/>
      <c r="S311" s="850"/>
    </row>
    <row r="312" spans="1:19" ht="14.4" customHeight="1" x14ac:dyDescent="0.3">
      <c r="A312" s="831" t="s">
        <v>2868</v>
      </c>
      <c r="B312" s="832" t="s">
        <v>2869</v>
      </c>
      <c r="C312" s="832" t="s">
        <v>583</v>
      </c>
      <c r="D312" s="832" t="s">
        <v>1190</v>
      </c>
      <c r="E312" s="832" t="s">
        <v>2881</v>
      </c>
      <c r="F312" s="832" t="s">
        <v>2899</v>
      </c>
      <c r="G312" s="832" t="s">
        <v>2900</v>
      </c>
      <c r="H312" s="849"/>
      <c r="I312" s="849"/>
      <c r="J312" s="832"/>
      <c r="K312" s="832"/>
      <c r="L312" s="849">
        <v>13</v>
      </c>
      <c r="M312" s="849">
        <v>1183</v>
      </c>
      <c r="N312" s="832"/>
      <c r="O312" s="832">
        <v>91</v>
      </c>
      <c r="P312" s="849">
        <v>4</v>
      </c>
      <c r="Q312" s="849">
        <v>364</v>
      </c>
      <c r="R312" s="837"/>
      <c r="S312" s="850">
        <v>91</v>
      </c>
    </row>
    <row r="313" spans="1:19" ht="14.4" customHeight="1" x14ac:dyDescent="0.3">
      <c r="A313" s="831" t="s">
        <v>2868</v>
      </c>
      <c r="B313" s="832" t="s">
        <v>2869</v>
      </c>
      <c r="C313" s="832" t="s">
        <v>583</v>
      </c>
      <c r="D313" s="832" t="s">
        <v>1190</v>
      </c>
      <c r="E313" s="832" t="s">
        <v>2881</v>
      </c>
      <c r="F313" s="832" t="s">
        <v>2901</v>
      </c>
      <c r="G313" s="832" t="s">
        <v>2902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81</v>
      </c>
      <c r="R313" s="837"/>
      <c r="S313" s="850">
        <v>81</v>
      </c>
    </row>
    <row r="314" spans="1:19" ht="14.4" customHeight="1" x14ac:dyDescent="0.3">
      <c r="A314" s="831" t="s">
        <v>2868</v>
      </c>
      <c r="B314" s="832" t="s">
        <v>2869</v>
      </c>
      <c r="C314" s="832" t="s">
        <v>583</v>
      </c>
      <c r="D314" s="832" t="s">
        <v>1190</v>
      </c>
      <c r="E314" s="832" t="s">
        <v>2881</v>
      </c>
      <c r="F314" s="832" t="s">
        <v>2903</v>
      </c>
      <c r="G314" s="832" t="s">
        <v>2904</v>
      </c>
      <c r="H314" s="849"/>
      <c r="I314" s="849"/>
      <c r="J314" s="832"/>
      <c r="K314" s="832"/>
      <c r="L314" s="849">
        <v>75</v>
      </c>
      <c r="M314" s="849">
        <v>9525</v>
      </c>
      <c r="N314" s="832"/>
      <c r="O314" s="832">
        <v>127</v>
      </c>
      <c r="P314" s="849">
        <v>127</v>
      </c>
      <c r="Q314" s="849">
        <v>16002</v>
      </c>
      <c r="R314" s="837"/>
      <c r="S314" s="850">
        <v>126</v>
      </c>
    </row>
    <row r="315" spans="1:19" ht="14.4" customHeight="1" x14ac:dyDescent="0.3">
      <c r="A315" s="831" t="s">
        <v>2868</v>
      </c>
      <c r="B315" s="832" t="s">
        <v>2869</v>
      </c>
      <c r="C315" s="832" t="s">
        <v>583</v>
      </c>
      <c r="D315" s="832" t="s">
        <v>1190</v>
      </c>
      <c r="E315" s="832" t="s">
        <v>2881</v>
      </c>
      <c r="F315" s="832" t="s">
        <v>2909</v>
      </c>
      <c r="G315" s="832" t="s">
        <v>2910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1321</v>
      </c>
      <c r="R315" s="837"/>
      <c r="S315" s="850">
        <v>1321</v>
      </c>
    </row>
    <row r="316" spans="1:19" ht="14.4" customHeight="1" x14ac:dyDescent="0.3">
      <c r="A316" s="831" t="s">
        <v>2868</v>
      </c>
      <c r="B316" s="832" t="s">
        <v>2869</v>
      </c>
      <c r="C316" s="832" t="s">
        <v>583</v>
      </c>
      <c r="D316" s="832" t="s">
        <v>1190</v>
      </c>
      <c r="E316" s="832" t="s">
        <v>2881</v>
      </c>
      <c r="F316" s="832" t="s">
        <v>2915</v>
      </c>
      <c r="G316" s="832" t="s">
        <v>2916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165</v>
      </c>
      <c r="R316" s="837"/>
      <c r="S316" s="850">
        <v>165</v>
      </c>
    </row>
    <row r="317" spans="1:19" ht="14.4" customHeight="1" x14ac:dyDescent="0.3">
      <c r="A317" s="831" t="s">
        <v>2868</v>
      </c>
      <c r="B317" s="832" t="s">
        <v>2869</v>
      </c>
      <c r="C317" s="832" t="s">
        <v>583</v>
      </c>
      <c r="D317" s="832" t="s">
        <v>1190</v>
      </c>
      <c r="E317" s="832" t="s">
        <v>2881</v>
      </c>
      <c r="F317" s="832" t="s">
        <v>2917</v>
      </c>
      <c r="G317" s="832" t="s">
        <v>2918</v>
      </c>
      <c r="H317" s="849"/>
      <c r="I317" s="849"/>
      <c r="J317" s="832"/>
      <c r="K317" s="832"/>
      <c r="L317" s="849">
        <v>64</v>
      </c>
      <c r="M317" s="849">
        <v>2133.3000000000002</v>
      </c>
      <c r="N317" s="832"/>
      <c r="O317" s="832">
        <v>33.332812500000003</v>
      </c>
      <c r="P317" s="849">
        <v>107</v>
      </c>
      <c r="Q317" s="849">
        <v>3566.65</v>
      </c>
      <c r="R317" s="837"/>
      <c r="S317" s="850">
        <v>33.333177570093461</v>
      </c>
    </row>
    <row r="318" spans="1:19" ht="14.4" customHeight="1" x14ac:dyDescent="0.3">
      <c r="A318" s="831" t="s">
        <v>2868</v>
      </c>
      <c r="B318" s="832" t="s">
        <v>2869</v>
      </c>
      <c r="C318" s="832" t="s">
        <v>583</v>
      </c>
      <c r="D318" s="832" t="s">
        <v>1190</v>
      </c>
      <c r="E318" s="832" t="s">
        <v>2881</v>
      </c>
      <c r="F318" s="832" t="s">
        <v>2923</v>
      </c>
      <c r="G318" s="832" t="s">
        <v>2924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174</v>
      </c>
      <c r="R318" s="837"/>
      <c r="S318" s="850">
        <v>87</v>
      </c>
    </row>
    <row r="319" spans="1:19" ht="14.4" customHeight="1" x14ac:dyDescent="0.3">
      <c r="A319" s="831" t="s">
        <v>2868</v>
      </c>
      <c r="B319" s="832" t="s">
        <v>2869</v>
      </c>
      <c r="C319" s="832" t="s">
        <v>583</v>
      </c>
      <c r="D319" s="832" t="s">
        <v>1190</v>
      </c>
      <c r="E319" s="832" t="s">
        <v>2881</v>
      </c>
      <c r="F319" s="832" t="s">
        <v>2925</v>
      </c>
      <c r="G319" s="832" t="s">
        <v>2926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33</v>
      </c>
      <c r="R319" s="837"/>
      <c r="S319" s="850">
        <v>33</v>
      </c>
    </row>
    <row r="320" spans="1:19" ht="14.4" customHeight="1" x14ac:dyDescent="0.3">
      <c r="A320" s="831" t="s">
        <v>2868</v>
      </c>
      <c r="B320" s="832" t="s">
        <v>2869</v>
      </c>
      <c r="C320" s="832" t="s">
        <v>583</v>
      </c>
      <c r="D320" s="832" t="s">
        <v>1190</v>
      </c>
      <c r="E320" s="832" t="s">
        <v>2881</v>
      </c>
      <c r="F320" s="832" t="s">
        <v>2933</v>
      </c>
      <c r="G320" s="832" t="s">
        <v>2934</v>
      </c>
      <c r="H320" s="849"/>
      <c r="I320" s="849"/>
      <c r="J320" s="832"/>
      <c r="K320" s="832"/>
      <c r="L320" s="849"/>
      <c r="M320" s="849"/>
      <c r="N320" s="832"/>
      <c r="O320" s="832"/>
      <c r="P320" s="849">
        <v>2</v>
      </c>
      <c r="Q320" s="849">
        <v>508</v>
      </c>
      <c r="R320" s="837"/>
      <c r="S320" s="850">
        <v>254</v>
      </c>
    </row>
    <row r="321" spans="1:19" ht="14.4" customHeight="1" x14ac:dyDescent="0.3">
      <c r="A321" s="831" t="s">
        <v>2868</v>
      </c>
      <c r="B321" s="832" t="s">
        <v>2869</v>
      </c>
      <c r="C321" s="832" t="s">
        <v>583</v>
      </c>
      <c r="D321" s="832" t="s">
        <v>1190</v>
      </c>
      <c r="E321" s="832" t="s">
        <v>2881</v>
      </c>
      <c r="F321" s="832" t="s">
        <v>2951</v>
      </c>
      <c r="G321" s="832" t="s">
        <v>2952</v>
      </c>
      <c r="H321" s="849"/>
      <c r="I321" s="849"/>
      <c r="J321" s="832"/>
      <c r="K321" s="832"/>
      <c r="L321" s="849">
        <v>6</v>
      </c>
      <c r="M321" s="849">
        <v>870</v>
      </c>
      <c r="N321" s="832"/>
      <c r="O321" s="832">
        <v>145</v>
      </c>
      <c r="P321" s="849">
        <v>10</v>
      </c>
      <c r="Q321" s="849">
        <v>1450</v>
      </c>
      <c r="R321" s="837"/>
      <c r="S321" s="850">
        <v>145</v>
      </c>
    </row>
    <row r="322" spans="1:19" ht="14.4" customHeight="1" x14ac:dyDescent="0.3">
      <c r="A322" s="831" t="s">
        <v>2868</v>
      </c>
      <c r="B322" s="832" t="s">
        <v>2869</v>
      </c>
      <c r="C322" s="832" t="s">
        <v>583</v>
      </c>
      <c r="D322" s="832" t="s">
        <v>1190</v>
      </c>
      <c r="E322" s="832" t="s">
        <v>2881</v>
      </c>
      <c r="F322" s="832" t="s">
        <v>2957</v>
      </c>
      <c r="G322" s="832" t="s">
        <v>2958</v>
      </c>
      <c r="H322" s="849"/>
      <c r="I322" s="849"/>
      <c r="J322" s="832"/>
      <c r="K322" s="832"/>
      <c r="L322" s="849"/>
      <c r="M322" s="849"/>
      <c r="N322" s="832"/>
      <c r="O322" s="832"/>
      <c r="P322" s="849">
        <v>3</v>
      </c>
      <c r="Q322" s="849">
        <v>495</v>
      </c>
      <c r="R322" s="837"/>
      <c r="S322" s="850">
        <v>165</v>
      </c>
    </row>
    <row r="323" spans="1:19" ht="14.4" customHeight="1" x14ac:dyDescent="0.3">
      <c r="A323" s="831" t="s">
        <v>2868</v>
      </c>
      <c r="B323" s="832" t="s">
        <v>2869</v>
      </c>
      <c r="C323" s="832" t="s">
        <v>583</v>
      </c>
      <c r="D323" s="832" t="s">
        <v>1190</v>
      </c>
      <c r="E323" s="832" t="s">
        <v>2881</v>
      </c>
      <c r="F323" s="832" t="s">
        <v>2963</v>
      </c>
      <c r="G323" s="832" t="s">
        <v>2964</v>
      </c>
      <c r="H323" s="849"/>
      <c r="I323" s="849"/>
      <c r="J323" s="832"/>
      <c r="K323" s="832"/>
      <c r="L323" s="849">
        <v>1</v>
      </c>
      <c r="M323" s="849">
        <v>500</v>
      </c>
      <c r="N323" s="832"/>
      <c r="O323" s="832">
        <v>500</v>
      </c>
      <c r="P323" s="849"/>
      <c r="Q323" s="849"/>
      <c r="R323" s="837"/>
      <c r="S323" s="850"/>
    </row>
    <row r="324" spans="1:19" ht="14.4" customHeight="1" x14ac:dyDescent="0.3">
      <c r="A324" s="831" t="s">
        <v>2868</v>
      </c>
      <c r="B324" s="832" t="s">
        <v>2869</v>
      </c>
      <c r="C324" s="832" t="s">
        <v>583</v>
      </c>
      <c r="D324" s="832" t="s">
        <v>1185</v>
      </c>
      <c r="E324" s="832" t="s">
        <v>2881</v>
      </c>
      <c r="F324" s="832" t="s">
        <v>2882</v>
      </c>
      <c r="G324" s="832" t="s">
        <v>2883</v>
      </c>
      <c r="H324" s="849"/>
      <c r="I324" s="849"/>
      <c r="J324" s="832"/>
      <c r="K324" s="832"/>
      <c r="L324" s="849">
        <v>1</v>
      </c>
      <c r="M324" s="849">
        <v>83</v>
      </c>
      <c r="N324" s="832"/>
      <c r="O324" s="832">
        <v>83</v>
      </c>
      <c r="P324" s="849">
        <v>1</v>
      </c>
      <c r="Q324" s="849">
        <v>84</v>
      </c>
      <c r="R324" s="837"/>
      <c r="S324" s="850">
        <v>84</v>
      </c>
    </row>
    <row r="325" spans="1:19" ht="14.4" customHeight="1" x14ac:dyDescent="0.3">
      <c r="A325" s="831" t="s">
        <v>2868</v>
      </c>
      <c r="B325" s="832" t="s">
        <v>2869</v>
      </c>
      <c r="C325" s="832" t="s">
        <v>583</v>
      </c>
      <c r="D325" s="832" t="s">
        <v>1185</v>
      </c>
      <c r="E325" s="832" t="s">
        <v>2881</v>
      </c>
      <c r="F325" s="832" t="s">
        <v>2884</v>
      </c>
      <c r="G325" s="832" t="s">
        <v>2885</v>
      </c>
      <c r="H325" s="849"/>
      <c r="I325" s="849"/>
      <c r="J325" s="832"/>
      <c r="K325" s="832"/>
      <c r="L325" s="849">
        <v>1</v>
      </c>
      <c r="M325" s="849">
        <v>106</v>
      </c>
      <c r="N325" s="832"/>
      <c r="O325" s="832">
        <v>106</v>
      </c>
      <c r="P325" s="849">
        <v>1</v>
      </c>
      <c r="Q325" s="849">
        <v>107</v>
      </c>
      <c r="R325" s="837"/>
      <c r="S325" s="850">
        <v>107</v>
      </c>
    </row>
    <row r="326" spans="1:19" ht="14.4" customHeight="1" x14ac:dyDescent="0.3">
      <c r="A326" s="831" t="s">
        <v>2868</v>
      </c>
      <c r="B326" s="832" t="s">
        <v>2869</v>
      </c>
      <c r="C326" s="832" t="s">
        <v>583</v>
      </c>
      <c r="D326" s="832" t="s">
        <v>1185</v>
      </c>
      <c r="E326" s="832" t="s">
        <v>2881</v>
      </c>
      <c r="F326" s="832" t="s">
        <v>2886</v>
      </c>
      <c r="G326" s="832" t="s">
        <v>2887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38</v>
      </c>
      <c r="R326" s="837"/>
      <c r="S326" s="850">
        <v>38</v>
      </c>
    </row>
    <row r="327" spans="1:19" ht="14.4" customHeight="1" x14ac:dyDescent="0.3">
      <c r="A327" s="831" t="s">
        <v>2868</v>
      </c>
      <c r="B327" s="832" t="s">
        <v>2869</v>
      </c>
      <c r="C327" s="832" t="s">
        <v>583</v>
      </c>
      <c r="D327" s="832" t="s">
        <v>1185</v>
      </c>
      <c r="E327" s="832" t="s">
        <v>2881</v>
      </c>
      <c r="F327" s="832" t="s">
        <v>2895</v>
      </c>
      <c r="G327" s="832" t="s">
        <v>2896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384</v>
      </c>
      <c r="R327" s="837"/>
      <c r="S327" s="850">
        <v>384</v>
      </c>
    </row>
    <row r="328" spans="1:19" ht="14.4" customHeight="1" x14ac:dyDescent="0.3">
      <c r="A328" s="831" t="s">
        <v>2868</v>
      </c>
      <c r="B328" s="832" t="s">
        <v>2869</v>
      </c>
      <c r="C328" s="832" t="s">
        <v>583</v>
      </c>
      <c r="D328" s="832" t="s">
        <v>1185</v>
      </c>
      <c r="E328" s="832" t="s">
        <v>2881</v>
      </c>
      <c r="F328" s="832" t="s">
        <v>2899</v>
      </c>
      <c r="G328" s="832" t="s">
        <v>2900</v>
      </c>
      <c r="H328" s="849"/>
      <c r="I328" s="849"/>
      <c r="J328" s="832"/>
      <c r="K328" s="832"/>
      <c r="L328" s="849">
        <v>7</v>
      </c>
      <c r="M328" s="849">
        <v>637</v>
      </c>
      <c r="N328" s="832"/>
      <c r="O328" s="832">
        <v>91</v>
      </c>
      <c r="P328" s="849">
        <v>7</v>
      </c>
      <c r="Q328" s="849">
        <v>637</v>
      </c>
      <c r="R328" s="837"/>
      <c r="S328" s="850">
        <v>91</v>
      </c>
    </row>
    <row r="329" spans="1:19" ht="14.4" customHeight="1" x14ac:dyDescent="0.3">
      <c r="A329" s="831" t="s">
        <v>2868</v>
      </c>
      <c r="B329" s="832" t="s">
        <v>2869</v>
      </c>
      <c r="C329" s="832" t="s">
        <v>583</v>
      </c>
      <c r="D329" s="832" t="s">
        <v>1185</v>
      </c>
      <c r="E329" s="832" t="s">
        <v>2881</v>
      </c>
      <c r="F329" s="832" t="s">
        <v>2901</v>
      </c>
      <c r="G329" s="832" t="s">
        <v>2902</v>
      </c>
      <c r="H329" s="849"/>
      <c r="I329" s="849"/>
      <c r="J329" s="832"/>
      <c r="K329" s="832"/>
      <c r="L329" s="849">
        <v>2</v>
      </c>
      <c r="M329" s="849">
        <v>162</v>
      </c>
      <c r="N329" s="832"/>
      <c r="O329" s="832">
        <v>81</v>
      </c>
      <c r="P329" s="849">
        <v>1</v>
      </c>
      <c r="Q329" s="849">
        <v>81</v>
      </c>
      <c r="R329" s="837"/>
      <c r="S329" s="850">
        <v>81</v>
      </c>
    </row>
    <row r="330" spans="1:19" ht="14.4" customHeight="1" x14ac:dyDescent="0.3">
      <c r="A330" s="831" t="s">
        <v>2868</v>
      </c>
      <c r="B330" s="832" t="s">
        <v>2869</v>
      </c>
      <c r="C330" s="832" t="s">
        <v>583</v>
      </c>
      <c r="D330" s="832" t="s">
        <v>1185</v>
      </c>
      <c r="E330" s="832" t="s">
        <v>2881</v>
      </c>
      <c r="F330" s="832" t="s">
        <v>2903</v>
      </c>
      <c r="G330" s="832" t="s">
        <v>2904</v>
      </c>
      <c r="H330" s="849"/>
      <c r="I330" s="849"/>
      <c r="J330" s="832"/>
      <c r="K330" s="832"/>
      <c r="L330" s="849">
        <v>85</v>
      </c>
      <c r="M330" s="849">
        <v>10795</v>
      </c>
      <c r="N330" s="832"/>
      <c r="O330" s="832">
        <v>127</v>
      </c>
      <c r="P330" s="849">
        <v>110</v>
      </c>
      <c r="Q330" s="849">
        <v>13860</v>
      </c>
      <c r="R330" s="837"/>
      <c r="S330" s="850">
        <v>126</v>
      </c>
    </row>
    <row r="331" spans="1:19" ht="14.4" customHeight="1" x14ac:dyDescent="0.3">
      <c r="A331" s="831" t="s">
        <v>2868</v>
      </c>
      <c r="B331" s="832" t="s">
        <v>2869</v>
      </c>
      <c r="C331" s="832" t="s">
        <v>583</v>
      </c>
      <c r="D331" s="832" t="s">
        <v>1185</v>
      </c>
      <c r="E331" s="832" t="s">
        <v>2881</v>
      </c>
      <c r="F331" s="832" t="s">
        <v>2905</v>
      </c>
      <c r="G331" s="832" t="s">
        <v>2906</v>
      </c>
      <c r="H331" s="849"/>
      <c r="I331" s="849"/>
      <c r="J331" s="832"/>
      <c r="K331" s="832"/>
      <c r="L331" s="849">
        <v>1</v>
      </c>
      <c r="M331" s="849">
        <v>242</v>
      </c>
      <c r="N331" s="832"/>
      <c r="O331" s="832">
        <v>242</v>
      </c>
      <c r="P331" s="849"/>
      <c r="Q331" s="849"/>
      <c r="R331" s="837"/>
      <c r="S331" s="850"/>
    </row>
    <row r="332" spans="1:19" ht="14.4" customHeight="1" x14ac:dyDescent="0.3">
      <c r="A332" s="831" t="s">
        <v>2868</v>
      </c>
      <c r="B332" s="832" t="s">
        <v>2869</v>
      </c>
      <c r="C332" s="832" t="s">
        <v>583</v>
      </c>
      <c r="D332" s="832" t="s">
        <v>1185</v>
      </c>
      <c r="E332" s="832" t="s">
        <v>2881</v>
      </c>
      <c r="F332" s="832" t="s">
        <v>2917</v>
      </c>
      <c r="G332" s="832" t="s">
        <v>2918</v>
      </c>
      <c r="H332" s="849"/>
      <c r="I332" s="849"/>
      <c r="J332" s="832"/>
      <c r="K332" s="832"/>
      <c r="L332" s="849">
        <v>59</v>
      </c>
      <c r="M332" s="849">
        <v>1966.6600000000003</v>
      </c>
      <c r="N332" s="832"/>
      <c r="O332" s="832">
        <v>33.333220338983054</v>
      </c>
      <c r="P332" s="849">
        <v>86</v>
      </c>
      <c r="Q332" s="849">
        <v>2866.66</v>
      </c>
      <c r="R332" s="837"/>
      <c r="S332" s="850">
        <v>33.333255813953485</v>
      </c>
    </row>
    <row r="333" spans="1:19" ht="14.4" customHeight="1" x14ac:dyDescent="0.3">
      <c r="A333" s="831" t="s">
        <v>2868</v>
      </c>
      <c r="B333" s="832" t="s">
        <v>2869</v>
      </c>
      <c r="C333" s="832" t="s">
        <v>583</v>
      </c>
      <c r="D333" s="832" t="s">
        <v>1185</v>
      </c>
      <c r="E333" s="832" t="s">
        <v>2881</v>
      </c>
      <c r="F333" s="832" t="s">
        <v>2925</v>
      </c>
      <c r="G333" s="832" t="s">
        <v>2926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33</v>
      </c>
      <c r="R333" s="837"/>
      <c r="S333" s="850">
        <v>33</v>
      </c>
    </row>
    <row r="334" spans="1:19" ht="14.4" customHeight="1" x14ac:dyDescent="0.3">
      <c r="A334" s="831" t="s">
        <v>2868</v>
      </c>
      <c r="B334" s="832" t="s">
        <v>2869</v>
      </c>
      <c r="C334" s="832" t="s">
        <v>583</v>
      </c>
      <c r="D334" s="832" t="s">
        <v>1185</v>
      </c>
      <c r="E334" s="832" t="s">
        <v>2881</v>
      </c>
      <c r="F334" s="832" t="s">
        <v>2941</v>
      </c>
      <c r="G334" s="832" t="s">
        <v>2942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376</v>
      </c>
      <c r="R334" s="837"/>
      <c r="S334" s="850">
        <v>376</v>
      </c>
    </row>
    <row r="335" spans="1:19" ht="14.4" customHeight="1" x14ac:dyDescent="0.3">
      <c r="A335" s="831" t="s">
        <v>2868</v>
      </c>
      <c r="B335" s="832" t="s">
        <v>2869</v>
      </c>
      <c r="C335" s="832" t="s">
        <v>583</v>
      </c>
      <c r="D335" s="832" t="s">
        <v>1185</v>
      </c>
      <c r="E335" s="832" t="s">
        <v>2881</v>
      </c>
      <c r="F335" s="832" t="s">
        <v>2951</v>
      </c>
      <c r="G335" s="832" t="s">
        <v>2952</v>
      </c>
      <c r="H335" s="849"/>
      <c r="I335" s="849"/>
      <c r="J335" s="832"/>
      <c r="K335" s="832"/>
      <c r="L335" s="849">
        <v>9</v>
      </c>
      <c r="M335" s="849">
        <v>1305</v>
      </c>
      <c r="N335" s="832"/>
      <c r="O335" s="832">
        <v>145</v>
      </c>
      <c r="P335" s="849">
        <v>4</v>
      </c>
      <c r="Q335" s="849">
        <v>580</v>
      </c>
      <c r="R335" s="837"/>
      <c r="S335" s="850">
        <v>145</v>
      </c>
    </row>
    <row r="336" spans="1:19" ht="14.4" customHeight="1" x14ac:dyDescent="0.3">
      <c r="A336" s="831" t="s">
        <v>2868</v>
      </c>
      <c r="B336" s="832" t="s">
        <v>2869</v>
      </c>
      <c r="C336" s="832" t="s">
        <v>583</v>
      </c>
      <c r="D336" s="832" t="s">
        <v>1185</v>
      </c>
      <c r="E336" s="832" t="s">
        <v>2881</v>
      </c>
      <c r="F336" s="832" t="s">
        <v>2957</v>
      </c>
      <c r="G336" s="832" t="s">
        <v>2958</v>
      </c>
      <c r="H336" s="849"/>
      <c r="I336" s="849"/>
      <c r="J336" s="832"/>
      <c r="K336" s="832"/>
      <c r="L336" s="849">
        <v>3</v>
      </c>
      <c r="M336" s="849">
        <v>495</v>
      </c>
      <c r="N336" s="832"/>
      <c r="O336" s="832">
        <v>165</v>
      </c>
      <c r="P336" s="849"/>
      <c r="Q336" s="849"/>
      <c r="R336" s="837"/>
      <c r="S336" s="850"/>
    </row>
    <row r="337" spans="1:19" ht="14.4" customHeight="1" x14ac:dyDescent="0.3">
      <c r="A337" s="831" t="s">
        <v>2868</v>
      </c>
      <c r="B337" s="832" t="s">
        <v>2869</v>
      </c>
      <c r="C337" s="832" t="s">
        <v>583</v>
      </c>
      <c r="D337" s="832" t="s">
        <v>2865</v>
      </c>
      <c r="E337" s="832" t="s">
        <v>2870</v>
      </c>
      <c r="F337" s="832" t="s">
        <v>2871</v>
      </c>
      <c r="G337" s="832" t="s">
        <v>2872</v>
      </c>
      <c r="H337" s="849"/>
      <c r="I337" s="849"/>
      <c r="J337" s="832"/>
      <c r="K337" s="832"/>
      <c r="L337" s="849"/>
      <c r="M337" s="849"/>
      <c r="N337" s="832"/>
      <c r="O337" s="832"/>
      <c r="P337" s="849">
        <v>0.7</v>
      </c>
      <c r="Q337" s="849">
        <v>48.79</v>
      </c>
      <c r="R337" s="837"/>
      <c r="S337" s="850">
        <v>69.7</v>
      </c>
    </row>
    <row r="338" spans="1:19" ht="14.4" customHeight="1" x14ac:dyDescent="0.3">
      <c r="A338" s="831" t="s">
        <v>2868</v>
      </c>
      <c r="B338" s="832" t="s">
        <v>2869</v>
      </c>
      <c r="C338" s="832" t="s">
        <v>583</v>
      </c>
      <c r="D338" s="832" t="s">
        <v>2865</v>
      </c>
      <c r="E338" s="832" t="s">
        <v>2881</v>
      </c>
      <c r="F338" s="832" t="s">
        <v>2903</v>
      </c>
      <c r="G338" s="832" t="s">
        <v>2904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126</v>
      </c>
      <c r="R338" s="837"/>
      <c r="S338" s="850">
        <v>126</v>
      </c>
    </row>
    <row r="339" spans="1:19" ht="14.4" customHeight="1" x14ac:dyDescent="0.3">
      <c r="A339" s="831" t="s">
        <v>2868</v>
      </c>
      <c r="B339" s="832" t="s">
        <v>2869</v>
      </c>
      <c r="C339" s="832" t="s">
        <v>583</v>
      </c>
      <c r="D339" s="832" t="s">
        <v>2865</v>
      </c>
      <c r="E339" s="832" t="s">
        <v>2881</v>
      </c>
      <c r="F339" s="832" t="s">
        <v>2909</v>
      </c>
      <c r="G339" s="832" t="s">
        <v>2910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2642</v>
      </c>
      <c r="R339" s="837"/>
      <c r="S339" s="850">
        <v>1321</v>
      </c>
    </row>
    <row r="340" spans="1:19" ht="14.4" customHeight="1" x14ac:dyDescent="0.3">
      <c r="A340" s="831" t="s">
        <v>2868</v>
      </c>
      <c r="B340" s="832" t="s">
        <v>2869</v>
      </c>
      <c r="C340" s="832" t="s">
        <v>583</v>
      </c>
      <c r="D340" s="832" t="s">
        <v>2865</v>
      </c>
      <c r="E340" s="832" t="s">
        <v>2881</v>
      </c>
      <c r="F340" s="832" t="s">
        <v>2917</v>
      </c>
      <c r="G340" s="832" t="s">
        <v>2918</v>
      </c>
      <c r="H340" s="849"/>
      <c r="I340" s="849"/>
      <c r="J340" s="832"/>
      <c r="K340" s="832"/>
      <c r="L340" s="849"/>
      <c r="M340" s="849"/>
      <c r="N340" s="832"/>
      <c r="O340" s="832"/>
      <c r="P340" s="849">
        <v>4</v>
      </c>
      <c r="Q340" s="849">
        <v>133.32</v>
      </c>
      <c r="R340" s="837"/>
      <c r="S340" s="850">
        <v>33.33</v>
      </c>
    </row>
    <row r="341" spans="1:19" ht="14.4" customHeight="1" x14ac:dyDescent="0.3">
      <c r="A341" s="831" t="s">
        <v>2868</v>
      </c>
      <c r="B341" s="832" t="s">
        <v>2869</v>
      </c>
      <c r="C341" s="832" t="s">
        <v>583</v>
      </c>
      <c r="D341" s="832" t="s">
        <v>2865</v>
      </c>
      <c r="E341" s="832" t="s">
        <v>2881</v>
      </c>
      <c r="F341" s="832" t="s">
        <v>2923</v>
      </c>
      <c r="G341" s="832" t="s">
        <v>2924</v>
      </c>
      <c r="H341" s="849"/>
      <c r="I341" s="849"/>
      <c r="J341" s="832"/>
      <c r="K341" s="832"/>
      <c r="L341" s="849"/>
      <c r="M341" s="849"/>
      <c r="N341" s="832"/>
      <c r="O341" s="832"/>
      <c r="P341" s="849">
        <v>3</v>
      </c>
      <c r="Q341" s="849">
        <v>261</v>
      </c>
      <c r="R341" s="837"/>
      <c r="S341" s="850">
        <v>87</v>
      </c>
    </row>
    <row r="342" spans="1:19" ht="14.4" customHeight="1" x14ac:dyDescent="0.3">
      <c r="A342" s="831" t="s">
        <v>2868</v>
      </c>
      <c r="B342" s="832" t="s">
        <v>2869</v>
      </c>
      <c r="C342" s="832" t="s">
        <v>583</v>
      </c>
      <c r="D342" s="832" t="s">
        <v>2865</v>
      </c>
      <c r="E342" s="832" t="s">
        <v>2881</v>
      </c>
      <c r="F342" s="832" t="s">
        <v>2925</v>
      </c>
      <c r="G342" s="832" t="s">
        <v>2926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99</v>
      </c>
      <c r="R342" s="837"/>
      <c r="S342" s="850">
        <v>33</v>
      </c>
    </row>
    <row r="343" spans="1:19" ht="14.4" customHeight="1" x14ac:dyDescent="0.3">
      <c r="A343" s="831" t="s">
        <v>2868</v>
      </c>
      <c r="B343" s="832" t="s">
        <v>2869</v>
      </c>
      <c r="C343" s="832" t="s">
        <v>583</v>
      </c>
      <c r="D343" s="832" t="s">
        <v>2865</v>
      </c>
      <c r="E343" s="832" t="s">
        <v>2881</v>
      </c>
      <c r="F343" s="832" t="s">
        <v>2933</v>
      </c>
      <c r="G343" s="832" t="s">
        <v>2934</v>
      </c>
      <c r="H343" s="849"/>
      <c r="I343" s="849"/>
      <c r="J343" s="832"/>
      <c r="K343" s="832"/>
      <c r="L343" s="849"/>
      <c r="M343" s="849"/>
      <c r="N343" s="832"/>
      <c r="O343" s="832"/>
      <c r="P343" s="849">
        <v>4</v>
      </c>
      <c r="Q343" s="849">
        <v>1016</v>
      </c>
      <c r="R343" s="837"/>
      <c r="S343" s="850">
        <v>254</v>
      </c>
    </row>
    <row r="344" spans="1:19" ht="14.4" customHeight="1" thickBot="1" x14ac:dyDescent="0.35">
      <c r="A344" s="839" t="s">
        <v>2868</v>
      </c>
      <c r="B344" s="840" t="s">
        <v>2869</v>
      </c>
      <c r="C344" s="840" t="s">
        <v>583</v>
      </c>
      <c r="D344" s="840" t="s">
        <v>2865</v>
      </c>
      <c r="E344" s="840" t="s">
        <v>2881</v>
      </c>
      <c r="F344" s="840" t="s">
        <v>2941</v>
      </c>
      <c r="G344" s="840" t="s">
        <v>2942</v>
      </c>
      <c r="H344" s="851"/>
      <c r="I344" s="851"/>
      <c r="J344" s="840"/>
      <c r="K344" s="840"/>
      <c r="L344" s="851"/>
      <c r="M344" s="851"/>
      <c r="N344" s="840"/>
      <c r="O344" s="840"/>
      <c r="P344" s="851">
        <v>1</v>
      </c>
      <c r="Q344" s="851">
        <v>376</v>
      </c>
      <c r="R344" s="845"/>
      <c r="S344" s="852">
        <v>376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4395196</v>
      </c>
      <c r="C3" s="344">
        <f t="shared" ref="C3:R3" si="0">SUBTOTAL(9,C6:C1048576)</f>
        <v>19</v>
      </c>
      <c r="D3" s="344">
        <f t="shared" si="0"/>
        <v>3675733.33</v>
      </c>
      <c r="E3" s="344">
        <f t="shared" si="0"/>
        <v>12.962913376538065</v>
      </c>
      <c r="F3" s="344">
        <f t="shared" si="0"/>
        <v>5084165</v>
      </c>
      <c r="G3" s="347">
        <f>IF(D3&lt;&gt;0,F3/D3,"")</f>
        <v>1.383170252995475</v>
      </c>
      <c r="H3" s="343">
        <f t="shared" si="0"/>
        <v>2871084.6199999996</v>
      </c>
      <c r="I3" s="344">
        <f t="shared" si="0"/>
        <v>1</v>
      </c>
      <c r="J3" s="344">
        <f t="shared" si="0"/>
        <v>2348212.8299999991</v>
      </c>
      <c r="K3" s="344">
        <f t="shared" si="0"/>
        <v>0.81788353211268272</v>
      </c>
      <c r="L3" s="344">
        <f t="shared" si="0"/>
        <v>2489378.959999999</v>
      </c>
      <c r="M3" s="345">
        <f>IF(J3&lt;&gt;0,L3/J3,"")</f>
        <v>1.0601164120204556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2981</v>
      </c>
      <c r="B6" s="883">
        <v>377</v>
      </c>
      <c r="C6" s="825">
        <v>1</v>
      </c>
      <c r="D6" s="883">
        <v>254</v>
      </c>
      <c r="E6" s="825">
        <v>0.67374005305039786</v>
      </c>
      <c r="F6" s="883">
        <v>506</v>
      </c>
      <c r="G6" s="830">
        <v>1.3421750663129974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2982</v>
      </c>
      <c r="B7" s="885">
        <v>126</v>
      </c>
      <c r="C7" s="832">
        <v>1</v>
      </c>
      <c r="D7" s="885">
        <v>379</v>
      </c>
      <c r="E7" s="832">
        <v>3.0079365079365079</v>
      </c>
      <c r="F7" s="885">
        <v>775</v>
      </c>
      <c r="G7" s="837">
        <v>6.1507936507936511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2983</v>
      </c>
      <c r="B8" s="885">
        <v>1228</v>
      </c>
      <c r="C8" s="832">
        <v>1</v>
      </c>
      <c r="D8" s="885">
        <v>506</v>
      </c>
      <c r="E8" s="832">
        <v>0.41205211726384366</v>
      </c>
      <c r="F8" s="885">
        <v>1010</v>
      </c>
      <c r="G8" s="837">
        <v>0.82247557003257332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2984</v>
      </c>
      <c r="B9" s="885">
        <v>252</v>
      </c>
      <c r="C9" s="832">
        <v>1</v>
      </c>
      <c r="D9" s="885">
        <v>589</v>
      </c>
      <c r="E9" s="832">
        <v>2.3373015873015874</v>
      </c>
      <c r="F9" s="885">
        <v>126</v>
      </c>
      <c r="G9" s="837">
        <v>0.5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2985</v>
      </c>
      <c r="B10" s="885">
        <v>126</v>
      </c>
      <c r="C10" s="832">
        <v>1</v>
      </c>
      <c r="D10" s="885">
        <v>127</v>
      </c>
      <c r="E10" s="832">
        <v>1.0079365079365079</v>
      </c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2986</v>
      </c>
      <c r="B11" s="885">
        <v>755</v>
      </c>
      <c r="C11" s="832">
        <v>1</v>
      </c>
      <c r="D11" s="885"/>
      <c r="E11" s="832"/>
      <c r="F11" s="885"/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2987</v>
      </c>
      <c r="B12" s="885">
        <v>5335</v>
      </c>
      <c r="C12" s="832">
        <v>1</v>
      </c>
      <c r="D12" s="885">
        <v>4385</v>
      </c>
      <c r="E12" s="832">
        <v>0.82193064667291471</v>
      </c>
      <c r="F12" s="885">
        <v>11683</v>
      </c>
      <c r="G12" s="837">
        <v>2.1898781630740394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2988</v>
      </c>
      <c r="B13" s="885">
        <v>251</v>
      </c>
      <c r="C13" s="832">
        <v>1</v>
      </c>
      <c r="D13" s="885">
        <v>379</v>
      </c>
      <c r="E13" s="832">
        <v>1.5099601593625498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2989</v>
      </c>
      <c r="B14" s="885">
        <v>252</v>
      </c>
      <c r="C14" s="832">
        <v>1</v>
      </c>
      <c r="D14" s="885"/>
      <c r="E14" s="832"/>
      <c r="F14" s="885">
        <v>649</v>
      </c>
      <c r="G14" s="837">
        <v>2.5753968253968256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2990</v>
      </c>
      <c r="B15" s="885">
        <v>561</v>
      </c>
      <c r="C15" s="832">
        <v>1</v>
      </c>
      <c r="D15" s="885">
        <v>254</v>
      </c>
      <c r="E15" s="832">
        <v>0.45276292335115864</v>
      </c>
      <c r="F15" s="885">
        <v>126</v>
      </c>
      <c r="G15" s="837">
        <v>0.22459893048128343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2991</v>
      </c>
      <c r="B16" s="885">
        <v>609</v>
      </c>
      <c r="C16" s="832">
        <v>1</v>
      </c>
      <c r="D16" s="885">
        <v>127</v>
      </c>
      <c r="E16" s="832">
        <v>0.20853858784893267</v>
      </c>
      <c r="F16" s="885">
        <v>669</v>
      </c>
      <c r="G16" s="837">
        <v>1.0985221674876848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2992</v>
      </c>
      <c r="B17" s="885">
        <v>502</v>
      </c>
      <c r="C17" s="832">
        <v>1</v>
      </c>
      <c r="D17" s="885"/>
      <c r="E17" s="832"/>
      <c r="F17" s="885">
        <v>252</v>
      </c>
      <c r="G17" s="837">
        <v>0.50199203187250996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2993</v>
      </c>
      <c r="B18" s="885">
        <v>126</v>
      </c>
      <c r="C18" s="832">
        <v>1</v>
      </c>
      <c r="D18" s="885"/>
      <c r="E18" s="832"/>
      <c r="F18" s="885">
        <v>343</v>
      </c>
      <c r="G18" s="837">
        <v>2.7222222222222223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2994</v>
      </c>
      <c r="B19" s="885"/>
      <c r="C19" s="832"/>
      <c r="D19" s="885">
        <v>480</v>
      </c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2995</v>
      </c>
      <c r="B20" s="885">
        <v>3857</v>
      </c>
      <c r="C20" s="832">
        <v>1</v>
      </c>
      <c r="D20" s="885">
        <v>1270</v>
      </c>
      <c r="E20" s="832">
        <v>0.32927145449831474</v>
      </c>
      <c r="F20" s="885">
        <v>1262</v>
      </c>
      <c r="G20" s="837">
        <v>0.3271973036038372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2996</v>
      </c>
      <c r="B21" s="885">
        <v>5610</v>
      </c>
      <c r="C21" s="832">
        <v>1</v>
      </c>
      <c r="D21" s="885">
        <v>1996</v>
      </c>
      <c r="E21" s="832">
        <v>0.35579322638146166</v>
      </c>
      <c r="F21" s="885">
        <v>3717</v>
      </c>
      <c r="G21" s="837">
        <v>0.66256684491978612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1162</v>
      </c>
      <c r="B22" s="885">
        <v>4374479</v>
      </c>
      <c r="C22" s="832">
        <v>1</v>
      </c>
      <c r="D22" s="885">
        <v>3664733.33</v>
      </c>
      <c r="E22" s="832">
        <v>0.83775309699737954</v>
      </c>
      <c r="F22" s="885">
        <v>5061472</v>
      </c>
      <c r="G22" s="837">
        <v>1.1570456733247547</v>
      </c>
      <c r="H22" s="885">
        <v>2871084.6199999996</v>
      </c>
      <c r="I22" s="832">
        <v>1</v>
      </c>
      <c r="J22" s="885">
        <v>2348212.8299999991</v>
      </c>
      <c r="K22" s="832">
        <v>0.81788353211268272</v>
      </c>
      <c r="L22" s="885">
        <v>2489378.959999999</v>
      </c>
      <c r="M22" s="837">
        <v>0.86705175551391422</v>
      </c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2997</v>
      </c>
      <c r="B23" s="885">
        <v>252</v>
      </c>
      <c r="C23" s="832">
        <v>1</v>
      </c>
      <c r="D23" s="885">
        <v>254</v>
      </c>
      <c r="E23" s="832">
        <v>1.0079365079365079</v>
      </c>
      <c r="F23" s="885"/>
      <c r="G23" s="837"/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2998</v>
      </c>
      <c r="B24" s="885">
        <v>372</v>
      </c>
      <c r="C24" s="832">
        <v>1</v>
      </c>
      <c r="D24" s="885"/>
      <c r="E24" s="832"/>
      <c r="F24" s="885"/>
      <c r="G24" s="837"/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thickBot="1" x14ac:dyDescent="0.35">
      <c r="A25" s="889" t="s">
        <v>2999</v>
      </c>
      <c r="B25" s="887">
        <v>126</v>
      </c>
      <c r="C25" s="840">
        <v>1</v>
      </c>
      <c r="D25" s="887"/>
      <c r="E25" s="840"/>
      <c r="F25" s="887">
        <v>1575</v>
      </c>
      <c r="G25" s="845">
        <v>12.5</v>
      </c>
      <c r="H25" s="887"/>
      <c r="I25" s="840"/>
      <c r="J25" s="887"/>
      <c r="K25" s="840"/>
      <c r="L25" s="887"/>
      <c r="M25" s="845"/>
      <c r="N25" s="887"/>
      <c r="O25" s="840"/>
      <c r="P25" s="887"/>
      <c r="Q25" s="840"/>
      <c r="R25" s="887"/>
      <c r="S2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3888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5276.4</v>
      </c>
      <c r="G3" s="208">
        <f t="shared" si="0"/>
        <v>7266280.620000001</v>
      </c>
      <c r="H3" s="208"/>
      <c r="I3" s="208"/>
      <c r="J3" s="208">
        <f t="shared" si="0"/>
        <v>4428.8999999999996</v>
      </c>
      <c r="K3" s="208">
        <f t="shared" si="0"/>
        <v>6023946.1599999974</v>
      </c>
      <c r="L3" s="208"/>
      <c r="M3" s="208"/>
      <c r="N3" s="208">
        <f t="shared" si="0"/>
        <v>4854.9500000000007</v>
      </c>
      <c r="O3" s="208">
        <f t="shared" si="0"/>
        <v>7573543.96</v>
      </c>
      <c r="P3" s="79">
        <f>IF(K3=0,0,O3/K3)</f>
        <v>1.2572396496983305</v>
      </c>
      <c r="Q3" s="209">
        <f>IF(N3=0,0,O3/N3)</f>
        <v>1559.9633281496203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3000</v>
      </c>
      <c r="B6" s="825" t="s">
        <v>2869</v>
      </c>
      <c r="C6" s="825" t="s">
        <v>2881</v>
      </c>
      <c r="D6" s="825" t="s">
        <v>2903</v>
      </c>
      <c r="E6" s="825" t="s">
        <v>2904</v>
      </c>
      <c r="F6" s="225">
        <v>1</v>
      </c>
      <c r="G6" s="225">
        <v>126</v>
      </c>
      <c r="H6" s="225">
        <v>1</v>
      </c>
      <c r="I6" s="225">
        <v>126</v>
      </c>
      <c r="J6" s="225">
        <v>2</v>
      </c>
      <c r="K6" s="225">
        <v>254</v>
      </c>
      <c r="L6" s="225">
        <v>2.0158730158730158</v>
      </c>
      <c r="M6" s="225">
        <v>127</v>
      </c>
      <c r="N6" s="225">
        <v>2</v>
      </c>
      <c r="O6" s="225">
        <v>252</v>
      </c>
      <c r="P6" s="830">
        <v>2</v>
      </c>
      <c r="Q6" s="848">
        <v>126</v>
      </c>
    </row>
    <row r="7" spans="1:17" ht="14.4" customHeight="1" x14ac:dyDescent="0.3">
      <c r="A7" s="831" t="s">
        <v>3000</v>
      </c>
      <c r="B7" s="832" t="s">
        <v>2869</v>
      </c>
      <c r="C7" s="832" t="s">
        <v>2881</v>
      </c>
      <c r="D7" s="832" t="s">
        <v>2933</v>
      </c>
      <c r="E7" s="832" t="s">
        <v>2934</v>
      </c>
      <c r="F7" s="849">
        <v>1</v>
      </c>
      <c r="G7" s="849">
        <v>251</v>
      </c>
      <c r="H7" s="849">
        <v>1</v>
      </c>
      <c r="I7" s="849">
        <v>251</v>
      </c>
      <c r="J7" s="849"/>
      <c r="K7" s="849"/>
      <c r="L7" s="849"/>
      <c r="M7" s="849"/>
      <c r="N7" s="849">
        <v>1</v>
      </c>
      <c r="O7" s="849">
        <v>254</v>
      </c>
      <c r="P7" s="837">
        <v>1.0119521912350598</v>
      </c>
      <c r="Q7" s="850">
        <v>254</v>
      </c>
    </row>
    <row r="8" spans="1:17" ht="14.4" customHeight="1" x14ac:dyDescent="0.3">
      <c r="A8" s="831" t="s">
        <v>3001</v>
      </c>
      <c r="B8" s="832" t="s">
        <v>2869</v>
      </c>
      <c r="C8" s="832" t="s">
        <v>2881</v>
      </c>
      <c r="D8" s="832" t="s">
        <v>2903</v>
      </c>
      <c r="E8" s="832" t="s">
        <v>2904</v>
      </c>
      <c r="F8" s="849">
        <v>1</v>
      </c>
      <c r="G8" s="849">
        <v>126</v>
      </c>
      <c r="H8" s="849">
        <v>1</v>
      </c>
      <c r="I8" s="849">
        <v>126</v>
      </c>
      <c r="J8" s="849">
        <v>1</v>
      </c>
      <c r="K8" s="849">
        <v>127</v>
      </c>
      <c r="L8" s="849">
        <v>1.0079365079365079</v>
      </c>
      <c r="M8" s="849">
        <v>127</v>
      </c>
      <c r="N8" s="849">
        <v>5</v>
      </c>
      <c r="O8" s="849">
        <v>630</v>
      </c>
      <c r="P8" s="837">
        <v>5</v>
      </c>
      <c r="Q8" s="850">
        <v>126</v>
      </c>
    </row>
    <row r="9" spans="1:17" ht="14.4" customHeight="1" x14ac:dyDescent="0.3">
      <c r="A9" s="831" t="s">
        <v>3001</v>
      </c>
      <c r="B9" s="832" t="s">
        <v>2869</v>
      </c>
      <c r="C9" s="832" t="s">
        <v>2881</v>
      </c>
      <c r="D9" s="832" t="s">
        <v>2933</v>
      </c>
      <c r="E9" s="832" t="s">
        <v>2934</v>
      </c>
      <c r="F9" s="849"/>
      <c r="G9" s="849"/>
      <c r="H9" s="849"/>
      <c r="I9" s="849"/>
      <c r="J9" s="849">
        <v>1</v>
      </c>
      <c r="K9" s="849">
        <v>252</v>
      </c>
      <c r="L9" s="849"/>
      <c r="M9" s="849">
        <v>252</v>
      </c>
      <c r="N9" s="849"/>
      <c r="O9" s="849"/>
      <c r="P9" s="837"/>
      <c r="Q9" s="850"/>
    </row>
    <row r="10" spans="1:17" ht="14.4" customHeight="1" x14ac:dyDescent="0.3">
      <c r="A10" s="831" t="s">
        <v>3001</v>
      </c>
      <c r="B10" s="832" t="s">
        <v>2869</v>
      </c>
      <c r="C10" s="832" t="s">
        <v>2881</v>
      </c>
      <c r="D10" s="832" t="s">
        <v>2951</v>
      </c>
      <c r="E10" s="832" t="s">
        <v>2952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145</v>
      </c>
      <c r="P10" s="837"/>
      <c r="Q10" s="850">
        <v>145</v>
      </c>
    </row>
    <row r="11" spans="1:17" ht="14.4" customHeight="1" x14ac:dyDescent="0.3">
      <c r="A11" s="831" t="s">
        <v>3002</v>
      </c>
      <c r="B11" s="832" t="s">
        <v>2869</v>
      </c>
      <c r="C11" s="832" t="s">
        <v>2881</v>
      </c>
      <c r="D11" s="832" t="s">
        <v>2901</v>
      </c>
      <c r="E11" s="832" t="s">
        <v>2902</v>
      </c>
      <c r="F11" s="849">
        <v>1</v>
      </c>
      <c r="G11" s="849">
        <v>97</v>
      </c>
      <c r="H11" s="849">
        <v>1</v>
      </c>
      <c r="I11" s="849">
        <v>97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3002</v>
      </c>
      <c r="B12" s="832" t="s">
        <v>2869</v>
      </c>
      <c r="C12" s="832" t="s">
        <v>2881</v>
      </c>
      <c r="D12" s="832" t="s">
        <v>2903</v>
      </c>
      <c r="E12" s="832" t="s">
        <v>2904</v>
      </c>
      <c r="F12" s="849">
        <v>3</v>
      </c>
      <c r="G12" s="849">
        <v>378</v>
      </c>
      <c r="H12" s="849">
        <v>1</v>
      </c>
      <c r="I12" s="849">
        <v>126</v>
      </c>
      <c r="J12" s="849">
        <v>2</v>
      </c>
      <c r="K12" s="849">
        <v>254</v>
      </c>
      <c r="L12" s="849">
        <v>0.67195767195767198</v>
      </c>
      <c r="M12" s="849">
        <v>127</v>
      </c>
      <c r="N12" s="849">
        <v>6</v>
      </c>
      <c r="O12" s="849">
        <v>756</v>
      </c>
      <c r="P12" s="837">
        <v>2</v>
      </c>
      <c r="Q12" s="850">
        <v>126</v>
      </c>
    </row>
    <row r="13" spans="1:17" ht="14.4" customHeight="1" x14ac:dyDescent="0.3">
      <c r="A13" s="831" t="s">
        <v>3002</v>
      </c>
      <c r="B13" s="832" t="s">
        <v>2869</v>
      </c>
      <c r="C13" s="832" t="s">
        <v>2881</v>
      </c>
      <c r="D13" s="832" t="s">
        <v>2933</v>
      </c>
      <c r="E13" s="832" t="s">
        <v>2934</v>
      </c>
      <c r="F13" s="849">
        <v>3</v>
      </c>
      <c r="G13" s="849">
        <v>753</v>
      </c>
      <c r="H13" s="849">
        <v>1</v>
      </c>
      <c r="I13" s="849">
        <v>251</v>
      </c>
      <c r="J13" s="849">
        <v>1</v>
      </c>
      <c r="K13" s="849">
        <v>252</v>
      </c>
      <c r="L13" s="849">
        <v>0.33466135458167329</v>
      </c>
      <c r="M13" s="849">
        <v>252</v>
      </c>
      <c r="N13" s="849">
        <v>1</v>
      </c>
      <c r="O13" s="849">
        <v>254</v>
      </c>
      <c r="P13" s="837">
        <v>0.33731739707835323</v>
      </c>
      <c r="Q13" s="850">
        <v>254</v>
      </c>
    </row>
    <row r="14" spans="1:17" ht="14.4" customHeight="1" x14ac:dyDescent="0.3">
      <c r="A14" s="831" t="s">
        <v>3003</v>
      </c>
      <c r="B14" s="832" t="s">
        <v>2869</v>
      </c>
      <c r="C14" s="832" t="s">
        <v>2881</v>
      </c>
      <c r="D14" s="832" t="s">
        <v>2901</v>
      </c>
      <c r="E14" s="832" t="s">
        <v>2902</v>
      </c>
      <c r="F14" s="849"/>
      <c r="G14" s="849"/>
      <c r="H14" s="849"/>
      <c r="I14" s="849"/>
      <c r="J14" s="849">
        <v>1</v>
      </c>
      <c r="K14" s="849">
        <v>81</v>
      </c>
      <c r="L14" s="849"/>
      <c r="M14" s="849">
        <v>81</v>
      </c>
      <c r="N14" s="849"/>
      <c r="O14" s="849"/>
      <c r="P14" s="837"/>
      <c r="Q14" s="850"/>
    </row>
    <row r="15" spans="1:17" ht="14.4" customHeight="1" x14ac:dyDescent="0.3">
      <c r="A15" s="831" t="s">
        <v>3003</v>
      </c>
      <c r="B15" s="832" t="s">
        <v>2869</v>
      </c>
      <c r="C15" s="832" t="s">
        <v>2881</v>
      </c>
      <c r="D15" s="832" t="s">
        <v>2903</v>
      </c>
      <c r="E15" s="832" t="s">
        <v>2904</v>
      </c>
      <c r="F15" s="849">
        <v>2</v>
      </c>
      <c r="G15" s="849">
        <v>252</v>
      </c>
      <c r="H15" s="849">
        <v>1</v>
      </c>
      <c r="I15" s="849">
        <v>126</v>
      </c>
      <c r="J15" s="849">
        <v>4</v>
      </c>
      <c r="K15" s="849">
        <v>508</v>
      </c>
      <c r="L15" s="849">
        <v>2.0158730158730158</v>
      </c>
      <c r="M15" s="849">
        <v>127</v>
      </c>
      <c r="N15" s="849">
        <v>1</v>
      </c>
      <c r="O15" s="849">
        <v>126</v>
      </c>
      <c r="P15" s="837">
        <v>0.5</v>
      </c>
      <c r="Q15" s="850">
        <v>126</v>
      </c>
    </row>
    <row r="16" spans="1:17" ht="14.4" customHeight="1" x14ac:dyDescent="0.3">
      <c r="A16" s="831" t="s">
        <v>2868</v>
      </c>
      <c r="B16" s="832" t="s">
        <v>2869</v>
      </c>
      <c r="C16" s="832" t="s">
        <v>2881</v>
      </c>
      <c r="D16" s="832" t="s">
        <v>2903</v>
      </c>
      <c r="E16" s="832" t="s">
        <v>2904</v>
      </c>
      <c r="F16" s="849">
        <v>1</v>
      </c>
      <c r="G16" s="849">
        <v>126</v>
      </c>
      <c r="H16" s="849">
        <v>1</v>
      </c>
      <c r="I16" s="849">
        <v>126</v>
      </c>
      <c r="J16" s="849">
        <v>1</v>
      </c>
      <c r="K16" s="849">
        <v>127</v>
      </c>
      <c r="L16" s="849">
        <v>1.0079365079365079</v>
      </c>
      <c r="M16" s="849">
        <v>127</v>
      </c>
      <c r="N16" s="849"/>
      <c r="O16" s="849"/>
      <c r="P16" s="837"/>
      <c r="Q16" s="850"/>
    </row>
    <row r="17" spans="1:17" ht="14.4" customHeight="1" x14ac:dyDescent="0.3">
      <c r="A17" s="831" t="s">
        <v>3004</v>
      </c>
      <c r="B17" s="832" t="s">
        <v>2869</v>
      </c>
      <c r="C17" s="832" t="s">
        <v>2881</v>
      </c>
      <c r="D17" s="832" t="s">
        <v>2903</v>
      </c>
      <c r="E17" s="832" t="s">
        <v>2904</v>
      </c>
      <c r="F17" s="849">
        <v>4</v>
      </c>
      <c r="G17" s="849">
        <v>504</v>
      </c>
      <c r="H17" s="849">
        <v>1</v>
      </c>
      <c r="I17" s="849">
        <v>126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3004</v>
      </c>
      <c r="B18" s="832" t="s">
        <v>2869</v>
      </c>
      <c r="C18" s="832" t="s">
        <v>2881</v>
      </c>
      <c r="D18" s="832" t="s">
        <v>2933</v>
      </c>
      <c r="E18" s="832" t="s">
        <v>2934</v>
      </c>
      <c r="F18" s="849">
        <v>1</v>
      </c>
      <c r="G18" s="849">
        <v>251</v>
      </c>
      <c r="H18" s="849">
        <v>1</v>
      </c>
      <c r="I18" s="849">
        <v>251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3005</v>
      </c>
      <c r="B19" s="832" t="s">
        <v>2869</v>
      </c>
      <c r="C19" s="832" t="s">
        <v>2881</v>
      </c>
      <c r="D19" s="832" t="s">
        <v>2897</v>
      </c>
      <c r="E19" s="832" t="s">
        <v>2898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606</v>
      </c>
      <c r="P19" s="837"/>
      <c r="Q19" s="850">
        <v>606</v>
      </c>
    </row>
    <row r="20" spans="1:17" ht="14.4" customHeight="1" x14ac:dyDescent="0.3">
      <c r="A20" s="831" t="s">
        <v>3005</v>
      </c>
      <c r="B20" s="832" t="s">
        <v>2869</v>
      </c>
      <c r="C20" s="832" t="s">
        <v>2881</v>
      </c>
      <c r="D20" s="832" t="s">
        <v>2899</v>
      </c>
      <c r="E20" s="832" t="s">
        <v>2900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91</v>
      </c>
      <c r="P20" s="837"/>
      <c r="Q20" s="850">
        <v>91</v>
      </c>
    </row>
    <row r="21" spans="1:17" ht="14.4" customHeight="1" x14ac:dyDescent="0.3">
      <c r="A21" s="831" t="s">
        <v>3005</v>
      </c>
      <c r="B21" s="832" t="s">
        <v>2869</v>
      </c>
      <c r="C21" s="832" t="s">
        <v>2881</v>
      </c>
      <c r="D21" s="832" t="s">
        <v>2903</v>
      </c>
      <c r="E21" s="832" t="s">
        <v>2904</v>
      </c>
      <c r="F21" s="849">
        <v>29</v>
      </c>
      <c r="G21" s="849">
        <v>3654</v>
      </c>
      <c r="H21" s="849">
        <v>1</v>
      </c>
      <c r="I21" s="849">
        <v>126</v>
      </c>
      <c r="J21" s="849">
        <v>17</v>
      </c>
      <c r="K21" s="849">
        <v>2159</v>
      </c>
      <c r="L21" s="849">
        <v>0.59085933223864262</v>
      </c>
      <c r="M21" s="849">
        <v>127</v>
      </c>
      <c r="N21" s="849">
        <v>23</v>
      </c>
      <c r="O21" s="849">
        <v>2898</v>
      </c>
      <c r="P21" s="837">
        <v>0.7931034482758621</v>
      </c>
      <c r="Q21" s="850">
        <v>126</v>
      </c>
    </row>
    <row r="22" spans="1:17" ht="14.4" customHeight="1" x14ac:dyDescent="0.3">
      <c r="A22" s="831" t="s">
        <v>3005</v>
      </c>
      <c r="B22" s="832" t="s">
        <v>2869</v>
      </c>
      <c r="C22" s="832" t="s">
        <v>2881</v>
      </c>
      <c r="D22" s="832" t="s">
        <v>2909</v>
      </c>
      <c r="E22" s="832" t="s">
        <v>2910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2642</v>
      </c>
      <c r="P22" s="837"/>
      <c r="Q22" s="850">
        <v>1321</v>
      </c>
    </row>
    <row r="23" spans="1:17" ht="14.4" customHeight="1" x14ac:dyDescent="0.3">
      <c r="A23" s="831" t="s">
        <v>3005</v>
      </c>
      <c r="B23" s="832" t="s">
        <v>2869</v>
      </c>
      <c r="C23" s="832" t="s">
        <v>2881</v>
      </c>
      <c r="D23" s="832" t="s">
        <v>2929</v>
      </c>
      <c r="E23" s="832" t="s">
        <v>2930</v>
      </c>
      <c r="F23" s="849"/>
      <c r="G23" s="849"/>
      <c r="H23" s="849"/>
      <c r="I23" s="849"/>
      <c r="J23" s="849">
        <v>1</v>
      </c>
      <c r="K23" s="849">
        <v>496</v>
      </c>
      <c r="L23" s="849"/>
      <c r="M23" s="849">
        <v>496</v>
      </c>
      <c r="N23" s="849"/>
      <c r="O23" s="849"/>
      <c r="P23" s="837"/>
      <c r="Q23" s="850"/>
    </row>
    <row r="24" spans="1:17" ht="14.4" customHeight="1" x14ac:dyDescent="0.3">
      <c r="A24" s="831" t="s">
        <v>3005</v>
      </c>
      <c r="B24" s="832" t="s">
        <v>2869</v>
      </c>
      <c r="C24" s="832" t="s">
        <v>2881</v>
      </c>
      <c r="D24" s="832" t="s">
        <v>2933</v>
      </c>
      <c r="E24" s="832" t="s">
        <v>2934</v>
      </c>
      <c r="F24" s="849">
        <v>1</v>
      </c>
      <c r="G24" s="849">
        <v>251</v>
      </c>
      <c r="H24" s="849">
        <v>1</v>
      </c>
      <c r="I24" s="849">
        <v>251</v>
      </c>
      <c r="J24" s="849">
        <v>1</v>
      </c>
      <c r="K24" s="849">
        <v>252</v>
      </c>
      <c r="L24" s="849">
        <v>1.0039840637450199</v>
      </c>
      <c r="M24" s="849">
        <v>252</v>
      </c>
      <c r="N24" s="849">
        <v>5</v>
      </c>
      <c r="O24" s="849">
        <v>1270</v>
      </c>
      <c r="P24" s="837">
        <v>5.0597609561752988</v>
      </c>
      <c r="Q24" s="850">
        <v>254</v>
      </c>
    </row>
    <row r="25" spans="1:17" ht="14.4" customHeight="1" x14ac:dyDescent="0.3">
      <c r="A25" s="831" t="s">
        <v>3005</v>
      </c>
      <c r="B25" s="832" t="s">
        <v>2869</v>
      </c>
      <c r="C25" s="832" t="s">
        <v>2881</v>
      </c>
      <c r="D25" s="832" t="s">
        <v>2957</v>
      </c>
      <c r="E25" s="832" t="s">
        <v>2958</v>
      </c>
      <c r="F25" s="849"/>
      <c r="G25" s="849"/>
      <c r="H25" s="849"/>
      <c r="I25" s="849"/>
      <c r="J25" s="849">
        <v>1</v>
      </c>
      <c r="K25" s="849">
        <v>165</v>
      </c>
      <c r="L25" s="849"/>
      <c r="M25" s="849">
        <v>165</v>
      </c>
      <c r="N25" s="849"/>
      <c r="O25" s="849"/>
      <c r="P25" s="837"/>
      <c r="Q25" s="850"/>
    </row>
    <row r="26" spans="1:17" ht="14.4" customHeight="1" x14ac:dyDescent="0.3">
      <c r="A26" s="831" t="s">
        <v>3005</v>
      </c>
      <c r="B26" s="832" t="s">
        <v>3006</v>
      </c>
      <c r="C26" s="832" t="s">
        <v>2881</v>
      </c>
      <c r="D26" s="832" t="s">
        <v>2909</v>
      </c>
      <c r="E26" s="832" t="s">
        <v>2910</v>
      </c>
      <c r="F26" s="849">
        <v>1</v>
      </c>
      <c r="G26" s="849">
        <v>1310</v>
      </c>
      <c r="H26" s="849">
        <v>1</v>
      </c>
      <c r="I26" s="849">
        <v>1310</v>
      </c>
      <c r="J26" s="849">
        <v>1</v>
      </c>
      <c r="K26" s="849">
        <v>1313</v>
      </c>
      <c r="L26" s="849">
        <v>1.002290076335878</v>
      </c>
      <c r="M26" s="849">
        <v>1313</v>
      </c>
      <c r="N26" s="849"/>
      <c r="O26" s="849"/>
      <c r="P26" s="837"/>
      <c r="Q26" s="850"/>
    </row>
    <row r="27" spans="1:17" ht="14.4" customHeight="1" x14ac:dyDescent="0.3">
      <c r="A27" s="831" t="s">
        <v>3005</v>
      </c>
      <c r="B27" s="832" t="s">
        <v>3006</v>
      </c>
      <c r="C27" s="832" t="s">
        <v>2881</v>
      </c>
      <c r="D27" s="832" t="s">
        <v>3007</v>
      </c>
      <c r="E27" s="832" t="s">
        <v>3008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4176</v>
      </c>
      <c r="P27" s="837"/>
      <c r="Q27" s="850">
        <v>4176</v>
      </c>
    </row>
    <row r="28" spans="1:17" ht="14.4" customHeight="1" x14ac:dyDescent="0.3">
      <c r="A28" s="831" t="s">
        <v>3005</v>
      </c>
      <c r="B28" s="832" t="s">
        <v>3006</v>
      </c>
      <c r="C28" s="832" t="s">
        <v>2881</v>
      </c>
      <c r="D28" s="832" t="s">
        <v>3009</v>
      </c>
      <c r="E28" s="832" t="s">
        <v>3010</v>
      </c>
      <c r="F28" s="849">
        <v>1</v>
      </c>
      <c r="G28" s="849">
        <v>120</v>
      </c>
      <c r="H28" s="849">
        <v>1</v>
      </c>
      <c r="I28" s="849">
        <v>120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3011</v>
      </c>
      <c r="B29" s="832" t="s">
        <v>2869</v>
      </c>
      <c r="C29" s="832" t="s">
        <v>2881</v>
      </c>
      <c r="D29" s="832" t="s">
        <v>2903</v>
      </c>
      <c r="E29" s="832" t="s">
        <v>2904</v>
      </c>
      <c r="F29" s="849"/>
      <c r="G29" s="849"/>
      <c r="H29" s="849"/>
      <c r="I29" s="849"/>
      <c r="J29" s="849">
        <v>1</v>
      </c>
      <c r="K29" s="849">
        <v>127</v>
      </c>
      <c r="L29" s="849"/>
      <c r="M29" s="849">
        <v>127</v>
      </c>
      <c r="N29" s="849"/>
      <c r="O29" s="849"/>
      <c r="P29" s="837"/>
      <c r="Q29" s="850"/>
    </row>
    <row r="30" spans="1:17" ht="14.4" customHeight="1" x14ac:dyDescent="0.3">
      <c r="A30" s="831" t="s">
        <v>3011</v>
      </c>
      <c r="B30" s="832" t="s">
        <v>2869</v>
      </c>
      <c r="C30" s="832" t="s">
        <v>2881</v>
      </c>
      <c r="D30" s="832" t="s">
        <v>2933</v>
      </c>
      <c r="E30" s="832" t="s">
        <v>2934</v>
      </c>
      <c r="F30" s="849">
        <v>1</v>
      </c>
      <c r="G30" s="849">
        <v>251</v>
      </c>
      <c r="H30" s="849">
        <v>1</v>
      </c>
      <c r="I30" s="849">
        <v>251</v>
      </c>
      <c r="J30" s="849">
        <v>1</v>
      </c>
      <c r="K30" s="849">
        <v>252</v>
      </c>
      <c r="L30" s="849">
        <v>1.0039840637450199</v>
      </c>
      <c r="M30" s="849">
        <v>252</v>
      </c>
      <c r="N30" s="849"/>
      <c r="O30" s="849"/>
      <c r="P30" s="837"/>
      <c r="Q30" s="850"/>
    </row>
    <row r="31" spans="1:17" ht="14.4" customHeight="1" x14ac:dyDescent="0.3">
      <c r="A31" s="831" t="s">
        <v>3012</v>
      </c>
      <c r="B31" s="832" t="s">
        <v>2869</v>
      </c>
      <c r="C31" s="832" t="s">
        <v>2881</v>
      </c>
      <c r="D31" s="832" t="s">
        <v>2903</v>
      </c>
      <c r="E31" s="832" t="s">
        <v>2904</v>
      </c>
      <c r="F31" s="849">
        <v>2</v>
      </c>
      <c r="G31" s="849">
        <v>252</v>
      </c>
      <c r="H31" s="849">
        <v>1</v>
      </c>
      <c r="I31" s="849">
        <v>126</v>
      </c>
      <c r="J31" s="849"/>
      <c r="K31" s="849"/>
      <c r="L31" s="849"/>
      <c r="M31" s="849"/>
      <c r="N31" s="849">
        <v>4</v>
      </c>
      <c r="O31" s="849">
        <v>504</v>
      </c>
      <c r="P31" s="837">
        <v>2</v>
      </c>
      <c r="Q31" s="850">
        <v>126</v>
      </c>
    </row>
    <row r="32" spans="1:17" ht="14.4" customHeight="1" x14ac:dyDescent="0.3">
      <c r="A32" s="831" t="s">
        <v>3012</v>
      </c>
      <c r="B32" s="832" t="s">
        <v>2869</v>
      </c>
      <c r="C32" s="832" t="s">
        <v>2881</v>
      </c>
      <c r="D32" s="832" t="s">
        <v>2951</v>
      </c>
      <c r="E32" s="832" t="s">
        <v>2952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145</v>
      </c>
      <c r="P32" s="837"/>
      <c r="Q32" s="850">
        <v>145</v>
      </c>
    </row>
    <row r="33" spans="1:17" ht="14.4" customHeight="1" x14ac:dyDescent="0.3">
      <c r="A33" s="831" t="s">
        <v>3013</v>
      </c>
      <c r="B33" s="832" t="s">
        <v>2869</v>
      </c>
      <c r="C33" s="832" t="s">
        <v>2881</v>
      </c>
      <c r="D33" s="832" t="s">
        <v>2895</v>
      </c>
      <c r="E33" s="832" t="s">
        <v>2896</v>
      </c>
      <c r="F33" s="849">
        <v>1</v>
      </c>
      <c r="G33" s="849">
        <v>309</v>
      </c>
      <c r="H33" s="849">
        <v>1</v>
      </c>
      <c r="I33" s="849">
        <v>309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3013</v>
      </c>
      <c r="B34" s="832" t="s">
        <v>2869</v>
      </c>
      <c r="C34" s="832" t="s">
        <v>2881</v>
      </c>
      <c r="D34" s="832" t="s">
        <v>2903</v>
      </c>
      <c r="E34" s="832" t="s">
        <v>2904</v>
      </c>
      <c r="F34" s="849">
        <v>2</v>
      </c>
      <c r="G34" s="849">
        <v>252</v>
      </c>
      <c r="H34" s="849">
        <v>1</v>
      </c>
      <c r="I34" s="849">
        <v>126</v>
      </c>
      <c r="J34" s="849">
        <v>2</v>
      </c>
      <c r="K34" s="849">
        <v>254</v>
      </c>
      <c r="L34" s="849">
        <v>1.0079365079365079</v>
      </c>
      <c r="M34" s="849">
        <v>127</v>
      </c>
      <c r="N34" s="849">
        <v>1</v>
      </c>
      <c r="O34" s="849">
        <v>126</v>
      </c>
      <c r="P34" s="837">
        <v>0.5</v>
      </c>
      <c r="Q34" s="850">
        <v>126</v>
      </c>
    </row>
    <row r="35" spans="1:17" ht="14.4" customHeight="1" x14ac:dyDescent="0.3">
      <c r="A35" s="831" t="s">
        <v>3014</v>
      </c>
      <c r="B35" s="832" t="s">
        <v>2869</v>
      </c>
      <c r="C35" s="832" t="s">
        <v>2881</v>
      </c>
      <c r="D35" s="832" t="s">
        <v>2899</v>
      </c>
      <c r="E35" s="832" t="s">
        <v>2900</v>
      </c>
      <c r="F35" s="849">
        <v>1</v>
      </c>
      <c r="G35" s="849">
        <v>99</v>
      </c>
      <c r="H35" s="849">
        <v>1</v>
      </c>
      <c r="I35" s="849">
        <v>99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3014</v>
      </c>
      <c r="B36" s="832" t="s">
        <v>2869</v>
      </c>
      <c r="C36" s="832" t="s">
        <v>2881</v>
      </c>
      <c r="D36" s="832" t="s">
        <v>2903</v>
      </c>
      <c r="E36" s="832" t="s">
        <v>2904</v>
      </c>
      <c r="F36" s="849">
        <v>3</v>
      </c>
      <c r="G36" s="849">
        <v>378</v>
      </c>
      <c r="H36" s="849">
        <v>1</v>
      </c>
      <c r="I36" s="849">
        <v>126</v>
      </c>
      <c r="J36" s="849">
        <v>1</v>
      </c>
      <c r="K36" s="849">
        <v>127</v>
      </c>
      <c r="L36" s="849">
        <v>0.33597883597883599</v>
      </c>
      <c r="M36" s="849">
        <v>127</v>
      </c>
      <c r="N36" s="849">
        <v>4</v>
      </c>
      <c r="O36" s="849">
        <v>504</v>
      </c>
      <c r="P36" s="837">
        <v>1.3333333333333333</v>
      </c>
      <c r="Q36" s="850">
        <v>126</v>
      </c>
    </row>
    <row r="37" spans="1:17" ht="14.4" customHeight="1" x14ac:dyDescent="0.3">
      <c r="A37" s="831" t="s">
        <v>3014</v>
      </c>
      <c r="B37" s="832" t="s">
        <v>2869</v>
      </c>
      <c r="C37" s="832" t="s">
        <v>2881</v>
      </c>
      <c r="D37" s="832" t="s">
        <v>2915</v>
      </c>
      <c r="E37" s="832" t="s">
        <v>2916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165</v>
      </c>
      <c r="P37" s="837"/>
      <c r="Q37" s="850">
        <v>165</v>
      </c>
    </row>
    <row r="38" spans="1:17" ht="14.4" customHeight="1" x14ac:dyDescent="0.3">
      <c r="A38" s="831" t="s">
        <v>3014</v>
      </c>
      <c r="B38" s="832" t="s">
        <v>2869</v>
      </c>
      <c r="C38" s="832" t="s">
        <v>2881</v>
      </c>
      <c r="D38" s="832" t="s">
        <v>2949</v>
      </c>
      <c r="E38" s="832" t="s">
        <v>2950</v>
      </c>
      <c r="F38" s="849">
        <v>1</v>
      </c>
      <c r="G38" s="849">
        <v>132</v>
      </c>
      <c r="H38" s="849">
        <v>1</v>
      </c>
      <c r="I38" s="849">
        <v>132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3015</v>
      </c>
      <c r="B39" s="832" t="s">
        <v>2869</v>
      </c>
      <c r="C39" s="832" t="s">
        <v>2881</v>
      </c>
      <c r="D39" s="832" t="s">
        <v>2903</v>
      </c>
      <c r="E39" s="832" t="s">
        <v>2904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252</v>
      </c>
      <c r="P39" s="837"/>
      <c r="Q39" s="850">
        <v>126</v>
      </c>
    </row>
    <row r="40" spans="1:17" ht="14.4" customHeight="1" x14ac:dyDescent="0.3">
      <c r="A40" s="831" t="s">
        <v>3015</v>
      </c>
      <c r="B40" s="832" t="s">
        <v>2869</v>
      </c>
      <c r="C40" s="832" t="s">
        <v>2881</v>
      </c>
      <c r="D40" s="832" t="s">
        <v>2933</v>
      </c>
      <c r="E40" s="832" t="s">
        <v>2934</v>
      </c>
      <c r="F40" s="849">
        <v>2</v>
      </c>
      <c r="G40" s="849">
        <v>502</v>
      </c>
      <c r="H40" s="849">
        <v>1</v>
      </c>
      <c r="I40" s="849">
        <v>251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3016</v>
      </c>
      <c r="B41" s="832" t="s">
        <v>2869</v>
      </c>
      <c r="C41" s="832" t="s">
        <v>2881</v>
      </c>
      <c r="D41" s="832" t="s">
        <v>2899</v>
      </c>
      <c r="E41" s="832" t="s">
        <v>2900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91</v>
      </c>
      <c r="P41" s="837"/>
      <c r="Q41" s="850">
        <v>91</v>
      </c>
    </row>
    <row r="42" spans="1:17" ht="14.4" customHeight="1" x14ac:dyDescent="0.3">
      <c r="A42" s="831" t="s">
        <v>3016</v>
      </c>
      <c r="B42" s="832" t="s">
        <v>2869</v>
      </c>
      <c r="C42" s="832" t="s">
        <v>2881</v>
      </c>
      <c r="D42" s="832" t="s">
        <v>2903</v>
      </c>
      <c r="E42" s="832" t="s">
        <v>2904</v>
      </c>
      <c r="F42" s="849">
        <v>1</v>
      </c>
      <c r="G42" s="849">
        <v>126</v>
      </c>
      <c r="H42" s="849">
        <v>1</v>
      </c>
      <c r="I42" s="849">
        <v>126</v>
      </c>
      <c r="J42" s="849"/>
      <c r="K42" s="849"/>
      <c r="L42" s="849"/>
      <c r="M42" s="849"/>
      <c r="N42" s="849">
        <v>2</v>
      </c>
      <c r="O42" s="849">
        <v>252</v>
      </c>
      <c r="P42" s="837">
        <v>2</v>
      </c>
      <c r="Q42" s="850">
        <v>126</v>
      </c>
    </row>
    <row r="43" spans="1:17" ht="14.4" customHeight="1" x14ac:dyDescent="0.3">
      <c r="A43" s="831" t="s">
        <v>3017</v>
      </c>
      <c r="B43" s="832" t="s">
        <v>2869</v>
      </c>
      <c r="C43" s="832" t="s">
        <v>2881</v>
      </c>
      <c r="D43" s="832" t="s">
        <v>2903</v>
      </c>
      <c r="E43" s="832" t="s">
        <v>2904</v>
      </c>
      <c r="F43" s="849"/>
      <c r="G43" s="849"/>
      <c r="H43" s="849"/>
      <c r="I43" s="849"/>
      <c r="J43" s="849">
        <v>1</v>
      </c>
      <c r="K43" s="849">
        <v>127</v>
      </c>
      <c r="L43" s="849"/>
      <c r="M43" s="849">
        <v>127</v>
      </c>
      <c r="N43" s="849"/>
      <c r="O43" s="849"/>
      <c r="P43" s="837"/>
      <c r="Q43" s="850"/>
    </row>
    <row r="44" spans="1:17" ht="14.4" customHeight="1" x14ac:dyDescent="0.3">
      <c r="A44" s="831" t="s">
        <v>3017</v>
      </c>
      <c r="B44" s="832" t="s">
        <v>2869</v>
      </c>
      <c r="C44" s="832" t="s">
        <v>2881</v>
      </c>
      <c r="D44" s="832" t="s">
        <v>2945</v>
      </c>
      <c r="E44" s="832" t="s">
        <v>2946</v>
      </c>
      <c r="F44" s="849"/>
      <c r="G44" s="849"/>
      <c r="H44" s="849"/>
      <c r="I44" s="849"/>
      <c r="J44" s="849">
        <v>1</v>
      </c>
      <c r="K44" s="849">
        <v>353</v>
      </c>
      <c r="L44" s="849"/>
      <c r="M44" s="849">
        <v>353</v>
      </c>
      <c r="N44" s="849"/>
      <c r="O44" s="849"/>
      <c r="P44" s="837"/>
      <c r="Q44" s="850"/>
    </row>
    <row r="45" spans="1:17" ht="14.4" customHeight="1" x14ac:dyDescent="0.3">
      <c r="A45" s="831" t="s">
        <v>3018</v>
      </c>
      <c r="B45" s="832" t="s">
        <v>2869</v>
      </c>
      <c r="C45" s="832" t="s">
        <v>2881</v>
      </c>
      <c r="D45" s="832" t="s">
        <v>2903</v>
      </c>
      <c r="E45" s="832" t="s">
        <v>2904</v>
      </c>
      <c r="F45" s="849">
        <v>18</v>
      </c>
      <c r="G45" s="849">
        <v>2268</v>
      </c>
      <c r="H45" s="849">
        <v>1</v>
      </c>
      <c r="I45" s="849">
        <v>126</v>
      </c>
      <c r="J45" s="849">
        <v>10</v>
      </c>
      <c r="K45" s="849">
        <v>1270</v>
      </c>
      <c r="L45" s="849">
        <v>0.55996472663139329</v>
      </c>
      <c r="M45" s="849">
        <v>127</v>
      </c>
      <c r="N45" s="849">
        <v>8</v>
      </c>
      <c r="O45" s="849">
        <v>1008</v>
      </c>
      <c r="P45" s="837">
        <v>0.44444444444444442</v>
      </c>
      <c r="Q45" s="850">
        <v>126</v>
      </c>
    </row>
    <row r="46" spans="1:17" ht="14.4" customHeight="1" x14ac:dyDescent="0.3">
      <c r="A46" s="831" t="s">
        <v>3018</v>
      </c>
      <c r="B46" s="832" t="s">
        <v>2869</v>
      </c>
      <c r="C46" s="832" t="s">
        <v>2881</v>
      </c>
      <c r="D46" s="832" t="s">
        <v>2911</v>
      </c>
      <c r="E46" s="832" t="s">
        <v>2912</v>
      </c>
      <c r="F46" s="849">
        <v>1</v>
      </c>
      <c r="G46" s="849">
        <v>972</v>
      </c>
      <c r="H46" s="849">
        <v>1</v>
      </c>
      <c r="I46" s="849">
        <v>972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3018</v>
      </c>
      <c r="B47" s="832" t="s">
        <v>2869</v>
      </c>
      <c r="C47" s="832" t="s">
        <v>2881</v>
      </c>
      <c r="D47" s="832" t="s">
        <v>2933</v>
      </c>
      <c r="E47" s="832" t="s">
        <v>2934</v>
      </c>
      <c r="F47" s="849">
        <v>2</v>
      </c>
      <c r="G47" s="849">
        <v>502</v>
      </c>
      <c r="H47" s="849">
        <v>1</v>
      </c>
      <c r="I47" s="849">
        <v>251</v>
      </c>
      <c r="J47" s="849"/>
      <c r="K47" s="849"/>
      <c r="L47" s="849"/>
      <c r="M47" s="849"/>
      <c r="N47" s="849">
        <v>1</v>
      </c>
      <c r="O47" s="849">
        <v>254</v>
      </c>
      <c r="P47" s="837">
        <v>0.50597609561752988</v>
      </c>
      <c r="Q47" s="850">
        <v>254</v>
      </c>
    </row>
    <row r="48" spans="1:17" ht="14.4" customHeight="1" x14ac:dyDescent="0.3">
      <c r="A48" s="831" t="s">
        <v>3018</v>
      </c>
      <c r="B48" s="832" t="s">
        <v>2869</v>
      </c>
      <c r="C48" s="832" t="s">
        <v>2881</v>
      </c>
      <c r="D48" s="832" t="s">
        <v>2951</v>
      </c>
      <c r="E48" s="832" t="s">
        <v>2952</v>
      </c>
      <c r="F48" s="849">
        <v>1</v>
      </c>
      <c r="G48" s="849">
        <v>115</v>
      </c>
      <c r="H48" s="849">
        <v>1</v>
      </c>
      <c r="I48" s="849">
        <v>115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3019</v>
      </c>
      <c r="B49" s="832" t="s">
        <v>2869</v>
      </c>
      <c r="C49" s="832" t="s">
        <v>2881</v>
      </c>
      <c r="D49" s="832" t="s">
        <v>2899</v>
      </c>
      <c r="E49" s="832" t="s">
        <v>2900</v>
      </c>
      <c r="F49" s="849">
        <v>1</v>
      </c>
      <c r="G49" s="849">
        <v>99</v>
      </c>
      <c r="H49" s="849">
        <v>1</v>
      </c>
      <c r="I49" s="849">
        <v>99</v>
      </c>
      <c r="J49" s="849">
        <v>1</v>
      </c>
      <c r="K49" s="849">
        <v>91</v>
      </c>
      <c r="L49" s="849">
        <v>0.91919191919191923</v>
      </c>
      <c r="M49" s="849">
        <v>91</v>
      </c>
      <c r="N49" s="849"/>
      <c r="O49" s="849"/>
      <c r="P49" s="837"/>
      <c r="Q49" s="850"/>
    </row>
    <row r="50" spans="1:17" ht="14.4" customHeight="1" x14ac:dyDescent="0.3">
      <c r="A50" s="831" t="s">
        <v>3019</v>
      </c>
      <c r="B50" s="832" t="s">
        <v>2869</v>
      </c>
      <c r="C50" s="832" t="s">
        <v>2881</v>
      </c>
      <c r="D50" s="832" t="s">
        <v>2901</v>
      </c>
      <c r="E50" s="832" t="s">
        <v>2902</v>
      </c>
      <c r="F50" s="849">
        <v>1</v>
      </c>
      <c r="G50" s="849">
        <v>97</v>
      </c>
      <c r="H50" s="849">
        <v>1</v>
      </c>
      <c r="I50" s="849">
        <v>97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3019</v>
      </c>
      <c r="B51" s="832" t="s">
        <v>2869</v>
      </c>
      <c r="C51" s="832" t="s">
        <v>2881</v>
      </c>
      <c r="D51" s="832" t="s">
        <v>2903</v>
      </c>
      <c r="E51" s="832" t="s">
        <v>2904</v>
      </c>
      <c r="F51" s="849">
        <v>21</v>
      </c>
      <c r="G51" s="849">
        <v>2646</v>
      </c>
      <c r="H51" s="849">
        <v>1</v>
      </c>
      <c r="I51" s="849">
        <v>126</v>
      </c>
      <c r="J51" s="849">
        <v>15</v>
      </c>
      <c r="K51" s="849">
        <v>1905</v>
      </c>
      <c r="L51" s="849">
        <v>0.71995464852607705</v>
      </c>
      <c r="M51" s="849">
        <v>127</v>
      </c>
      <c r="N51" s="849">
        <v>17</v>
      </c>
      <c r="O51" s="849">
        <v>2142</v>
      </c>
      <c r="P51" s="837">
        <v>0.80952380952380953</v>
      </c>
      <c r="Q51" s="850">
        <v>126</v>
      </c>
    </row>
    <row r="52" spans="1:17" ht="14.4" customHeight="1" x14ac:dyDescent="0.3">
      <c r="A52" s="831" t="s">
        <v>3019</v>
      </c>
      <c r="B52" s="832" t="s">
        <v>2869</v>
      </c>
      <c r="C52" s="832" t="s">
        <v>2881</v>
      </c>
      <c r="D52" s="832" t="s">
        <v>2907</v>
      </c>
      <c r="E52" s="832" t="s">
        <v>2908</v>
      </c>
      <c r="F52" s="849">
        <v>1</v>
      </c>
      <c r="G52" s="849">
        <v>1678</v>
      </c>
      <c r="H52" s="849">
        <v>1</v>
      </c>
      <c r="I52" s="849">
        <v>1678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3019</v>
      </c>
      <c r="B53" s="832" t="s">
        <v>2869</v>
      </c>
      <c r="C53" s="832" t="s">
        <v>2881</v>
      </c>
      <c r="D53" s="832" t="s">
        <v>2909</v>
      </c>
      <c r="E53" s="832" t="s">
        <v>2910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1321</v>
      </c>
      <c r="P53" s="837"/>
      <c r="Q53" s="850">
        <v>1321</v>
      </c>
    </row>
    <row r="54" spans="1:17" ht="14.4" customHeight="1" x14ac:dyDescent="0.3">
      <c r="A54" s="831" t="s">
        <v>3019</v>
      </c>
      <c r="B54" s="832" t="s">
        <v>2869</v>
      </c>
      <c r="C54" s="832" t="s">
        <v>2881</v>
      </c>
      <c r="D54" s="832" t="s">
        <v>2923</v>
      </c>
      <c r="E54" s="832" t="s">
        <v>2924</v>
      </c>
      <c r="F54" s="849">
        <v>1</v>
      </c>
      <c r="G54" s="849">
        <v>86</v>
      </c>
      <c r="H54" s="849">
        <v>1</v>
      </c>
      <c r="I54" s="849">
        <v>86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3019</v>
      </c>
      <c r="B55" s="832" t="s">
        <v>2869</v>
      </c>
      <c r="C55" s="832" t="s">
        <v>2881</v>
      </c>
      <c r="D55" s="832" t="s">
        <v>2933</v>
      </c>
      <c r="E55" s="832" t="s">
        <v>2934</v>
      </c>
      <c r="F55" s="849">
        <v>4</v>
      </c>
      <c r="G55" s="849">
        <v>1004</v>
      </c>
      <c r="H55" s="849">
        <v>1</v>
      </c>
      <c r="I55" s="849">
        <v>251</v>
      </c>
      <c r="J55" s="849"/>
      <c r="K55" s="849"/>
      <c r="L55" s="849"/>
      <c r="M55" s="849"/>
      <c r="N55" s="849">
        <v>1</v>
      </c>
      <c r="O55" s="849">
        <v>254</v>
      </c>
      <c r="P55" s="837">
        <v>0.25298804780876494</v>
      </c>
      <c r="Q55" s="850">
        <v>254</v>
      </c>
    </row>
    <row r="56" spans="1:17" ht="14.4" customHeight="1" x14ac:dyDescent="0.3">
      <c r="A56" s="831" t="s">
        <v>565</v>
      </c>
      <c r="B56" s="832" t="s">
        <v>2869</v>
      </c>
      <c r="C56" s="832" t="s">
        <v>2881</v>
      </c>
      <c r="D56" s="832" t="s">
        <v>2886</v>
      </c>
      <c r="E56" s="832" t="s">
        <v>2887</v>
      </c>
      <c r="F56" s="849">
        <v>2</v>
      </c>
      <c r="G56" s="849">
        <v>74</v>
      </c>
      <c r="H56" s="849">
        <v>1</v>
      </c>
      <c r="I56" s="849">
        <v>37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565</v>
      </c>
      <c r="B57" s="832" t="s">
        <v>2869</v>
      </c>
      <c r="C57" s="832" t="s">
        <v>2881</v>
      </c>
      <c r="D57" s="832" t="s">
        <v>2895</v>
      </c>
      <c r="E57" s="832" t="s">
        <v>2896</v>
      </c>
      <c r="F57" s="849">
        <v>1</v>
      </c>
      <c r="G57" s="849">
        <v>309</v>
      </c>
      <c r="H57" s="849">
        <v>1</v>
      </c>
      <c r="I57" s="849">
        <v>309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565</v>
      </c>
      <c r="B58" s="832" t="s">
        <v>2869</v>
      </c>
      <c r="C58" s="832" t="s">
        <v>2881</v>
      </c>
      <c r="D58" s="832" t="s">
        <v>2899</v>
      </c>
      <c r="E58" s="832" t="s">
        <v>2900</v>
      </c>
      <c r="F58" s="849">
        <v>2</v>
      </c>
      <c r="G58" s="849">
        <v>198</v>
      </c>
      <c r="H58" s="849">
        <v>1</v>
      </c>
      <c r="I58" s="849">
        <v>99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565</v>
      </c>
      <c r="B59" s="832" t="s">
        <v>2869</v>
      </c>
      <c r="C59" s="832" t="s">
        <v>2881</v>
      </c>
      <c r="D59" s="832" t="s">
        <v>2903</v>
      </c>
      <c r="E59" s="832" t="s">
        <v>2904</v>
      </c>
      <c r="F59" s="849">
        <v>38</v>
      </c>
      <c r="G59" s="849">
        <v>4788</v>
      </c>
      <c r="H59" s="849">
        <v>1</v>
      </c>
      <c r="I59" s="849">
        <v>126</v>
      </c>
      <c r="J59" s="849">
        <v>19</v>
      </c>
      <c r="K59" s="849">
        <v>2413</v>
      </c>
      <c r="L59" s="849">
        <v>0.50396825396825395</v>
      </c>
      <c r="M59" s="849">
        <v>127</v>
      </c>
      <c r="N59" s="849">
        <v>51</v>
      </c>
      <c r="O59" s="849">
        <v>6426</v>
      </c>
      <c r="P59" s="837">
        <v>1.3421052631578947</v>
      </c>
      <c r="Q59" s="850">
        <v>126</v>
      </c>
    </row>
    <row r="60" spans="1:17" ht="14.4" customHeight="1" x14ac:dyDescent="0.3">
      <c r="A60" s="831" t="s">
        <v>565</v>
      </c>
      <c r="B60" s="832" t="s">
        <v>2869</v>
      </c>
      <c r="C60" s="832" t="s">
        <v>2881</v>
      </c>
      <c r="D60" s="832" t="s">
        <v>2917</v>
      </c>
      <c r="E60" s="832" t="s">
        <v>2918</v>
      </c>
      <c r="F60" s="849"/>
      <c r="G60" s="849"/>
      <c r="H60" s="849"/>
      <c r="I60" s="849"/>
      <c r="J60" s="849">
        <v>1</v>
      </c>
      <c r="K60" s="849">
        <v>33.33</v>
      </c>
      <c r="L60" s="849"/>
      <c r="M60" s="849">
        <v>33.33</v>
      </c>
      <c r="N60" s="849"/>
      <c r="O60" s="849"/>
      <c r="P60" s="837"/>
      <c r="Q60" s="850"/>
    </row>
    <row r="61" spans="1:17" ht="14.4" customHeight="1" x14ac:dyDescent="0.3">
      <c r="A61" s="831" t="s">
        <v>565</v>
      </c>
      <c r="B61" s="832" t="s">
        <v>2869</v>
      </c>
      <c r="C61" s="832" t="s">
        <v>2881</v>
      </c>
      <c r="D61" s="832" t="s">
        <v>2929</v>
      </c>
      <c r="E61" s="832" t="s">
        <v>2930</v>
      </c>
      <c r="F61" s="849">
        <v>2</v>
      </c>
      <c r="G61" s="849">
        <v>790</v>
      </c>
      <c r="H61" s="849">
        <v>1</v>
      </c>
      <c r="I61" s="849">
        <v>395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565</v>
      </c>
      <c r="B62" s="832" t="s">
        <v>2869</v>
      </c>
      <c r="C62" s="832" t="s">
        <v>2881</v>
      </c>
      <c r="D62" s="832" t="s">
        <v>2933</v>
      </c>
      <c r="E62" s="832" t="s">
        <v>2934</v>
      </c>
      <c r="F62" s="849">
        <v>6</v>
      </c>
      <c r="G62" s="849">
        <v>1506</v>
      </c>
      <c r="H62" s="849">
        <v>1</v>
      </c>
      <c r="I62" s="849">
        <v>251</v>
      </c>
      <c r="J62" s="849"/>
      <c r="K62" s="849"/>
      <c r="L62" s="849"/>
      <c r="M62" s="849"/>
      <c r="N62" s="849">
        <v>3</v>
      </c>
      <c r="O62" s="849">
        <v>762</v>
      </c>
      <c r="P62" s="837">
        <v>0.50597609561752988</v>
      </c>
      <c r="Q62" s="850">
        <v>254</v>
      </c>
    </row>
    <row r="63" spans="1:17" ht="14.4" customHeight="1" x14ac:dyDescent="0.3">
      <c r="A63" s="831" t="s">
        <v>565</v>
      </c>
      <c r="B63" s="832" t="s">
        <v>2869</v>
      </c>
      <c r="C63" s="832" t="s">
        <v>2881</v>
      </c>
      <c r="D63" s="832" t="s">
        <v>3020</v>
      </c>
      <c r="E63" s="832" t="s">
        <v>3021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2138</v>
      </c>
      <c r="P63" s="837"/>
      <c r="Q63" s="850">
        <v>1069</v>
      </c>
    </row>
    <row r="64" spans="1:17" ht="14.4" customHeight="1" x14ac:dyDescent="0.3">
      <c r="A64" s="831" t="s">
        <v>565</v>
      </c>
      <c r="B64" s="832" t="s">
        <v>2869</v>
      </c>
      <c r="C64" s="832" t="s">
        <v>2881</v>
      </c>
      <c r="D64" s="832" t="s">
        <v>3022</v>
      </c>
      <c r="E64" s="832" t="s">
        <v>3023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3372</v>
      </c>
      <c r="P64" s="837"/>
      <c r="Q64" s="850">
        <v>1686</v>
      </c>
    </row>
    <row r="65" spans="1:17" ht="14.4" customHeight="1" x14ac:dyDescent="0.3">
      <c r="A65" s="831" t="s">
        <v>565</v>
      </c>
      <c r="B65" s="832" t="s">
        <v>2869</v>
      </c>
      <c r="C65" s="832" t="s">
        <v>2881</v>
      </c>
      <c r="D65" s="832" t="s">
        <v>2957</v>
      </c>
      <c r="E65" s="832" t="s">
        <v>2958</v>
      </c>
      <c r="F65" s="849">
        <v>1</v>
      </c>
      <c r="G65" s="849">
        <v>227</v>
      </c>
      <c r="H65" s="849">
        <v>1</v>
      </c>
      <c r="I65" s="849">
        <v>227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565</v>
      </c>
      <c r="B66" s="832" t="s">
        <v>2869</v>
      </c>
      <c r="C66" s="832" t="s">
        <v>2881</v>
      </c>
      <c r="D66" s="832" t="s">
        <v>3024</v>
      </c>
      <c r="E66" s="832" t="s">
        <v>3025</v>
      </c>
      <c r="F66" s="849"/>
      <c r="G66" s="849"/>
      <c r="H66" s="849"/>
      <c r="I66" s="849"/>
      <c r="J66" s="849">
        <v>1</v>
      </c>
      <c r="K66" s="849">
        <v>467</v>
      </c>
      <c r="L66" s="849"/>
      <c r="M66" s="849">
        <v>467</v>
      </c>
      <c r="N66" s="849"/>
      <c r="O66" s="849"/>
      <c r="P66" s="837"/>
      <c r="Q66" s="850"/>
    </row>
    <row r="67" spans="1:17" ht="14.4" customHeight="1" x14ac:dyDescent="0.3">
      <c r="A67" s="831" t="s">
        <v>565</v>
      </c>
      <c r="B67" s="832" t="s">
        <v>3026</v>
      </c>
      <c r="C67" s="832" t="s">
        <v>2881</v>
      </c>
      <c r="D67" s="832" t="s">
        <v>3027</v>
      </c>
      <c r="E67" s="832" t="s">
        <v>3028</v>
      </c>
      <c r="F67" s="849"/>
      <c r="G67" s="849"/>
      <c r="H67" s="849"/>
      <c r="I67" s="849"/>
      <c r="J67" s="849">
        <v>1</v>
      </c>
      <c r="K67" s="849">
        <v>2774</v>
      </c>
      <c r="L67" s="849"/>
      <c r="M67" s="849">
        <v>2774</v>
      </c>
      <c r="N67" s="849"/>
      <c r="O67" s="849"/>
      <c r="P67" s="837"/>
      <c r="Q67" s="850"/>
    </row>
    <row r="68" spans="1:17" ht="14.4" customHeight="1" x14ac:dyDescent="0.3">
      <c r="A68" s="831" t="s">
        <v>565</v>
      </c>
      <c r="B68" s="832" t="s">
        <v>3026</v>
      </c>
      <c r="C68" s="832" t="s">
        <v>2881</v>
      </c>
      <c r="D68" s="832" t="s">
        <v>3029</v>
      </c>
      <c r="E68" s="832" t="s">
        <v>3030</v>
      </c>
      <c r="F68" s="849">
        <v>1</v>
      </c>
      <c r="G68" s="849">
        <v>532</v>
      </c>
      <c r="H68" s="849">
        <v>1</v>
      </c>
      <c r="I68" s="849">
        <v>532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565</v>
      </c>
      <c r="B69" s="832" t="s">
        <v>3026</v>
      </c>
      <c r="C69" s="832" t="s">
        <v>2881</v>
      </c>
      <c r="D69" s="832" t="s">
        <v>3031</v>
      </c>
      <c r="E69" s="832" t="s">
        <v>3032</v>
      </c>
      <c r="F69" s="849"/>
      <c r="G69" s="849"/>
      <c r="H69" s="849"/>
      <c r="I69" s="849"/>
      <c r="J69" s="849">
        <v>1</v>
      </c>
      <c r="K69" s="849">
        <v>2814</v>
      </c>
      <c r="L69" s="849"/>
      <c r="M69" s="849">
        <v>2814</v>
      </c>
      <c r="N69" s="849"/>
      <c r="O69" s="849"/>
      <c r="P69" s="837"/>
      <c r="Q69" s="850"/>
    </row>
    <row r="70" spans="1:17" ht="14.4" customHeight="1" x14ac:dyDescent="0.3">
      <c r="A70" s="831" t="s">
        <v>565</v>
      </c>
      <c r="B70" s="832" t="s">
        <v>3026</v>
      </c>
      <c r="C70" s="832" t="s">
        <v>2881</v>
      </c>
      <c r="D70" s="832" t="s">
        <v>3033</v>
      </c>
      <c r="E70" s="832" t="s">
        <v>3034</v>
      </c>
      <c r="F70" s="849">
        <v>1</v>
      </c>
      <c r="G70" s="849">
        <v>6288</v>
      </c>
      <c r="H70" s="849">
        <v>1</v>
      </c>
      <c r="I70" s="849">
        <v>6288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565</v>
      </c>
      <c r="B71" s="832" t="s">
        <v>3026</v>
      </c>
      <c r="C71" s="832" t="s">
        <v>2881</v>
      </c>
      <c r="D71" s="832" t="s">
        <v>3035</v>
      </c>
      <c r="E71" s="832" t="s">
        <v>3036</v>
      </c>
      <c r="F71" s="849">
        <v>1</v>
      </c>
      <c r="G71" s="849">
        <v>9346</v>
      </c>
      <c r="H71" s="849">
        <v>1</v>
      </c>
      <c r="I71" s="849">
        <v>9346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565</v>
      </c>
      <c r="B72" s="832" t="s">
        <v>3026</v>
      </c>
      <c r="C72" s="832" t="s">
        <v>2881</v>
      </c>
      <c r="D72" s="832" t="s">
        <v>3037</v>
      </c>
      <c r="E72" s="832" t="s">
        <v>3038</v>
      </c>
      <c r="F72" s="849"/>
      <c r="G72" s="849"/>
      <c r="H72" s="849"/>
      <c r="I72" s="849"/>
      <c r="J72" s="849">
        <v>1</v>
      </c>
      <c r="K72" s="849">
        <v>3301</v>
      </c>
      <c r="L72" s="849"/>
      <c r="M72" s="849">
        <v>3301</v>
      </c>
      <c r="N72" s="849"/>
      <c r="O72" s="849"/>
      <c r="P72" s="837"/>
      <c r="Q72" s="850"/>
    </row>
    <row r="73" spans="1:17" ht="14.4" customHeight="1" x14ac:dyDescent="0.3">
      <c r="A73" s="831" t="s">
        <v>565</v>
      </c>
      <c r="B73" s="832" t="s">
        <v>3026</v>
      </c>
      <c r="C73" s="832" t="s">
        <v>2881</v>
      </c>
      <c r="D73" s="832" t="s">
        <v>3039</v>
      </c>
      <c r="E73" s="832" t="s">
        <v>3040</v>
      </c>
      <c r="F73" s="849">
        <v>1</v>
      </c>
      <c r="G73" s="849">
        <v>4667</v>
      </c>
      <c r="H73" s="849">
        <v>1</v>
      </c>
      <c r="I73" s="849">
        <v>4667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565</v>
      </c>
      <c r="B74" s="832" t="s">
        <v>3026</v>
      </c>
      <c r="C74" s="832" t="s">
        <v>2881</v>
      </c>
      <c r="D74" s="832" t="s">
        <v>3041</v>
      </c>
      <c r="E74" s="832" t="s">
        <v>3042</v>
      </c>
      <c r="F74" s="849">
        <v>1</v>
      </c>
      <c r="G74" s="849">
        <v>6206</v>
      </c>
      <c r="H74" s="849">
        <v>1</v>
      </c>
      <c r="I74" s="849">
        <v>6206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565</v>
      </c>
      <c r="B75" s="832" t="s">
        <v>3026</v>
      </c>
      <c r="C75" s="832" t="s">
        <v>2881</v>
      </c>
      <c r="D75" s="832" t="s">
        <v>3043</v>
      </c>
      <c r="E75" s="832" t="s">
        <v>3044</v>
      </c>
      <c r="F75" s="849">
        <v>1</v>
      </c>
      <c r="G75" s="849">
        <v>8593</v>
      </c>
      <c r="H75" s="849">
        <v>1</v>
      </c>
      <c r="I75" s="849">
        <v>8593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565</v>
      </c>
      <c r="B76" s="832" t="s">
        <v>3006</v>
      </c>
      <c r="C76" s="832" t="s">
        <v>2870</v>
      </c>
      <c r="D76" s="832" t="s">
        <v>3045</v>
      </c>
      <c r="E76" s="832" t="s">
        <v>3046</v>
      </c>
      <c r="F76" s="849"/>
      <c r="G76" s="849"/>
      <c r="H76" s="849"/>
      <c r="I76" s="849"/>
      <c r="J76" s="849">
        <v>3.9</v>
      </c>
      <c r="K76" s="849">
        <v>27815.279999999999</v>
      </c>
      <c r="L76" s="849"/>
      <c r="M76" s="849">
        <v>7132.123076923077</v>
      </c>
      <c r="N76" s="849"/>
      <c r="O76" s="849"/>
      <c r="P76" s="837"/>
      <c r="Q76" s="850"/>
    </row>
    <row r="77" spans="1:17" ht="14.4" customHeight="1" x14ac:dyDescent="0.3">
      <c r="A77" s="831" t="s">
        <v>565</v>
      </c>
      <c r="B77" s="832" t="s">
        <v>3006</v>
      </c>
      <c r="C77" s="832" t="s">
        <v>2870</v>
      </c>
      <c r="D77" s="832" t="s">
        <v>3047</v>
      </c>
      <c r="E77" s="832" t="s">
        <v>3048</v>
      </c>
      <c r="F77" s="849">
        <v>6</v>
      </c>
      <c r="G77" s="849">
        <v>299.58</v>
      </c>
      <c r="H77" s="849">
        <v>1</v>
      </c>
      <c r="I77" s="849">
        <v>49.93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565</v>
      </c>
      <c r="B78" s="832" t="s">
        <v>3006</v>
      </c>
      <c r="C78" s="832" t="s">
        <v>2870</v>
      </c>
      <c r="D78" s="832" t="s">
        <v>3049</v>
      </c>
      <c r="E78" s="832" t="s">
        <v>809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5489.77</v>
      </c>
      <c r="P78" s="837"/>
      <c r="Q78" s="850">
        <v>5489.77</v>
      </c>
    </row>
    <row r="79" spans="1:17" ht="14.4" customHeight="1" x14ac:dyDescent="0.3">
      <c r="A79" s="831" t="s">
        <v>565</v>
      </c>
      <c r="B79" s="832" t="s">
        <v>3006</v>
      </c>
      <c r="C79" s="832" t="s">
        <v>2870</v>
      </c>
      <c r="D79" s="832" t="s">
        <v>3050</v>
      </c>
      <c r="E79" s="832" t="s">
        <v>1247</v>
      </c>
      <c r="F79" s="849">
        <v>43</v>
      </c>
      <c r="G79" s="849">
        <v>3443.44</v>
      </c>
      <c r="H79" s="849">
        <v>1</v>
      </c>
      <c r="I79" s="849">
        <v>80.08</v>
      </c>
      <c r="J79" s="849">
        <v>95</v>
      </c>
      <c r="K79" s="849">
        <v>7607.6</v>
      </c>
      <c r="L79" s="849">
        <v>2.2093023255813953</v>
      </c>
      <c r="M79" s="849">
        <v>80.08</v>
      </c>
      <c r="N79" s="849"/>
      <c r="O79" s="849"/>
      <c r="P79" s="837"/>
      <c r="Q79" s="850"/>
    </row>
    <row r="80" spans="1:17" ht="14.4" customHeight="1" x14ac:dyDescent="0.3">
      <c r="A80" s="831" t="s">
        <v>565</v>
      </c>
      <c r="B80" s="832" t="s">
        <v>3006</v>
      </c>
      <c r="C80" s="832" t="s">
        <v>2870</v>
      </c>
      <c r="D80" s="832" t="s">
        <v>3051</v>
      </c>
      <c r="E80" s="832" t="s">
        <v>843</v>
      </c>
      <c r="F80" s="849">
        <v>176</v>
      </c>
      <c r="G80" s="849">
        <v>10278.4</v>
      </c>
      <c r="H80" s="849">
        <v>1</v>
      </c>
      <c r="I80" s="849">
        <v>58.4</v>
      </c>
      <c r="J80" s="849">
        <v>108</v>
      </c>
      <c r="K80" s="849">
        <v>6307.2000000000007</v>
      </c>
      <c r="L80" s="849">
        <v>0.61363636363636376</v>
      </c>
      <c r="M80" s="849">
        <v>58.400000000000006</v>
      </c>
      <c r="N80" s="849">
        <v>135</v>
      </c>
      <c r="O80" s="849">
        <v>4707.5200000000004</v>
      </c>
      <c r="P80" s="837">
        <v>0.45800124533001252</v>
      </c>
      <c r="Q80" s="850">
        <v>34.870518518518523</v>
      </c>
    </row>
    <row r="81" spans="1:17" ht="14.4" customHeight="1" x14ac:dyDescent="0.3">
      <c r="A81" s="831" t="s">
        <v>565</v>
      </c>
      <c r="B81" s="832" t="s">
        <v>3006</v>
      </c>
      <c r="C81" s="832" t="s">
        <v>2870</v>
      </c>
      <c r="D81" s="832" t="s">
        <v>3052</v>
      </c>
      <c r="E81" s="832" t="s">
        <v>3053</v>
      </c>
      <c r="F81" s="849">
        <v>25.8</v>
      </c>
      <c r="G81" s="849">
        <v>9974.2799999999988</v>
      </c>
      <c r="H81" s="849">
        <v>1</v>
      </c>
      <c r="I81" s="849">
        <v>386.59999999999997</v>
      </c>
      <c r="J81" s="849">
        <v>24.099999999999998</v>
      </c>
      <c r="K81" s="849">
        <v>9317.0600000000013</v>
      </c>
      <c r="L81" s="849">
        <v>0.93410852713178316</v>
      </c>
      <c r="M81" s="849">
        <v>386.60000000000008</v>
      </c>
      <c r="N81" s="849"/>
      <c r="O81" s="849"/>
      <c r="P81" s="837"/>
      <c r="Q81" s="850"/>
    </row>
    <row r="82" spans="1:17" ht="14.4" customHeight="1" x14ac:dyDescent="0.3">
      <c r="A82" s="831" t="s">
        <v>565</v>
      </c>
      <c r="B82" s="832" t="s">
        <v>3006</v>
      </c>
      <c r="C82" s="832" t="s">
        <v>2870</v>
      </c>
      <c r="D82" s="832" t="s">
        <v>3054</v>
      </c>
      <c r="E82" s="832" t="s">
        <v>3055</v>
      </c>
      <c r="F82" s="849">
        <v>5</v>
      </c>
      <c r="G82" s="849">
        <v>45791.350000000006</v>
      </c>
      <c r="H82" s="849">
        <v>1</v>
      </c>
      <c r="I82" s="849">
        <v>9158.27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565</v>
      </c>
      <c r="B83" s="832" t="s">
        <v>3006</v>
      </c>
      <c r="C83" s="832" t="s">
        <v>2870</v>
      </c>
      <c r="D83" s="832" t="s">
        <v>3056</v>
      </c>
      <c r="E83" s="832" t="s">
        <v>3057</v>
      </c>
      <c r="F83" s="849"/>
      <c r="G83" s="849"/>
      <c r="H83" s="849"/>
      <c r="I83" s="849"/>
      <c r="J83" s="849"/>
      <c r="K83" s="849"/>
      <c r="L83" s="849"/>
      <c r="M83" s="849"/>
      <c r="N83" s="849">
        <v>1.5</v>
      </c>
      <c r="O83" s="849">
        <v>298.3</v>
      </c>
      <c r="P83" s="837"/>
      <c r="Q83" s="850">
        <v>198.86666666666667</v>
      </c>
    </row>
    <row r="84" spans="1:17" ht="14.4" customHeight="1" x14ac:dyDescent="0.3">
      <c r="A84" s="831" t="s">
        <v>565</v>
      </c>
      <c r="B84" s="832" t="s">
        <v>3006</v>
      </c>
      <c r="C84" s="832" t="s">
        <v>2870</v>
      </c>
      <c r="D84" s="832" t="s">
        <v>3058</v>
      </c>
      <c r="E84" s="832" t="s">
        <v>3059</v>
      </c>
      <c r="F84" s="849">
        <v>15.6</v>
      </c>
      <c r="G84" s="849">
        <v>4238.7999999999993</v>
      </c>
      <c r="H84" s="849">
        <v>1</v>
      </c>
      <c r="I84" s="849">
        <v>271.71794871794867</v>
      </c>
      <c r="J84" s="849">
        <v>7.8</v>
      </c>
      <c r="K84" s="849">
        <v>2119.39</v>
      </c>
      <c r="L84" s="849">
        <v>0.49999764084174769</v>
      </c>
      <c r="M84" s="849">
        <v>271.71666666666664</v>
      </c>
      <c r="N84" s="849">
        <v>1.2</v>
      </c>
      <c r="O84" s="849">
        <v>217.98</v>
      </c>
      <c r="P84" s="837">
        <v>5.1424931584410687E-2</v>
      </c>
      <c r="Q84" s="850">
        <v>181.65</v>
      </c>
    </row>
    <row r="85" spans="1:17" ht="14.4" customHeight="1" x14ac:dyDescent="0.3">
      <c r="A85" s="831" t="s">
        <v>565</v>
      </c>
      <c r="B85" s="832" t="s">
        <v>3006</v>
      </c>
      <c r="C85" s="832" t="s">
        <v>2870</v>
      </c>
      <c r="D85" s="832" t="s">
        <v>3060</v>
      </c>
      <c r="E85" s="832" t="s">
        <v>3061</v>
      </c>
      <c r="F85" s="849">
        <v>12</v>
      </c>
      <c r="G85" s="849">
        <v>804.72</v>
      </c>
      <c r="H85" s="849">
        <v>1</v>
      </c>
      <c r="I85" s="849">
        <v>67.06</v>
      </c>
      <c r="J85" s="849">
        <v>16</v>
      </c>
      <c r="K85" s="849">
        <v>1072.96</v>
      </c>
      <c r="L85" s="849">
        <v>1.3333333333333333</v>
      </c>
      <c r="M85" s="849">
        <v>67.06</v>
      </c>
      <c r="N85" s="849"/>
      <c r="O85" s="849"/>
      <c r="P85" s="837"/>
      <c r="Q85" s="850"/>
    </row>
    <row r="86" spans="1:17" ht="14.4" customHeight="1" x14ac:dyDescent="0.3">
      <c r="A86" s="831" t="s">
        <v>565</v>
      </c>
      <c r="B86" s="832" t="s">
        <v>3006</v>
      </c>
      <c r="C86" s="832" t="s">
        <v>2870</v>
      </c>
      <c r="D86" s="832" t="s">
        <v>3062</v>
      </c>
      <c r="E86" s="832" t="s">
        <v>3063</v>
      </c>
      <c r="F86" s="849">
        <v>9</v>
      </c>
      <c r="G86" s="849">
        <v>38834.19</v>
      </c>
      <c r="H86" s="849">
        <v>1</v>
      </c>
      <c r="I86" s="849">
        <v>4314.91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565</v>
      </c>
      <c r="B87" s="832" t="s">
        <v>3006</v>
      </c>
      <c r="C87" s="832" t="s">
        <v>2870</v>
      </c>
      <c r="D87" s="832" t="s">
        <v>3064</v>
      </c>
      <c r="E87" s="832" t="s">
        <v>3063</v>
      </c>
      <c r="F87" s="849">
        <v>12</v>
      </c>
      <c r="G87" s="849">
        <v>103557.96</v>
      </c>
      <c r="H87" s="849">
        <v>1</v>
      </c>
      <c r="I87" s="849">
        <v>8629.83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565</v>
      </c>
      <c r="B88" s="832" t="s">
        <v>3006</v>
      </c>
      <c r="C88" s="832" t="s">
        <v>2870</v>
      </c>
      <c r="D88" s="832" t="s">
        <v>3065</v>
      </c>
      <c r="E88" s="832" t="s">
        <v>3066</v>
      </c>
      <c r="F88" s="849">
        <v>2.4</v>
      </c>
      <c r="G88" s="849">
        <v>189.13</v>
      </c>
      <c r="H88" s="849">
        <v>1</v>
      </c>
      <c r="I88" s="849">
        <v>78.804166666666674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565</v>
      </c>
      <c r="B89" s="832" t="s">
        <v>3006</v>
      </c>
      <c r="C89" s="832" t="s">
        <v>2870</v>
      </c>
      <c r="D89" s="832" t="s">
        <v>3067</v>
      </c>
      <c r="E89" s="832" t="s">
        <v>3068</v>
      </c>
      <c r="F89" s="849">
        <v>11</v>
      </c>
      <c r="G89" s="849">
        <v>485.43</v>
      </c>
      <c r="H89" s="849">
        <v>1</v>
      </c>
      <c r="I89" s="849">
        <v>44.13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565</v>
      </c>
      <c r="B90" s="832" t="s">
        <v>3006</v>
      </c>
      <c r="C90" s="832" t="s">
        <v>2870</v>
      </c>
      <c r="D90" s="832" t="s">
        <v>3069</v>
      </c>
      <c r="E90" s="832" t="s">
        <v>3070</v>
      </c>
      <c r="F90" s="849"/>
      <c r="G90" s="849"/>
      <c r="H90" s="849"/>
      <c r="I90" s="849"/>
      <c r="J90" s="849"/>
      <c r="K90" s="849"/>
      <c r="L90" s="849"/>
      <c r="M90" s="849"/>
      <c r="N90" s="849">
        <v>0.15</v>
      </c>
      <c r="O90" s="849">
        <v>100.9</v>
      </c>
      <c r="P90" s="837"/>
      <c r="Q90" s="850">
        <v>672.66666666666674</v>
      </c>
    </row>
    <row r="91" spans="1:17" ht="14.4" customHeight="1" x14ac:dyDescent="0.3">
      <c r="A91" s="831" t="s">
        <v>565</v>
      </c>
      <c r="B91" s="832" t="s">
        <v>3006</v>
      </c>
      <c r="C91" s="832" t="s">
        <v>2870</v>
      </c>
      <c r="D91" s="832" t="s">
        <v>3071</v>
      </c>
      <c r="E91" s="832" t="s">
        <v>3072</v>
      </c>
      <c r="F91" s="849">
        <v>1</v>
      </c>
      <c r="G91" s="849">
        <v>2348.11</v>
      </c>
      <c r="H91" s="849">
        <v>1</v>
      </c>
      <c r="I91" s="849">
        <v>2348.11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565</v>
      </c>
      <c r="B92" s="832" t="s">
        <v>3006</v>
      </c>
      <c r="C92" s="832" t="s">
        <v>2870</v>
      </c>
      <c r="D92" s="832" t="s">
        <v>3073</v>
      </c>
      <c r="E92" s="832" t="s">
        <v>3074</v>
      </c>
      <c r="F92" s="849">
        <v>0.8</v>
      </c>
      <c r="G92" s="849">
        <v>313.44</v>
      </c>
      <c r="H92" s="849">
        <v>1</v>
      </c>
      <c r="I92" s="849">
        <v>391.79999999999995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565</v>
      </c>
      <c r="B93" s="832" t="s">
        <v>3006</v>
      </c>
      <c r="C93" s="832" t="s">
        <v>2870</v>
      </c>
      <c r="D93" s="832" t="s">
        <v>3075</v>
      </c>
      <c r="E93" s="832" t="s">
        <v>3076</v>
      </c>
      <c r="F93" s="849"/>
      <c r="G93" s="849"/>
      <c r="H93" s="849"/>
      <c r="I93" s="849"/>
      <c r="J93" s="849">
        <v>3</v>
      </c>
      <c r="K93" s="849">
        <v>328.8</v>
      </c>
      <c r="L93" s="849"/>
      <c r="M93" s="849">
        <v>109.60000000000001</v>
      </c>
      <c r="N93" s="849">
        <v>3</v>
      </c>
      <c r="O93" s="849">
        <v>328.8</v>
      </c>
      <c r="P93" s="837"/>
      <c r="Q93" s="850">
        <v>109.60000000000001</v>
      </c>
    </row>
    <row r="94" spans="1:17" ht="14.4" customHeight="1" x14ac:dyDescent="0.3">
      <c r="A94" s="831" t="s">
        <v>565</v>
      </c>
      <c r="B94" s="832" t="s">
        <v>3006</v>
      </c>
      <c r="C94" s="832" t="s">
        <v>2870</v>
      </c>
      <c r="D94" s="832" t="s">
        <v>3077</v>
      </c>
      <c r="E94" s="832" t="s">
        <v>3078</v>
      </c>
      <c r="F94" s="849"/>
      <c r="G94" s="849"/>
      <c r="H94" s="849"/>
      <c r="I94" s="849"/>
      <c r="J94" s="849">
        <v>0.3</v>
      </c>
      <c r="K94" s="849">
        <v>231.65</v>
      </c>
      <c r="L94" s="849"/>
      <c r="M94" s="849">
        <v>772.16666666666674</v>
      </c>
      <c r="N94" s="849">
        <v>1.4</v>
      </c>
      <c r="O94" s="849">
        <v>483.42</v>
      </c>
      <c r="P94" s="837"/>
      <c r="Q94" s="850">
        <v>345.3</v>
      </c>
    </row>
    <row r="95" spans="1:17" ht="14.4" customHeight="1" x14ac:dyDescent="0.3">
      <c r="A95" s="831" t="s">
        <v>565</v>
      </c>
      <c r="B95" s="832" t="s">
        <v>3006</v>
      </c>
      <c r="C95" s="832" t="s">
        <v>2870</v>
      </c>
      <c r="D95" s="832" t="s">
        <v>3079</v>
      </c>
      <c r="E95" s="832" t="s">
        <v>3080</v>
      </c>
      <c r="F95" s="849">
        <v>7.2</v>
      </c>
      <c r="G95" s="849">
        <v>24487.8</v>
      </c>
      <c r="H95" s="849">
        <v>1</v>
      </c>
      <c r="I95" s="849">
        <v>3401.083333333333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565</v>
      </c>
      <c r="B96" s="832" t="s">
        <v>3006</v>
      </c>
      <c r="C96" s="832" t="s">
        <v>2870</v>
      </c>
      <c r="D96" s="832" t="s">
        <v>3081</v>
      </c>
      <c r="E96" s="832" t="s">
        <v>1138</v>
      </c>
      <c r="F96" s="849">
        <v>0.6</v>
      </c>
      <c r="G96" s="849">
        <v>257.22000000000003</v>
      </c>
      <c r="H96" s="849">
        <v>1</v>
      </c>
      <c r="I96" s="849">
        <v>428.70000000000005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565</v>
      </c>
      <c r="B97" s="832" t="s">
        <v>3006</v>
      </c>
      <c r="C97" s="832" t="s">
        <v>2870</v>
      </c>
      <c r="D97" s="832" t="s">
        <v>3082</v>
      </c>
      <c r="E97" s="832" t="s">
        <v>1080</v>
      </c>
      <c r="F97" s="849"/>
      <c r="G97" s="849"/>
      <c r="H97" s="849"/>
      <c r="I97" s="849"/>
      <c r="J97" s="849"/>
      <c r="K97" s="849"/>
      <c r="L97" s="849"/>
      <c r="M97" s="849"/>
      <c r="N97" s="849">
        <v>7</v>
      </c>
      <c r="O97" s="849">
        <v>370.16</v>
      </c>
      <c r="P97" s="837"/>
      <c r="Q97" s="850">
        <v>52.88</v>
      </c>
    </row>
    <row r="98" spans="1:17" ht="14.4" customHeight="1" x14ac:dyDescent="0.3">
      <c r="A98" s="831" t="s">
        <v>565</v>
      </c>
      <c r="B98" s="832" t="s">
        <v>3006</v>
      </c>
      <c r="C98" s="832" t="s">
        <v>2870</v>
      </c>
      <c r="D98" s="832" t="s">
        <v>3083</v>
      </c>
      <c r="E98" s="832" t="s">
        <v>1138</v>
      </c>
      <c r="F98" s="849"/>
      <c r="G98" s="849"/>
      <c r="H98" s="849"/>
      <c r="I98" s="849"/>
      <c r="J98" s="849"/>
      <c r="K98" s="849"/>
      <c r="L98" s="849"/>
      <c r="M98" s="849"/>
      <c r="N98" s="849">
        <v>0.4</v>
      </c>
      <c r="O98" s="849">
        <v>117.92</v>
      </c>
      <c r="P98" s="837"/>
      <c r="Q98" s="850">
        <v>294.8</v>
      </c>
    </row>
    <row r="99" spans="1:17" ht="14.4" customHeight="1" x14ac:dyDescent="0.3">
      <c r="A99" s="831" t="s">
        <v>565</v>
      </c>
      <c r="B99" s="832" t="s">
        <v>3006</v>
      </c>
      <c r="C99" s="832" t="s">
        <v>2870</v>
      </c>
      <c r="D99" s="832" t="s">
        <v>3084</v>
      </c>
      <c r="E99" s="832" t="s">
        <v>3085</v>
      </c>
      <c r="F99" s="849">
        <v>7.2</v>
      </c>
      <c r="G99" s="849">
        <v>17426.419999999998</v>
      </c>
      <c r="H99" s="849">
        <v>1</v>
      </c>
      <c r="I99" s="849">
        <v>2420.3361111111108</v>
      </c>
      <c r="J99" s="849">
        <v>4.3999999999999995</v>
      </c>
      <c r="K99" s="849">
        <v>12040.630000000001</v>
      </c>
      <c r="L99" s="849">
        <v>0.69094111125520918</v>
      </c>
      <c r="M99" s="849">
        <v>2736.5068181818187</v>
      </c>
      <c r="N99" s="849"/>
      <c r="O99" s="849"/>
      <c r="P99" s="837"/>
      <c r="Q99" s="850"/>
    </row>
    <row r="100" spans="1:17" ht="14.4" customHeight="1" x14ac:dyDescent="0.3">
      <c r="A100" s="831" t="s">
        <v>565</v>
      </c>
      <c r="B100" s="832" t="s">
        <v>3006</v>
      </c>
      <c r="C100" s="832" t="s">
        <v>2870</v>
      </c>
      <c r="D100" s="832" t="s">
        <v>3086</v>
      </c>
      <c r="E100" s="832" t="s">
        <v>1058</v>
      </c>
      <c r="F100" s="849"/>
      <c r="G100" s="849"/>
      <c r="H100" s="849"/>
      <c r="I100" s="849"/>
      <c r="J100" s="849"/>
      <c r="K100" s="849"/>
      <c r="L100" s="849"/>
      <c r="M100" s="849"/>
      <c r="N100" s="849">
        <v>2.1</v>
      </c>
      <c r="O100" s="849">
        <v>963.27</v>
      </c>
      <c r="P100" s="837"/>
      <c r="Q100" s="850">
        <v>458.7</v>
      </c>
    </row>
    <row r="101" spans="1:17" ht="14.4" customHeight="1" x14ac:dyDescent="0.3">
      <c r="A101" s="831" t="s">
        <v>565</v>
      </c>
      <c r="B101" s="832" t="s">
        <v>3006</v>
      </c>
      <c r="C101" s="832" t="s">
        <v>2870</v>
      </c>
      <c r="D101" s="832" t="s">
        <v>3087</v>
      </c>
      <c r="E101" s="832" t="s">
        <v>1074</v>
      </c>
      <c r="F101" s="849"/>
      <c r="G101" s="849"/>
      <c r="H101" s="849"/>
      <c r="I101" s="849"/>
      <c r="J101" s="849"/>
      <c r="K101" s="849"/>
      <c r="L101" s="849"/>
      <c r="M101" s="849"/>
      <c r="N101" s="849">
        <v>2.1</v>
      </c>
      <c r="O101" s="849">
        <v>323.39999999999998</v>
      </c>
      <c r="P101" s="837"/>
      <c r="Q101" s="850">
        <v>153.99999999999997</v>
      </c>
    </row>
    <row r="102" spans="1:17" ht="14.4" customHeight="1" x14ac:dyDescent="0.3">
      <c r="A102" s="831" t="s">
        <v>565</v>
      </c>
      <c r="B102" s="832" t="s">
        <v>3006</v>
      </c>
      <c r="C102" s="832" t="s">
        <v>2870</v>
      </c>
      <c r="D102" s="832" t="s">
        <v>3088</v>
      </c>
      <c r="E102" s="832" t="s">
        <v>1074</v>
      </c>
      <c r="F102" s="849"/>
      <c r="G102" s="849"/>
      <c r="H102" s="849"/>
      <c r="I102" s="849"/>
      <c r="J102" s="849"/>
      <c r="K102" s="849"/>
      <c r="L102" s="849"/>
      <c r="M102" s="849"/>
      <c r="N102" s="849">
        <v>9.9</v>
      </c>
      <c r="O102" s="849">
        <v>2602.71</v>
      </c>
      <c r="P102" s="837"/>
      <c r="Q102" s="850">
        <v>262.89999999999998</v>
      </c>
    </row>
    <row r="103" spans="1:17" ht="14.4" customHeight="1" x14ac:dyDescent="0.3">
      <c r="A103" s="831" t="s">
        <v>565</v>
      </c>
      <c r="B103" s="832" t="s">
        <v>3006</v>
      </c>
      <c r="C103" s="832" t="s">
        <v>2870</v>
      </c>
      <c r="D103" s="832" t="s">
        <v>3089</v>
      </c>
      <c r="E103" s="832" t="s">
        <v>3090</v>
      </c>
      <c r="F103" s="849"/>
      <c r="G103" s="849"/>
      <c r="H103" s="849"/>
      <c r="I103" s="849"/>
      <c r="J103" s="849"/>
      <c r="K103" s="849"/>
      <c r="L103" s="849"/>
      <c r="M103" s="849"/>
      <c r="N103" s="849">
        <v>24.5</v>
      </c>
      <c r="O103" s="849">
        <v>3279.17</v>
      </c>
      <c r="P103" s="837"/>
      <c r="Q103" s="850">
        <v>133.84367346938777</v>
      </c>
    </row>
    <row r="104" spans="1:17" ht="14.4" customHeight="1" x14ac:dyDescent="0.3">
      <c r="A104" s="831" t="s">
        <v>565</v>
      </c>
      <c r="B104" s="832" t="s">
        <v>3006</v>
      </c>
      <c r="C104" s="832" t="s">
        <v>2870</v>
      </c>
      <c r="D104" s="832" t="s">
        <v>3091</v>
      </c>
      <c r="E104" s="832" t="s">
        <v>1066</v>
      </c>
      <c r="F104" s="849"/>
      <c r="G104" s="849"/>
      <c r="H104" s="849"/>
      <c r="I104" s="849"/>
      <c r="J104" s="849"/>
      <c r="K104" s="849"/>
      <c r="L104" s="849"/>
      <c r="M104" s="849"/>
      <c r="N104" s="849">
        <v>0.6</v>
      </c>
      <c r="O104" s="849">
        <v>551.1</v>
      </c>
      <c r="P104" s="837"/>
      <c r="Q104" s="850">
        <v>918.50000000000011</v>
      </c>
    </row>
    <row r="105" spans="1:17" ht="14.4" customHeight="1" x14ac:dyDescent="0.3">
      <c r="A105" s="831" t="s">
        <v>565</v>
      </c>
      <c r="B105" s="832" t="s">
        <v>3006</v>
      </c>
      <c r="C105" s="832" t="s">
        <v>2870</v>
      </c>
      <c r="D105" s="832" t="s">
        <v>3092</v>
      </c>
      <c r="E105" s="832" t="s">
        <v>3093</v>
      </c>
      <c r="F105" s="849"/>
      <c r="G105" s="849"/>
      <c r="H105" s="849"/>
      <c r="I105" s="849"/>
      <c r="J105" s="849"/>
      <c r="K105" s="849"/>
      <c r="L105" s="849"/>
      <c r="M105" s="849"/>
      <c r="N105" s="849">
        <v>0.1</v>
      </c>
      <c r="O105" s="849">
        <v>33.14</v>
      </c>
      <c r="P105" s="837"/>
      <c r="Q105" s="850">
        <v>331.4</v>
      </c>
    </row>
    <row r="106" spans="1:17" ht="14.4" customHeight="1" x14ac:dyDescent="0.3">
      <c r="A106" s="831" t="s">
        <v>565</v>
      </c>
      <c r="B106" s="832" t="s">
        <v>3006</v>
      </c>
      <c r="C106" s="832" t="s">
        <v>2870</v>
      </c>
      <c r="D106" s="832" t="s">
        <v>3094</v>
      </c>
      <c r="E106" s="832" t="s">
        <v>809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19848</v>
      </c>
      <c r="P106" s="837"/>
      <c r="Q106" s="850">
        <v>9924</v>
      </c>
    </row>
    <row r="107" spans="1:17" ht="14.4" customHeight="1" x14ac:dyDescent="0.3">
      <c r="A107" s="831" t="s">
        <v>565</v>
      </c>
      <c r="B107" s="832" t="s">
        <v>3006</v>
      </c>
      <c r="C107" s="832" t="s">
        <v>2870</v>
      </c>
      <c r="D107" s="832" t="s">
        <v>3095</v>
      </c>
      <c r="E107" s="832" t="s">
        <v>3096</v>
      </c>
      <c r="F107" s="849"/>
      <c r="G107" s="849"/>
      <c r="H107" s="849"/>
      <c r="I107" s="849"/>
      <c r="J107" s="849">
        <v>2.1</v>
      </c>
      <c r="K107" s="849">
        <v>46462.5</v>
      </c>
      <c r="L107" s="849"/>
      <c r="M107" s="849">
        <v>22125</v>
      </c>
      <c r="N107" s="849"/>
      <c r="O107" s="849"/>
      <c r="P107" s="837"/>
      <c r="Q107" s="850"/>
    </row>
    <row r="108" spans="1:17" ht="14.4" customHeight="1" x14ac:dyDescent="0.3">
      <c r="A108" s="831" t="s">
        <v>565</v>
      </c>
      <c r="B108" s="832" t="s">
        <v>3006</v>
      </c>
      <c r="C108" s="832" t="s">
        <v>3097</v>
      </c>
      <c r="D108" s="832" t="s">
        <v>3098</v>
      </c>
      <c r="E108" s="832" t="s">
        <v>3099</v>
      </c>
      <c r="F108" s="849">
        <v>29</v>
      </c>
      <c r="G108" s="849">
        <v>61709.17</v>
      </c>
      <c r="H108" s="849">
        <v>1</v>
      </c>
      <c r="I108" s="849">
        <v>2127.9024137931033</v>
      </c>
      <c r="J108" s="849">
        <v>4</v>
      </c>
      <c r="K108" s="849">
        <v>8638.2800000000007</v>
      </c>
      <c r="L108" s="849">
        <v>0.13998373337382436</v>
      </c>
      <c r="M108" s="849">
        <v>2159.5700000000002</v>
      </c>
      <c r="N108" s="849"/>
      <c r="O108" s="849"/>
      <c r="P108" s="837"/>
      <c r="Q108" s="850"/>
    </row>
    <row r="109" spans="1:17" ht="14.4" customHeight="1" x14ac:dyDescent="0.3">
      <c r="A109" s="831" t="s">
        <v>565</v>
      </c>
      <c r="B109" s="832" t="s">
        <v>3006</v>
      </c>
      <c r="C109" s="832" t="s">
        <v>3097</v>
      </c>
      <c r="D109" s="832" t="s">
        <v>3100</v>
      </c>
      <c r="E109" s="832" t="s">
        <v>3101</v>
      </c>
      <c r="F109" s="849">
        <v>3</v>
      </c>
      <c r="G109" s="849">
        <v>7923.45</v>
      </c>
      <c r="H109" s="849">
        <v>1</v>
      </c>
      <c r="I109" s="849">
        <v>2641.15</v>
      </c>
      <c r="J109" s="849">
        <v>6</v>
      </c>
      <c r="K109" s="849">
        <v>15846.900000000001</v>
      </c>
      <c r="L109" s="849">
        <v>2.0000000000000004</v>
      </c>
      <c r="M109" s="849">
        <v>2641.15</v>
      </c>
      <c r="N109" s="849">
        <v>7</v>
      </c>
      <c r="O109" s="849">
        <v>18635.400000000001</v>
      </c>
      <c r="P109" s="837">
        <v>2.3519300304791475</v>
      </c>
      <c r="Q109" s="850">
        <v>2662.2000000000003</v>
      </c>
    </row>
    <row r="110" spans="1:17" ht="14.4" customHeight="1" x14ac:dyDescent="0.3">
      <c r="A110" s="831" t="s">
        <v>565</v>
      </c>
      <c r="B110" s="832" t="s">
        <v>3006</v>
      </c>
      <c r="C110" s="832" t="s">
        <v>3097</v>
      </c>
      <c r="D110" s="832" t="s">
        <v>3102</v>
      </c>
      <c r="E110" s="832" t="s">
        <v>3103</v>
      </c>
      <c r="F110" s="849">
        <v>5</v>
      </c>
      <c r="G110" s="849">
        <v>10797.850000000002</v>
      </c>
      <c r="H110" s="849">
        <v>1</v>
      </c>
      <c r="I110" s="849">
        <v>2159.5700000000006</v>
      </c>
      <c r="J110" s="849"/>
      <c r="K110" s="849"/>
      <c r="L110" s="849"/>
      <c r="M110" s="849"/>
      <c r="N110" s="849">
        <v>2</v>
      </c>
      <c r="O110" s="849">
        <v>4355.6000000000004</v>
      </c>
      <c r="P110" s="837">
        <v>0.40337659811906995</v>
      </c>
      <c r="Q110" s="850">
        <v>2177.8000000000002</v>
      </c>
    </row>
    <row r="111" spans="1:17" ht="14.4" customHeight="1" x14ac:dyDescent="0.3">
      <c r="A111" s="831" t="s">
        <v>565</v>
      </c>
      <c r="B111" s="832" t="s">
        <v>3006</v>
      </c>
      <c r="C111" s="832" t="s">
        <v>3097</v>
      </c>
      <c r="D111" s="832" t="s">
        <v>3104</v>
      </c>
      <c r="E111" s="832" t="s">
        <v>3105</v>
      </c>
      <c r="F111" s="849">
        <v>2</v>
      </c>
      <c r="G111" s="849">
        <v>17804.72</v>
      </c>
      <c r="H111" s="849">
        <v>1</v>
      </c>
      <c r="I111" s="849">
        <v>8902.36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565</v>
      </c>
      <c r="B112" s="832" t="s">
        <v>3006</v>
      </c>
      <c r="C112" s="832" t="s">
        <v>3097</v>
      </c>
      <c r="D112" s="832" t="s">
        <v>3106</v>
      </c>
      <c r="E112" s="832" t="s">
        <v>3107</v>
      </c>
      <c r="F112" s="849">
        <v>18</v>
      </c>
      <c r="G112" s="849">
        <v>21660.399999999998</v>
      </c>
      <c r="H112" s="849">
        <v>1</v>
      </c>
      <c r="I112" s="849">
        <v>1203.3555555555554</v>
      </c>
      <c r="J112" s="849">
        <v>2</v>
      </c>
      <c r="K112" s="849">
        <v>2423.2199999999998</v>
      </c>
      <c r="L112" s="849">
        <v>0.11187328027183246</v>
      </c>
      <c r="M112" s="849">
        <v>1211.6099999999999</v>
      </c>
      <c r="N112" s="849"/>
      <c r="O112" s="849"/>
      <c r="P112" s="837"/>
      <c r="Q112" s="850"/>
    </row>
    <row r="113" spans="1:17" ht="14.4" customHeight="1" x14ac:dyDescent="0.3">
      <c r="A113" s="831" t="s">
        <v>565</v>
      </c>
      <c r="B113" s="832" t="s">
        <v>3006</v>
      </c>
      <c r="C113" s="832" t="s">
        <v>3108</v>
      </c>
      <c r="D113" s="832" t="s">
        <v>3109</v>
      </c>
      <c r="E113" s="832" t="s">
        <v>3110</v>
      </c>
      <c r="F113" s="849">
        <v>209</v>
      </c>
      <c r="G113" s="849">
        <v>68965.820000000007</v>
      </c>
      <c r="H113" s="849">
        <v>1</v>
      </c>
      <c r="I113" s="849">
        <v>329.98</v>
      </c>
      <c r="J113" s="849">
        <v>134</v>
      </c>
      <c r="K113" s="849">
        <v>44217.32</v>
      </c>
      <c r="L113" s="849">
        <v>0.64114832535885158</v>
      </c>
      <c r="M113" s="849">
        <v>329.98</v>
      </c>
      <c r="N113" s="849">
        <v>173</v>
      </c>
      <c r="O113" s="849">
        <v>57086.54</v>
      </c>
      <c r="P113" s="837">
        <v>0.82775119617224868</v>
      </c>
      <c r="Q113" s="850">
        <v>329.98</v>
      </c>
    </row>
    <row r="114" spans="1:17" ht="14.4" customHeight="1" x14ac:dyDescent="0.3">
      <c r="A114" s="831" t="s">
        <v>565</v>
      </c>
      <c r="B114" s="832" t="s">
        <v>3006</v>
      </c>
      <c r="C114" s="832" t="s">
        <v>3108</v>
      </c>
      <c r="D114" s="832" t="s">
        <v>3111</v>
      </c>
      <c r="E114" s="832" t="s">
        <v>3110</v>
      </c>
      <c r="F114" s="849">
        <v>11</v>
      </c>
      <c r="G114" s="849">
        <v>4767.51</v>
      </c>
      <c r="H114" s="849">
        <v>1</v>
      </c>
      <c r="I114" s="849">
        <v>433.41</v>
      </c>
      <c r="J114" s="849">
        <v>8</v>
      </c>
      <c r="K114" s="849">
        <v>3467.28</v>
      </c>
      <c r="L114" s="849">
        <v>0.72727272727272729</v>
      </c>
      <c r="M114" s="849">
        <v>433.41</v>
      </c>
      <c r="N114" s="849">
        <v>9</v>
      </c>
      <c r="O114" s="849">
        <v>3900.69</v>
      </c>
      <c r="P114" s="837">
        <v>0.81818181818181812</v>
      </c>
      <c r="Q114" s="850">
        <v>433.41</v>
      </c>
    </row>
    <row r="115" spans="1:17" ht="14.4" customHeight="1" x14ac:dyDescent="0.3">
      <c r="A115" s="831" t="s">
        <v>565</v>
      </c>
      <c r="B115" s="832" t="s">
        <v>3006</v>
      </c>
      <c r="C115" s="832" t="s">
        <v>3108</v>
      </c>
      <c r="D115" s="832" t="s">
        <v>3112</v>
      </c>
      <c r="E115" s="832" t="s">
        <v>3113</v>
      </c>
      <c r="F115" s="849">
        <v>10</v>
      </c>
      <c r="G115" s="849">
        <v>14353.6</v>
      </c>
      <c r="H115" s="849">
        <v>1</v>
      </c>
      <c r="I115" s="849">
        <v>1435.3600000000001</v>
      </c>
      <c r="J115" s="849">
        <v>7</v>
      </c>
      <c r="K115" s="849">
        <v>10047.52</v>
      </c>
      <c r="L115" s="849">
        <v>0.70000000000000007</v>
      </c>
      <c r="M115" s="849">
        <v>1435.3600000000001</v>
      </c>
      <c r="N115" s="849"/>
      <c r="O115" s="849"/>
      <c r="P115" s="837"/>
      <c r="Q115" s="850"/>
    </row>
    <row r="116" spans="1:17" ht="14.4" customHeight="1" x14ac:dyDescent="0.3">
      <c r="A116" s="831" t="s">
        <v>565</v>
      </c>
      <c r="B116" s="832" t="s">
        <v>3006</v>
      </c>
      <c r="C116" s="832" t="s">
        <v>3108</v>
      </c>
      <c r="D116" s="832" t="s">
        <v>3114</v>
      </c>
      <c r="E116" s="832" t="s">
        <v>3113</v>
      </c>
      <c r="F116" s="849">
        <v>1</v>
      </c>
      <c r="G116" s="849">
        <v>1697.77</v>
      </c>
      <c r="H116" s="849">
        <v>1</v>
      </c>
      <c r="I116" s="849">
        <v>1697.77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565</v>
      </c>
      <c r="B117" s="832" t="s">
        <v>3006</v>
      </c>
      <c r="C117" s="832" t="s">
        <v>3108</v>
      </c>
      <c r="D117" s="832" t="s">
        <v>3115</v>
      </c>
      <c r="E117" s="832" t="s">
        <v>3116</v>
      </c>
      <c r="F117" s="849">
        <v>2</v>
      </c>
      <c r="G117" s="849">
        <v>1445.94</v>
      </c>
      <c r="H117" s="849">
        <v>1</v>
      </c>
      <c r="I117" s="849">
        <v>722.97</v>
      </c>
      <c r="J117" s="849">
        <v>9</v>
      </c>
      <c r="K117" s="849">
        <v>6506.7300000000005</v>
      </c>
      <c r="L117" s="849">
        <v>4.5</v>
      </c>
      <c r="M117" s="849">
        <v>722.97</v>
      </c>
      <c r="N117" s="849">
        <v>2</v>
      </c>
      <c r="O117" s="849">
        <v>1445.94</v>
      </c>
      <c r="P117" s="837">
        <v>1</v>
      </c>
      <c r="Q117" s="850">
        <v>722.97</v>
      </c>
    </row>
    <row r="118" spans="1:17" ht="14.4" customHeight="1" x14ac:dyDescent="0.3">
      <c r="A118" s="831" t="s">
        <v>565</v>
      </c>
      <c r="B118" s="832" t="s">
        <v>3006</v>
      </c>
      <c r="C118" s="832" t="s">
        <v>3108</v>
      </c>
      <c r="D118" s="832" t="s">
        <v>3117</v>
      </c>
      <c r="E118" s="832" t="s">
        <v>3116</v>
      </c>
      <c r="F118" s="849">
        <v>34</v>
      </c>
      <c r="G118" s="849">
        <v>16064.32</v>
      </c>
      <c r="H118" s="849">
        <v>1</v>
      </c>
      <c r="I118" s="849">
        <v>472.48</v>
      </c>
      <c r="J118" s="849">
        <v>19</v>
      </c>
      <c r="K118" s="849">
        <v>8977.119999999999</v>
      </c>
      <c r="L118" s="849">
        <v>0.55882352941176461</v>
      </c>
      <c r="M118" s="849">
        <v>472.47999999999996</v>
      </c>
      <c r="N118" s="849">
        <v>18</v>
      </c>
      <c r="O118" s="849">
        <v>8504.64</v>
      </c>
      <c r="P118" s="837">
        <v>0.52941176470588236</v>
      </c>
      <c r="Q118" s="850">
        <v>472.47999999999996</v>
      </c>
    </row>
    <row r="119" spans="1:17" ht="14.4" customHeight="1" x14ac:dyDescent="0.3">
      <c r="A119" s="831" t="s">
        <v>565</v>
      </c>
      <c r="B119" s="832" t="s">
        <v>3006</v>
      </c>
      <c r="C119" s="832" t="s">
        <v>3108</v>
      </c>
      <c r="D119" s="832" t="s">
        <v>3118</v>
      </c>
      <c r="E119" s="832" t="s">
        <v>3116</v>
      </c>
      <c r="F119" s="849"/>
      <c r="G119" s="849"/>
      <c r="H119" s="849"/>
      <c r="I119" s="849"/>
      <c r="J119" s="849">
        <v>6</v>
      </c>
      <c r="K119" s="849">
        <v>2798.82</v>
      </c>
      <c r="L119" s="849"/>
      <c r="M119" s="849">
        <v>466.47</v>
      </c>
      <c r="N119" s="849"/>
      <c r="O119" s="849"/>
      <c r="P119" s="837"/>
      <c r="Q119" s="850"/>
    </row>
    <row r="120" spans="1:17" ht="14.4" customHeight="1" x14ac:dyDescent="0.3">
      <c r="A120" s="831" t="s">
        <v>565</v>
      </c>
      <c r="B120" s="832" t="s">
        <v>3006</v>
      </c>
      <c r="C120" s="832" t="s">
        <v>3108</v>
      </c>
      <c r="D120" s="832" t="s">
        <v>3119</v>
      </c>
      <c r="E120" s="832" t="s">
        <v>3120</v>
      </c>
      <c r="F120" s="849">
        <v>1</v>
      </c>
      <c r="G120" s="849">
        <v>4312</v>
      </c>
      <c r="H120" s="849">
        <v>1</v>
      </c>
      <c r="I120" s="849">
        <v>4312</v>
      </c>
      <c r="J120" s="849">
        <v>2</v>
      </c>
      <c r="K120" s="849">
        <v>8624</v>
      </c>
      <c r="L120" s="849">
        <v>2</v>
      </c>
      <c r="M120" s="849">
        <v>4312</v>
      </c>
      <c r="N120" s="849"/>
      <c r="O120" s="849"/>
      <c r="P120" s="837"/>
      <c r="Q120" s="850"/>
    </row>
    <row r="121" spans="1:17" ht="14.4" customHeight="1" x14ac:dyDescent="0.3">
      <c r="A121" s="831" t="s">
        <v>565</v>
      </c>
      <c r="B121" s="832" t="s">
        <v>3006</v>
      </c>
      <c r="C121" s="832" t="s">
        <v>3108</v>
      </c>
      <c r="D121" s="832" t="s">
        <v>3121</v>
      </c>
      <c r="E121" s="832" t="s">
        <v>3122</v>
      </c>
      <c r="F121" s="849"/>
      <c r="G121" s="849"/>
      <c r="H121" s="849"/>
      <c r="I121" s="849"/>
      <c r="J121" s="849">
        <v>1</v>
      </c>
      <c r="K121" s="849">
        <v>4436.47</v>
      </c>
      <c r="L121" s="849"/>
      <c r="M121" s="849">
        <v>4436.47</v>
      </c>
      <c r="N121" s="849"/>
      <c r="O121" s="849"/>
      <c r="P121" s="837"/>
      <c r="Q121" s="850"/>
    </row>
    <row r="122" spans="1:17" ht="14.4" customHeight="1" x14ac:dyDescent="0.3">
      <c r="A122" s="831" t="s">
        <v>565</v>
      </c>
      <c r="B122" s="832" t="s">
        <v>3006</v>
      </c>
      <c r="C122" s="832" t="s">
        <v>3108</v>
      </c>
      <c r="D122" s="832" t="s">
        <v>3123</v>
      </c>
      <c r="E122" s="832" t="s">
        <v>3124</v>
      </c>
      <c r="F122" s="849">
        <v>3</v>
      </c>
      <c r="G122" s="849">
        <v>12373.560000000001</v>
      </c>
      <c r="H122" s="849">
        <v>1</v>
      </c>
      <c r="I122" s="849">
        <v>4124.5200000000004</v>
      </c>
      <c r="J122" s="849">
        <v>2</v>
      </c>
      <c r="K122" s="849">
        <v>8249.0400000000009</v>
      </c>
      <c r="L122" s="849">
        <v>0.66666666666666663</v>
      </c>
      <c r="M122" s="849">
        <v>4124.5200000000004</v>
      </c>
      <c r="N122" s="849">
        <v>1</v>
      </c>
      <c r="O122" s="849">
        <v>4124.5200000000004</v>
      </c>
      <c r="P122" s="837">
        <v>0.33333333333333331</v>
      </c>
      <c r="Q122" s="850">
        <v>4124.5200000000004</v>
      </c>
    </row>
    <row r="123" spans="1:17" ht="14.4" customHeight="1" x14ac:dyDescent="0.3">
      <c r="A123" s="831" t="s">
        <v>565</v>
      </c>
      <c r="B123" s="832" t="s">
        <v>3006</v>
      </c>
      <c r="C123" s="832" t="s">
        <v>3108</v>
      </c>
      <c r="D123" s="832" t="s">
        <v>3125</v>
      </c>
      <c r="E123" s="832" t="s">
        <v>3126</v>
      </c>
      <c r="F123" s="849">
        <v>1</v>
      </c>
      <c r="G123" s="849">
        <v>607.41</v>
      </c>
      <c r="H123" s="849">
        <v>1</v>
      </c>
      <c r="I123" s="849">
        <v>607.41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565</v>
      </c>
      <c r="B124" s="832" t="s">
        <v>3006</v>
      </c>
      <c r="C124" s="832" t="s">
        <v>3108</v>
      </c>
      <c r="D124" s="832" t="s">
        <v>3127</v>
      </c>
      <c r="E124" s="832" t="s">
        <v>3128</v>
      </c>
      <c r="F124" s="849">
        <v>0.1</v>
      </c>
      <c r="G124" s="849">
        <v>126.58</v>
      </c>
      <c r="H124" s="849">
        <v>1</v>
      </c>
      <c r="I124" s="849">
        <v>1265.8</v>
      </c>
      <c r="J124" s="849">
        <v>0.2</v>
      </c>
      <c r="K124" s="849">
        <v>233.85</v>
      </c>
      <c r="L124" s="849">
        <v>1.8474482540685733</v>
      </c>
      <c r="M124" s="849">
        <v>1169.25</v>
      </c>
      <c r="N124" s="849">
        <v>0.8</v>
      </c>
      <c r="O124" s="849">
        <v>858.16</v>
      </c>
      <c r="P124" s="837">
        <v>6.7795860325485853</v>
      </c>
      <c r="Q124" s="850">
        <v>1072.6999999999998</v>
      </c>
    </row>
    <row r="125" spans="1:17" ht="14.4" customHeight="1" x14ac:dyDescent="0.3">
      <c r="A125" s="831" t="s">
        <v>565</v>
      </c>
      <c r="B125" s="832" t="s">
        <v>3006</v>
      </c>
      <c r="C125" s="832" t="s">
        <v>3108</v>
      </c>
      <c r="D125" s="832" t="s">
        <v>3129</v>
      </c>
      <c r="E125" s="832" t="s">
        <v>3130</v>
      </c>
      <c r="F125" s="849">
        <v>10</v>
      </c>
      <c r="G125" s="849">
        <v>870.5</v>
      </c>
      <c r="H125" s="849">
        <v>1</v>
      </c>
      <c r="I125" s="849">
        <v>87.05</v>
      </c>
      <c r="J125" s="849">
        <v>11</v>
      </c>
      <c r="K125" s="849">
        <v>957.55</v>
      </c>
      <c r="L125" s="849">
        <v>1.0999999999999999</v>
      </c>
      <c r="M125" s="849">
        <v>87.05</v>
      </c>
      <c r="N125" s="849">
        <v>13</v>
      </c>
      <c r="O125" s="849">
        <v>1131.6500000000001</v>
      </c>
      <c r="P125" s="837">
        <v>1.3</v>
      </c>
      <c r="Q125" s="850">
        <v>87.050000000000011</v>
      </c>
    </row>
    <row r="126" spans="1:17" ht="14.4" customHeight="1" x14ac:dyDescent="0.3">
      <c r="A126" s="831" t="s">
        <v>565</v>
      </c>
      <c r="B126" s="832" t="s">
        <v>3006</v>
      </c>
      <c r="C126" s="832" t="s">
        <v>3108</v>
      </c>
      <c r="D126" s="832" t="s">
        <v>3131</v>
      </c>
      <c r="E126" s="832" t="s">
        <v>3130</v>
      </c>
      <c r="F126" s="849">
        <v>2</v>
      </c>
      <c r="G126" s="849">
        <v>258.06</v>
      </c>
      <c r="H126" s="849">
        <v>1</v>
      </c>
      <c r="I126" s="849">
        <v>129.03</v>
      </c>
      <c r="J126" s="849">
        <v>7</v>
      </c>
      <c r="K126" s="849">
        <v>903.21</v>
      </c>
      <c r="L126" s="849">
        <v>3.5</v>
      </c>
      <c r="M126" s="849">
        <v>129.03</v>
      </c>
      <c r="N126" s="849">
        <v>4</v>
      </c>
      <c r="O126" s="849">
        <v>516.12</v>
      </c>
      <c r="P126" s="837">
        <v>2</v>
      </c>
      <c r="Q126" s="850">
        <v>129.03</v>
      </c>
    </row>
    <row r="127" spans="1:17" ht="14.4" customHeight="1" x14ac:dyDescent="0.3">
      <c r="A127" s="831" t="s">
        <v>565</v>
      </c>
      <c r="B127" s="832" t="s">
        <v>3006</v>
      </c>
      <c r="C127" s="832" t="s">
        <v>3108</v>
      </c>
      <c r="D127" s="832" t="s">
        <v>3132</v>
      </c>
      <c r="E127" s="832" t="s">
        <v>3133</v>
      </c>
      <c r="F127" s="849"/>
      <c r="G127" s="849"/>
      <c r="H127" s="849"/>
      <c r="I127" s="849"/>
      <c r="J127" s="849">
        <v>4</v>
      </c>
      <c r="K127" s="849">
        <v>3503.72</v>
      </c>
      <c r="L127" s="849"/>
      <c r="M127" s="849">
        <v>875.93</v>
      </c>
      <c r="N127" s="849"/>
      <c r="O127" s="849"/>
      <c r="P127" s="837"/>
      <c r="Q127" s="850"/>
    </row>
    <row r="128" spans="1:17" ht="14.4" customHeight="1" x14ac:dyDescent="0.3">
      <c r="A128" s="831" t="s">
        <v>565</v>
      </c>
      <c r="B128" s="832" t="s">
        <v>3006</v>
      </c>
      <c r="C128" s="832" t="s">
        <v>3108</v>
      </c>
      <c r="D128" s="832" t="s">
        <v>3134</v>
      </c>
      <c r="E128" s="832" t="s">
        <v>3135</v>
      </c>
      <c r="F128" s="849">
        <v>0.7</v>
      </c>
      <c r="G128" s="849">
        <v>80.22</v>
      </c>
      <c r="H128" s="849">
        <v>1</v>
      </c>
      <c r="I128" s="849">
        <v>114.60000000000001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565</v>
      </c>
      <c r="B129" s="832" t="s">
        <v>3006</v>
      </c>
      <c r="C129" s="832" t="s">
        <v>3108</v>
      </c>
      <c r="D129" s="832" t="s">
        <v>3136</v>
      </c>
      <c r="E129" s="832" t="s">
        <v>3135</v>
      </c>
      <c r="F129" s="849">
        <v>0.8</v>
      </c>
      <c r="G129" s="849">
        <v>110.35</v>
      </c>
      <c r="H129" s="849">
        <v>1</v>
      </c>
      <c r="I129" s="849">
        <v>137.93749999999997</v>
      </c>
      <c r="J129" s="849"/>
      <c r="K129" s="849"/>
      <c r="L129" s="849"/>
      <c r="M129" s="849"/>
      <c r="N129" s="849">
        <v>0.4</v>
      </c>
      <c r="O129" s="849">
        <v>55.17</v>
      </c>
      <c r="P129" s="837">
        <v>0.49995468962392392</v>
      </c>
      <c r="Q129" s="850">
        <v>137.92499999999998</v>
      </c>
    </row>
    <row r="130" spans="1:17" ht="14.4" customHeight="1" x14ac:dyDescent="0.3">
      <c r="A130" s="831" t="s">
        <v>565</v>
      </c>
      <c r="B130" s="832" t="s">
        <v>3006</v>
      </c>
      <c r="C130" s="832" t="s">
        <v>3108</v>
      </c>
      <c r="D130" s="832" t="s">
        <v>3137</v>
      </c>
      <c r="E130" s="832" t="s">
        <v>3135</v>
      </c>
      <c r="F130" s="849">
        <v>6</v>
      </c>
      <c r="G130" s="849">
        <v>3777.5</v>
      </c>
      <c r="H130" s="849">
        <v>1</v>
      </c>
      <c r="I130" s="849">
        <v>629.58333333333337</v>
      </c>
      <c r="J130" s="849">
        <v>2</v>
      </c>
      <c r="K130" s="849">
        <v>1259.1500000000001</v>
      </c>
      <c r="L130" s="849">
        <v>0.33332892124420915</v>
      </c>
      <c r="M130" s="849">
        <v>629.57500000000005</v>
      </c>
      <c r="N130" s="849">
        <v>5.8000000000000007</v>
      </c>
      <c r="O130" s="849">
        <v>3651.55</v>
      </c>
      <c r="P130" s="837">
        <v>0.96665784248841835</v>
      </c>
      <c r="Q130" s="850">
        <v>629.57758620689651</v>
      </c>
    </row>
    <row r="131" spans="1:17" ht="14.4" customHeight="1" x14ac:dyDescent="0.3">
      <c r="A131" s="831" t="s">
        <v>565</v>
      </c>
      <c r="B131" s="832" t="s">
        <v>3006</v>
      </c>
      <c r="C131" s="832" t="s">
        <v>3108</v>
      </c>
      <c r="D131" s="832" t="s">
        <v>3138</v>
      </c>
      <c r="E131" s="832" t="s">
        <v>3139</v>
      </c>
      <c r="F131" s="849">
        <v>2</v>
      </c>
      <c r="G131" s="849">
        <v>4223.6000000000004</v>
      </c>
      <c r="H131" s="849">
        <v>1</v>
      </c>
      <c r="I131" s="849">
        <v>2111.8000000000002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565</v>
      </c>
      <c r="B132" s="832" t="s">
        <v>3006</v>
      </c>
      <c r="C132" s="832" t="s">
        <v>3108</v>
      </c>
      <c r="D132" s="832" t="s">
        <v>3140</v>
      </c>
      <c r="E132" s="832" t="s">
        <v>3141</v>
      </c>
      <c r="F132" s="849">
        <v>8</v>
      </c>
      <c r="G132" s="849">
        <v>8274.32</v>
      </c>
      <c r="H132" s="849">
        <v>1</v>
      </c>
      <c r="I132" s="849">
        <v>1034.29</v>
      </c>
      <c r="J132" s="849">
        <v>15</v>
      </c>
      <c r="K132" s="849">
        <v>15514.349999999999</v>
      </c>
      <c r="L132" s="849">
        <v>1.875</v>
      </c>
      <c r="M132" s="849">
        <v>1034.29</v>
      </c>
      <c r="N132" s="849">
        <v>12</v>
      </c>
      <c r="O132" s="849">
        <v>12411.48</v>
      </c>
      <c r="P132" s="837">
        <v>1.5</v>
      </c>
      <c r="Q132" s="850">
        <v>1034.29</v>
      </c>
    </row>
    <row r="133" spans="1:17" ht="14.4" customHeight="1" x14ac:dyDescent="0.3">
      <c r="A133" s="831" t="s">
        <v>565</v>
      </c>
      <c r="B133" s="832" t="s">
        <v>3006</v>
      </c>
      <c r="C133" s="832" t="s">
        <v>3108</v>
      </c>
      <c r="D133" s="832" t="s">
        <v>3142</v>
      </c>
      <c r="E133" s="832" t="s">
        <v>3141</v>
      </c>
      <c r="F133" s="849">
        <v>32</v>
      </c>
      <c r="G133" s="849">
        <v>35186.559999999998</v>
      </c>
      <c r="H133" s="849">
        <v>1</v>
      </c>
      <c r="I133" s="849">
        <v>1099.58</v>
      </c>
      <c r="J133" s="849">
        <v>16</v>
      </c>
      <c r="K133" s="849">
        <v>17593.28</v>
      </c>
      <c r="L133" s="849">
        <v>0.5</v>
      </c>
      <c r="M133" s="849">
        <v>1099.58</v>
      </c>
      <c r="N133" s="849">
        <v>4</v>
      </c>
      <c r="O133" s="849">
        <v>4398.32</v>
      </c>
      <c r="P133" s="837">
        <v>0.125</v>
      </c>
      <c r="Q133" s="850">
        <v>1099.58</v>
      </c>
    </row>
    <row r="134" spans="1:17" ht="14.4" customHeight="1" x14ac:dyDescent="0.3">
      <c r="A134" s="831" t="s">
        <v>565</v>
      </c>
      <c r="B134" s="832" t="s">
        <v>3006</v>
      </c>
      <c r="C134" s="832" t="s">
        <v>3108</v>
      </c>
      <c r="D134" s="832" t="s">
        <v>3143</v>
      </c>
      <c r="E134" s="832" t="s">
        <v>3141</v>
      </c>
      <c r="F134" s="849">
        <v>28</v>
      </c>
      <c r="G134" s="849">
        <v>33051.760000000002</v>
      </c>
      <c r="H134" s="849">
        <v>1</v>
      </c>
      <c r="I134" s="849">
        <v>1180.42</v>
      </c>
      <c r="J134" s="849">
        <v>21</v>
      </c>
      <c r="K134" s="849">
        <v>24788.82</v>
      </c>
      <c r="L134" s="849">
        <v>0.75</v>
      </c>
      <c r="M134" s="849">
        <v>1180.42</v>
      </c>
      <c r="N134" s="849">
        <v>10</v>
      </c>
      <c r="O134" s="849">
        <v>11804.2</v>
      </c>
      <c r="P134" s="837">
        <v>0.35714285714285715</v>
      </c>
      <c r="Q134" s="850">
        <v>1180.42</v>
      </c>
    </row>
    <row r="135" spans="1:17" ht="14.4" customHeight="1" x14ac:dyDescent="0.3">
      <c r="A135" s="831" t="s">
        <v>565</v>
      </c>
      <c r="B135" s="832" t="s">
        <v>3006</v>
      </c>
      <c r="C135" s="832" t="s">
        <v>3108</v>
      </c>
      <c r="D135" s="832" t="s">
        <v>3144</v>
      </c>
      <c r="E135" s="832" t="s">
        <v>3141</v>
      </c>
      <c r="F135" s="849">
        <v>15</v>
      </c>
      <c r="G135" s="849">
        <v>18716.699999999997</v>
      </c>
      <c r="H135" s="849">
        <v>1</v>
      </c>
      <c r="I135" s="849">
        <v>1247.7799999999997</v>
      </c>
      <c r="J135" s="849">
        <v>27</v>
      </c>
      <c r="K135" s="849">
        <v>33690.06</v>
      </c>
      <c r="L135" s="849">
        <v>1.8000000000000003</v>
      </c>
      <c r="M135" s="849">
        <v>1247.78</v>
      </c>
      <c r="N135" s="849">
        <v>12</v>
      </c>
      <c r="O135" s="849">
        <v>14973.36</v>
      </c>
      <c r="P135" s="837">
        <v>0.80000000000000016</v>
      </c>
      <c r="Q135" s="850">
        <v>1247.78</v>
      </c>
    </row>
    <row r="136" spans="1:17" ht="14.4" customHeight="1" x14ac:dyDescent="0.3">
      <c r="A136" s="831" t="s">
        <v>565</v>
      </c>
      <c r="B136" s="832" t="s">
        <v>3006</v>
      </c>
      <c r="C136" s="832" t="s">
        <v>3108</v>
      </c>
      <c r="D136" s="832" t="s">
        <v>3145</v>
      </c>
      <c r="E136" s="832" t="s">
        <v>3141</v>
      </c>
      <c r="F136" s="849">
        <v>3</v>
      </c>
      <c r="G136" s="849">
        <v>4128.87</v>
      </c>
      <c r="H136" s="849">
        <v>1</v>
      </c>
      <c r="I136" s="849">
        <v>1376.29</v>
      </c>
      <c r="J136" s="849">
        <v>11</v>
      </c>
      <c r="K136" s="849">
        <v>15139.189999999999</v>
      </c>
      <c r="L136" s="849">
        <v>3.6666666666666665</v>
      </c>
      <c r="M136" s="849">
        <v>1376.29</v>
      </c>
      <c r="N136" s="849">
        <v>4</v>
      </c>
      <c r="O136" s="849">
        <v>5505.16</v>
      </c>
      <c r="P136" s="837">
        <v>1.3333333333333333</v>
      </c>
      <c r="Q136" s="850">
        <v>1376.29</v>
      </c>
    </row>
    <row r="137" spans="1:17" ht="14.4" customHeight="1" x14ac:dyDescent="0.3">
      <c r="A137" s="831" t="s">
        <v>565</v>
      </c>
      <c r="B137" s="832" t="s">
        <v>3006</v>
      </c>
      <c r="C137" s="832" t="s">
        <v>3108</v>
      </c>
      <c r="D137" s="832" t="s">
        <v>3146</v>
      </c>
      <c r="E137" s="832" t="s">
        <v>3147</v>
      </c>
      <c r="F137" s="849">
        <v>1</v>
      </c>
      <c r="G137" s="849">
        <v>10625.84</v>
      </c>
      <c r="H137" s="849">
        <v>1</v>
      </c>
      <c r="I137" s="849">
        <v>10625.84</v>
      </c>
      <c r="J137" s="849">
        <v>3</v>
      </c>
      <c r="K137" s="849">
        <v>31877.52</v>
      </c>
      <c r="L137" s="849">
        <v>3</v>
      </c>
      <c r="M137" s="849">
        <v>10625.84</v>
      </c>
      <c r="N137" s="849">
        <v>1</v>
      </c>
      <c r="O137" s="849">
        <v>10625.84</v>
      </c>
      <c r="P137" s="837">
        <v>1</v>
      </c>
      <c r="Q137" s="850">
        <v>10625.84</v>
      </c>
    </row>
    <row r="138" spans="1:17" ht="14.4" customHeight="1" x14ac:dyDescent="0.3">
      <c r="A138" s="831" t="s">
        <v>565</v>
      </c>
      <c r="B138" s="832" t="s">
        <v>3006</v>
      </c>
      <c r="C138" s="832" t="s">
        <v>3108</v>
      </c>
      <c r="D138" s="832" t="s">
        <v>3148</v>
      </c>
      <c r="E138" s="832" t="s">
        <v>3149</v>
      </c>
      <c r="F138" s="849"/>
      <c r="G138" s="849"/>
      <c r="H138" s="849"/>
      <c r="I138" s="849"/>
      <c r="J138" s="849"/>
      <c r="K138" s="849"/>
      <c r="L138" s="849"/>
      <c r="M138" s="849"/>
      <c r="N138" s="849">
        <v>4</v>
      </c>
      <c r="O138" s="849">
        <v>7775.6</v>
      </c>
      <c r="P138" s="837"/>
      <c r="Q138" s="850">
        <v>1943.9</v>
      </c>
    </row>
    <row r="139" spans="1:17" ht="14.4" customHeight="1" x14ac:dyDescent="0.3">
      <c r="A139" s="831" t="s">
        <v>565</v>
      </c>
      <c r="B139" s="832" t="s">
        <v>3006</v>
      </c>
      <c r="C139" s="832" t="s">
        <v>3108</v>
      </c>
      <c r="D139" s="832" t="s">
        <v>3150</v>
      </c>
      <c r="E139" s="832" t="s">
        <v>3149</v>
      </c>
      <c r="F139" s="849"/>
      <c r="G139" s="849"/>
      <c r="H139" s="849"/>
      <c r="I139" s="849"/>
      <c r="J139" s="849"/>
      <c r="K139" s="849"/>
      <c r="L139" s="849"/>
      <c r="M139" s="849"/>
      <c r="N139" s="849">
        <v>4</v>
      </c>
      <c r="O139" s="849">
        <v>7775.6</v>
      </c>
      <c r="P139" s="837"/>
      <c r="Q139" s="850">
        <v>1943.9</v>
      </c>
    </row>
    <row r="140" spans="1:17" ht="14.4" customHeight="1" x14ac:dyDescent="0.3">
      <c r="A140" s="831" t="s">
        <v>565</v>
      </c>
      <c r="B140" s="832" t="s">
        <v>3006</v>
      </c>
      <c r="C140" s="832" t="s">
        <v>3108</v>
      </c>
      <c r="D140" s="832" t="s">
        <v>3151</v>
      </c>
      <c r="E140" s="832" t="s">
        <v>3152</v>
      </c>
      <c r="F140" s="849"/>
      <c r="G140" s="849"/>
      <c r="H140" s="849"/>
      <c r="I140" s="849"/>
      <c r="J140" s="849">
        <v>6</v>
      </c>
      <c r="K140" s="849">
        <v>21078</v>
      </c>
      <c r="L140" s="849"/>
      <c r="M140" s="849">
        <v>3513</v>
      </c>
      <c r="N140" s="849"/>
      <c r="O140" s="849"/>
      <c r="P140" s="837"/>
      <c r="Q140" s="850"/>
    </row>
    <row r="141" spans="1:17" ht="14.4" customHeight="1" x14ac:dyDescent="0.3">
      <c r="A141" s="831" t="s">
        <v>565</v>
      </c>
      <c r="B141" s="832" t="s">
        <v>3006</v>
      </c>
      <c r="C141" s="832" t="s">
        <v>3108</v>
      </c>
      <c r="D141" s="832" t="s">
        <v>3153</v>
      </c>
      <c r="E141" s="832" t="s">
        <v>3154</v>
      </c>
      <c r="F141" s="849">
        <v>7</v>
      </c>
      <c r="G141" s="849">
        <v>3496.71</v>
      </c>
      <c r="H141" s="849">
        <v>1</v>
      </c>
      <c r="I141" s="849">
        <v>499.53000000000003</v>
      </c>
      <c r="J141" s="849">
        <v>4</v>
      </c>
      <c r="K141" s="849">
        <v>1998.12</v>
      </c>
      <c r="L141" s="849">
        <v>0.5714285714285714</v>
      </c>
      <c r="M141" s="849">
        <v>499.53</v>
      </c>
      <c r="N141" s="849">
        <v>4</v>
      </c>
      <c r="O141" s="849">
        <v>1998.12</v>
      </c>
      <c r="P141" s="837">
        <v>0.5714285714285714</v>
      </c>
      <c r="Q141" s="850">
        <v>499.53</v>
      </c>
    </row>
    <row r="142" spans="1:17" ht="14.4" customHeight="1" x14ac:dyDescent="0.3">
      <c r="A142" s="831" t="s">
        <v>565</v>
      </c>
      <c r="B142" s="832" t="s">
        <v>3006</v>
      </c>
      <c r="C142" s="832" t="s">
        <v>3108</v>
      </c>
      <c r="D142" s="832" t="s">
        <v>3155</v>
      </c>
      <c r="E142" s="832" t="s">
        <v>3156</v>
      </c>
      <c r="F142" s="849">
        <v>2</v>
      </c>
      <c r="G142" s="849">
        <v>19315.740000000002</v>
      </c>
      <c r="H142" s="849">
        <v>1</v>
      </c>
      <c r="I142" s="849">
        <v>9657.8700000000008</v>
      </c>
      <c r="J142" s="849">
        <v>1</v>
      </c>
      <c r="K142" s="849">
        <v>9657.8700000000008</v>
      </c>
      <c r="L142" s="849">
        <v>0.5</v>
      </c>
      <c r="M142" s="849">
        <v>9657.8700000000008</v>
      </c>
      <c r="N142" s="849">
        <v>1</v>
      </c>
      <c r="O142" s="849">
        <v>9657.8700000000008</v>
      </c>
      <c r="P142" s="837">
        <v>0.5</v>
      </c>
      <c r="Q142" s="850">
        <v>9657.8700000000008</v>
      </c>
    </row>
    <row r="143" spans="1:17" ht="14.4" customHeight="1" x14ac:dyDescent="0.3">
      <c r="A143" s="831" t="s">
        <v>565</v>
      </c>
      <c r="B143" s="832" t="s">
        <v>3006</v>
      </c>
      <c r="C143" s="832" t="s">
        <v>3108</v>
      </c>
      <c r="D143" s="832" t="s">
        <v>3157</v>
      </c>
      <c r="E143" s="832" t="s">
        <v>3130</v>
      </c>
      <c r="F143" s="849">
        <v>58</v>
      </c>
      <c r="G143" s="849">
        <v>4003.16</v>
      </c>
      <c r="H143" s="849">
        <v>1</v>
      </c>
      <c r="I143" s="849">
        <v>69.02</v>
      </c>
      <c r="J143" s="849">
        <v>32</v>
      </c>
      <c r="K143" s="849">
        <v>2208.64</v>
      </c>
      <c r="L143" s="849">
        <v>0.55172413793103448</v>
      </c>
      <c r="M143" s="849">
        <v>69.02</v>
      </c>
      <c r="N143" s="849">
        <v>70</v>
      </c>
      <c r="O143" s="849">
        <v>4831.3999999999996</v>
      </c>
      <c r="P143" s="837">
        <v>1.2068965517241379</v>
      </c>
      <c r="Q143" s="850">
        <v>69.02</v>
      </c>
    </row>
    <row r="144" spans="1:17" ht="14.4" customHeight="1" x14ac:dyDescent="0.3">
      <c r="A144" s="831" t="s">
        <v>565</v>
      </c>
      <c r="B144" s="832" t="s">
        <v>3006</v>
      </c>
      <c r="C144" s="832" t="s">
        <v>3108</v>
      </c>
      <c r="D144" s="832" t="s">
        <v>3158</v>
      </c>
      <c r="E144" s="832" t="s">
        <v>3130</v>
      </c>
      <c r="F144" s="849">
        <v>13</v>
      </c>
      <c r="G144" s="849">
        <v>1104.74</v>
      </c>
      <c r="H144" s="849">
        <v>1</v>
      </c>
      <c r="I144" s="849">
        <v>84.98</v>
      </c>
      <c r="J144" s="849">
        <v>9</v>
      </c>
      <c r="K144" s="849">
        <v>764.82</v>
      </c>
      <c r="L144" s="849">
        <v>0.6923076923076924</v>
      </c>
      <c r="M144" s="849">
        <v>84.98</v>
      </c>
      <c r="N144" s="849">
        <v>2</v>
      </c>
      <c r="O144" s="849">
        <v>169.96</v>
      </c>
      <c r="P144" s="837">
        <v>0.15384615384615385</v>
      </c>
      <c r="Q144" s="850">
        <v>84.98</v>
      </c>
    </row>
    <row r="145" spans="1:17" ht="14.4" customHeight="1" x14ac:dyDescent="0.3">
      <c r="A145" s="831" t="s">
        <v>565</v>
      </c>
      <c r="B145" s="832" t="s">
        <v>3006</v>
      </c>
      <c r="C145" s="832" t="s">
        <v>3108</v>
      </c>
      <c r="D145" s="832" t="s">
        <v>3159</v>
      </c>
      <c r="E145" s="832" t="s">
        <v>3160</v>
      </c>
      <c r="F145" s="849">
        <v>1</v>
      </c>
      <c r="G145" s="849">
        <v>713.02</v>
      </c>
      <c r="H145" s="849">
        <v>1</v>
      </c>
      <c r="I145" s="849">
        <v>713.02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565</v>
      </c>
      <c r="B146" s="832" t="s">
        <v>3006</v>
      </c>
      <c r="C146" s="832" t="s">
        <v>3108</v>
      </c>
      <c r="D146" s="832" t="s">
        <v>3161</v>
      </c>
      <c r="E146" s="832" t="s">
        <v>3162</v>
      </c>
      <c r="F146" s="849">
        <v>27</v>
      </c>
      <c r="G146" s="849">
        <v>6211.89</v>
      </c>
      <c r="H146" s="849">
        <v>1</v>
      </c>
      <c r="I146" s="849">
        <v>230.07000000000002</v>
      </c>
      <c r="J146" s="849">
        <v>14</v>
      </c>
      <c r="K146" s="849">
        <v>3220.98</v>
      </c>
      <c r="L146" s="849">
        <v>0.51851851851851849</v>
      </c>
      <c r="M146" s="849">
        <v>230.07</v>
      </c>
      <c r="N146" s="849">
        <v>16</v>
      </c>
      <c r="O146" s="849">
        <v>3681.1200000000003</v>
      </c>
      <c r="P146" s="837">
        <v>0.59259259259259267</v>
      </c>
      <c r="Q146" s="850">
        <v>230.07000000000002</v>
      </c>
    </row>
    <row r="147" spans="1:17" ht="14.4" customHeight="1" x14ac:dyDescent="0.3">
      <c r="A147" s="831" t="s">
        <v>565</v>
      </c>
      <c r="B147" s="832" t="s">
        <v>3006</v>
      </c>
      <c r="C147" s="832" t="s">
        <v>3108</v>
      </c>
      <c r="D147" s="832" t="s">
        <v>3163</v>
      </c>
      <c r="E147" s="832" t="s">
        <v>3164</v>
      </c>
      <c r="F147" s="849"/>
      <c r="G147" s="849"/>
      <c r="H147" s="849"/>
      <c r="I147" s="849"/>
      <c r="J147" s="849">
        <v>1</v>
      </c>
      <c r="K147" s="849">
        <v>123.33</v>
      </c>
      <c r="L147" s="849"/>
      <c r="M147" s="849">
        <v>123.33</v>
      </c>
      <c r="N147" s="849">
        <v>1</v>
      </c>
      <c r="O147" s="849">
        <v>123.33</v>
      </c>
      <c r="P147" s="837"/>
      <c r="Q147" s="850">
        <v>123.33</v>
      </c>
    </row>
    <row r="148" spans="1:17" ht="14.4" customHeight="1" x14ac:dyDescent="0.3">
      <c r="A148" s="831" t="s">
        <v>565</v>
      </c>
      <c r="B148" s="832" t="s">
        <v>3006</v>
      </c>
      <c r="C148" s="832" t="s">
        <v>3108</v>
      </c>
      <c r="D148" s="832" t="s">
        <v>3165</v>
      </c>
      <c r="E148" s="832" t="s">
        <v>3166</v>
      </c>
      <c r="F148" s="849">
        <v>2</v>
      </c>
      <c r="G148" s="849">
        <v>435.28</v>
      </c>
      <c r="H148" s="849">
        <v>1</v>
      </c>
      <c r="I148" s="849">
        <v>217.64</v>
      </c>
      <c r="J148" s="849"/>
      <c r="K148" s="849"/>
      <c r="L148" s="849"/>
      <c r="M148" s="849"/>
      <c r="N148" s="849">
        <v>6</v>
      </c>
      <c r="O148" s="849">
        <v>1305.8400000000001</v>
      </c>
      <c r="P148" s="837">
        <v>3.0000000000000004</v>
      </c>
      <c r="Q148" s="850">
        <v>217.64000000000001</v>
      </c>
    </row>
    <row r="149" spans="1:17" ht="14.4" customHeight="1" x14ac:dyDescent="0.3">
      <c r="A149" s="831" t="s">
        <v>565</v>
      </c>
      <c r="B149" s="832" t="s">
        <v>3006</v>
      </c>
      <c r="C149" s="832" t="s">
        <v>3108</v>
      </c>
      <c r="D149" s="832" t="s">
        <v>3167</v>
      </c>
      <c r="E149" s="832" t="s">
        <v>3166</v>
      </c>
      <c r="F149" s="849">
        <v>2</v>
      </c>
      <c r="G149" s="849">
        <v>530.62</v>
      </c>
      <c r="H149" s="849">
        <v>1</v>
      </c>
      <c r="I149" s="849">
        <v>265.31</v>
      </c>
      <c r="J149" s="849">
        <v>3</v>
      </c>
      <c r="K149" s="849">
        <v>795.93000000000006</v>
      </c>
      <c r="L149" s="849">
        <v>1.5</v>
      </c>
      <c r="M149" s="849">
        <v>265.31</v>
      </c>
      <c r="N149" s="849"/>
      <c r="O149" s="849"/>
      <c r="P149" s="837"/>
      <c r="Q149" s="850"/>
    </row>
    <row r="150" spans="1:17" ht="14.4" customHeight="1" x14ac:dyDescent="0.3">
      <c r="A150" s="831" t="s">
        <v>565</v>
      </c>
      <c r="B150" s="832" t="s">
        <v>3006</v>
      </c>
      <c r="C150" s="832" t="s">
        <v>3108</v>
      </c>
      <c r="D150" s="832" t="s">
        <v>3168</v>
      </c>
      <c r="E150" s="832" t="s">
        <v>3169</v>
      </c>
      <c r="F150" s="849">
        <v>6</v>
      </c>
      <c r="G150" s="849">
        <v>3109.08</v>
      </c>
      <c r="H150" s="849">
        <v>1</v>
      </c>
      <c r="I150" s="849">
        <v>518.17999999999995</v>
      </c>
      <c r="J150" s="849"/>
      <c r="K150" s="849"/>
      <c r="L150" s="849"/>
      <c r="M150" s="849"/>
      <c r="N150" s="849">
        <v>1</v>
      </c>
      <c r="O150" s="849">
        <v>518.17999999999995</v>
      </c>
      <c r="P150" s="837">
        <v>0.16666666666666666</v>
      </c>
      <c r="Q150" s="850">
        <v>518.17999999999995</v>
      </c>
    </row>
    <row r="151" spans="1:17" ht="14.4" customHeight="1" x14ac:dyDescent="0.3">
      <c r="A151" s="831" t="s">
        <v>565</v>
      </c>
      <c r="B151" s="832" t="s">
        <v>3006</v>
      </c>
      <c r="C151" s="832" t="s">
        <v>3108</v>
      </c>
      <c r="D151" s="832" t="s">
        <v>3170</v>
      </c>
      <c r="E151" s="832" t="s">
        <v>3171</v>
      </c>
      <c r="F151" s="849">
        <v>4</v>
      </c>
      <c r="G151" s="849">
        <v>4137.16</v>
      </c>
      <c r="H151" s="849">
        <v>1</v>
      </c>
      <c r="I151" s="849">
        <v>1034.29</v>
      </c>
      <c r="J151" s="849">
        <v>1</v>
      </c>
      <c r="K151" s="849">
        <v>1034.29</v>
      </c>
      <c r="L151" s="849">
        <v>0.25</v>
      </c>
      <c r="M151" s="849">
        <v>1034.29</v>
      </c>
      <c r="N151" s="849"/>
      <c r="O151" s="849"/>
      <c r="P151" s="837"/>
      <c r="Q151" s="850"/>
    </row>
    <row r="152" spans="1:17" ht="14.4" customHeight="1" x14ac:dyDescent="0.3">
      <c r="A152" s="831" t="s">
        <v>565</v>
      </c>
      <c r="B152" s="832" t="s">
        <v>3006</v>
      </c>
      <c r="C152" s="832" t="s">
        <v>3108</v>
      </c>
      <c r="D152" s="832" t="s">
        <v>3172</v>
      </c>
      <c r="E152" s="832" t="s">
        <v>3128</v>
      </c>
      <c r="F152" s="849">
        <v>0.3</v>
      </c>
      <c r="G152" s="849">
        <v>27.36</v>
      </c>
      <c r="H152" s="849">
        <v>1</v>
      </c>
      <c r="I152" s="849">
        <v>91.2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565</v>
      </c>
      <c r="B153" s="832" t="s">
        <v>3006</v>
      </c>
      <c r="C153" s="832" t="s">
        <v>3108</v>
      </c>
      <c r="D153" s="832" t="s">
        <v>3173</v>
      </c>
      <c r="E153" s="832" t="s">
        <v>3130</v>
      </c>
      <c r="F153" s="849">
        <v>6</v>
      </c>
      <c r="G153" s="849">
        <v>578.28</v>
      </c>
      <c r="H153" s="849">
        <v>1</v>
      </c>
      <c r="I153" s="849">
        <v>96.38</v>
      </c>
      <c r="J153" s="849">
        <v>4</v>
      </c>
      <c r="K153" s="849">
        <v>385.52</v>
      </c>
      <c r="L153" s="849">
        <v>0.66666666666666663</v>
      </c>
      <c r="M153" s="849">
        <v>96.38</v>
      </c>
      <c r="N153" s="849">
        <v>6</v>
      </c>
      <c r="O153" s="849">
        <v>578.28</v>
      </c>
      <c r="P153" s="837">
        <v>1</v>
      </c>
      <c r="Q153" s="850">
        <v>96.38</v>
      </c>
    </row>
    <row r="154" spans="1:17" ht="14.4" customHeight="1" x14ac:dyDescent="0.3">
      <c r="A154" s="831" t="s">
        <v>565</v>
      </c>
      <c r="B154" s="832" t="s">
        <v>3006</v>
      </c>
      <c r="C154" s="832" t="s">
        <v>3108</v>
      </c>
      <c r="D154" s="832" t="s">
        <v>3174</v>
      </c>
      <c r="E154" s="832" t="s">
        <v>3130</v>
      </c>
      <c r="F154" s="849">
        <v>4</v>
      </c>
      <c r="G154" s="849">
        <v>485</v>
      </c>
      <c r="H154" s="849">
        <v>1</v>
      </c>
      <c r="I154" s="849">
        <v>121.25</v>
      </c>
      <c r="J154" s="849">
        <v>3</v>
      </c>
      <c r="K154" s="849">
        <v>363.75</v>
      </c>
      <c r="L154" s="849">
        <v>0.75</v>
      </c>
      <c r="M154" s="849">
        <v>121.25</v>
      </c>
      <c r="N154" s="849">
        <v>10</v>
      </c>
      <c r="O154" s="849">
        <v>1212.5</v>
      </c>
      <c r="P154" s="837">
        <v>2.5</v>
      </c>
      <c r="Q154" s="850">
        <v>121.25</v>
      </c>
    </row>
    <row r="155" spans="1:17" ht="14.4" customHeight="1" x14ac:dyDescent="0.3">
      <c r="A155" s="831" t="s">
        <v>565</v>
      </c>
      <c r="B155" s="832" t="s">
        <v>3006</v>
      </c>
      <c r="C155" s="832" t="s">
        <v>3108</v>
      </c>
      <c r="D155" s="832" t="s">
        <v>3175</v>
      </c>
      <c r="E155" s="832" t="s">
        <v>3130</v>
      </c>
      <c r="F155" s="849">
        <v>1</v>
      </c>
      <c r="G155" s="849">
        <v>103.64</v>
      </c>
      <c r="H155" s="849">
        <v>1</v>
      </c>
      <c r="I155" s="849">
        <v>103.64</v>
      </c>
      <c r="J155" s="849">
        <v>2</v>
      </c>
      <c r="K155" s="849">
        <v>207.28</v>
      </c>
      <c r="L155" s="849">
        <v>2</v>
      </c>
      <c r="M155" s="849">
        <v>103.64</v>
      </c>
      <c r="N155" s="849">
        <v>1</v>
      </c>
      <c r="O155" s="849">
        <v>103.64</v>
      </c>
      <c r="P155" s="837">
        <v>1</v>
      </c>
      <c r="Q155" s="850">
        <v>103.64</v>
      </c>
    </row>
    <row r="156" spans="1:17" ht="14.4" customHeight="1" x14ac:dyDescent="0.3">
      <c r="A156" s="831" t="s">
        <v>565</v>
      </c>
      <c r="B156" s="832" t="s">
        <v>3006</v>
      </c>
      <c r="C156" s="832" t="s">
        <v>3108</v>
      </c>
      <c r="D156" s="832" t="s">
        <v>3176</v>
      </c>
      <c r="E156" s="832" t="s">
        <v>3130</v>
      </c>
      <c r="F156" s="849"/>
      <c r="G156" s="849"/>
      <c r="H156" s="849"/>
      <c r="I156" s="849"/>
      <c r="J156" s="849">
        <v>4</v>
      </c>
      <c r="K156" s="849">
        <v>456</v>
      </c>
      <c r="L156" s="849"/>
      <c r="M156" s="849">
        <v>114</v>
      </c>
      <c r="N156" s="849"/>
      <c r="O156" s="849"/>
      <c r="P156" s="837"/>
      <c r="Q156" s="850"/>
    </row>
    <row r="157" spans="1:17" ht="14.4" customHeight="1" x14ac:dyDescent="0.3">
      <c r="A157" s="831" t="s">
        <v>565</v>
      </c>
      <c r="B157" s="832" t="s">
        <v>3006</v>
      </c>
      <c r="C157" s="832" t="s">
        <v>3108</v>
      </c>
      <c r="D157" s="832" t="s">
        <v>3177</v>
      </c>
      <c r="E157" s="832" t="s">
        <v>3130</v>
      </c>
      <c r="F157" s="849">
        <v>59</v>
      </c>
      <c r="G157" s="849">
        <v>5319.4400000000005</v>
      </c>
      <c r="H157" s="849">
        <v>1</v>
      </c>
      <c r="I157" s="849">
        <v>90.160000000000011</v>
      </c>
      <c r="J157" s="849">
        <v>41</v>
      </c>
      <c r="K157" s="849">
        <v>3696.56</v>
      </c>
      <c r="L157" s="849">
        <v>0.69491525423728806</v>
      </c>
      <c r="M157" s="849">
        <v>90.16</v>
      </c>
      <c r="N157" s="849">
        <v>44</v>
      </c>
      <c r="O157" s="849">
        <v>3967.04</v>
      </c>
      <c r="P157" s="837">
        <v>0.74576271186440668</v>
      </c>
      <c r="Q157" s="850">
        <v>90.16</v>
      </c>
    </row>
    <row r="158" spans="1:17" ht="14.4" customHeight="1" x14ac:dyDescent="0.3">
      <c r="A158" s="831" t="s">
        <v>565</v>
      </c>
      <c r="B158" s="832" t="s">
        <v>3006</v>
      </c>
      <c r="C158" s="832" t="s">
        <v>3108</v>
      </c>
      <c r="D158" s="832" t="s">
        <v>3178</v>
      </c>
      <c r="E158" s="832" t="s">
        <v>3179</v>
      </c>
      <c r="F158" s="849">
        <v>1</v>
      </c>
      <c r="G158" s="849">
        <v>4452.0600000000004</v>
      </c>
      <c r="H158" s="849">
        <v>1</v>
      </c>
      <c r="I158" s="849">
        <v>4452.0600000000004</v>
      </c>
      <c r="J158" s="849">
        <v>1</v>
      </c>
      <c r="K158" s="849">
        <v>4452.0600000000004</v>
      </c>
      <c r="L158" s="849">
        <v>1</v>
      </c>
      <c r="M158" s="849">
        <v>4452.0600000000004</v>
      </c>
      <c r="N158" s="849">
        <v>1</v>
      </c>
      <c r="O158" s="849">
        <v>4157.13</v>
      </c>
      <c r="P158" s="837">
        <v>0.93375426207193968</v>
      </c>
      <c r="Q158" s="850">
        <v>4157.13</v>
      </c>
    </row>
    <row r="159" spans="1:17" ht="14.4" customHeight="1" x14ac:dyDescent="0.3">
      <c r="A159" s="831" t="s">
        <v>565</v>
      </c>
      <c r="B159" s="832" t="s">
        <v>3006</v>
      </c>
      <c r="C159" s="832" t="s">
        <v>3108</v>
      </c>
      <c r="D159" s="832" t="s">
        <v>3180</v>
      </c>
      <c r="E159" s="832" t="s">
        <v>3181</v>
      </c>
      <c r="F159" s="849">
        <v>3</v>
      </c>
      <c r="G159" s="849">
        <v>14706</v>
      </c>
      <c r="H159" s="849">
        <v>1</v>
      </c>
      <c r="I159" s="849">
        <v>4902</v>
      </c>
      <c r="J159" s="849"/>
      <c r="K159" s="849"/>
      <c r="L159" s="849"/>
      <c r="M159" s="849"/>
      <c r="N159" s="849">
        <v>2</v>
      </c>
      <c r="O159" s="849">
        <v>9804</v>
      </c>
      <c r="P159" s="837">
        <v>0.66666666666666663</v>
      </c>
      <c r="Q159" s="850">
        <v>4902</v>
      </c>
    </row>
    <row r="160" spans="1:17" ht="14.4" customHeight="1" x14ac:dyDescent="0.3">
      <c r="A160" s="831" t="s">
        <v>565</v>
      </c>
      <c r="B160" s="832" t="s">
        <v>3006</v>
      </c>
      <c r="C160" s="832" t="s">
        <v>3108</v>
      </c>
      <c r="D160" s="832" t="s">
        <v>3182</v>
      </c>
      <c r="E160" s="832" t="s">
        <v>3183</v>
      </c>
      <c r="F160" s="849"/>
      <c r="G160" s="849"/>
      <c r="H160" s="849"/>
      <c r="I160" s="849"/>
      <c r="J160" s="849">
        <v>1</v>
      </c>
      <c r="K160" s="849">
        <v>4415.0200000000004</v>
      </c>
      <c r="L160" s="849"/>
      <c r="M160" s="849">
        <v>4415.0200000000004</v>
      </c>
      <c r="N160" s="849"/>
      <c r="O160" s="849"/>
      <c r="P160" s="837"/>
      <c r="Q160" s="850"/>
    </row>
    <row r="161" spans="1:17" ht="14.4" customHeight="1" x14ac:dyDescent="0.3">
      <c r="A161" s="831" t="s">
        <v>565</v>
      </c>
      <c r="B161" s="832" t="s">
        <v>3006</v>
      </c>
      <c r="C161" s="832" t="s">
        <v>3108</v>
      </c>
      <c r="D161" s="832" t="s">
        <v>3184</v>
      </c>
      <c r="E161" s="832" t="s">
        <v>3185</v>
      </c>
      <c r="F161" s="849">
        <v>4</v>
      </c>
      <c r="G161" s="849">
        <v>19960</v>
      </c>
      <c r="H161" s="849">
        <v>1</v>
      </c>
      <c r="I161" s="849">
        <v>4990</v>
      </c>
      <c r="J161" s="849">
        <v>1</v>
      </c>
      <c r="K161" s="849">
        <v>4990</v>
      </c>
      <c r="L161" s="849">
        <v>0.25</v>
      </c>
      <c r="M161" s="849">
        <v>4990</v>
      </c>
      <c r="N161" s="849">
        <v>7</v>
      </c>
      <c r="O161" s="849">
        <v>34930</v>
      </c>
      <c r="P161" s="837">
        <v>1.75</v>
      </c>
      <c r="Q161" s="850">
        <v>4990</v>
      </c>
    </row>
    <row r="162" spans="1:17" ht="14.4" customHeight="1" x14ac:dyDescent="0.3">
      <c r="A162" s="831" t="s">
        <v>565</v>
      </c>
      <c r="B162" s="832" t="s">
        <v>3006</v>
      </c>
      <c r="C162" s="832" t="s">
        <v>3108</v>
      </c>
      <c r="D162" s="832" t="s">
        <v>3186</v>
      </c>
      <c r="E162" s="832" t="s">
        <v>3187</v>
      </c>
      <c r="F162" s="849">
        <v>2</v>
      </c>
      <c r="G162" s="849">
        <v>2972.3</v>
      </c>
      <c r="H162" s="849">
        <v>1</v>
      </c>
      <c r="I162" s="849">
        <v>1486.15</v>
      </c>
      <c r="J162" s="849">
        <v>1</v>
      </c>
      <c r="K162" s="849">
        <v>1486.15</v>
      </c>
      <c r="L162" s="849">
        <v>0.5</v>
      </c>
      <c r="M162" s="849">
        <v>1486.15</v>
      </c>
      <c r="N162" s="849">
        <v>9</v>
      </c>
      <c r="O162" s="849">
        <v>13375.349999999999</v>
      </c>
      <c r="P162" s="837">
        <v>4.4999999999999991</v>
      </c>
      <c r="Q162" s="850">
        <v>1486.1499999999999</v>
      </c>
    </row>
    <row r="163" spans="1:17" ht="14.4" customHeight="1" x14ac:dyDescent="0.3">
      <c r="A163" s="831" t="s">
        <v>565</v>
      </c>
      <c r="B163" s="832" t="s">
        <v>3006</v>
      </c>
      <c r="C163" s="832" t="s">
        <v>3108</v>
      </c>
      <c r="D163" s="832" t="s">
        <v>3188</v>
      </c>
      <c r="E163" s="832" t="s">
        <v>3189</v>
      </c>
      <c r="F163" s="849">
        <v>2</v>
      </c>
      <c r="G163" s="849">
        <v>5832.66</v>
      </c>
      <c r="H163" s="849">
        <v>1</v>
      </c>
      <c r="I163" s="849">
        <v>2916.33</v>
      </c>
      <c r="J163" s="849"/>
      <c r="K163" s="849"/>
      <c r="L163" s="849"/>
      <c r="M163" s="849"/>
      <c r="N163" s="849">
        <v>1</v>
      </c>
      <c r="O163" s="849">
        <v>2916.33</v>
      </c>
      <c r="P163" s="837">
        <v>0.5</v>
      </c>
      <c r="Q163" s="850">
        <v>2916.33</v>
      </c>
    </row>
    <row r="164" spans="1:17" ht="14.4" customHeight="1" x14ac:dyDescent="0.3">
      <c r="A164" s="831" t="s">
        <v>565</v>
      </c>
      <c r="B164" s="832" t="s">
        <v>3006</v>
      </c>
      <c r="C164" s="832" t="s">
        <v>3108</v>
      </c>
      <c r="D164" s="832" t="s">
        <v>3190</v>
      </c>
      <c r="E164" s="832" t="s">
        <v>3191</v>
      </c>
      <c r="F164" s="849">
        <v>1</v>
      </c>
      <c r="G164" s="849">
        <v>2834.45</v>
      </c>
      <c r="H164" s="849">
        <v>1</v>
      </c>
      <c r="I164" s="849">
        <v>2834.45</v>
      </c>
      <c r="J164" s="849"/>
      <c r="K164" s="849"/>
      <c r="L164" s="849"/>
      <c r="M164" s="849"/>
      <c r="N164" s="849">
        <v>2</v>
      </c>
      <c r="O164" s="849">
        <v>5668.9</v>
      </c>
      <c r="P164" s="837">
        <v>2</v>
      </c>
      <c r="Q164" s="850">
        <v>2834.45</v>
      </c>
    </row>
    <row r="165" spans="1:17" ht="14.4" customHeight="1" x14ac:dyDescent="0.3">
      <c r="A165" s="831" t="s">
        <v>565</v>
      </c>
      <c r="B165" s="832" t="s">
        <v>3006</v>
      </c>
      <c r="C165" s="832" t="s">
        <v>3108</v>
      </c>
      <c r="D165" s="832" t="s">
        <v>3192</v>
      </c>
      <c r="E165" s="832" t="s">
        <v>3193</v>
      </c>
      <c r="F165" s="849">
        <v>7</v>
      </c>
      <c r="G165" s="849">
        <v>8734.4600000000009</v>
      </c>
      <c r="H165" s="849">
        <v>1</v>
      </c>
      <c r="I165" s="849">
        <v>1247.7800000000002</v>
      </c>
      <c r="J165" s="849"/>
      <c r="K165" s="849"/>
      <c r="L165" s="849"/>
      <c r="M165" s="849"/>
      <c r="N165" s="849">
        <v>13</v>
      </c>
      <c r="O165" s="849">
        <v>16221.140000000001</v>
      </c>
      <c r="P165" s="837">
        <v>1.857142857142857</v>
      </c>
      <c r="Q165" s="850">
        <v>1247.7800000000002</v>
      </c>
    </row>
    <row r="166" spans="1:17" ht="14.4" customHeight="1" x14ac:dyDescent="0.3">
      <c r="A166" s="831" t="s">
        <v>565</v>
      </c>
      <c r="B166" s="832" t="s">
        <v>3006</v>
      </c>
      <c r="C166" s="832" t="s">
        <v>3108</v>
      </c>
      <c r="D166" s="832" t="s">
        <v>3194</v>
      </c>
      <c r="E166" s="832" t="s">
        <v>3193</v>
      </c>
      <c r="F166" s="849">
        <v>18</v>
      </c>
      <c r="G166" s="849">
        <v>25594.02</v>
      </c>
      <c r="H166" s="849">
        <v>1</v>
      </c>
      <c r="I166" s="849">
        <v>1421.89</v>
      </c>
      <c r="J166" s="849">
        <v>13</v>
      </c>
      <c r="K166" s="849">
        <v>18484.57</v>
      </c>
      <c r="L166" s="849">
        <v>0.72222222222222221</v>
      </c>
      <c r="M166" s="849">
        <v>1421.8899999999999</v>
      </c>
      <c r="N166" s="849">
        <v>9</v>
      </c>
      <c r="O166" s="849">
        <v>12797.01</v>
      </c>
      <c r="P166" s="837">
        <v>0.5</v>
      </c>
      <c r="Q166" s="850">
        <v>1421.89</v>
      </c>
    </row>
    <row r="167" spans="1:17" ht="14.4" customHeight="1" x14ac:dyDescent="0.3">
      <c r="A167" s="831" t="s">
        <v>565</v>
      </c>
      <c r="B167" s="832" t="s">
        <v>3006</v>
      </c>
      <c r="C167" s="832" t="s">
        <v>3108</v>
      </c>
      <c r="D167" s="832" t="s">
        <v>3195</v>
      </c>
      <c r="E167" s="832" t="s">
        <v>3193</v>
      </c>
      <c r="F167" s="849">
        <v>4</v>
      </c>
      <c r="G167" s="849">
        <v>6624.44</v>
      </c>
      <c r="H167" s="849">
        <v>1</v>
      </c>
      <c r="I167" s="849">
        <v>1656.11</v>
      </c>
      <c r="J167" s="849">
        <v>4</v>
      </c>
      <c r="K167" s="849">
        <v>6624.44</v>
      </c>
      <c r="L167" s="849">
        <v>1</v>
      </c>
      <c r="M167" s="849">
        <v>1656.11</v>
      </c>
      <c r="N167" s="849">
        <v>12</v>
      </c>
      <c r="O167" s="849">
        <v>19873.32</v>
      </c>
      <c r="P167" s="837">
        <v>3</v>
      </c>
      <c r="Q167" s="850">
        <v>1656.11</v>
      </c>
    </row>
    <row r="168" spans="1:17" ht="14.4" customHeight="1" x14ac:dyDescent="0.3">
      <c r="A168" s="831" t="s">
        <v>565</v>
      </c>
      <c r="B168" s="832" t="s">
        <v>3006</v>
      </c>
      <c r="C168" s="832" t="s">
        <v>3108</v>
      </c>
      <c r="D168" s="832" t="s">
        <v>3196</v>
      </c>
      <c r="E168" s="832" t="s">
        <v>3197</v>
      </c>
      <c r="F168" s="849">
        <v>14</v>
      </c>
      <c r="G168" s="849">
        <v>19877.48</v>
      </c>
      <c r="H168" s="849">
        <v>1</v>
      </c>
      <c r="I168" s="849">
        <v>1419.82</v>
      </c>
      <c r="J168" s="849">
        <v>3</v>
      </c>
      <c r="K168" s="849">
        <v>4259.46</v>
      </c>
      <c r="L168" s="849">
        <v>0.2142857142857143</v>
      </c>
      <c r="M168" s="849">
        <v>1419.82</v>
      </c>
      <c r="N168" s="849">
        <v>16</v>
      </c>
      <c r="O168" s="849">
        <v>22717.119999999999</v>
      </c>
      <c r="P168" s="837">
        <v>1.1428571428571428</v>
      </c>
      <c r="Q168" s="850">
        <v>1419.82</v>
      </c>
    </row>
    <row r="169" spans="1:17" ht="14.4" customHeight="1" x14ac:dyDescent="0.3">
      <c r="A169" s="831" t="s">
        <v>565</v>
      </c>
      <c r="B169" s="832" t="s">
        <v>3006</v>
      </c>
      <c r="C169" s="832" t="s">
        <v>3108</v>
      </c>
      <c r="D169" s="832" t="s">
        <v>3198</v>
      </c>
      <c r="E169" s="832" t="s">
        <v>3197</v>
      </c>
      <c r="F169" s="849">
        <v>16</v>
      </c>
      <c r="G169" s="849">
        <v>24756.639999999999</v>
      </c>
      <c r="H169" s="849">
        <v>1</v>
      </c>
      <c r="I169" s="849">
        <v>1547.29</v>
      </c>
      <c r="J169" s="849">
        <v>5</v>
      </c>
      <c r="K169" s="849">
        <v>7736.45</v>
      </c>
      <c r="L169" s="849">
        <v>0.3125</v>
      </c>
      <c r="M169" s="849">
        <v>1547.29</v>
      </c>
      <c r="N169" s="849">
        <v>6</v>
      </c>
      <c r="O169" s="849">
        <v>9283.74</v>
      </c>
      <c r="P169" s="837">
        <v>0.375</v>
      </c>
      <c r="Q169" s="850">
        <v>1547.29</v>
      </c>
    </row>
    <row r="170" spans="1:17" ht="14.4" customHeight="1" x14ac:dyDescent="0.3">
      <c r="A170" s="831" t="s">
        <v>565</v>
      </c>
      <c r="B170" s="832" t="s">
        <v>3006</v>
      </c>
      <c r="C170" s="832" t="s">
        <v>3108</v>
      </c>
      <c r="D170" s="832" t="s">
        <v>3199</v>
      </c>
      <c r="E170" s="832" t="s">
        <v>3197</v>
      </c>
      <c r="F170" s="849">
        <v>2</v>
      </c>
      <c r="G170" s="849">
        <v>3289.42</v>
      </c>
      <c r="H170" s="849">
        <v>1</v>
      </c>
      <c r="I170" s="849">
        <v>1644.71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565</v>
      </c>
      <c r="B171" s="832" t="s">
        <v>3006</v>
      </c>
      <c r="C171" s="832" t="s">
        <v>3108</v>
      </c>
      <c r="D171" s="832" t="s">
        <v>3200</v>
      </c>
      <c r="E171" s="832" t="s">
        <v>3201</v>
      </c>
      <c r="F171" s="849">
        <v>41</v>
      </c>
      <c r="G171" s="849">
        <v>32360.89</v>
      </c>
      <c r="H171" s="849">
        <v>1</v>
      </c>
      <c r="I171" s="849">
        <v>789.29</v>
      </c>
      <c r="J171" s="849">
        <v>48</v>
      </c>
      <c r="K171" s="849">
        <v>37885.919999999998</v>
      </c>
      <c r="L171" s="849">
        <v>1.1707317073170731</v>
      </c>
      <c r="M171" s="849">
        <v>789.29</v>
      </c>
      <c r="N171" s="849">
        <v>42</v>
      </c>
      <c r="O171" s="849">
        <v>33150.18</v>
      </c>
      <c r="P171" s="837">
        <v>1.024390243902439</v>
      </c>
      <c r="Q171" s="850">
        <v>789.29</v>
      </c>
    </row>
    <row r="172" spans="1:17" ht="14.4" customHeight="1" x14ac:dyDescent="0.3">
      <c r="A172" s="831" t="s">
        <v>565</v>
      </c>
      <c r="B172" s="832" t="s">
        <v>3006</v>
      </c>
      <c r="C172" s="832" t="s">
        <v>3108</v>
      </c>
      <c r="D172" s="832" t="s">
        <v>3202</v>
      </c>
      <c r="E172" s="832" t="s">
        <v>3203</v>
      </c>
      <c r="F172" s="849"/>
      <c r="G172" s="849"/>
      <c r="H172" s="849"/>
      <c r="I172" s="849"/>
      <c r="J172" s="849">
        <v>1</v>
      </c>
      <c r="K172" s="849">
        <v>1854.11</v>
      </c>
      <c r="L172" s="849"/>
      <c r="M172" s="849">
        <v>1854.11</v>
      </c>
      <c r="N172" s="849"/>
      <c r="O172" s="849"/>
      <c r="P172" s="837"/>
      <c r="Q172" s="850"/>
    </row>
    <row r="173" spans="1:17" ht="14.4" customHeight="1" x14ac:dyDescent="0.3">
      <c r="A173" s="831" t="s">
        <v>565</v>
      </c>
      <c r="B173" s="832" t="s">
        <v>3006</v>
      </c>
      <c r="C173" s="832" t="s">
        <v>3108</v>
      </c>
      <c r="D173" s="832" t="s">
        <v>3204</v>
      </c>
      <c r="E173" s="832" t="s">
        <v>3205</v>
      </c>
      <c r="F173" s="849">
        <v>2</v>
      </c>
      <c r="G173" s="849">
        <v>16445.02</v>
      </c>
      <c r="H173" s="849">
        <v>1</v>
      </c>
      <c r="I173" s="849">
        <v>8222.51</v>
      </c>
      <c r="J173" s="849">
        <v>2</v>
      </c>
      <c r="K173" s="849">
        <v>16445.02</v>
      </c>
      <c r="L173" s="849">
        <v>1</v>
      </c>
      <c r="M173" s="849">
        <v>8222.51</v>
      </c>
      <c r="N173" s="849"/>
      <c r="O173" s="849"/>
      <c r="P173" s="837"/>
      <c r="Q173" s="850"/>
    </row>
    <row r="174" spans="1:17" ht="14.4" customHeight="1" x14ac:dyDescent="0.3">
      <c r="A174" s="831" t="s">
        <v>565</v>
      </c>
      <c r="B174" s="832" t="s">
        <v>3006</v>
      </c>
      <c r="C174" s="832" t="s">
        <v>3108</v>
      </c>
      <c r="D174" s="832" t="s">
        <v>3206</v>
      </c>
      <c r="E174" s="832" t="s">
        <v>3197</v>
      </c>
      <c r="F174" s="849">
        <v>7</v>
      </c>
      <c r="G174" s="849">
        <v>8923.11</v>
      </c>
      <c r="H174" s="849">
        <v>1</v>
      </c>
      <c r="I174" s="849">
        <v>1274.73</v>
      </c>
      <c r="J174" s="849">
        <v>7</v>
      </c>
      <c r="K174" s="849">
        <v>8923.11</v>
      </c>
      <c r="L174" s="849">
        <v>1</v>
      </c>
      <c r="M174" s="849">
        <v>1274.73</v>
      </c>
      <c r="N174" s="849">
        <v>17</v>
      </c>
      <c r="O174" s="849">
        <v>21670.409999999996</v>
      </c>
      <c r="P174" s="837">
        <v>2.4285714285714279</v>
      </c>
      <c r="Q174" s="850">
        <v>1274.7299999999998</v>
      </c>
    </row>
    <row r="175" spans="1:17" ht="14.4" customHeight="1" x14ac:dyDescent="0.3">
      <c r="A175" s="831" t="s">
        <v>565</v>
      </c>
      <c r="B175" s="832" t="s">
        <v>3006</v>
      </c>
      <c r="C175" s="832" t="s">
        <v>3108</v>
      </c>
      <c r="D175" s="832" t="s">
        <v>3207</v>
      </c>
      <c r="E175" s="832" t="s">
        <v>3208</v>
      </c>
      <c r="F175" s="849">
        <v>2</v>
      </c>
      <c r="G175" s="849">
        <v>25281.06</v>
      </c>
      <c r="H175" s="849">
        <v>1</v>
      </c>
      <c r="I175" s="849">
        <v>12640.53</v>
      </c>
      <c r="J175" s="849"/>
      <c r="K175" s="849"/>
      <c r="L175" s="849"/>
      <c r="M175" s="849"/>
      <c r="N175" s="849">
        <v>4</v>
      </c>
      <c r="O175" s="849">
        <v>50562.12</v>
      </c>
      <c r="P175" s="837">
        <v>2</v>
      </c>
      <c r="Q175" s="850">
        <v>12640.53</v>
      </c>
    </row>
    <row r="176" spans="1:17" ht="14.4" customHeight="1" x14ac:dyDescent="0.3">
      <c r="A176" s="831" t="s">
        <v>565</v>
      </c>
      <c r="B176" s="832" t="s">
        <v>3006</v>
      </c>
      <c r="C176" s="832" t="s">
        <v>3108</v>
      </c>
      <c r="D176" s="832" t="s">
        <v>3209</v>
      </c>
      <c r="E176" s="832" t="s">
        <v>3210</v>
      </c>
      <c r="F176" s="849"/>
      <c r="G176" s="849"/>
      <c r="H176" s="849"/>
      <c r="I176" s="849"/>
      <c r="J176" s="849">
        <v>1</v>
      </c>
      <c r="K176" s="849">
        <v>12451.91</v>
      </c>
      <c r="L176" s="849"/>
      <c r="M176" s="849">
        <v>12451.91</v>
      </c>
      <c r="N176" s="849">
        <v>1</v>
      </c>
      <c r="O176" s="849">
        <v>12451.91</v>
      </c>
      <c r="P176" s="837"/>
      <c r="Q176" s="850">
        <v>12451.91</v>
      </c>
    </row>
    <row r="177" spans="1:17" ht="14.4" customHeight="1" x14ac:dyDescent="0.3">
      <c r="A177" s="831" t="s">
        <v>565</v>
      </c>
      <c r="B177" s="832" t="s">
        <v>3006</v>
      </c>
      <c r="C177" s="832" t="s">
        <v>3108</v>
      </c>
      <c r="D177" s="832" t="s">
        <v>3211</v>
      </c>
      <c r="E177" s="832" t="s">
        <v>3210</v>
      </c>
      <c r="F177" s="849">
        <v>1</v>
      </c>
      <c r="G177" s="849">
        <v>13282.04</v>
      </c>
      <c r="H177" s="849">
        <v>1</v>
      </c>
      <c r="I177" s="849">
        <v>13282.04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565</v>
      </c>
      <c r="B178" s="832" t="s">
        <v>3006</v>
      </c>
      <c r="C178" s="832" t="s">
        <v>3108</v>
      </c>
      <c r="D178" s="832" t="s">
        <v>3212</v>
      </c>
      <c r="E178" s="832" t="s">
        <v>3213</v>
      </c>
      <c r="F178" s="849">
        <v>1</v>
      </c>
      <c r="G178" s="849">
        <v>37159</v>
      </c>
      <c r="H178" s="849">
        <v>1</v>
      </c>
      <c r="I178" s="849">
        <v>37159</v>
      </c>
      <c r="J178" s="849">
        <v>1</v>
      </c>
      <c r="K178" s="849">
        <v>37159</v>
      </c>
      <c r="L178" s="849">
        <v>1</v>
      </c>
      <c r="M178" s="849">
        <v>37159</v>
      </c>
      <c r="N178" s="849"/>
      <c r="O178" s="849"/>
      <c r="P178" s="837"/>
      <c r="Q178" s="850"/>
    </row>
    <row r="179" spans="1:17" ht="14.4" customHeight="1" x14ac:dyDescent="0.3">
      <c r="A179" s="831" t="s">
        <v>565</v>
      </c>
      <c r="B179" s="832" t="s">
        <v>3006</v>
      </c>
      <c r="C179" s="832" t="s">
        <v>3108</v>
      </c>
      <c r="D179" s="832" t="s">
        <v>3214</v>
      </c>
      <c r="E179" s="832" t="s">
        <v>3215</v>
      </c>
      <c r="F179" s="849">
        <v>1</v>
      </c>
      <c r="G179" s="849">
        <v>9986</v>
      </c>
      <c r="H179" s="849">
        <v>1</v>
      </c>
      <c r="I179" s="849">
        <v>9986</v>
      </c>
      <c r="J179" s="849">
        <v>1</v>
      </c>
      <c r="K179" s="849">
        <v>9986</v>
      </c>
      <c r="L179" s="849">
        <v>1</v>
      </c>
      <c r="M179" s="849">
        <v>9986</v>
      </c>
      <c r="N179" s="849"/>
      <c r="O179" s="849"/>
      <c r="P179" s="837"/>
      <c r="Q179" s="850"/>
    </row>
    <row r="180" spans="1:17" ht="14.4" customHeight="1" x14ac:dyDescent="0.3">
      <c r="A180" s="831" t="s">
        <v>565</v>
      </c>
      <c r="B180" s="832" t="s">
        <v>3006</v>
      </c>
      <c r="C180" s="832" t="s">
        <v>3108</v>
      </c>
      <c r="D180" s="832" t="s">
        <v>3216</v>
      </c>
      <c r="E180" s="832" t="s">
        <v>3217</v>
      </c>
      <c r="F180" s="849">
        <v>1</v>
      </c>
      <c r="G180" s="849">
        <v>2347</v>
      </c>
      <c r="H180" s="849">
        <v>1</v>
      </c>
      <c r="I180" s="849">
        <v>2347</v>
      </c>
      <c r="J180" s="849">
        <v>1</v>
      </c>
      <c r="K180" s="849">
        <v>2347</v>
      </c>
      <c r="L180" s="849">
        <v>1</v>
      </c>
      <c r="M180" s="849">
        <v>2347</v>
      </c>
      <c r="N180" s="849"/>
      <c r="O180" s="849"/>
      <c r="P180" s="837"/>
      <c r="Q180" s="850"/>
    </row>
    <row r="181" spans="1:17" ht="14.4" customHeight="1" x14ac:dyDescent="0.3">
      <c r="A181" s="831" t="s">
        <v>565</v>
      </c>
      <c r="B181" s="832" t="s">
        <v>3006</v>
      </c>
      <c r="C181" s="832" t="s">
        <v>3108</v>
      </c>
      <c r="D181" s="832" t="s">
        <v>3218</v>
      </c>
      <c r="E181" s="832" t="s">
        <v>3219</v>
      </c>
      <c r="F181" s="849">
        <v>4</v>
      </c>
      <c r="G181" s="849">
        <v>4380.92</v>
      </c>
      <c r="H181" s="849">
        <v>1</v>
      </c>
      <c r="I181" s="849">
        <v>1095.23</v>
      </c>
      <c r="J181" s="849">
        <v>1</v>
      </c>
      <c r="K181" s="849">
        <v>1095.23</v>
      </c>
      <c r="L181" s="849">
        <v>0.25</v>
      </c>
      <c r="M181" s="849">
        <v>1095.23</v>
      </c>
      <c r="N181" s="849">
        <v>4</v>
      </c>
      <c r="O181" s="849">
        <v>4380.92</v>
      </c>
      <c r="P181" s="837">
        <v>1</v>
      </c>
      <c r="Q181" s="850">
        <v>1095.23</v>
      </c>
    </row>
    <row r="182" spans="1:17" ht="14.4" customHeight="1" x14ac:dyDescent="0.3">
      <c r="A182" s="831" t="s">
        <v>565</v>
      </c>
      <c r="B182" s="832" t="s">
        <v>3006</v>
      </c>
      <c r="C182" s="832" t="s">
        <v>3108</v>
      </c>
      <c r="D182" s="832" t="s">
        <v>3220</v>
      </c>
      <c r="E182" s="832" t="s">
        <v>3221</v>
      </c>
      <c r="F182" s="849">
        <v>2</v>
      </c>
      <c r="G182" s="849">
        <v>23348</v>
      </c>
      <c r="H182" s="849">
        <v>1</v>
      </c>
      <c r="I182" s="849">
        <v>11674</v>
      </c>
      <c r="J182" s="849"/>
      <c r="K182" s="849"/>
      <c r="L182" s="849"/>
      <c r="M182" s="849"/>
      <c r="N182" s="849">
        <v>1</v>
      </c>
      <c r="O182" s="849">
        <v>11674</v>
      </c>
      <c r="P182" s="837">
        <v>0.5</v>
      </c>
      <c r="Q182" s="850">
        <v>11674</v>
      </c>
    </row>
    <row r="183" spans="1:17" ht="14.4" customHeight="1" x14ac:dyDescent="0.3">
      <c r="A183" s="831" t="s">
        <v>565</v>
      </c>
      <c r="B183" s="832" t="s">
        <v>3006</v>
      </c>
      <c r="C183" s="832" t="s">
        <v>3108</v>
      </c>
      <c r="D183" s="832" t="s">
        <v>3222</v>
      </c>
      <c r="E183" s="832" t="s">
        <v>3223</v>
      </c>
      <c r="F183" s="849">
        <v>7</v>
      </c>
      <c r="G183" s="849">
        <v>6318.69</v>
      </c>
      <c r="H183" s="849">
        <v>1</v>
      </c>
      <c r="I183" s="849">
        <v>902.67</v>
      </c>
      <c r="J183" s="849">
        <v>5</v>
      </c>
      <c r="K183" s="849">
        <v>4513.3500000000004</v>
      </c>
      <c r="L183" s="849">
        <v>0.71428571428571441</v>
      </c>
      <c r="M183" s="849">
        <v>902.67000000000007</v>
      </c>
      <c r="N183" s="849">
        <v>13</v>
      </c>
      <c r="O183" s="849">
        <v>11734.71</v>
      </c>
      <c r="P183" s="837">
        <v>1.8571428571428572</v>
      </c>
      <c r="Q183" s="850">
        <v>902.67</v>
      </c>
    </row>
    <row r="184" spans="1:17" ht="14.4" customHeight="1" x14ac:dyDescent="0.3">
      <c r="A184" s="831" t="s">
        <v>565</v>
      </c>
      <c r="B184" s="832" t="s">
        <v>3006</v>
      </c>
      <c r="C184" s="832" t="s">
        <v>3108</v>
      </c>
      <c r="D184" s="832" t="s">
        <v>3224</v>
      </c>
      <c r="E184" s="832" t="s">
        <v>3223</v>
      </c>
      <c r="F184" s="849">
        <v>12</v>
      </c>
      <c r="G184" s="849">
        <v>12353.04</v>
      </c>
      <c r="H184" s="849">
        <v>1</v>
      </c>
      <c r="I184" s="849">
        <v>1029.42</v>
      </c>
      <c r="J184" s="849">
        <v>4</v>
      </c>
      <c r="K184" s="849">
        <v>4117.68</v>
      </c>
      <c r="L184" s="849">
        <v>0.33333333333333331</v>
      </c>
      <c r="M184" s="849">
        <v>1029.42</v>
      </c>
      <c r="N184" s="849">
        <v>5</v>
      </c>
      <c r="O184" s="849">
        <v>5147.1000000000004</v>
      </c>
      <c r="P184" s="837">
        <v>0.41666666666666669</v>
      </c>
      <c r="Q184" s="850">
        <v>1029.42</v>
      </c>
    </row>
    <row r="185" spans="1:17" ht="14.4" customHeight="1" x14ac:dyDescent="0.3">
      <c r="A185" s="831" t="s">
        <v>565</v>
      </c>
      <c r="B185" s="832" t="s">
        <v>3006</v>
      </c>
      <c r="C185" s="832" t="s">
        <v>3108</v>
      </c>
      <c r="D185" s="832" t="s">
        <v>3225</v>
      </c>
      <c r="E185" s="832" t="s">
        <v>3226</v>
      </c>
      <c r="F185" s="849">
        <v>1</v>
      </c>
      <c r="G185" s="849">
        <v>1037.19</v>
      </c>
      <c r="H185" s="849">
        <v>1</v>
      </c>
      <c r="I185" s="849">
        <v>1037.19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565</v>
      </c>
      <c r="B186" s="832" t="s">
        <v>3006</v>
      </c>
      <c r="C186" s="832" t="s">
        <v>3108</v>
      </c>
      <c r="D186" s="832" t="s">
        <v>3227</v>
      </c>
      <c r="E186" s="832" t="s">
        <v>3228</v>
      </c>
      <c r="F186" s="849">
        <v>2</v>
      </c>
      <c r="G186" s="849">
        <v>19008.98</v>
      </c>
      <c r="H186" s="849">
        <v>1</v>
      </c>
      <c r="I186" s="849">
        <v>9504.49</v>
      </c>
      <c r="J186" s="849">
        <v>1</v>
      </c>
      <c r="K186" s="849">
        <v>9504.49</v>
      </c>
      <c r="L186" s="849">
        <v>0.5</v>
      </c>
      <c r="M186" s="849">
        <v>9504.49</v>
      </c>
      <c r="N186" s="849">
        <v>3</v>
      </c>
      <c r="O186" s="849">
        <v>28513.47</v>
      </c>
      <c r="P186" s="837">
        <v>1.5</v>
      </c>
      <c r="Q186" s="850">
        <v>9504.49</v>
      </c>
    </row>
    <row r="187" spans="1:17" ht="14.4" customHeight="1" x14ac:dyDescent="0.3">
      <c r="A187" s="831" t="s">
        <v>565</v>
      </c>
      <c r="B187" s="832" t="s">
        <v>3006</v>
      </c>
      <c r="C187" s="832" t="s">
        <v>3108</v>
      </c>
      <c r="D187" s="832" t="s">
        <v>3229</v>
      </c>
      <c r="E187" s="832" t="s">
        <v>3230</v>
      </c>
      <c r="F187" s="849"/>
      <c r="G187" s="849"/>
      <c r="H187" s="849"/>
      <c r="I187" s="849"/>
      <c r="J187" s="849">
        <v>1</v>
      </c>
      <c r="K187" s="849">
        <v>9469.25</v>
      </c>
      <c r="L187" s="849"/>
      <c r="M187" s="849">
        <v>9469.25</v>
      </c>
      <c r="N187" s="849"/>
      <c r="O187" s="849"/>
      <c r="P187" s="837"/>
      <c r="Q187" s="850"/>
    </row>
    <row r="188" spans="1:17" ht="14.4" customHeight="1" x14ac:dyDescent="0.3">
      <c r="A188" s="831" t="s">
        <v>565</v>
      </c>
      <c r="B188" s="832" t="s">
        <v>3006</v>
      </c>
      <c r="C188" s="832" t="s">
        <v>3108</v>
      </c>
      <c r="D188" s="832" t="s">
        <v>3231</v>
      </c>
      <c r="E188" s="832" t="s">
        <v>3232</v>
      </c>
      <c r="F188" s="849"/>
      <c r="G188" s="849"/>
      <c r="H188" s="849"/>
      <c r="I188" s="849"/>
      <c r="J188" s="849">
        <v>1</v>
      </c>
      <c r="K188" s="849">
        <v>9750.11</v>
      </c>
      <c r="L188" s="849"/>
      <c r="M188" s="849">
        <v>9750.11</v>
      </c>
      <c r="N188" s="849"/>
      <c r="O188" s="849"/>
      <c r="P188" s="837"/>
      <c r="Q188" s="850"/>
    </row>
    <row r="189" spans="1:17" ht="14.4" customHeight="1" x14ac:dyDescent="0.3">
      <c r="A189" s="831" t="s">
        <v>565</v>
      </c>
      <c r="B189" s="832" t="s">
        <v>3006</v>
      </c>
      <c r="C189" s="832" t="s">
        <v>3108</v>
      </c>
      <c r="D189" s="832" t="s">
        <v>3233</v>
      </c>
      <c r="E189" s="832" t="s">
        <v>3234</v>
      </c>
      <c r="F189" s="849">
        <v>5</v>
      </c>
      <c r="G189" s="849">
        <v>45926.450000000004</v>
      </c>
      <c r="H189" s="849">
        <v>1</v>
      </c>
      <c r="I189" s="849">
        <v>9185.2900000000009</v>
      </c>
      <c r="J189" s="849">
        <v>1</v>
      </c>
      <c r="K189" s="849">
        <v>9185.2900000000009</v>
      </c>
      <c r="L189" s="849">
        <v>0.2</v>
      </c>
      <c r="M189" s="849">
        <v>9185.2900000000009</v>
      </c>
      <c r="N189" s="849">
        <v>2</v>
      </c>
      <c r="O189" s="849">
        <v>18370.580000000002</v>
      </c>
      <c r="P189" s="837">
        <v>0.4</v>
      </c>
      <c r="Q189" s="850">
        <v>9185.2900000000009</v>
      </c>
    </row>
    <row r="190" spans="1:17" ht="14.4" customHeight="1" x14ac:dyDescent="0.3">
      <c r="A190" s="831" t="s">
        <v>565</v>
      </c>
      <c r="B190" s="832" t="s">
        <v>3006</v>
      </c>
      <c r="C190" s="832" t="s">
        <v>3108</v>
      </c>
      <c r="D190" s="832" t="s">
        <v>3235</v>
      </c>
      <c r="E190" s="832" t="s">
        <v>3236</v>
      </c>
      <c r="F190" s="849">
        <v>5</v>
      </c>
      <c r="G190" s="849">
        <v>3103.8999999999996</v>
      </c>
      <c r="H190" s="849">
        <v>1</v>
      </c>
      <c r="I190" s="849">
        <v>620.78</v>
      </c>
      <c r="J190" s="849">
        <v>2</v>
      </c>
      <c r="K190" s="849">
        <v>1241.56</v>
      </c>
      <c r="L190" s="849">
        <v>0.4</v>
      </c>
      <c r="M190" s="849">
        <v>620.78</v>
      </c>
      <c r="N190" s="849">
        <v>5</v>
      </c>
      <c r="O190" s="849">
        <v>3103.8999999999996</v>
      </c>
      <c r="P190" s="837">
        <v>1</v>
      </c>
      <c r="Q190" s="850">
        <v>620.78</v>
      </c>
    </row>
    <row r="191" spans="1:17" ht="14.4" customHeight="1" x14ac:dyDescent="0.3">
      <c r="A191" s="831" t="s">
        <v>565</v>
      </c>
      <c r="B191" s="832" t="s">
        <v>3006</v>
      </c>
      <c r="C191" s="832" t="s">
        <v>3108</v>
      </c>
      <c r="D191" s="832" t="s">
        <v>3237</v>
      </c>
      <c r="E191" s="832" t="s">
        <v>3236</v>
      </c>
      <c r="F191" s="849">
        <v>5</v>
      </c>
      <c r="G191" s="849">
        <v>3186.8</v>
      </c>
      <c r="H191" s="849">
        <v>1</v>
      </c>
      <c r="I191" s="849">
        <v>637.36</v>
      </c>
      <c r="J191" s="849">
        <v>7</v>
      </c>
      <c r="K191" s="849">
        <v>4461.5200000000004</v>
      </c>
      <c r="L191" s="849">
        <v>1.4000000000000001</v>
      </c>
      <c r="M191" s="849">
        <v>637.36</v>
      </c>
      <c r="N191" s="849">
        <v>12</v>
      </c>
      <c r="O191" s="849">
        <v>7648.3200000000006</v>
      </c>
      <c r="P191" s="837">
        <v>2.4</v>
      </c>
      <c r="Q191" s="850">
        <v>637.36</v>
      </c>
    </row>
    <row r="192" spans="1:17" ht="14.4" customHeight="1" x14ac:dyDescent="0.3">
      <c r="A192" s="831" t="s">
        <v>565</v>
      </c>
      <c r="B192" s="832" t="s">
        <v>3006</v>
      </c>
      <c r="C192" s="832" t="s">
        <v>3108</v>
      </c>
      <c r="D192" s="832" t="s">
        <v>3238</v>
      </c>
      <c r="E192" s="832" t="s">
        <v>3239</v>
      </c>
      <c r="F192" s="849"/>
      <c r="G192" s="849"/>
      <c r="H192" s="849"/>
      <c r="I192" s="849"/>
      <c r="J192" s="849">
        <v>1</v>
      </c>
      <c r="K192" s="849">
        <v>6115</v>
      </c>
      <c r="L192" s="849"/>
      <c r="M192" s="849">
        <v>6115</v>
      </c>
      <c r="N192" s="849"/>
      <c r="O192" s="849"/>
      <c r="P192" s="837"/>
      <c r="Q192" s="850"/>
    </row>
    <row r="193" spans="1:17" ht="14.4" customHeight="1" x14ac:dyDescent="0.3">
      <c r="A193" s="831" t="s">
        <v>565</v>
      </c>
      <c r="B193" s="832" t="s">
        <v>3006</v>
      </c>
      <c r="C193" s="832" t="s">
        <v>3108</v>
      </c>
      <c r="D193" s="832" t="s">
        <v>3240</v>
      </c>
      <c r="E193" s="832" t="s">
        <v>3241</v>
      </c>
      <c r="F193" s="849"/>
      <c r="G193" s="849"/>
      <c r="H193" s="849"/>
      <c r="I193" s="849"/>
      <c r="J193" s="849">
        <v>1</v>
      </c>
      <c r="K193" s="849">
        <v>223.85</v>
      </c>
      <c r="L193" s="849"/>
      <c r="M193" s="849">
        <v>223.85</v>
      </c>
      <c r="N193" s="849"/>
      <c r="O193" s="849"/>
      <c r="P193" s="837"/>
      <c r="Q193" s="850"/>
    </row>
    <row r="194" spans="1:17" ht="14.4" customHeight="1" x14ac:dyDescent="0.3">
      <c r="A194" s="831" t="s">
        <v>565</v>
      </c>
      <c r="B194" s="832" t="s">
        <v>3006</v>
      </c>
      <c r="C194" s="832" t="s">
        <v>3108</v>
      </c>
      <c r="D194" s="832" t="s">
        <v>3242</v>
      </c>
      <c r="E194" s="832" t="s">
        <v>3243</v>
      </c>
      <c r="F194" s="849">
        <v>1</v>
      </c>
      <c r="G194" s="849">
        <v>1796</v>
      </c>
      <c r="H194" s="849">
        <v>1</v>
      </c>
      <c r="I194" s="849">
        <v>1796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565</v>
      </c>
      <c r="B195" s="832" t="s">
        <v>3006</v>
      </c>
      <c r="C195" s="832" t="s">
        <v>3108</v>
      </c>
      <c r="D195" s="832" t="s">
        <v>3244</v>
      </c>
      <c r="E195" s="832" t="s">
        <v>3245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485.02</v>
      </c>
      <c r="P195" s="837"/>
      <c r="Q195" s="850">
        <v>485.02</v>
      </c>
    </row>
    <row r="196" spans="1:17" ht="14.4" customHeight="1" x14ac:dyDescent="0.3">
      <c r="A196" s="831" t="s">
        <v>565</v>
      </c>
      <c r="B196" s="832" t="s">
        <v>3006</v>
      </c>
      <c r="C196" s="832" t="s">
        <v>3108</v>
      </c>
      <c r="D196" s="832" t="s">
        <v>3246</v>
      </c>
      <c r="E196" s="832" t="s">
        <v>3245</v>
      </c>
      <c r="F196" s="849">
        <v>14</v>
      </c>
      <c r="G196" s="849">
        <v>5063.66</v>
      </c>
      <c r="H196" s="849">
        <v>1</v>
      </c>
      <c r="I196" s="849">
        <v>361.69</v>
      </c>
      <c r="J196" s="849">
        <v>9</v>
      </c>
      <c r="K196" s="849">
        <v>3255.21</v>
      </c>
      <c r="L196" s="849">
        <v>0.6428571428571429</v>
      </c>
      <c r="M196" s="849">
        <v>361.69</v>
      </c>
      <c r="N196" s="849">
        <v>9</v>
      </c>
      <c r="O196" s="849">
        <v>3255.21</v>
      </c>
      <c r="P196" s="837">
        <v>0.6428571428571429</v>
      </c>
      <c r="Q196" s="850">
        <v>361.69</v>
      </c>
    </row>
    <row r="197" spans="1:17" ht="14.4" customHeight="1" x14ac:dyDescent="0.3">
      <c r="A197" s="831" t="s">
        <v>565</v>
      </c>
      <c r="B197" s="832" t="s">
        <v>3006</v>
      </c>
      <c r="C197" s="832" t="s">
        <v>3108</v>
      </c>
      <c r="D197" s="832" t="s">
        <v>3247</v>
      </c>
      <c r="E197" s="832" t="s">
        <v>3248</v>
      </c>
      <c r="F197" s="849">
        <v>5</v>
      </c>
      <c r="G197" s="849">
        <v>34170</v>
      </c>
      <c r="H197" s="849">
        <v>1</v>
      </c>
      <c r="I197" s="849">
        <v>6834</v>
      </c>
      <c r="J197" s="849">
        <v>2</v>
      </c>
      <c r="K197" s="849">
        <v>13668</v>
      </c>
      <c r="L197" s="849">
        <v>0.4</v>
      </c>
      <c r="M197" s="849">
        <v>6834</v>
      </c>
      <c r="N197" s="849"/>
      <c r="O197" s="849"/>
      <c r="P197" s="837"/>
      <c r="Q197" s="850"/>
    </row>
    <row r="198" spans="1:17" ht="14.4" customHeight="1" x14ac:dyDescent="0.3">
      <c r="A198" s="831" t="s">
        <v>565</v>
      </c>
      <c r="B198" s="832" t="s">
        <v>3006</v>
      </c>
      <c r="C198" s="832" t="s">
        <v>3108</v>
      </c>
      <c r="D198" s="832" t="s">
        <v>3249</v>
      </c>
      <c r="E198" s="832" t="s">
        <v>3250</v>
      </c>
      <c r="F198" s="849"/>
      <c r="G198" s="849"/>
      <c r="H198" s="849"/>
      <c r="I198" s="849"/>
      <c r="J198" s="849"/>
      <c r="K198" s="849"/>
      <c r="L198" s="849"/>
      <c r="M198" s="849"/>
      <c r="N198" s="849">
        <v>4</v>
      </c>
      <c r="O198" s="849">
        <v>9815.2000000000007</v>
      </c>
      <c r="P198" s="837"/>
      <c r="Q198" s="850">
        <v>2453.8000000000002</v>
      </c>
    </row>
    <row r="199" spans="1:17" ht="14.4" customHeight="1" x14ac:dyDescent="0.3">
      <c r="A199" s="831" t="s">
        <v>565</v>
      </c>
      <c r="B199" s="832" t="s">
        <v>3006</v>
      </c>
      <c r="C199" s="832" t="s">
        <v>3108</v>
      </c>
      <c r="D199" s="832" t="s">
        <v>3251</v>
      </c>
      <c r="E199" s="832" t="s">
        <v>3250</v>
      </c>
      <c r="F199" s="849"/>
      <c r="G199" s="849"/>
      <c r="H199" s="849"/>
      <c r="I199" s="849"/>
      <c r="J199" s="849"/>
      <c r="K199" s="849"/>
      <c r="L199" s="849"/>
      <c r="M199" s="849"/>
      <c r="N199" s="849">
        <v>0.2</v>
      </c>
      <c r="O199" s="849">
        <v>140.72999999999999</v>
      </c>
      <c r="P199" s="837"/>
      <c r="Q199" s="850">
        <v>703.64999999999986</v>
      </c>
    </row>
    <row r="200" spans="1:17" ht="14.4" customHeight="1" x14ac:dyDescent="0.3">
      <c r="A200" s="831" t="s">
        <v>565</v>
      </c>
      <c r="B200" s="832" t="s">
        <v>3006</v>
      </c>
      <c r="C200" s="832" t="s">
        <v>3108</v>
      </c>
      <c r="D200" s="832" t="s">
        <v>3252</v>
      </c>
      <c r="E200" s="832" t="s">
        <v>3250</v>
      </c>
      <c r="F200" s="849"/>
      <c r="G200" s="849"/>
      <c r="H200" s="849"/>
      <c r="I200" s="849"/>
      <c r="J200" s="849"/>
      <c r="K200" s="849"/>
      <c r="L200" s="849"/>
      <c r="M200" s="849"/>
      <c r="N200" s="849">
        <v>0.8</v>
      </c>
      <c r="O200" s="849">
        <v>1231.2</v>
      </c>
      <c r="P200" s="837"/>
      <c r="Q200" s="850">
        <v>1539</v>
      </c>
    </row>
    <row r="201" spans="1:17" ht="14.4" customHeight="1" x14ac:dyDescent="0.3">
      <c r="A201" s="831" t="s">
        <v>565</v>
      </c>
      <c r="B201" s="832" t="s">
        <v>3006</v>
      </c>
      <c r="C201" s="832" t="s">
        <v>3108</v>
      </c>
      <c r="D201" s="832" t="s">
        <v>3253</v>
      </c>
      <c r="E201" s="832" t="s">
        <v>3250</v>
      </c>
      <c r="F201" s="849"/>
      <c r="G201" s="849"/>
      <c r="H201" s="849"/>
      <c r="I201" s="849"/>
      <c r="J201" s="849"/>
      <c r="K201" s="849"/>
      <c r="L201" s="849"/>
      <c r="M201" s="849"/>
      <c r="N201" s="849">
        <v>0.8</v>
      </c>
      <c r="O201" s="849">
        <v>1418.48</v>
      </c>
      <c r="P201" s="837"/>
      <c r="Q201" s="850">
        <v>1773.1</v>
      </c>
    </row>
    <row r="202" spans="1:17" ht="14.4" customHeight="1" x14ac:dyDescent="0.3">
      <c r="A202" s="831" t="s">
        <v>565</v>
      </c>
      <c r="B202" s="832" t="s">
        <v>3006</v>
      </c>
      <c r="C202" s="832" t="s">
        <v>3108</v>
      </c>
      <c r="D202" s="832" t="s">
        <v>3254</v>
      </c>
      <c r="E202" s="832" t="s">
        <v>3255</v>
      </c>
      <c r="F202" s="849">
        <v>2.8</v>
      </c>
      <c r="G202" s="849">
        <v>705.66000000000008</v>
      </c>
      <c r="H202" s="849">
        <v>1</v>
      </c>
      <c r="I202" s="849">
        <v>252.02142857142863</v>
      </c>
      <c r="J202" s="849">
        <v>1.2999999999999998</v>
      </c>
      <c r="K202" s="849">
        <v>327.62</v>
      </c>
      <c r="L202" s="849">
        <v>0.46427457982597847</v>
      </c>
      <c r="M202" s="849">
        <v>252.01538461538465</v>
      </c>
      <c r="N202" s="849">
        <v>4.3</v>
      </c>
      <c r="O202" s="849">
        <v>1083.68</v>
      </c>
      <c r="P202" s="837">
        <v>1.5356970779128758</v>
      </c>
      <c r="Q202" s="850">
        <v>252.0186046511628</v>
      </c>
    </row>
    <row r="203" spans="1:17" ht="14.4" customHeight="1" x14ac:dyDescent="0.3">
      <c r="A203" s="831" t="s">
        <v>565</v>
      </c>
      <c r="B203" s="832" t="s">
        <v>3006</v>
      </c>
      <c r="C203" s="832" t="s">
        <v>3108</v>
      </c>
      <c r="D203" s="832" t="s">
        <v>3256</v>
      </c>
      <c r="E203" s="832" t="s">
        <v>3257</v>
      </c>
      <c r="F203" s="849"/>
      <c r="G203" s="849"/>
      <c r="H203" s="849"/>
      <c r="I203" s="849"/>
      <c r="J203" s="849">
        <v>1</v>
      </c>
      <c r="K203" s="849">
        <v>561.71</v>
      </c>
      <c r="L203" s="849"/>
      <c r="M203" s="849">
        <v>561.71</v>
      </c>
      <c r="N203" s="849">
        <v>1</v>
      </c>
      <c r="O203" s="849">
        <v>561.71</v>
      </c>
      <c r="P203" s="837"/>
      <c r="Q203" s="850">
        <v>561.71</v>
      </c>
    </row>
    <row r="204" spans="1:17" ht="14.4" customHeight="1" x14ac:dyDescent="0.3">
      <c r="A204" s="831" t="s">
        <v>565</v>
      </c>
      <c r="B204" s="832" t="s">
        <v>3006</v>
      </c>
      <c r="C204" s="832" t="s">
        <v>3108</v>
      </c>
      <c r="D204" s="832" t="s">
        <v>3258</v>
      </c>
      <c r="E204" s="832" t="s">
        <v>3255</v>
      </c>
      <c r="F204" s="849">
        <v>2</v>
      </c>
      <c r="G204" s="849">
        <v>1094.4000000000001</v>
      </c>
      <c r="H204" s="849">
        <v>1</v>
      </c>
      <c r="I204" s="849">
        <v>547.20000000000005</v>
      </c>
      <c r="J204" s="849"/>
      <c r="K204" s="849"/>
      <c r="L204" s="849"/>
      <c r="M204" s="849"/>
      <c r="N204" s="849">
        <v>19</v>
      </c>
      <c r="O204" s="849">
        <v>10396.799999999999</v>
      </c>
      <c r="P204" s="837">
        <v>9.4999999999999982</v>
      </c>
      <c r="Q204" s="850">
        <v>547.19999999999993</v>
      </c>
    </row>
    <row r="205" spans="1:17" ht="14.4" customHeight="1" x14ac:dyDescent="0.3">
      <c r="A205" s="831" t="s">
        <v>565</v>
      </c>
      <c r="B205" s="832" t="s">
        <v>3006</v>
      </c>
      <c r="C205" s="832" t="s">
        <v>3108</v>
      </c>
      <c r="D205" s="832" t="s">
        <v>3259</v>
      </c>
      <c r="E205" s="832" t="s">
        <v>3255</v>
      </c>
      <c r="F205" s="849">
        <v>37</v>
      </c>
      <c r="G205" s="849">
        <v>68408.19</v>
      </c>
      <c r="H205" s="849">
        <v>1</v>
      </c>
      <c r="I205" s="849">
        <v>1848.8700000000001</v>
      </c>
      <c r="J205" s="849">
        <v>13</v>
      </c>
      <c r="K205" s="849">
        <v>24035.309999999998</v>
      </c>
      <c r="L205" s="849">
        <v>0.35135135135135132</v>
      </c>
      <c r="M205" s="849">
        <v>1848.87</v>
      </c>
      <c r="N205" s="849">
        <v>27</v>
      </c>
      <c r="O205" s="849">
        <v>42659.729999999996</v>
      </c>
      <c r="P205" s="837">
        <v>0.62360559459327891</v>
      </c>
      <c r="Q205" s="850">
        <v>1579.9899999999998</v>
      </c>
    </row>
    <row r="206" spans="1:17" ht="14.4" customHeight="1" x14ac:dyDescent="0.3">
      <c r="A206" s="831" t="s">
        <v>565</v>
      </c>
      <c r="B206" s="832" t="s">
        <v>3006</v>
      </c>
      <c r="C206" s="832" t="s">
        <v>3108</v>
      </c>
      <c r="D206" s="832" t="s">
        <v>3260</v>
      </c>
      <c r="E206" s="832" t="s">
        <v>3261</v>
      </c>
      <c r="F206" s="849">
        <v>1</v>
      </c>
      <c r="G206" s="849">
        <v>2383.64</v>
      </c>
      <c r="H206" s="849">
        <v>1</v>
      </c>
      <c r="I206" s="849">
        <v>2383.64</v>
      </c>
      <c r="J206" s="849"/>
      <c r="K206" s="849"/>
      <c r="L206" s="849"/>
      <c r="M206" s="849"/>
      <c r="N206" s="849">
        <v>4</v>
      </c>
      <c r="O206" s="849">
        <v>7796.48</v>
      </c>
      <c r="P206" s="837">
        <v>3.2708294876743134</v>
      </c>
      <c r="Q206" s="850">
        <v>1949.12</v>
      </c>
    </row>
    <row r="207" spans="1:17" ht="14.4" customHeight="1" x14ac:dyDescent="0.3">
      <c r="A207" s="831" t="s">
        <v>565</v>
      </c>
      <c r="B207" s="832" t="s">
        <v>3006</v>
      </c>
      <c r="C207" s="832" t="s">
        <v>3108</v>
      </c>
      <c r="D207" s="832" t="s">
        <v>3262</v>
      </c>
      <c r="E207" s="832" t="s">
        <v>3263</v>
      </c>
      <c r="F207" s="849">
        <v>1</v>
      </c>
      <c r="G207" s="849">
        <v>1512.68</v>
      </c>
      <c r="H207" s="849">
        <v>1</v>
      </c>
      <c r="I207" s="849">
        <v>1512.68</v>
      </c>
      <c r="J207" s="849"/>
      <c r="K207" s="849"/>
      <c r="L207" s="849"/>
      <c r="M207" s="849"/>
      <c r="N207" s="849">
        <v>9</v>
      </c>
      <c r="O207" s="849">
        <v>12267.99</v>
      </c>
      <c r="P207" s="837">
        <v>8.1101025993600757</v>
      </c>
      <c r="Q207" s="850">
        <v>1363.11</v>
      </c>
    </row>
    <row r="208" spans="1:17" ht="14.4" customHeight="1" x14ac:dyDescent="0.3">
      <c r="A208" s="831" t="s">
        <v>565</v>
      </c>
      <c r="B208" s="832" t="s">
        <v>3006</v>
      </c>
      <c r="C208" s="832" t="s">
        <v>3108</v>
      </c>
      <c r="D208" s="832" t="s">
        <v>3264</v>
      </c>
      <c r="E208" s="832" t="s">
        <v>3265</v>
      </c>
      <c r="F208" s="849">
        <v>1</v>
      </c>
      <c r="G208" s="849">
        <v>8491.4599999999991</v>
      </c>
      <c r="H208" s="849">
        <v>1</v>
      </c>
      <c r="I208" s="849">
        <v>8491.4599999999991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565</v>
      </c>
      <c r="B209" s="832" t="s">
        <v>3006</v>
      </c>
      <c r="C209" s="832" t="s">
        <v>3108</v>
      </c>
      <c r="D209" s="832" t="s">
        <v>3266</v>
      </c>
      <c r="E209" s="832" t="s">
        <v>3267</v>
      </c>
      <c r="F209" s="849">
        <v>3</v>
      </c>
      <c r="G209" s="849">
        <v>8997.7199999999993</v>
      </c>
      <c r="H209" s="849">
        <v>1</v>
      </c>
      <c r="I209" s="849">
        <v>2999.24</v>
      </c>
      <c r="J209" s="849"/>
      <c r="K209" s="849"/>
      <c r="L209" s="849"/>
      <c r="M209" s="849"/>
      <c r="N209" s="849">
        <v>2</v>
      </c>
      <c r="O209" s="849">
        <v>5998.48</v>
      </c>
      <c r="P209" s="837">
        <v>0.66666666666666663</v>
      </c>
      <c r="Q209" s="850">
        <v>2999.24</v>
      </c>
    </row>
    <row r="210" spans="1:17" ht="14.4" customHeight="1" x14ac:dyDescent="0.3">
      <c r="A210" s="831" t="s">
        <v>565</v>
      </c>
      <c r="B210" s="832" t="s">
        <v>3006</v>
      </c>
      <c r="C210" s="832" t="s">
        <v>3108</v>
      </c>
      <c r="D210" s="832" t="s">
        <v>3268</v>
      </c>
      <c r="E210" s="832" t="s">
        <v>3269</v>
      </c>
      <c r="F210" s="849">
        <v>2</v>
      </c>
      <c r="G210" s="849">
        <v>9922.6</v>
      </c>
      <c r="H210" s="849">
        <v>1</v>
      </c>
      <c r="I210" s="849">
        <v>4961.3</v>
      </c>
      <c r="J210" s="849">
        <v>2</v>
      </c>
      <c r="K210" s="849">
        <v>9922.6</v>
      </c>
      <c r="L210" s="849">
        <v>1</v>
      </c>
      <c r="M210" s="849">
        <v>4961.3</v>
      </c>
      <c r="N210" s="849">
        <v>4</v>
      </c>
      <c r="O210" s="849">
        <v>19845.2</v>
      </c>
      <c r="P210" s="837">
        <v>2</v>
      </c>
      <c r="Q210" s="850">
        <v>4961.3</v>
      </c>
    </row>
    <row r="211" spans="1:17" ht="14.4" customHeight="1" x14ac:dyDescent="0.3">
      <c r="A211" s="831" t="s">
        <v>565</v>
      </c>
      <c r="B211" s="832" t="s">
        <v>3006</v>
      </c>
      <c r="C211" s="832" t="s">
        <v>3108</v>
      </c>
      <c r="D211" s="832" t="s">
        <v>3270</v>
      </c>
      <c r="E211" s="832" t="s">
        <v>3271</v>
      </c>
      <c r="F211" s="849">
        <v>4</v>
      </c>
      <c r="G211" s="849">
        <v>11662.2</v>
      </c>
      <c r="H211" s="849">
        <v>1</v>
      </c>
      <c r="I211" s="849">
        <v>2915.55</v>
      </c>
      <c r="J211" s="849">
        <v>1</v>
      </c>
      <c r="K211" s="849">
        <v>2915.55</v>
      </c>
      <c r="L211" s="849">
        <v>0.25</v>
      </c>
      <c r="M211" s="849">
        <v>2915.55</v>
      </c>
      <c r="N211" s="849"/>
      <c r="O211" s="849"/>
      <c r="P211" s="837"/>
      <c r="Q211" s="850"/>
    </row>
    <row r="212" spans="1:17" ht="14.4" customHeight="1" x14ac:dyDescent="0.3">
      <c r="A212" s="831" t="s">
        <v>565</v>
      </c>
      <c r="B212" s="832" t="s">
        <v>3006</v>
      </c>
      <c r="C212" s="832" t="s">
        <v>3108</v>
      </c>
      <c r="D212" s="832" t="s">
        <v>3272</v>
      </c>
      <c r="E212" s="832" t="s">
        <v>3273</v>
      </c>
      <c r="F212" s="849">
        <v>5</v>
      </c>
      <c r="G212" s="849">
        <v>33635</v>
      </c>
      <c r="H212" s="849">
        <v>1</v>
      </c>
      <c r="I212" s="849">
        <v>6727</v>
      </c>
      <c r="J212" s="849">
        <v>3</v>
      </c>
      <c r="K212" s="849">
        <v>20181</v>
      </c>
      <c r="L212" s="849">
        <v>0.6</v>
      </c>
      <c r="M212" s="849">
        <v>6727</v>
      </c>
      <c r="N212" s="849">
        <v>2</v>
      </c>
      <c r="O212" s="849">
        <v>13454</v>
      </c>
      <c r="P212" s="837">
        <v>0.4</v>
      </c>
      <c r="Q212" s="850">
        <v>6727</v>
      </c>
    </row>
    <row r="213" spans="1:17" ht="14.4" customHeight="1" x14ac:dyDescent="0.3">
      <c r="A213" s="831" t="s">
        <v>565</v>
      </c>
      <c r="B213" s="832" t="s">
        <v>3006</v>
      </c>
      <c r="C213" s="832" t="s">
        <v>3108</v>
      </c>
      <c r="D213" s="832" t="s">
        <v>3274</v>
      </c>
      <c r="E213" s="832" t="s">
        <v>3275</v>
      </c>
      <c r="F213" s="849">
        <v>4</v>
      </c>
      <c r="G213" s="849">
        <v>43116.88</v>
      </c>
      <c r="H213" s="849">
        <v>1</v>
      </c>
      <c r="I213" s="849">
        <v>10779.22</v>
      </c>
      <c r="J213" s="849">
        <v>3</v>
      </c>
      <c r="K213" s="849">
        <v>32337.659999999996</v>
      </c>
      <c r="L213" s="849">
        <v>0.75</v>
      </c>
      <c r="M213" s="849">
        <v>10779.22</v>
      </c>
      <c r="N213" s="849">
        <v>4</v>
      </c>
      <c r="O213" s="849">
        <v>43116.88</v>
      </c>
      <c r="P213" s="837">
        <v>1</v>
      </c>
      <c r="Q213" s="850">
        <v>10779.22</v>
      </c>
    </row>
    <row r="214" spans="1:17" ht="14.4" customHeight="1" x14ac:dyDescent="0.3">
      <c r="A214" s="831" t="s">
        <v>565</v>
      </c>
      <c r="B214" s="832" t="s">
        <v>3006</v>
      </c>
      <c r="C214" s="832" t="s">
        <v>3108</v>
      </c>
      <c r="D214" s="832" t="s">
        <v>3276</v>
      </c>
      <c r="E214" s="832" t="s">
        <v>3277</v>
      </c>
      <c r="F214" s="849">
        <v>1</v>
      </c>
      <c r="G214" s="849">
        <v>9112.75</v>
      </c>
      <c r="H214" s="849">
        <v>1</v>
      </c>
      <c r="I214" s="849">
        <v>9112.75</v>
      </c>
      <c r="J214" s="849">
        <v>1</v>
      </c>
      <c r="K214" s="849">
        <v>9112.75</v>
      </c>
      <c r="L214" s="849">
        <v>1</v>
      </c>
      <c r="M214" s="849">
        <v>9112.75</v>
      </c>
      <c r="N214" s="849">
        <v>2</v>
      </c>
      <c r="O214" s="849">
        <v>18225.5</v>
      </c>
      <c r="P214" s="837">
        <v>2</v>
      </c>
      <c r="Q214" s="850">
        <v>9112.75</v>
      </c>
    </row>
    <row r="215" spans="1:17" ht="14.4" customHeight="1" x14ac:dyDescent="0.3">
      <c r="A215" s="831" t="s">
        <v>565</v>
      </c>
      <c r="B215" s="832" t="s">
        <v>3006</v>
      </c>
      <c r="C215" s="832" t="s">
        <v>3108</v>
      </c>
      <c r="D215" s="832" t="s">
        <v>3278</v>
      </c>
      <c r="E215" s="832" t="s">
        <v>3279</v>
      </c>
      <c r="F215" s="849">
        <v>11</v>
      </c>
      <c r="G215" s="849">
        <v>13474.78</v>
      </c>
      <c r="H215" s="849">
        <v>1</v>
      </c>
      <c r="I215" s="849">
        <v>1224.98</v>
      </c>
      <c r="J215" s="849">
        <v>10</v>
      </c>
      <c r="K215" s="849">
        <v>11495</v>
      </c>
      <c r="L215" s="849">
        <v>0.85307515224738362</v>
      </c>
      <c r="M215" s="849">
        <v>1149.5</v>
      </c>
      <c r="N215" s="849">
        <v>11</v>
      </c>
      <c r="O215" s="849">
        <v>12644.5</v>
      </c>
      <c r="P215" s="837">
        <v>0.93838266747212196</v>
      </c>
      <c r="Q215" s="850">
        <v>1149.5</v>
      </c>
    </row>
    <row r="216" spans="1:17" ht="14.4" customHeight="1" x14ac:dyDescent="0.3">
      <c r="A216" s="831" t="s">
        <v>565</v>
      </c>
      <c r="B216" s="832" t="s">
        <v>3006</v>
      </c>
      <c r="C216" s="832" t="s">
        <v>3108</v>
      </c>
      <c r="D216" s="832" t="s">
        <v>3280</v>
      </c>
      <c r="E216" s="832" t="s">
        <v>3279</v>
      </c>
      <c r="F216" s="849">
        <v>15</v>
      </c>
      <c r="G216" s="849">
        <v>28525.95</v>
      </c>
      <c r="H216" s="849">
        <v>1</v>
      </c>
      <c r="I216" s="849">
        <v>1901.73</v>
      </c>
      <c r="J216" s="849">
        <v>8</v>
      </c>
      <c r="K216" s="849">
        <v>15213.84</v>
      </c>
      <c r="L216" s="849">
        <v>0.53333333333333333</v>
      </c>
      <c r="M216" s="849">
        <v>1901.73</v>
      </c>
      <c r="N216" s="849">
        <v>17</v>
      </c>
      <c r="O216" s="849">
        <v>32329.41</v>
      </c>
      <c r="P216" s="837">
        <v>1.1333333333333333</v>
      </c>
      <c r="Q216" s="850">
        <v>1901.73</v>
      </c>
    </row>
    <row r="217" spans="1:17" ht="14.4" customHeight="1" x14ac:dyDescent="0.3">
      <c r="A217" s="831" t="s">
        <v>565</v>
      </c>
      <c r="B217" s="832" t="s">
        <v>3006</v>
      </c>
      <c r="C217" s="832" t="s">
        <v>3108</v>
      </c>
      <c r="D217" s="832" t="s">
        <v>3281</v>
      </c>
      <c r="E217" s="832" t="s">
        <v>3282</v>
      </c>
      <c r="F217" s="849"/>
      <c r="G217" s="849"/>
      <c r="H217" s="849"/>
      <c r="I217" s="849"/>
      <c r="J217" s="849">
        <v>1</v>
      </c>
      <c r="K217" s="849">
        <v>3278.02</v>
      </c>
      <c r="L217" s="849"/>
      <c r="M217" s="849">
        <v>3278.02</v>
      </c>
      <c r="N217" s="849"/>
      <c r="O217" s="849"/>
      <c r="P217" s="837"/>
      <c r="Q217" s="850"/>
    </row>
    <row r="218" spans="1:17" ht="14.4" customHeight="1" x14ac:dyDescent="0.3">
      <c r="A218" s="831" t="s">
        <v>565</v>
      </c>
      <c r="B218" s="832" t="s">
        <v>3006</v>
      </c>
      <c r="C218" s="832" t="s">
        <v>3108</v>
      </c>
      <c r="D218" s="832" t="s">
        <v>3283</v>
      </c>
      <c r="E218" s="832" t="s">
        <v>3284</v>
      </c>
      <c r="F218" s="849">
        <v>1</v>
      </c>
      <c r="G218" s="849">
        <v>10084.85</v>
      </c>
      <c r="H218" s="849">
        <v>1</v>
      </c>
      <c r="I218" s="849">
        <v>10084.85</v>
      </c>
      <c r="J218" s="849">
        <v>1</v>
      </c>
      <c r="K218" s="849">
        <v>10084.85</v>
      </c>
      <c r="L218" s="849">
        <v>1</v>
      </c>
      <c r="M218" s="849">
        <v>10084.85</v>
      </c>
      <c r="N218" s="849">
        <v>1</v>
      </c>
      <c r="O218" s="849">
        <v>10084.85</v>
      </c>
      <c r="P218" s="837">
        <v>1</v>
      </c>
      <c r="Q218" s="850">
        <v>10084.85</v>
      </c>
    </row>
    <row r="219" spans="1:17" ht="14.4" customHeight="1" x14ac:dyDescent="0.3">
      <c r="A219" s="831" t="s">
        <v>565</v>
      </c>
      <c r="B219" s="832" t="s">
        <v>3006</v>
      </c>
      <c r="C219" s="832" t="s">
        <v>3108</v>
      </c>
      <c r="D219" s="832" t="s">
        <v>3285</v>
      </c>
      <c r="E219" s="832" t="s">
        <v>3286</v>
      </c>
      <c r="F219" s="849">
        <v>2</v>
      </c>
      <c r="G219" s="849">
        <v>22768.9</v>
      </c>
      <c r="H219" s="849">
        <v>1</v>
      </c>
      <c r="I219" s="849">
        <v>11384.45</v>
      </c>
      <c r="J219" s="849">
        <v>3</v>
      </c>
      <c r="K219" s="849">
        <v>34153.35</v>
      </c>
      <c r="L219" s="849">
        <v>1.4999999999999998</v>
      </c>
      <c r="M219" s="849">
        <v>11384.449999999999</v>
      </c>
      <c r="N219" s="849"/>
      <c r="O219" s="849"/>
      <c r="P219" s="837"/>
      <c r="Q219" s="850"/>
    </row>
    <row r="220" spans="1:17" ht="14.4" customHeight="1" x14ac:dyDescent="0.3">
      <c r="A220" s="831" t="s">
        <v>565</v>
      </c>
      <c r="B220" s="832" t="s">
        <v>3006</v>
      </c>
      <c r="C220" s="832" t="s">
        <v>3108</v>
      </c>
      <c r="D220" s="832" t="s">
        <v>3287</v>
      </c>
      <c r="E220" s="832" t="s">
        <v>3286</v>
      </c>
      <c r="F220" s="849">
        <v>2</v>
      </c>
      <c r="G220" s="849">
        <v>20640.22</v>
      </c>
      <c r="H220" s="849">
        <v>1</v>
      </c>
      <c r="I220" s="849">
        <v>10320.11</v>
      </c>
      <c r="J220" s="849"/>
      <c r="K220" s="849"/>
      <c r="L220" s="849"/>
      <c r="M220" s="849"/>
      <c r="N220" s="849">
        <v>1</v>
      </c>
      <c r="O220" s="849">
        <v>10320.11</v>
      </c>
      <c r="P220" s="837">
        <v>0.5</v>
      </c>
      <c r="Q220" s="850">
        <v>10320.11</v>
      </c>
    </row>
    <row r="221" spans="1:17" ht="14.4" customHeight="1" x14ac:dyDescent="0.3">
      <c r="A221" s="831" t="s">
        <v>565</v>
      </c>
      <c r="B221" s="832" t="s">
        <v>3006</v>
      </c>
      <c r="C221" s="832" t="s">
        <v>3108</v>
      </c>
      <c r="D221" s="832" t="s">
        <v>3288</v>
      </c>
      <c r="E221" s="832" t="s">
        <v>3289</v>
      </c>
      <c r="F221" s="849">
        <v>2</v>
      </c>
      <c r="G221" s="849">
        <v>19473.28</v>
      </c>
      <c r="H221" s="849">
        <v>1</v>
      </c>
      <c r="I221" s="849">
        <v>9736.64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565</v>
      </c>
      <c r="B222" s="832" t="s">
        <v>3006</v>
      </c>
      <c r="C222" s="832" t="s">
        <v>3108</v>
      </c>
      <c r="D222" s="832" t="s">
        <v>3290</v>
      </c>
      <c r="E222" s="832" t="s">
        <v>3291</v>
      </c>
      <c r="F222" s="849">
        <v>1</v>
      </c>
      <c r="G222" s="849">
        <v>10257.93</v>
      </c>
      <c r="H222" s="849">
        <v>1</v>
      </c>
      <c r="I222" s="849">
        <v>10257.93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565</v>
      </c>
      <c r="B223" s="832" t="s">
        <v>3006</v>
      </c>
      <c r="C223" s="832" t="s">
        <v>3108</v>
      </c>
      <c r="D223" s="832" t="s">
        <v>3292</v>
      </c>
      <c r="E223" s="832" t="s">
        <v>3293</v>
      </c>
      <c r="F223" s="849">
        <v>3</v>
      </c>
      <c r="G223" s="849">
        <v>3726</v>
      </c>
      <c r="H223" s="849">
        <v>1</v>
      </c>
      <c r="I223" s="849">
        <v>1242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565</v>
      </c>
      <c r="B224" s="832" t="s">
        <v>3006</v>
      </c>
      <c r="C224" s="832" t="s">
        <v>3108</v>
      </c>
      <c r="D224" s="832" t="s">
        <v>3294</v>
      </c>
      <c r="E224" s="832" t="s">
        <v>3295</v>
      </c>
      <c r="F224" s="849">
        <v>11</v>
      </c>
      <c r="G224" s="849">
        <v>13098.579999999998</v>
      </c>
      <c r="H224" s="849">
        <v>1</v>
      </c>
      <c r="I224" s="849">
        <v>1190.7799999999997</v>
      </c>
      <c r="J224" s="849">
        <v>8</v>
      </c>
      <c r="K224" s="849">
        <v>9526.24</v>
      </c>
      <c r="L224" s="849">
        <v>0.7272727272727274</v>
      </c>
      <c r="M224" s="849">
        <v>1190.78</v>
      </c>
      <c r="N224" s="849">
        <v>15</v>
      </c>
      <c r="O224" s="849">
        <v>17861.7</v>
      </c>
      <c r="P224" s="837">
        <v>1.363636363636364</v>
      </c>
      <c r="Q224" s="850">
        <v>1190.78</v>
      </c>
    </row>
    <row r="225" spans="1:17" ht="14.4" customHeight="1" x14ac:dyDescent="0.3">
      <c r="A225" s="831" t="s">
        <v>565</v>
      </c>
      <c r="B225" s="832" t="s">
        <v>3006</v>
      </c>
      <c r="C225" s="832" t="s">
        <v>3108</v>
      </c>
      <c r="D225" s="832" t="s">
        <v>3296</v>
      </c>
      <c r="E225" s="832" t="s">
        <v>3295</v>
      </c>
      <c r="F225" s="849">
        <v>29</v>
      </c>
      <c r="G225" s="849">
        <v>35554.58</v>
      </c>
      <c r="H225" s="849">
        <v>1</v>
      </c>
      <c r="I225" s="849">
        <v>1226.02</v>
      </c>
      <c r="J225" s="849">
        <v>16</v>
      </c>
      <c r="K225" s="849">
        <v>19616.32</v>
      </c>
      <c r="L225" s="849">
        <v>0.55172413793103448</v>
      </c>
      <c r="M225" s="849">
        <v>1226.02</v>
      </c>
      <c r="N225" s="849">
        <v>19</v>
      </c>
      <c r="O225" s="849">
        <v>23294.379999999997</v>
      </c>
      <c r="P225" s="837">
        <v>0.65517241379310331</v>
      </c>
      <c r="Q225" s="850">
        <v>1226.0199999999998</v>
      </c>
    </row>
    <row r="226" spans="1:17" ht="14.4" customHeight="1" x14ac:dyDescent="0.3">
      <c r="A226" s="831" t="s">
        <v>565</v>
      </c>
      <c r="B226" s="832" t="s">
        <v>3006</v>
      </c>
      <c r="C226" s="832" t="s">
        <v>3108</v>
      </c>
      <c r="D226" s="832" t="s">
        <v>3297</v>
      </c>
      <c r="E226" s="832" t="s">
        <v>3295</v>
      </c>
      <c r="F226" s="849"/>
      <c r="G226" s="849"/>
      <c r="H226" s="849"/>
      <c r="I226" s="849"/>
      <c r="J226" s="849">
        <v>12</v>
      </c>
      <c r="K226" s="849">
        <v>15085.319999999998</v>
      </c>
      <c r="L226" s="849"/>
      <c r="M226" s="849">
        <v>1257.1099999999999</v>
      </c>
      <c r="N226" s="849">
        <v>1</v>
      </c>
      <c r="O226" s="849">
        <v>1257.1099999999999</v>
      </c>
      <c r="P226" s="837"/>
      <c r="Q226" s="850">
        <v>1257.1099999999999</v>
      </c>
    </row>
    <row r="227" spans="1:17" ht="14.4" customHeight="1" x14ac:dyDescent="0.3">
      <c r="A227" s="831" t="s">
        <v>565</v>
      </c>
      <c r="B227" s="832" t="s">
        <v>3006</v>
      </c>
      <c r="C227" s="832" t="s">
        <v>3108</v>
      </c>
      <c r="D227" s="832" t="s">
        <v>3298</v>
      </c>
      <c r="E227" s="832" t="s">
        <v>3299</v>
      </c>
      <c r="F227" s="849">
        <v>1</v>
      </c>
      <c r="G227" s="849">
        <v>11236.25</v>
      </c>
      <c r="H227" s="849">
        <v>1</v>
      </c>
      <c r="I227" s="849">
        <v>11236.25</v>
      </c>
      <c r="J227" s="849">
        <v>2</v>
      </c>
      <c r="K227" s="849">
        <v>22472.5</v>
      </c>
      <c r="L227" s="849">
        <v>2</v>
      </c>
      <c r="M227" s="849">
        <v>11236.25</v>
      </c>
      <c r="N227" s="849">
        <v>5</v>
      </c>
      <c r="O227" s="849">
        <v>56181.25</v>
      </c>
      <c r="P227" s="837">
        <v>5</v>
      </c>
      <c r="Q227" s="850">
        <v>11236.25</v>
      </c>
    </row>
    <row r="228" spans="1:17" ht="14.4" customHeight="1" x14ac:dyDescent="0.3">
      <c r="A228" s="831" t="s">
        <v>565</v>
      </c>
      <c r="B228" s="832" t="s">
        <v>3006</v>
      </c>
      <c r="C228" s="832" t="s">
        <v>3108</v>
      </c>
      <c r="D228" s="832" t="s">
        <v>3300</v>
      </c>
      <c r="E228" s="832" t="s">
        <v>3301</v>
      </c>
      <c r="F228" s="849"/>
      <c r="G228" s="849"/>
      <c r="H228" s="849"/>
      <c r="I228" s="849"/>
      <c r="J228" s="849">
        <v>1</v>
      </c>
      <c r="K228" s="849">
        <v>16008.69</v>
      </c>
      <c r="L228" s="849"/>
      <c r="M228" s="849">
        <v>16008.69</v>
      </c>
      <c r="N228" s="849"/>
      <c r="O228" s="849"/>
      <c r="P228" s="837"/>
      <c r="Q228" s="850"/>
    </row>
    <row r="229" spans="1:17" ht="14.4" customHeight="1" x14ac:dyDescent="0.3">
      <c r="A229" s="831" t="s">
        <v>565</v>
      </c>
      <c r="B229" s="832" t="s">
        <v>3006</v>
      </c>
      <c r="C229" s="832" t="s">
        <v>3108</v>
      </c>
      <c r="D229" s="832" t="s">
        <v>3067</v>
      </c>
      <c r="E229" s="832" t="s">
        <v>3302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7051.42</v>
      </c>
      <c r="P229" s="837"/>
      <c r="Q229" s="850">
        <v>7051.42</v>
      </c>
    </row>
    <row r="230" spans="1:17" ht="14.4" customHeight="1" x14ac:dyDescent="0.3">
      <c r="A230" s="831" t="s">
        <v>565</v>
      </c>
      <c r="B230" s="832" t="s">
        <v>3006</v>
      </c>
      <c r="C230" s="832" t="s">
        <v>3108</v>
      </c>
      <c r="D230" s="832" t="s">
        <v>3303</v>
      </c>
      <c r="E230" s="832" t="s">
        <v>3304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9701.4</v>
      </c>
      <c r="P230" s="837"/>
      <c r="Q230" s="850">
        <v>9701.4</v>
      </c>
    </row>
    <row r="231" spans="1:17" ht="14.4" customHeight="1" x14ac:dyDescent="0.3">
      <c r="A231" s="831" t="s">
        <v>565</v>
      </c>
      <c r="B231" s="832" t="s">
        <v>3006</v>
      </c>
      <c r="C231" s="832" t="s">
        <v>3108</v>
      </c>
      <c r="D231" s="832" t="s">
        <v>3305</v>
      </c>
      <c r="E231" s="832" t="s">
        <v>3304</v>
      </c>
      <c r="F231" s="849">
        <v>1</v>
      </c>
      <c r="G231" s="849">
        <v>11132.62</v>
      </c>
      <c r="H231" s="849">
        <v>1</v>
      </c>
      <c r="I231" s="849">
        <v>11132.62</v>
      </c>
      <c r="J231" s="849"/>
      <c r="K231" s="849"/>
      <c r="L231" s="849"/>
      <c r="M231" s="849"/>
      <c r="N231" s="849">
        <v>1</v>
      </c>
      <c r="O231" s="849">
        <v>11132.62</v>
      </c>
      <c r="P231" s="837">
        <v>1</v>
      </c>
      <c r="Q231" s="850">
        <v>11132.62</v>
      </c>
    </row>
    <row r="232" spans="1:17" ht="14.4" customHeight="1" x14ac:dyDescent="0.3">
      <c r="A232" s="831" t="s">
        <v>565</v>
      </c>
      <c r="B232" s="832" t="s">
        <v>3006</v>
      </c>
      <c r="C232" s="832" t="s">
        <v>3108</v>
      </c>
      <c r="D232" s="832" t="s">
        <v>3306</v>
      </c>
      <c r="E232" s="832" t="s">
        <v>3307</v>
      </c>
      <c r="F232" s="849">
        <v>1</v>
      </c>
      <c r="G232" s="849">
        <v>5147</v>
      </c>
      <c r="H232" s="849">
        <v>1</v>
      </c>
      <c r="I232" s="849">
        <v>5147</v>
      </c>
      <c r="J232" s="849">
        <v>2</v>
      </c>
      <c r="K232" s="849">
        <v>10294</v>
      </c>
      <c r="L232" s="849">
        <v>2</v>
      </c>
      <c r="M232" s="849">
        <v>5147</v>
      </c>
      <c r="N232" s="849">
        <v>2</v>
      </c>
      <c r="O232" s="849">
        <v>6984.4</v>
      </c>
      <c r="P232" s="837">
        <v>1.3569846512531571</v>
      </c>
      <c r="Q232" s="850">
        <v>3492.2</v>
      </c>
    </row>
    <row r="233" spans="1:17" ht="14.4" customHeight="1" x14ac:dyDescent="0.3">
      <c r="A233" s="831" t="s">
        <v>565</v>
      </c>
      <c r="B233" s="832" t="s">
        <v>3006</v>
      </c>
      <c r="C233" s="832" t="s">
        <v>3108</v>
      </c>
      <c r="D233" s="832" t="s">
        <v>3308</v>
      </c>
      <c r="E233" s="832" t="s">
        <v>3309</v>
      </c>
      <c r="F233" s="849">
        <v>2</v>
      </c>
      <c r="G233" s="849">
        <v>23142</v>
      </c>
      <c r="H233" s="849">
        <v>1</v>
      </c>
      <c r="I233" s="849">
        <v>11571</v>
      </c>
      <c r="J233" s="849"/>
      <c r="K233" s="849"/>
      <c r="L233" s="849"/>
      <c r="M233" s="849"/>
      <c r="N233" s="849">
        <v>4</v>
      </c>
      <c r="O233" s="849">
        <v>46284</v>
      </c>
      <c r="P233" s="837">
        <v>2</v>
      </c>
      <c r="Q233" s="850">
        <v>11571</v>
      </c>
    </row>
    <row r="234" spans="1:17" ht="14.4" customHeight="1" x14ac:dyDescent="0.3">
      <c r="A234" s="831" t="s">
        <v>565</v>
      </c>
      <c r="B234" s="832" t="s">
        <v>3006</v>
      </c>
      <c r="C234" s="832" t="s">
        <v>3108</v>
      </c>
      <c r="D234" s="832" t="s">
        <v>3310</v>
      </c>
      <c r="E234" s="832" t="s">
        <v>3197</v>
      </c>
      <c r="F234" s="849">
        <v>6</v>
      </c>
      <c r="G234" s="849">
        <v>8158.26</v>
      </c>
      <c r="H234" s="849">
        <v>1</v>
      </c>
      <c r="I234" s="849">
        <v>1359.71</v>
      </c>
      <c r="J234" s="849"/>
      <c r="K234" s="849"/>
      <c r="L234" s="849"/>
      <c r="M234" s="849"/>
      <c r="N234" s="849">
        <v>10</v>
      </c>
      <c r="O234" s="849">
        <v>13597.1</v>
      </c>
      <c r="P234" s="837">
        <v>1.6666666666666667</v>
      </c>
      <c r="Q234" s="850">
        <v>1359.71</v>
      </c>
    </row>
    <row r="235" spans="1:17" ht="14.4" customHeight="1" x14ac:dyDescent="0.3">
      <c r="A235" s="831" t="s">
        <v>565</v>
      </c>
      <c r="B235" s="832" t="s">
        <v>3006</v>
      </c>
      <c r="C235" s="832" t="s">
        <v>3108</v>
      </c>
      <c r="D235" s="832" t="s">
        <v>3311</v>
      </c>
      <c r="E235" s="832" t="s">
        <v>3312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2847.92</v>
      </c>
      <c r="P235" s="837"/>
      <c r="Q235" s="850">
        <v>1423.96</v>
      </c>
    </row>
    <row r="236" spans="1:17" ht="14.4" customHeight="1" x14ac:dyDescent="0.3">
      <c r="A236" s="831" t="s">
        <v>565</v>
      </c>
      <c r="B236" s="832" t="s">
        <v>3006</v>
      </c>
      <c r="C236" s="832" t="s">
        <v>3108</v>
      </c>
      <c r="D236" s="832" t="s">
        <v>3313</v>
      </c>
      <c r="E236" s="832" t="s">
        <v>3314</v>
      </c>
      <c r="F236" s="849">
        <v>3</v>
      </c>
      <c r="G236" s="849">
        <v>656.01</v>
      </c>
      <c r="H236" s="849">
        <v>1</v>
      </c>
      <c r="I236" s="849">
        <v>218.67</v>
      </c>
      <c r="J236" s="849"/>
      <c r="K236" s="849"/>
      <c r="L236" s="849"/>
      <c r="M236" s="849"/>
      <c r="N236" s="849">
        <v>7</v>
      </c>
      <c r="O236" s="849">
        <v>1530.69</v>
      </c>
      <c r="P236" s="837">
        <v>2.3333333333333335</v>
      </c>
      <c r="Q236" s="850">
        <v>218.67000000000002</v>
      </c>
    </row>
    <row r="237" spans="1:17" ht="14.4" customHeight="1" x14ac:dyDescent="0.3">
      <c r="A237" s="831" t="s">
        <v>565</v>
      </c>
      <c r="B237" s="832" t="s">
        <v>3006</v>
      </c>
      <c r="C237" s="832" t="s">
        <v>3108</v>
      </c>
      <c r="D237" s="832" t="s">
        <v>3315</v>
      </c>
      <c r="E237" s="832" t="s">
        <v>3316</v>
      </c>
      <c r="F237" s="849">
        <v>2</v>
      </c>
      <c r="G237" s="849">
        <v>479.62</v>
      </c>
      <c r="H237" s="849">
        <v>1</v>
      </c>
      <c r="I237" s="849">
        <v>239.81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565</v>
      </c>
      <c r="B238" s="832" t="s">
        <v>3006</v>
      </c>
      <c r="C238" s="832" t="s">
        <v>3108</v>
      </c>
      <c r="D238" s="832" t="s">
        <v>3317</v>
      </c>
      <c r="E238" s="832" t="s">
        <v>3318</v>
      </c>
      <c r="F238" s="849">
        <v>4</v>
      </c>
      <c r="G238" s="849">
        <v>7059.72</v>
      </c>
      <c r="H238" s="849">
        <v>1</v>
      </c>
      <c r="I238" s="849">
        <v>1764.93</v>
      </c>
      <c r="J238" s="849">
        <v>2</v>
      </c>
      <c r="K238" s="849">
        <v>3529.86</v>
      </c>
      <c r="L238" s="849">
        <v>0.5</v>
      </c>
      <c r="M238" s="849">
        <v>1764.93</v>
      </c>
      <c r="N238" s="849">
        <v>3</v>
      </c>
      <c r="O238" s="849">
        <v>5294.79</v>
      </c>
      <c r="P238" s="837">
        <v>0.75</v>
      </c>
      <c r="Q238" s="850">
        <v>1764.93</v>
      </c>
    </row>
    <row r="239" spans="1:17" ht="14.4" customHeight="1" x14ac:dyDescent="0.3">
      <c r="A239" s="831" t="s">
        <v>565</v>
      </c>
      <c r="B239" s="832" t="s">
        <v>3006</v>
      </c>
      <c r="C239" s="832" t="s">
        <v>3108</v>
      </c>
      <c r="D239" s="832" t="s">
        <v>3319</v>
      </c>
      <c r="E239" s="832" t="s">
        <v>3318</v>
      </c>
      <c r="F239" s="849">
        <v>11</v>
      </c>
      <c r="G239" s="849">
        <v>19618.28</v>
      </c>
      <c r="H239" s="849">
        <v>1</v>
      </c>
      <c r="I239" s="849">
        <v>1783.4799999999998</v>
      </c>
      <c r="J239" s="849">
        <v>10</v>
      </c>
      <c r="K239" s="849">
        <v>17834.8</v>
      </c>
      <c r="L239" s="849">
        <v>0.90909090909090906</v>
      </c>
      <c r="M239" s="849">
        <v>1783.48</v>
      </c>
      <c r="N239" s="849">
        <v>8</v>
      </c>
      <c r="O239" s="849">
        <v>14267.84</v>
      </c>
      <c r="P239" s="837">
        <v>0.72727272727272729</v>
      </c>
      <c r="Q239" s="850">
        <v>1783.48</v>
      </c>
    </row>
    <row r="240" spans="1:17" ht="14.4" customHeight="1" x14ac:dyDescent="0.3">
      <c r="A240" s="831" t="s">
        <v>565</v>
      </c>
      <c r="B240" s="832" t="s">
        <v>3006</v>
      </c>
      <c r="C240" s="832" t="s">
        <v>3108</v>
      </c>
      <c r="D240" s="832" t="s">
        <v>3320</v>
      </c>
      <c r="E240" s="832" t="s">
        <v>3316</v>
      </c>
      <c r="F240" s="849">
        <v>2</v>
      </c>
      <c r="G240" s="849">
        <v>478.8</v>
      </c>
      <c r="H240" s="849">
        <v>1</v>
      </c>
      <c r="I240" s="849">
        <v>239.4</v>
      </c>
      <c r="J240" s="849">
        <v>1</v>
      </c>
      <c r="K240" s="849">
        <v>239.4</v>
      </c>
      <c r="L240" s="849">
        <v>0.5</v>
      </c>
      <c r="M240" s="849">
        <v>239.4</v>
      </c>
      <c r="N240" s="849">
        <v>2</v>
      </c>
      <c r="O240" s="849">
        <v>478.8</v>
      </c>
      <c r="P240" s="837">
        <v>1</v>
      </c>
      <c r="Q240" s="850">
        <v>239.4</v>
      </c>
    </row>
    <row r="241" spans="1:17" ht="14.4" customHeight="1" x14ac:dyDescent="0.3">
      <c r="A241" s="831" t="s">
        <v>565</v>
      </c>
      <c r="B241" s="832" t="s">
        <v>3006</v>
      </c>
      <c r="C241" s="832" t="s">
        <v>3108</v>
      </c>
      <c r="D241" s="832" t="s">
        <v>3321</v>
      </c>
      <c r="E241" s="832" t="s">
        <v>3322</v>
      </c>
      <c r="F241" s="849">
        <v>1</v>
      </c>
      <c r="G241" s="849">
        <v>11338</v>
      </c>
      <c r="H241" s="849">
        <v>1</v>
      </c>
      <c r="I241" s="849">
        <v>11338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565</v>
      </c>
      <c r="B242" s="832" t="s">
        <v>3006</v>
      </c>
      <c r="C242" s="832" t="s">
        <v>3108</v>
      </c>
      <c r="D242" s="832" t="s">
        <v>3323</v>
      </c>
      <c r="E242" s="832" t="s">
        <v>3324</v>
      </c>
      <c r="F242" s="849">
        <v>1</v>
      </c>
      <c r="G242" s="849">
        <v>4608</v>
      </c>
      <c r="H242" s="849">
        <v>1</v>
      </c>
      <c r="I242" s="849">
        <v>4608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565</v>
      </c>
      <c r="B243" s="832" t="s">
        <v>3006</v>
      </c>
      <c r="C243" s="832" t="s">
        <v>3108</v>
      </c>
      <c r="D243" s="832" t="s">
        <v>3325</v>
      </c>
      <c r="E243" s="832" t="s">
        <v>3326</v>
      </c>
      <c r="F243" s="849">
        <v>1</v>
      </c>
      <c r="G243" s="849">
        <v>2707</v>
      </c>
      <c r="H243" s="849">
        <v>1</v>
      </c>
      <c r="I243" s="849">
        <v>2707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565</v>
      </c>
      <c r="B244" s="832" t="s">
        <v>3006</v>
      </c>
      <c r="C244" s="832" t="s">
        <v>3108</v>
      </c>
      <c r="D244" s="832" t="s">
        <v>3327</v>
      </c>
      <c r="E244" s="832" t="s">
        <v>3219</v>
      </c>
      <c r="F244" s="849">
        <v>1</v>
      </c>
      <c r="G244" s="849">
        <v>1386.65</v>
      </c>
      <c r="H244" s="849">
        <v>1</v>
      </c>
      <c r="I244" s="849">
        <v>1386.65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565</v>
      </c>
      <c r="B245" s="832" t="s">
        <v>3006</v>
      </c>
      <c r="C245" s="832" t="s">
        <v>3108</v>
      </c>
      <c r="D245" s="832" t="s">
        <v>3328</v>
      </c>
      <c r="E245" s="832" t="s">
        <v>3329</v>
      </c>
      <c r="F245" s="849">
        <v>1</v>
      </c>
      <c r="G245" s="849">
        <v>9139.69</v>
      </c>
      <c r="H245" s="849">
        <v>1</v>
      </c>
      <c r="I245" s="849">
        <v>9139.69</v>
      </c>
      <c r="J245" s="849">
        <v>1</v>
      </c>
      <c r="K245" s="849">
        <v>9139.69</v>
      </c>
      <c r="L245" s="849">
        <v>1</v>
      </c>
      <c r="M245" s="849">
        <v>9139.69</v>
      </c>
      <c r="N245" s="849"/>
      <c r="O245" s="849"/>
      <c r="P245" s="837"/>
      <c r="Q245" s="850"/>
    </row>
    <row r="246" spans="1:17" ht="14.4" customHeight="1" x14ac:dyDescent="0.3">
      <c r="A246" s="831" t="s">
        <v>565</v>
      </c>
      <c r="B246" s="832" t="s">
        <v>3006</v>
      </c>
      <c r="C246" s="832" t="s">
        <v>3108</v>
      </c>
      <c r="D246" s="832" t="s">
        <v>3330</v>
      </c>
      <c r="E246" s="832" t="s">
        <v>3331</v>
      </c>
      <c r="F246" s="849">
        <v>3</v>
      </c>
      <c r="G246" s="849">
        <v>6389.1900000000005</v>
      </c>
      <c r="H246" s="849">
        <v>1</v>
      </c>
      <c r="I246" s="849">
        <v>2129.73</v>
      </c>
      <c r="J246" s="849"/>
      <c r="K246" s="849"/>
      <c r="L246" s="849"/>
      <c r="M246" s="849"/>
      <c r="N246" s="849">
        <v>7</v>
      </c>
      <c r="O246" s="849">
        <v>14908.11</v>
      </c>
      <c r="P246" s="837">
        <v>2.333333333333333</v>
      </c>
      <c r="Q246" s="850">
        <v>2129.73</v>
      </c>
    </row>
    <row r="247" spans="1:17" ht="14.4" customHeight="1" x14ac:dyDescent="0.3">
      <c r="A247" s="831" t="s">
        <v>565</v>
      </c>
      <c r="B247" s="832" t="s">
        <v>3006</v>
      </c>
      <c r="C247" s="832" t="s">
        <v>3108</v>
      </c>
      <c r="D247" s="832" t="s">
        <v>3332</v>
      </c>
      <c r="E247" s="832" t="s">
        <v>3331</v>
      </c>
      <c r="F247" s="849"/>
      <c r="G247" s="849"/>
      <c r="H247" s="849"/>
      <c r="I247" s="849"/>
      <c r="J247" s="849">
        <v>1</v>
      </c>
      <c r="K247" s="849">
        <v>2342.1799999999998</v>
      </c>
      <c r="L247" s="849"/>
      <c r="M247" s="849">
        <v>2342.1799999999998</v>
      </c>
      <c r="N247" s="849"/>
      <c r="O247" s="849"/>
      <c r="P247" s="837"/>
      <c r="Q247" s="850"/>
    </row>
    <row r="248" spans="1:17" ht="14.4" customHeight="1" x14ac:dyDescent="0.3">
      <c r="A248" s="831" t="s">
        <v>565</v>
      </c>
      <c r="B248" s="832" t="s">
        <v>3006</v>
      </c>
      <c r="C248" s="832" t="s">
        <v>3108</v>
      </c>
      <c r="D248" s="832" t="s">
        <v>3333</v>
      </c>
      <c r="E248" s="832" t="s">
        <v>3334</v>
      </c>
      <c r="F248" s="849">
        <v>1</v>
      </c>
      <c r="G248" s="849">
        <v>6187.2</v>
      </c>
      <c r="H248" s="849">
        <v>1</v>
      </c>
      <c r="I248" s="849">
        <v>6187.2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565</v>
      </c>
      <c r="B249" s="832" t="s">
        <v>3006</v>
      </c>
      <c r="C249" s="832" t="s">
        <v>3108</v>
      </c>
      <c r="D249" s="832" t="s">
        <v>3335</v>
      </c>
      <c r="E249" s="832" t="s">
        <v>3334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6187.2</v>
      </c>
      <c r="P249" s="837"/>
      <c r="Q249" s="850">
        <v>6187.2</v>
      </c>
    </row>
    <row r="250" spans="1:17" ht="14.4" customHeight="1" x14ac:dyDescent="0.3">
      <c r="A250" s="831" t="s">
        <v>565</v>
      </c>
      <c r="B250" s="832" t="s">
        <v>3006</v>
      </c>
      <c r="C250" s="832" t="s">
        <v>3108</v>
      </c>
      <c r="D250" s="832" t="s">
        <v>3336</v>
      </c>
      <c r="E250" s="832" t="s">
        <v>3334</v>
      </c>
      <c r="F250" s="849">
        <v>2</v>
      </c>
      <c r="G250" s="849">
        <v>12903.6</v>
      </c>
      <c r="H250" s="849">
        <v>1</v>
      </c>
      <c r="I250" s="849">
        <v>6451.8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565</v>
      </c>
      <c r="B251" s="832" t="s">
        <v>3006</v>
      </c>
      <c r="C251" s="832" t="s">
        <v>3108</v>
      </c>
      <c r="D251" s="832" t="s">
        <v>3337</v>
      </c>
      <c r="E251" s="832" t="s">
        <v>3338</v>
      </c>
      <c r="F251" s="849">
        <v>9</v>
      </c>
      <c r="G251" s="849">
        <v>5311.7999999999993</v>
      </c>
      <c r="H251" s="849">
        <v>1</v>
      </c>
      <c r="I251" s="849">
        <v>590.19999999999993</v>
      </c>
      <c r="J251" s="849"/>
      <c r="K251" s="849"/>
      <c r="L251" s="849"/>
      <c r="M251" s="849"/>
      <c r="N251" s="849">
        <v>2</v>
      </c>
      <c r="O251" s="849">
        <v>1180.4000000000001</v>
      </c>
      <c r="P251" s="837">
        <v>0.22222222222222227</v>
      </c>
      <c r="Q251" s="850">
        <v>590.20000000000005</v>
      </c>
    </row>
    <row r="252" spans="1:17" ht="14.4" customHeight="1" x14ac:dyDescent="0.3">
      <c r="A252" s="831" t="s">
        <v>565</v>
      </c>
      <c r="B252" s="832" t="s">
        <v>3006</v>
      </c>
      <c r="C252" s="832" t="s">
        <v>3108</v>
      </c>
      <c r="D252" s="832" t="s">
        <v>3339</v>
      </c>
      <c r="E252" s="832" t="s">
        <v>3340</v>
      </c>
      <c r="F252" s="849">
        <v>11</v>
      </c>
      <c r="G252" s="849">
        <v>6492.2</v>
      </c>
      <c r="H252" s="849">
        <v>1</v>
      </c>
      <c r="I252" s="849">
        <v>590.19999999999993</v>
      </c>
      <c r="J252" s="849"/>
      <c r="K252" s="849"/>
      <c r="L252" s="849"/>
      <c r="M252" s="849"/>
      <c r="N252" s="849">
        <v>5</v>
      </c>
      <c r="O252" s="849">
        <v>2951</v>
      </c>
      <c r="P252" s="837">
        <v>0.45454545454545459</v>
      </c>
      <c r="Q252" s="850">
        <v>590.20000000000005</v>
      </c>
    </row>
    <row r="253" spans="1:17" ht="14.4" customHeight="1" x14ac:dyDescent="0.3">
      <c r="A253" s="831" t="s">
        <v>565</v>
      </c>
      <c r="B253" s="832" t="s">
        <v>3006</v>
      </c>
      <c r="C253" s="832" t="s">
        <v>3108</v>
      </c>
      <c r="D253" s="832" t="s">
        <v>3341</v>
      </c>
      <c r="E253" s="832" t="s">
        <v>3340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625</v>
      </c>
      <c r="P253" s="837"/>
      <c r="Q253" s="850">
        <v>625</v>
      </c>
    </row>
    <row r="254" spans="1:17" ht="14.4" customHeight="1" x14ac:dyDescent="0.3">
      <c r="A254" s="831" t="s">
        <v>565</v>
      </c>
      <c r="B254" s="832" t="s">
        <v>3006</v>
      </c>
      <c r="C254" s="832" t="s">
        <v>3108</v>
      </c>
      <c r="D254" s="832" t="s">
        <v>3342</v>
      </c>
      <c r="E254" s="832" t="s">
        <v>3343</v>
      </c>
      <c r="F254" s="849">
        <v>1</v>
      </c>
      <c r="G254" s="849">
        <v>18395</v>
      </c>
      <c r="H254" s="849">
        <v>1</v>
      </c>
      <c r="I254" s="849">
        <v>18395</v>
      </c>
      <c r="J254" s="849">
        <v>1</v>
      </c>
      <c r="K254" s="849">
        <v>18395</v>
      </c>
      <c r="L254" s="849">
        <v>1</v>
      </c>
      <c r="M254" s="849">
        <v>18395</v>
      </c>
      <c r="N254" s="849"/>
      <c r="O254" s="849"/>
      <c r="P254" s="837"/>
      <c r="Q254" s="850"/>
    </row>
    <row r="255" spans="1:17" ht="14.4" customHeight="1" x14ac:dyDescent="0.3">
      <c r="A255" s="831" t="s">
        <v>565</v>
      </c>
      <c r="B255" s="832" t="s">
        <v>3006</v>
      </c>
      <c r="C255" s="832" t="s">
        <v>3108</v>
      </c>
      <c r="D255" s="832" t="s">
        <v>3344</v>
      </c>
      <c r="E255" s="832" t="s">
        <v>3345</v>
      </c>
      <c r="F255" s="849">
        <v>4</v>
      </c>
      <c r="G255" s="849">
        <v>15840</v>
      </c>
      <c r="H255" s="849">
        <v>1</v>
      </c>
      <c r="I255" s="849">
        <v>3960</v>
      </c>
      <c r="J255" s="849">
        <v>4</v>
      </c>
      <c r="K255" s="849">
        <v>15840</v>
      </c>
      <c r="L255" s="849">
        <v>1</v>
      </c>
      <c r="M255" s="849">
        <v>3960</v>
      </c>
      <c r="N255" s="849">
        <v>6</v>
      </c>
      <c r="O255" s="849">
        <v>23760</v>
      </c>
      <c r="P255" s="837">
        <v>1.5</v>
      </c>
      <c r="Q255" s="850">
        <v>3960</v>
      </c>
    </row>
    <row r="256" spans="1:17" ht="14.4" customHeight="1" x14ac:dyDescent="0.3">
      <c r="A256" s="831" t="s">
        <v>565</v>
      </c>
      <c r="B256" s="832" t="s">
        <v>3006</v>
      </c>
      <c r="C256" s="832" t="s">
        <v>3108</v>
      </c>
      <c r="D256" s="832" t="s">
        <v>3346</v>
      </c>
      <c r="E256" s="832" t="s">
        <v>3345</v>
      </c>
      <c r="F256" s="849">
        <v>3</v>
      </c>
      <c r="G256" s="849">
        <v>16200</v>
      </c>
      <c r="H256" s="849">
        <v>1</v>
      </c>
      <c r="I256" s="849">
        <v>5400</v>
      </c>
      <c r="J256" s="849">
        <v>3</v>
      </c>
      <c r="K256" s="849">
        <v>16200</v>
      </c>
      <c r="L256" s="849">
        <v>1</v>
      </c>
      <c r="M256" s="849">
        <v>5400</v>
      </c>
      <c r="N256" s="849">
        <v>1</v>
      </c>
      <c r="O256" s="849">
        <v>5400</v>
      </c>
      <c r="P256" s="837">
        <v>0.33333333333333331</v>
      </c>
      <c r="Q256" s="850">
        <v>5400</v>
      </c>
    </row>
    <row r="257" spans="1:17" ht="14.4" customHeight="1" x14ac:dyDescent="0.3">
      <c r="A257" s="831" t="s">
        <v>565</v>
      </c>
      <c r="B257" s="832" t="s">
        <v>3006</v>
      </c>
      <c r="C257" s="832" t="s">
        <v>3108</v>
      </c>
      <c r="D257" s="832" t="s">
        <v>3347</v>
      </c>
      <c r="E257" s="832" t="s">
        <v>3348</v>
      </c>
      <c r="F257" s="849">
        <v>65</v>
      </c>
      <c r="G257" s="849">
        <v>35769.5</v>
      </c>
      <c r="H257" s="849">
        <v>1</v>
      </c>
      <c r="I257" s="849">
        <v>550.29999999999995</v>
      </c>
      <c r="J257" s="849">
        <v>59</v>
      </c>
      <c r="K257" s="849">
        <v>32467.700000000004</v>
      </c>
      <c r="L257" s="849">
        <v>0.9076923076923078</v>
      </c>
      <c r="M257" s="849">
        <v>550.30000000000007</v>
      </c>
      <c r="N257" s="849">
        <v>63</v>
      </c>
      <c r="O257" s="849">
        <v>34668.9</v>
      </c>
      <c r="P257" s="837">
        <v>0.96923076923076923</v>
      </c>
      <c r="Q257" s="850">
        <v>550.30000000000007</v>
      </c>
    </row>
    <row r="258" spans="1:17" ht="14.4" customHeight="1" x14ac:dyDescent="0.3">
      <c r="A258" s="831" t="s">
        <v>565</v>
      </c>
      <c r="B258" s="832" t="s">
        <v>3006</v>
      </c>
      <c r="C258" s="832" t="s">
        <v>3108</v>
      </c>
      <c r="D258" s="832" t="s">
        <v>3349</v>
      </c>
      <c r="E258" s="832" t="s">
        <v>3350</v>
      </c>
      <c r="F258" s="849">
        <v>5</v>
      </c>
      <c r="G258" s="849">
        <v>3020</v>
      </c>
      <c r="H258" s="849">
        <v>1</v>
      </c>
      <c r="I258" s="849">
        <v>604</v>
      </c>
      <c r="J258" s="849"/>
      <c r="K258" s="849"/>
      <c r="L258" s="849"/>
      <c r="M258" s="849"/>
      <c r="N258" s="849">
        <v>7</v>
      </c>
      <c r="O258" s="849">
        <v>4228</v>
      </c>
      <c r="P258" s="837">
        <v>1.4</v>
      </c>
      <c r="Q258" s="850">
        <v>604</v>
      </c>
    </row>
    <row r="259" spans="1:17" ht="14.4" customHeight="1" x14ac:dyDescent="0.3">
      <c r="A259" s="831" t="s">
        <v>565</v>
      </c>
      <c r="B259" s="832" t="s">
        <v>3006</v>
      </c>
      <c r="C259" s="832" t="s">
        <v>3108</v>
      </c>
      <c r="D259" s="832" t="s">
        <v>3351</v>
      </c>
      <c r="E259" s="832" t="s">
        <v>3352</v>
      </c>
      <c r="F259" s="849">
        <v>2</v>
      </c>
      <c r="G259" s="849">
        <v>1164</v>
      </c>
      <c r="H259" s="849">
        <v>1</v>
      </c>
      <c r="I259" s="849">
        <v>582</v>
      </c>
      <c r="J259" s="849"/>
      <c r="K259" s="849"/>
      <c r="L259" s="849"/>
      <c r="M259" s="849"/>
      <c r="N259" s="849">
        <v>2</v>
      </c>
      <c r="O259" s="849">
        <v>1164</v>
      </c>
      <c r="P259" s="837">
        <v>1</v>
      </c>
      <c r="Q259" s="850">
        <v>582</v>
      </c>
    </row>
    <row r="260" spans="1:17" ht="14.4" customHeight="1" x14ac:dyDescent="0.3">
      <c r="A260" s="831" t="s">
        <v>565</v>
      </c>
      <c r="B260" s="832" t="s">
        <v>3006</v>
      </c>
      <c r="C260" s="832" t="s">
        <v>3108</v>
      </c>
      <c r="D260" s="832" t="s">
        <v>3353</v>
      </c>
      <c r="E260" s="832" t="s">
        <v>3352</v>
      </c>
      <c r="F260" s="849">
        <v>2</v>
      </c>
      <c r="G260" s="849">
        <v>1266.5999999999999</v>
      </c>
      <c r="H260" s="849">
        <v>1</v>
      </c>
      <c r="I260" s="849">
        <v>633.29999999999995</v>
      </c>
      <c r="J260" s="849"/>
      <c r="K260" s="849"/>
      <c r="L260" s="849"/>
      <c r="M260" s="849"/>
      <c r="N260" s="849">
        <v>3</v>
      </c>
      <c r="O260" s="849">
        <v>1899.8999999999999</v>
      </c>
      <c r="P260" s="837">
        <v>1.5</v>
      </c>
      <c r="Q260" s="850">
        <v>633.29999999999995</v>
      </c>
    </row>
    <row r="261" spans="1:17" ht="14.4" customHeight="1" x14ac:dyDescent="0.3">
      <c r="A261" s="831" t="s">
        <v>565</v>
      </c>
      <c r="B261" s="832" t="s">
        <v>3006</v>
      </c>
      <c r="C261" s="832" t="s">
        <v>3108</v>
      </c>
      <c r="D261" s="832" t="s">
        <v>3354</v>
      </c>
      <c r="E261" s="832" t="s">
        <v>3352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684.6</v>
      </c>
      <c r="P261" s="837"/>
      <c r="Q261" s="850">
        <v>684.6</v>
      </c>
    </row>
    <row r="262" spans="1:17" ht="14.4" customHeight="1" x14ac:dyDescent="0.3">
      <c r="A262" s="831" t="s">
        <v>565</v>
      </c>
      <c r="B262" s="832" t="s">
        <v>3006</v>
      </c>
      <c r="C262" s="832" t="s">
        <v>3108</v>
      </c>
      <c r="D262" s="832" t="s">
        <v>3355</v>
      </c>
      <c r="E262" s="832" t="s">
        <v>3356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8573.84</v>
      </c>
      <c r="P262" s="837"/>
      <c r="Q262" s="850">
        <v>8573.84</v>
      </c>
    </row>
    <row r="263" spans="1:17" ht="14.4" customHeight="1" x14ac:dyDescent="0.3">
      <c r="A263" s="831" t="s">
        <v>565</v>
      </c>
      <c r="B263" s="832" t="s">
        <v>3006</v>
      </c>
      <c r="C263" s="832" t="s">
        <v>3108</v>
      </c>
      <c r="D263" s="832" t="s">
        <v>3357</v>
      </c>
      <c r="E263" s="832" t="s">
        <v>3358</v>
      </c>
      <c r="F263" s="849"/>
      <c r="G263" s="849"/>
      <c r="H263" s="849"/>
      <c r="I263" s="849"/>
      <c r="J263" s="849">
        <v>1</v>
      </c>
      <c r="K263" s="849">
        <v>8115.76</v>
      </c>
      <c r="L263" s="849"/>
      <c r="M263" s="849">
        <v>8115.76</v>
      </c>
      <c r="N263" s="849"/>
      <c r="O263" s="849"/>
      <c r="P263" s="837"/>
      <c r="Q263" s="850"/>
    </row>
    <row r="264" spans="1:17" ht="14.4" customHeight="1" x14ac:dyDescent="0.3">
      <c r="A264" s="831" t="s">
        <v>565</v>
      </c>
      <c r="B264" s="832" t="s">
        <v>3006</v>
      </c>
      <c r="C264" s="832" t="s">
        <v>3108</v>
      </c>
      <c r="D264" s="832" t="s">
        <v>3359</v>
      </c>
      <c r="E264" s="832" t="s">
        <v>3360</v>
      </c>
      <c r="F264" s="849">
        <v>4</v>
      </c>
      <c r="G264" s="849">
        <v>30868</v>
      </c>
      <c r="H264" s="849">
        <v>1</v>
      </c>
      <c r="I264" s="849">
        <v>7717</v>
      </c>
      <c r="J264" s="849">
        <v>3</v>
      </c>
      <c r="K264" s="849">
        <v>23151</v>
      </c>
      <c r="L264" s="849">
        <v>0.75</v>
      </c>
      <c r="M264" s="849">
        <v>7717</v>
      </c>
      <c r="N264" s="849">
        <v>1</v>
      </c>
      <c r="O264" s="849">
        <v>7717</v>
      </c>
      <c r="P264" s="837">
        <v>0.25</v>
      </c>
      <c r="Q264" s="850">
        <v>7717</v>
      </c>
    </row>
    <row r="265" spans="1:17" ht="14.4" customHeight="1" x14ac:dyDescent="0.3">
      <c r="A265" s="831" t="s">
        <v>565</v>
      </c>
      <c r="B265" s="832" t="s">
        <v>3006</v>
      </c>
      <c r="C265" s="832" t="s">
        <v>3108</v>
      </c>
      <c r="D265" s="832" t="s">
        <v>3361</v>
      </c>
      <c r="E265" s="832" t="s">
        <v>3362</v>
      </c>
      <c r="F265" s="849"/>
      <c r="G265" s="849"/>
      <c r="H265" s="849"/>
      <c r="I265" s="849"/>
      <c r="J265" s="849">
        <v>1</v>
      </c>
      <c r="K265" s="849">
        <v>6798</v>
      </c>
      <c r="L265" s="849"/>
      <c r="M265" s="849">
        <v>6798</v>
      </c>
      <c r="N265" s="849"/>
      <c r="O265" s="849"/>
      <c r="P265" s="837"/>
      <c r="Q265" s="850"/>
    </row>
    <row r="266" spans="1:17" ht="14.4" customHeight="1" x14ac:dyDescent="0.3">
      <c r="A266" s="831" t="s">
        <v>565</v>
      </c>
      <c r="B266" s="832" t="s">
        <v>3006</v>
      </c>
      <c r="C266" s="832" t="s">
        <v>3108</v>
      </c>
      <c r="D266" s="832" t="s">
        <v>3363</v>
      </c>
      <c r="E266" s="832" t="s">
        <v>3364</v>
      </c>
      <c r="F266" s="849">
        <v>1</v>
      </c>
      <c r="G266" s="849">
        <v>10236.68</v>
      </c>
      <c r="H266" s="849">
        <v>1</v>
      </c>
      <c r="I266" s="849">
        <v>10236.68</v>
      </c>
      <c r="J266" s="849">
        <v>2</v>
      </c>
      <c r="K266" s="849">
        <v>20473.36</v>
      </c>
      <c r="L266" s="849">
        <v>2</v>
      </c>
      <c r="M266" s="849">
        <v>10236.68</v>
      </c>
      <c r="N266" s="849">
        <v>1</v>
      </c>
      <c r="O266" s="849">
        <v>10236.68</v>
      </c>
      <c r="P266" s="837">
        <v>1</v>
      </c>
      <c r="Q266" s="850">
        <v>10236.68</v>
      </c>
    </row>
    <row r="267" spans="1:17" ht="14.4" customHeight="1" x14ac:dyDescent="0.3">
      <c r="A267" s="831" t="s">
        <v>565</v>
      </c>
      <c r="B267" s="832" t="s">
        <v>3006</v>
      </c>
      <c r="C267" s="832" t="s">
        <v>3108</v>
      </c>
      <c r="D267" s="832" t="s">
        <v>3365</v>
      </c>
      <c r="E267" s="832" t="s">
        <v>3366</v>
      </c>
      <c r="F267" s="849"/>
      <c r="G267" s="849"/>
      <c r="H267" s="849"/>
      <c r="I267" s="849"/>
      <c r="J267" s="849">
        <v>1</v>
      </c>
      <c r="K267" s="849">
        <v>10522.82</v>
      </c>
      <c r="L267" s="849"/>
      <c r="M267" s="849">
        <v>10522.82</v>
      </c>
      <c r="N267" s="849"/>
      <c r="O267" s="849"/>
      <c r="P267" s="837"/>
      <c r="Q267" s="850"/>
    </row>
    <row r="268" spans="1:17" ht="14.4" customHeight="1" x14ac:dyDescent="0.3">
      <c r="A268" s="831" t="s">
        <v>565</v>
      </c>
      <c r="B268" s="832" t="s">
        <v>3006</v>
      </c>
      <c r="C268" s="832" t="s">
        <v>3108</v>
      </c>
      <c r="D268" s="832" t="s">
        <v>3367</v>
      </c>
      <c r="E268" s="832" t="s">
        <v>3368</v>
      </c>
      <c r="F268" s="849">
        <v>1</v>
      </c>
      <c r="G268" s="849">
        <v>8691.98</v>
      </c>
      <c r="H268" s="849">
        <v>1</v>
      </c>
      <c r="I268" s="849">
        <v>8691.98</v>
      </c>
      <c r="J268" s="849">
        <v>2</v>
      </c>
      <c r="K268" s="849">
        <v>17383.96</v>
      </c>
      <c r="L268" s="849">
        <v>2</v>
      </c>
      <c r="M268" s="849">
        <v>8691.98</v>
      </c>
      <c r="N268" s="849"/>
      <c r="O268" s="849"/>
      <c r="P268" s="837"/>
      <c r="Q268" s="850"/>
    </row>
    <row r="269" spans="1:17" ht="14.4" customHeight="1" x14ac:dyDescent="0.3">
      <c r="A269" s="831" t="s">
        <v>565</v>
      </c>
      <c r="B269" s="832" t="s">
        <v>3006</v>
      </c>
      <c r="C269" s="832" t="s">
        <v>3108</v>
      </c>
      <c r="D269" s="832" t="s">
        <v>3369</v>
      </c>
      <c r="E269" s="832" t="s">
        <v>3370</v>
      </c>
      <c r="F269" s="849">
        <v>4</v>
      </c>
      <c r="G269" s="849">
        <v>2747.6</v>
      </c>
      <c r="H269" s="849">
        <v>1</v>
      </c>
      <c r="I269" s="849">
        <v>686.9</v>
      </c>
      <c r="J269" s="849">
        <v>4</v>
      </c>
      <c r="K269" s="849">
        <v>2747.6</v>
      </c>
      <c r="L269" s="849">
        <v>1</v>
      </c>
      <c r="M269" s="849">
        <v>686.9</v>
      </c>
      <c r="N269" s="849">
        <v>10</v>
      </c>
      <c r="O269" s="849">
        <v>6869</v>
      </c>
      <c r="P269" s="837">
        <v>2.5</v>
      </c>
      <c r="Q269" s="850">
        <v>686.9</v>
      </c>
    </row>
    <row r="270" spans="1:17" ht="14.4" customHeight="1" x14ac:dyDescent="0.3">
      <c r="A270" s="831" t="s">
        <v>565</v>
      </c>
      <c r="B270" s="832" t="s">
        <v>3006</v>
      </c>
      <c r="C270" s="832" t="s">
        <v>3108</v>
      </c>
      <c r="D270" s="832" t="s">
        <v>3371</v>
      </c>
      <c r="E270" s="832" t="s">
        <v>3372</v>
      </c>
      <c r="F270" s="849">
        <v>10</v>
      </c>
      <c r="G270" s="849">
        <v>8889.2999999999993</v>
      </c>
      <c r="H270" s="849">
        <v>1</v>
      </c>
      <c r="I270" s="849">
        <v>888.93</v>
      </c>
      <c r="J270" s="849">
        <v>9</v>
      </c>
      <c r="K270" s="849">
        <v>8000.369999999999</v>
      </c>
      <c r="L270" s="849">
        <v>0.89999999999999991</v>
      </c>
      <c r="M270" s="849">
        <v>888.92999999999984</v>
      </c>
      <c r="N270" s="849">
        <v>12</v>
      </c>
      <c r="O270" s="849">
        <v>10667.16</v>
      </c>
      <c r="P270" s="837">
        <v>1.2000000000000002</v>
      </c>
      <c r="Q270" s="850">
        <v>888.93</v>
      </c>
    </row>
    <row r="271" spans="1:17" ht="14.4" customHeight="1" x14ac:dyDescent="0.3">
      <c r="A271" s="831" t="s">
        <v>565</v>
      </c>
      <c r="B271" s="832" t="s">
        <v>3006</v>
      </c>
      <c r="C271" s="832" t="s">
        <v>3108</v>
      </c>
      <c r="D271" s="832" t="s">
        <v>3373</v>
      </c>
      <c r="E271" s="832" t="s">
        <v>3374</v>
      </c>
      <c r="F271" s="849">
        <v>10</v>
      </c>
      <c r="G271" s="849">
        <v>41820.400000000001</v>
      </c>
      <c r="H271" s="849">
        <v>1</v>
      </c>
      <c r="I271" s="849">
        <v>4182.04</v>
      </c>
      <c r="J271" s="849">
        <v>3</v>
      </c>
      <c r="K271" s="849">
        <v>12546.119999999999</v>
      </c>
      <c r="L271" s="849">
        <v>0.3</v>
      </c>
      <c r="M271" s="849">
        <v>4182.04</v>
      </c>
      <c r="N271" s="849">
        <v>7</v>
      </c>
      <c r="O271" s="849">
        <v>29274.280000000002</v>
      </c>
      <c r="P271" s="837">
        <v>0.70000000000000007</v>
      </c>
      <c r="Q271" s="850">
        <v>4182.04</v>
      </c>
    </row>
    <row r="272" spans="1:17" ht="14.4" customHeight="1" x14ac:dyDescent="0.3">
      <c r="A272" s="831" t="s">
        <v>565</v>
      </c>
      <c r="B272" s="832" t="s">
        <v>3006</v>
      </c>
      <c r="C272" s="832" t="s">
        <v>3108</v>
      </c>
      <c r="D272" s="832" t="s">
        <v>3375</v>
      </c>
      <c r="E272" s="832" t="s">
        <v>3376</v>
      </c>
      <c r="F272" s="849">
        <v>1</v>
      </c>
      <c r="G272" s="849">
        <v>8283.65</v>
      </c>
      <c r="H272" s="849">
        <v>1</v>
      </c>
      <c r="I272" s="849">
        <v>8283.65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565</v>
      </c>
      <c r="B273" s="832" t="s">
        <v>3006</v>
      </c>
      <c r="C273" s="832" t="s">
        <v>3108</v>
      </c>
      <c r="D273" s="832" t="s">
        <v>3377</v>
      </c>
      <c r="E273" s="832" t="s">
        <v>3378</v>
      </c>
      <c r="F273" s="849">
        <v>1</v>
      </c>
      <c r="G273" s="849">
        <v>8283.65</v>
      </c>
      <c r="H273" s="849">
        <v>1</v>
      </c>
      <c r="I273" s="849">
        <v>8283.65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565</v>
      </c>
      <c r="B274" s="832" t="s">
        <v>3006</v>
      </c>
      <c r="C274" s="832" t="s">
        <v>3108</v>
      </c>
      <c r="D274" s="832" t="s">
        <v>3379</v>
      </c>
      <c r="E274" s="832" t="s">
        <v>3380</v>
      </c>
      <c r="F274" s="849">
        <v>2</v>
      </c>
      <c r="G274" s="849">
        <v>8974.76</v>
      </c>
      <c r="H274" s="849">
        <v>1</v>
      </c>
      <c r="I274" s="849">
        <v>4487.38</v>
      </c>
      <c r="J274" s="849">
        <v>1</v>
      </c>
      <c r="K274" s="849">
        <v>4487.38</v>
      </c>
      <c r="L274" s="849">
        <v>0.5</v>
      </c>
      <c r="M274" s="849">
        <v>4487.38</v>
      </c>
      <c r="N274" s="849">
        <v>2</v>
      </c>
      <c r="O274" s="849">
        <v>8974.76</v>
      </c>
      <c r="P274" s="837">
        <v>1</v>
      </c>
      <c r="Q274" s="850">
        <v>4487.38</v>
      </c>
    </row>
    <row r="275" spans="1:17" ht="14.4" customHeight="1" x14ac:dyDescent="0.3">
      <c r="A275" s="831" t="s">
        <v>565</v>
      </c>
      <c r="B275" s="832" t="s">
        <v>3006</v>
      </c>
      <c r="C275" s="832" t="s">
        <v>3108</v>
      </c>
      <c r="D275" s="832" t="s">
        <v>3381</v>
      </c>
      <c r="E275" s="832" t="s">
        <v>3382</v>
      </c>
      <c r="F275" s="849">
        <v>1</v>
      </c>
      <c r="G275" s="849">
        <v>366</v>
      </c>
      <c r="H275" s="849">
        <v>1</v>
      </c>
      <c r="I275" s="849">
        <v>366</v>
      </c>
      <c r="J275" s="849">
        <v>0.2</v>
      </c>
      <c r="K275" s="849">
        <v>73.2</v>
      </c>
      <c r="L275" s="849">
        <v>0.2</v>
      </c>
      <c r="M275" s="849">
        <v>366</v>
      </c>
      <c r="N275" s="849"/>
      <c r="O275" s="849"/>
      <c r="P275" s="837"/>
      <c r="Q275" s="850"/>
    </row>
    <row r="276" spans="1:17" ht="14.4" customHeight="1" x14ac:dyDescent="0.3">
      <c r="A276" s="831" t="s">
        <v>565</v>
      </c>
      <c r="B276" s="832" t="s">
        <v>3006</v>
      </c>
      <c r="C276" s="832" t="s">
        <v>3108</v>
      </c>
      <c r="D276" s="832" t="s">
        <v>3383</v>
      </c>
      <c r="E276" s="832" t="s">
        <v>3374</v>
      </c>
      <c r="F276" s="849">
        <v>2</v>
      </c>
      <c r="G276" s="849">
        <v>9212.6</v>
      </c>
      <c r="H276" s="849">
        <v>1</v>
      </c>
      <c r="I276" s="849">
        <v>4606.3</v>
      </c>
      <c r="J276" s="849">
        <v>4</v>
      </c>
      <c r="K276" s="849">
        <v>18425.2</v>
      </c>
      <c r="L276" s="849">
        <v>2</v>
      </c>
      <c r="M276" s="849">
        <v>4606.3</v>
      </c>
      <c r="N276" s="849">
        <v>2</v>
      </c>
      <c r="O276" s="849">
        <v>9212.6</v>
      </c>
      <c r="P276" s="837">
        <v>1</v>
      </c>
      <c r="Q276" s="850">
        <v>4606.3</v>
      </c>
    </row>
    <row r="277" spans="1:17" ht="14.4" customHeight="1" x14ac:dyDescent="0.3">
      <c r="A277" s="831" t="s">
        <v>565</v>
      </c>
      <c r="B277" s="832" t="s">
        <v>3006</v>
      </c>
      <c r="C277" s="832" t="s">
        <v>3108</v>
      </c>
      <c r="D277" s="832" t="s">
        <v>3384</v>
      </c>
      <c r="E277" s="832" t="s">
        <v>3385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19498.46</v>
      </c>
      <c r="P277" s="837"/>
      <c r="Q277" s="850">
        <v>19498.46</v>
      </c>
    </row>
    <row r="278" spans="1:17" ht="14.4" customHeight="1" x14ac:dyDescent="0.3">
      <c r="A278" s="831" t="s">
        <v>565</v>
      </c>
      <c r="B278" s="832" t="s">
        <v>3006</v>
      </c>
      <c r="C278" s="832" t="s">
        <v>3108</v>
      </c>
      <c r="D278" s="832" t="s">
        <v>3386</v>
      </c>
      <c r="E278" s="832" t="s">
        <v>3387</v>
      </c>
      <c r="F278" s="849"/>
      <c r="G278" s="849"/>
      <c r="H278" s="849"/>
      <c r="I278" s="849"/>
      <c r="J278" s="849">
        <v>1</v>
      </c>
      <c r="K278" s="849">
        <v>563</v>
      </c>
      <c r="L278" s="849"/>
      <c r="M278" s="849">
        <v>563</v>
      </c>
      <c r="N278" s="849"/>
      <c r="O278" s="849"/>
      <c r="P278" s="837"/>
      <c r="Q278" s="850"/>
    </row>
    <row r="279" spans="1:17" ht="14.4" customHeight="1" x14ac:dyDescent="0.3">
      <c r="A279" s="831" t="s">
        <v>565</v>
      </c>
      <c r="B279" s="832" t="s">
        <v>3006</v>
      </c>
      <c r="C279" s="832" t="s">
        <v>3108</v>
      </c>
      <c r="D279" s="832" t="s">
        <v>3388</v>
      </c>
      <c r="E279" s="832" t="s">
        <v>3389</v>
      </c>
      <c r="F279" s="849">
        <v>18</v>
      </c>
      <c r="G279" s="849">
        <v>12591.899999999998</v>
      </c>
      <c r="H279" s="849">
        <v>1</v>
      </c>
      <c r="I279" s="849">
        <v>699.54999999999984</v>
      </c>
      <c r="J279" s="849">
        <v>15</v>
      </c>
      <c r="K279" s="849">
        <v>10493.25</v>
      </c>
      <c r="L279" s="849">
        <v>0.83333333333333348</v>
      </c>
      <c r="M279" s="849">
        <v>699.55</v>
      </c>
      <c r="N279" s="849">
        <v>19</v>
      </c>
      <c r="O279" s="849">
        <v>13291.449999999999</v>
      </c>
      <c r="P279" s="837">
        <v>1.0555555555555556</v>
      </c>
      <c r="Q279" s="850">
        <v>699.55</v>
      </c>
    </row>
    <row r="280" spans="1:17" ht="14.4" customHeight="1" x14ac:dyDescent="0.3">
      <c r="A280" s="831" t="s">
        <v>565</v>
      </c>
      <c r="B280" s="832" t="s">
        <v>3006</v>
      </c>
      <c r="C280" s="832" t="s">
        <v>3108</v>
      </c>
      <c r="D280" s="832" t="s">
        <v>3390</v>
      </c>
      <c r="E280" s="832" t="s">
        <v>3391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10188.49</v>
      </c>
      <c r="P280" s="837"/>
      <c r="Q280" s="850">
        <v>10188.49</v>
      </c>
    </row>
    <row r="281" spans="1:17" ht="14.4" customHeight="1" x14ac:dyDescent="0.3">
      <c r="A281" s="831" t="s">
        <v>565</v>
      </c>
      <c r="B281" s="832" t="s">
        <v>3006</v>
      </c>
      <c r="C281" s="832" t="s">
        <v>3108</v>
      </c>
      <c r="D281" s="832" t="s">
        <v>3392</v>
      </c>
      <c r="E281" s="832" t="s">
        <v>3374</v>
      </c>
      <c r="F281" s="849">
        <v>2</v>
      </c>
      <c r="G281" s="849">
        <v>9212.6</v>
      </c>
      <c r="H281" s="849">
        <v>1</v>
      </c>
      <c r="I281" s="849">
        <v>4606.3</v>
      </c>
      <c r="J281" s="849">
        <v>1</v>
      </c>
      <c r="K281" s="849">
        <v>4606.3</v>
      </c>
      <c r="L281" s="849">
        <v>0.5</v>
      </c>
      <c r="M281" s="849">
        <v>4606.3</v>
      </c>
      <c r="N281" s="849">
        <v>1</v>
      </c>
      <c r="O281" s="849">
        <v>4606.3</v>
      </c>
      <c r="P281" s="837">
        <v>0.5</v>
      </c>
      <c r="Q281" s="850">
        <v>4606.3</v>
      </c>
    </row>
    <row r="282" spans="1:17" ht="14.4" customHeight="1" x14ac:dyDescent="0.3">
      <c r="A282" s="831" t="s">
        <v>565</v>
      </c>
      <c r="B282" s="832" t="s">
        <v>3006</v>
      </c>
      <c r="C282" s="832" t="s">
        <v>3108</v>
      </c>
      <c r="D282" s="832" t="s">
        <v>3393</v>
      </c>
      <c r="E282" s="832" t="s">
        <v>3394</v>
      </c>
      <c r="F282" s="849">
        <v>1</v>
      </c>
      <c r="G282" s="849">
        <v>1872.2</v>
      </c>
      <c r="H282" s="849">
        <v>1</v>
      </c>
      <c r="I282" s="849">
        <v>1872.2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565</v>
      </c>
      <c r="B283" s="832" t="s">
        <v>3006</v>
      </c>
      <c r="C283" s="832" t="s">
        <v>3108</v>
      </c>
      <c r="D283" s="832" t="s">
        <v>3395</v>
      </c>
      <c r="E283" s="832" t="s">
        <v>3396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15737.22</v>
      </c>
      <c r="P283" s="837"/>
      <c r="Q283" s="850">
        <v>7868.61</v>
      </c>
    </row>
    <row r="284" spans="1:17" ht="14.4" customHeight="1" x14ac:dyDescent="0.3">
      <c r="A284" s="831" t="s">
        <v>565</v>
      </c>
      <c r="B284" s="832" t="s">
        <v>3006</v>
      </c>
      <c r="C284" s="832" t="s">
        <v>3108</v>
      </c>
      <c r="D284" s="832" t="s">
        <v>3397</v>
      </c>
      <c r="E284" s="832" t="s">
        <v>3374</v>
      </c>
      <c r="F284" s="849">
        <v>5</v>
      </c>
      <c r="G284" s="849">
        <v>25152.800000000003</v>
      </c>
      <c r="H284" s="849">
        <v>1</v>
      </c>
      <c r="I284" s="849">
        <v>5030.5600000000004</v>
      </c>
      <c r="J284" s="849">
        <v>1</v>
      </c>
      <c r="K284" s="849">
        <v>5030.5600000000004</v>
      </c>
      <c r="L284" s="849">
        <v>0.19999999999999998</v>
      </c>
      <c r="M284" s="849">
        <v>5030.5600000000004</v>
      </c>
      <c r="N284" s="849">
        <v>2</v>
      </c>
      <c r="O284" s="849">
        <v>10061.120000000001</v>
      </c>
      <c r="P284" s="837">
        <v>0.39999999999999997</v>
      </c>
      <c r="Q284" s="850">
        <v>5030.5600000000004</v>
      </c>
    </row>
    <row r="285" spans="1:17" ht="14.4" customHeight="1" x14ac:dyDescent="0.3">
      <c r="A285" s="831" t="s">
        <v>565</v>
      </c>
      <c r="B285" s="832" t="s">
        <v>3006</v>
      </c>
      <c r="C285" s="832" t="s">
        <v>3108</v>
      </c>
      <c r="D285" s="832" t="s">
        <v>3398</v>
      </c>
      <c r="E285" s="832" t="s">
        <v>3295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1158.6500000000001</v>
      </c>
      <c r="P285" s="837"/>
      <c r="Q285" s="850">
        <v>1158.6500000000001</v>
      </c>
    </row>
    <row r="286" spans="1:17" ht="14.4" customHeight="1" x14ac:dyDescent="0.3">
      <c r="A286" s="831" t="s">
        <v>565</v>
      </c>
      <c r="B286" s="832" t="s">
        <v>3006</v>
      </c>
      <c r="C286" s="832" t="s">
        <v>3108</v>
      </c>
      <c r="D286" s="832" t="s">
        <v>3399</v>
      </c>
      <c r="E286" s="832" t="s">
        <v>3400</v>
      </c>
      <c r="F286" s="849"/>
      <c r="G286" s="849"/>
      <c r="H286" s="849"/>
      <c r="I286" s="849"/>
      <c r="J286" s="849">
        <v>1</v>
      </c>
      <c r="K286" s="849">
        <v>937.91</v>
      </c>
      <c r="L286" s="849"/>
      <c r="M286" s="849">
        <v>937.91</v>
      </c>
      <c r="N286" s="849"/>
      <c r="O286" s="849"/>
      <c r="P286" s="837"/>
      <c r="Q286" s="850"/>
    </row>
    <row r="287" spans="1:17" ht="14.4" customHeight="1" x14ac:dyDescent="0.3">
      <c r="A287" s="831" t="s">
        <v>565</v>
      </c>
      <c r="B287" s="832" t="s">
        <v>3006</v>
      </c>
      <c r="C287" s="832" t="s">
        <v>3108</v>
      </c>
      <c r="D287" s="832" t="s">
        <v>3401</v>
      </c>
      <c r="E287" s="832" t="s">
        <v>3402</v>
      </c>
      <c r="F287" s="849">
        <v>0.1</v>
      </c>
      <c r="G287" s="849">
        <v>8.59</v>
      </c>
      <c r="H287" s="849">
        <v>1</v>
      </c>
      <c r="I287" s="849">
        <v>85.899999999999991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565</v>
      </c>
      <c r="B288" s="832" t="s">
        <v>3006</v>
      </c>
      <c r="C288" s="832" t="s">
        <v>3108</v>
      </c>
      <c r="D288" s="832" t="s">
        <v>3403</v>
      </c>
      <c r="E288" s="832" t="s">
        <v>3402</v>
      </c>
      <c r="F288" s="849">
        <v>0.3</v>
      </c>
      <c r="G288" s="849">
        <v>295.8</v>
      </c>
      <c r="H288" s="849">
        <v>1</v>
      </c>
      <c r="I288" s="849">
        <v>986.00000000000011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565</v>
      </c>
      <c r="B289" s="832" t="s">
        <v>3006</v>
      </c>
      <c r="C289" s="832" t="s">
        <v>3108</v>
      </c>
      <c r="D289" s="832" t="s">
        <v>3404</v>
      </c>
      <c r="E289" s="832" t="s">
        <v>3130</v>
      </c>
      <c r="F289" s="849">
        <v>7</v>
      </c>
      <c r="G289" s="849">
        <v>2118.34</v>
      </c>
      <c r="H289" s="849">
        <v>1</v>
      </c>
      <c r="I289" s="849">
        <v>302.62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565</v>
      </c>
      <c r="B290" s="832" t="s">
        <v>3006</v>
      </c>
      <c r="C290" s="832" t="s">
        <v>3108</v>
      </c>
      <c r="D290" s="832" t="s">
        <v>3405</v>
      </c>
      <c r="E290" s="832" t="s">
        <v>3116</v>
      </c>
      <c r="F290" s="849">
        <v>2</v>
      </c>
      <c r="G290" s="849">
        <v>932.94</v>
      </c>
      <c r="H290" s="849">
        <v>1</v>
      </c>
      <c r="I290" s="849">
        <v>466.47</v>
      </c>
      <c r="J290" s="849"/>
      <c r="K290" s="849"/>
      <c r="L290" s="849"/>
      <c r="M290" s="849"/>
      <c r="N290" s="849">
        <v>1</v>
      </c>
      <c r="O290" s="849">
        <v>466.47</v>
      </c>
      <c r="P290" s="837">
        <v>0.5</v>
      </c>
      <c r="Q290" s="850">
        <v>466.47</v>
      </c>
    </row>
    <row r="291" spans="1:17" ht="14.4" customHeight="1" x14ac:dyDescent="0.3">
      <c r="A291" s="831" t="s">
        <v>565</v>
      </c>
      <c r="B291" s="832" t="s">
        <v>3006</v>
      </c>
      <c r="C291" s="832" t="s">
        <v>3108</v>
      </c>
      <c r="D291" s="832" t="s">
        <v>3406</v>
      </c>
      <c r="E291" s="832" t="s">
        <v>3236</v>
      </c>
      <c r="F291" s="849"/>
      <c r="G291" s="849"/>
      <c r="H291" s="849"/>
      <c r="I291" s="849"/>
      <c r="J291" s="849">
        <v>2</v>
      </c>
      <c r="K291" s="849">
        <v>1365.92</v>
      </c>
      <c r="L291" s="849"/>
      <c r="M291" s="849">
        <v>682.96</v>
      </c>
      <c r="N291" s="849"/>
      <c r="O291" s="849"/>
      <c r="P291" s="837"/>
      <c r="Q291" s="850"/>
    </row>
    <row r="292" spans="1:17" ht="14.4" customHeight="1" x14ac:dyDescent="0.3">
      <c r="A292" s="831" t="s">
        <v>565</v>
      </c>
      <c r="B292" s="832" t="s">
        <v>3006</v>
      </c>
      <c r="C292" s="832" t="s">
        <v>3108</v>
      </c>
      <c r="D292" s="832" t="s">
        <v>3407</v>
      </c>
      <c r="E292" s="832" t="s">
        <v>3345</v>
      </c>
      <c r="F292" s="849">
        <v>1</v>
      </c>
      <c r="G292" s="849">
        <v>9275</v>
      </c>
      <c r="H292" s="849">
        <v>1</v>
      </c>
      <c r="I292" s="849">
        <v>9275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565</v>
      </c>
      <c r="B293" s="832" t="s">
        <v>3006</v>
      </c>
      <c r="C293" s="832" t="s">
        <v>3108</v>
      </c>
      <c r="D293" s="832" t="s">
        <v>3408</v>
      </c>
      <c r="E293" s="832" t="s">
        <v>3409</v>
      </c>
      <c r="F293" s="849"/>
      <c r="G293" s="849"/>
      <c r="H293" s="849"/>
      <c r="I293" s="849"/>
      <c r="J293" s="849"/>
      <c r="K293" s="849"/>
      <c r="L293" s="849"/>
      <c r="M293" s="849"/>
      <c r="N293" s="849">
        <v>8</v>
      </c>
      <c r="O293" s="849">
        <v>16876</v>
      </c>
      <c r="P293" s="837"/>
      <c r="Q293" s="850">
        <v>2109.5</v>
      </c>
    </row>
    <row r="294" spans="1:17" ht="14.4" customHeight="1" x14ac:dyDescent="0.3">
      <c r="A294" s="831" t="s">
        <v>565</v>
      </c>
      <c r="B294" s="832" t="s">
        <v>3006</v>
      </c>
      <c r="C294" s="832" t="s">
        <v>3108</v>
      </c>
      <c r="D294" s="832" t="s">
        <v>3410</v>
      </c>
      <c r="E294" s="832" t="s">
        <v>3411</v>
      </c>
      <c r="F294" s="849">
        <v>3</v>
      </c>
      <c r="G294" s="849">
        <v>4079.13</v>
      </c>
      <c r="H294" s="849">
        <v>1</v>
      </c>
      <c r="I294" s="849">
        <v>1359.71</v>
      </c>
      <c r="J294" s="849">
        <v>6</v>
      </c>
      <c r="K294" s="849">
        <v>8158.26</v>
      </c>
      <c r="L294" s="849">
        <v>2</v>
      </c>
      <c r="M294" s="849">
        <v>1359.71</v>
      </c>
      <c r="N294" s="849"/>
      <c r="O294" s="849"/>
      <c r="P294" s="837"/>
      <c r="Q294" s="850"/>
    </row>
    <row r="295" spans="1:17" ht="14.4" customHeight="1" x14ac:dyDescent="0.3">
      <c r="A295" s="831" t="s">
        <v>565</v>
      </c>
      <c r="B295" s="832" t="s">
        <v>3006</v>
      </c>
      <c r="C295" s="832" t="s">
        <v>3108</v>
      </c>
      <c r="D295" s="832" t="s">
        <v>3412</v>
      </c>
      <c r="E295" s="832" t="s">
        <v>3318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3298.96</v>
      </c>
      <c r="P295" s="837"/>
      <c r="Q295" s="850">
        <v>1649.48</v>
      </c>
    </row>
    <row r="296" spans="1:17" ht="14.4" customHeight="1" x14ac:dyDescent="0.3">
      <c r="A296" s="831" t="s">
        <v>565</v>
      </c>
      <c r="B296" s="832" t="s">
        <v>3006</v>
      </c>
      <c r="C296" s="832" t="s">
        <v>3108</v>
      </c>
      <c r="D296" s="832" t="s">
        <v>3413</v>
      </c>
      <c r="E296" s="832" t="s">
        <v>3236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1324.48</v>
      </c>
      <c r="P296" s="837"/>
      <c r="Q296" s="850">
        <v>662.24</v>
      </c>
    </row>
    <row r="297" spans="1:17" ht="14.4" customHeight="1" x14ac:dyDescent="0.3">
      <c r="A297" s="831" t="s">
        <v>565</v>
      </c>
      <c r="B297" s="832" t="s">
        <v>3006</v>
      </c>
      <c r="C297" s="832" t="s">
        <v>3108</v>
      </c>
      <c r="D297" s="832" t="s">
        <v>3414</v>
      </c>
      <c r="E297" s="832" t="s">
        <v>3345</v>
      </c>
      <c r="F297" s="849">
        <v>1</v>
      </c>
      <c r="G297" s="849">
        <v>3960</v>
      </c>
      <c r="H297" s="849">
        <v>1</v>
      </c>
      <c r="I297" s="849">
        <v>3960</v>
      </c>
      <c r="J297" s="849"/>
      <c r="K297" s="849"/>
      <c r="L297" s="849"/>
      <c r="M297" s="849"/>
      <c r="N297" s="849">
        <v>1</v>
      </c>
      <c r="O297" s="849">
        <v>3960</v>
      </c>
      <c r="P297" s="837">
        <v>1</v>
      </c>
      <c r="Q297" s="850">
        <v>3960</v>
      </c>
    </row>
    <row r="298" spans="1:17" ht="14.4" customHeight="1" x14ac:dyDescent="0.3">
      <c r="A298" s="831" t="s">
        <v>565</v>
      </c>
      <c r="B298" s="832" t="s">
        <v>3006</v>
      </c>
      <c r="C298" s="832" t="s">
        <v>3108</v>
      </c>
      <c r="D298" s="832" t="s">
        <v>3415</v>
      </c>
      <c r="E298" s="832" t="s">
        <v>3416</v>
      </c>
      <c r="F298" s="849">
        <v>1</v>
      </c>
      <c r="G298" s="849">
        <v>10077.6</v>
      </c>
      <c r="H298" s="849">
        <v>1</v>
      </c>
      <c r="I298" s="849">
        <v>10077.6</v>
      </c>
      <c r="J298" s="849">
        <v>2</v>
      </c>
      <c r="K298" s="849">
        <v>20155.2</v>
      </c>
      <c r="L298" s="849">
        <v>2</v>
      </c>
      <c r="M298" s="849">
        <v>10077.6</v>
      </c>
      <c r="N298" s="849"/>
      <c r="O298" s="849"/>
      <c r="P298" s="837"/>
      <c r="Q298" s="850"/>
    </row>
    <row r="299" spans="1:17" ht="14.4" customHeight="1" x14ac:dyDescent="0.3">
      <c r="A299" s="831" t="s">
        <v>565</v>
      </c>
      <c r="B299" s="832" t="s">
        <v>3006</v>
      </c>
      <c r="C299" s="832" t="s">
        <v>3108</v>
      </c>
      <c r="D299" s="832" t="s">
        <v>3417</v>
      </c>
      <c r="E299" s="832" t="s">
        <v>3418</v>
      </c>
      <c r="F299" s="849">
        <v>15</v>
      </c>
      <c r="G299" s="849">
        <v>16136.25</v>
      </c>
      <c r="H299" s="849">
        <v>1</v>
      </c>
      <c r="I299" s="849">
        <v>1075.75</v>
      </c>
      <c r="J299" s="849">
        <v>4</v>
      </c>
      <c r="K299" s="849">
        <v>4303</v>
      </c>
      <c r="L299" s="849">
        <v>0.26666666666666666</v>
      </c>
      <c r="M299" s="849">
        <v>1075.75</v>
      </c>
      <c r="N299" s="849">
        <v>3</v>
      </c>
      <c r="O299" s="849">
        <v>3227.25</v>
      </c>
      <c r="P299" s="837">
        <v>0.2</v>
      </c>
      <c r="Q299" s="850">
        <v>1075.75</v>
      </c>
    </row>
    <row r="300" spans="1:17" ht="14.4" customHeight="1" x14ac:dyDescent="0.3">
      <c r="A300" s="831" t="s">
        <v>565</v>
      </c>
      <c r="B300" s="832" t="s">
        <v>3006</v>
      </c>
      <c r="C300" s="832" t="s">
        <v>3108</v>
      </c>
      <c r="D300" s="832" t="s">
        <v>3419</v>
      </c>
      <c r="E300" s="832" t="s">
        <v>3420</v>
      </c>
      <c r="F300" s="849">
        <v>1</v>
      </c>
      <c r="G300" s="849">
        <v>1616.73</v>
      </c>
      <c r="H300" s="849">
        <v>1</v>
      </c>
      <c r="I300" s="849">
        <v>1616.73</v>
      </c>
      <c r="J300" s="849">
        <v>4</v>
      </c>
      <c r="K300" s="849">
        <v>6466.92</v>
      </c>
      <c r="L300" s="849">
        <v>4</v>
      </c>
      <c r="M300" s="849">
        <v>1616.73</v>
      </c>
      <c r="N300" s="849">
        <v>1</v>
      </c>
      <c r="O300" s="849">
        <v>1616.73</v>
      </c>
      <c r="P300" s="837">
        <v>1</v>
      </c>
      <c r="Q300" s="850">
        <v>1616.73</v>
      </c>
    </row>
    <row r="301" spans="1:17" ht="14.4" customHeight="1" x14ac:dyDescent="0.3">
      <c r="A301" s="831" t="s">
        <v>565</v>
      </c>
      <c r="B301" s="832" t="s">
        <v>3006</v>
      </c>
      <c r="C301" s="832" t="s">
        <v>3108</v>
      </c>
      <c r="D301" s="832" t="s">
        <v>3421</v>
      </c>
      <c r="E301" s="832" t="s">
        <v>3422</v>
      </c>
      <c r="F301" s="849">
        <v>36</v>
      </c>
      <c r="G301" s="849">
        <v>3200.4</v>
      </c>
      <c r="H301" s="849">
        <v>1</v>
      </c>
      <c r="I301" s="849">
        <v>88.9</v>
      </c>
      <c r="J301" s="849">
        <v>16</v>
      </c>
      <c r="K301" s="849">
        <v>1422.4</v>
      </c>
      <c r="L301" s="849">
        <v>0.44444444444444448</v>
      </c>
      <c r="M301" s="849">
        <v>88.9</v>
      </c>
      <c r="N301" s="849">
        <v>52.2</v>
      </c>
      <c r="O301" s="849">
        <v>4640.58</v>
      </c>
      <c r="P301" s="837">
        <v>1.45</v>
      </c>
      <c r="Q301" s="850">
        <v>88.899999999999991</v>
      </c>
    </row>
    <row r="302" spans="1:17" ht="14.4" customHeight="1" x14ac:dyDescent="0.3">
      <c r="A302" s="831" t="s">
        <v>565</v>
      </c>
      <c r="B302" s="832" t="s">
        <v>3006</v>
      </c>
      <c r="C302" s="832" t="s">
        <v>3108</v>
      </c>
      <c r="D302" s="832" t="s">
        <v>3423</v>
      </c>
      <c r="E302" s="832" t="s">
        <v>3424</v>
      </c>
      <c r="F302" s="849">
        <v>4</v>
      </c>
      <c r="G302" s="849">
        <v>2462.4</v>
      </c>
      <c r="H302" s="849">
        <v>1</v>
      </c>
      <c r="I302" s="849">
        <v>615.6</v>
      </c>
      <c r="J302" s="849">
        <v>4</v>
      </c>
      <c r="K302" s="849">
        <v>2462.4</v>
      </c>
      <c r="L302" s="849">
        <v>1</v>
      </c>
      <c r="M302" s="849">
        <v>615.6</v>
      </c>
      <c r="N302" s="849"/>
      <c r="O302" s="849"/>
      <c r="P302" s="837"/>
      <c r="Q302" s="850"/>
    </row>
    <row r="303" spans="1:17" ht="14.4" customHeight="1" x14ac:dyDescent="0.3">
      <c r="A303" s="831" t="s">
        <v>565</v>
      </c>
      <c r="B303" s="832" t="s">
        <v>3006</v>
      </c>
      <c r="C303" s="832" t="s">
        <v>3108</v>
      </c>
      <c r="D303" s="832" t="s">
        <v>3425</v>
      </c>
      <c r="E303" s="832" t="s">
        <v>3426</v>
      </c>
      <c r="F303" s="849">
        <v>20</v>
      </c>
      <c r="G303" s="849">
        <v>11856</v>
      </c>
      <c r="H303" s="849">
        <v>1</v>
      </c>
      <c r="I303" s="849">
        <v>592.79999999999995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565</v>
      </c>
      <c r="B304" s="832" t="s">
        <v>3006</v>
      </c>
      <c r="C304" s="832" t="s">
        <v>3108</v>
      </c>
      <c r="D304" s="832" t="s">
        <v>3427</v>
      </c>
      <c r="E304" s="832" t="s">
        <v>3428</v>
      </c>
      <c r="F304" s="849">
        <v>4</v>
      </c>
      <c r="G304" s="849">
        <v>8208</v>
      </c>
      <c r="H304" s="849">
        <v>1</v>
      </c>
      <c r="I304" s="849">
        <v>2052</v>
      </c>
      <c r="J304" s="849">
        <v>3</v>
      </c>
      <c r="K304" s="849">
        <v>6156</v>
      </c>
      <c r="L304" s="849">
        <v>0.75</v>
      </c>
      <c r="M304" s="849">
        <v>2052</v>
      </c>
      <c r="N304" s="849"/>
      <c r="O304" s="849"/>
      <c r="P304" s="837"/>
      <c r="Q304" s="850"/>
    </row>
    <row r="305" spans="1:17" ht="14.4" customHeight="1" x14ac:dyDescent="0.3">
      <c r="A305" s="831" t="s">
        <v>565</v>
      </c>
      <c r="B305" s="832" t="s">
        <v>3006</v>
      </c>
      <c r="C305" s="832" t="s">
        <v>3108</v>
      </c>
      <c r="D305" s="832" t="s">
        <v>3429</v>
      </c>
      <c r="E305" s="832" t="s">
        <v>3430</v>
      </c>
      <c r="F305" s="849"/>
      <c r="G305" s="849"/>
      <c r="H305" s="849"/>
      <c r="I305" s="849"/>
      <c r="J305" s="849">
        <v>2</v>
      </c>
      <c r="K305" s="849">
        <v>19184.34</v>
      </c>
      <c r="L305" s="849"/>
      <c r="M305" s="849">
        <v>9592.17</v>
      </c>
      <c r="N305" s="849"/>
      <c r="O305" s="849"/>
      <c r="P305" s="837"/>
      <c r="Q305" s="850"/>
    </row>
    <row r="306" spans="1:17" ht="14.4" customHeight="1" x14ac:dyDescent="0.3">
      <c r="A306" s="831" t="s">
        <v>565</v>
      </c>
      <c r="B306" s="832" t="s">
        <v>3006</v>
      </c>
      <c r="C306" s="832" t="s">
        <v>3108</v>
      </c>
      <c r="D306" s="832" t="s">
        <v>3431</v>
      </c>
      <c r="E306" s="832" t="s">
        <v>3432</v>
      </c>
      <c r="F306" s="849">
        <v>6</v>
      </c>
      <c r="G306" s="849">
        <v>3693.6000000000004</v>
      </c>
      <c r="H306" s="849">
        <v>1</v>
      </c>
      <c r="I306" s="849">
        <v>615.6</v>
      </c>
      <c r="J306" s="849">
        <v>17</v>
      </c>
      <c r="K306" s="849">
        <v>10982</v>
      </c>
      <c r="L306" s="849">
        <v>2.9732510288065841</v>
      </c>
      <c r="M306" s="849">
        <v>646</v>
      </c>
      <c r="N306" s="849"/>
      <c r="O306" s="849"/>
      <c r="P306" s="837"/>
      <c r="Q306" s="850"/>
    </row>
    <row r="307" spans="1:17" ht="14.4" customHeight="1" x14ac:dyDescent="0.3">
      <c r="A307" s="831" t="s">
        <v>565</v>
      </c>
      <c r="B307" s="832" t="s">
        <v>3006</v>
      </c>
      <c r="C307" s="832" t="s">
        <v>3108</v>
      </c>
      <c r="D307" s="832" t="s">
        <v>3433</v>
      </c>
      <c r="E307" s="832" t="s">
        <v>3434</v>
      </c>
      <c r="F307" s="849"/>
      <c r="G307" s="849"/>
      <c r="H307" s="849"/>
      <c r="I307" s="849"/>
      <c r="J307" s="849">
        <v>1</v>
      </c>
      <c r="K307" s="849">
        <v>7792.02</v>
      </c>
      <c r="L307" s="849"/>
      <c r="M307" s="849">
        <v>7792.02</v>
      </c>
      <c r="N307" s="849"/>
      <c r="O307" s="849"/>
      <c r="P307" s="837"/>
      <c r="Q307" s="850"/>
    </row>
    <row r="308" spans="1:17" ht="14.4" customHeight="1" x14ac:dyDescent="0.3">
      <c r="A308" s="831" t="s">
        <v>565</v>
      </c>
      <c r="B308" s="832" t="s">
        <v>3006</v>
      </c>
      <c r="C308" s="832" t="s">
        <v>3108</v>
      </c>
      <c r="D308" s="832" t="s">
        <v>3435</v>
      </c>
      <c r="E308" s="832" t="s">
        <v>3436</v>
      </c>
      <c r="F308" s="849"/>
      <c r="G308" s="849"/>
      <c r="H308" s="849"/>
      <c r="I308" s="849"/>
      <c r="J308" s="849">
        <v>1</v>
      </c>
      <c r="K308" s="849">
        <v>6977.12</v>
      </c>
      <c r="L308" s="849"/>
      <c r="M308" s="849">
        <v>6977.12</v>
      </c>
      <c r="N308" s="849">
        <v>1</v>
      </c>
      <c r="O308" s="849">
        <v>6977.12</v>
      </c>
      <c r="P308" s="837"/>
      <c r="Q308" s="850">
        <v>6977.12</v>
      </c>
    </row>
    <row r="309" spans="1:17" ht="14.4" customHeight="1" x14ac:dyDescent="0.3">
      <c r="A309" s="831" t="s">
        <v>565</v>
      </c>
      <c r="B309" s="832" t="s">
        <v>3006</v>
      </c>
      <c r="C309" s="832" t="s">
        <v>3108</v>
      </c>
      <c r="D309" s="832" t="s">
        <v>3437</v>
      </c>
      <c r="E309" s="832" t="s">
        <v>3438</v>
      </c>
      <c r="F309" s="849">
        <v>2.9999999999999996</v>
      </c>
      <c r="G309" s="849">
        <v>201</v>
      </c>
      <c r="H309" s="849">
        <v>1</v>
      </c>
      <c r="I309" s="849">
        <v>67.000000000000014</v>
      </c>
      <c r="J309" s="849">
        <v>0.70000000000000007</v>
      </c>
      <c r="K309" s="849">
        <v>46.900000000000006</v>
      </c>
      <c r="L309" s="849">
        <v>0.23333333333333336</v>
      </c>
      <c r="M309" s="849">
        <v>67</v>
      </c>
      <c r="N309" s="849">
        <v>3.6</v>
      </c>
      <c r="O309" s="849">
        <v>241.2</v>
      </c>
      <c r="P309" s="837">
        <v>1.2</v>
      </c>
      <c r="Q309" s="850">
        <v>67</v>
      </c>
    </row>
    <row r="310" spans="1:17" ht="14.4" customHeight="1" x14ac:dyDescent="0.3">
      <c r="A310" s="831" t="s">
        <v>565</v>
      </c>
      <c r="B310" s="832" t="s">
        <v>3006</v>
      </c>
      <c r="C310" s="832" t="s">
        <v>3108</v>
      </c>
      <c r="D310" s="832" t="s">
        <v>3439</v>
      </c>
      <c r="E310" s="832" t="s">
        <v>3440</v>
      </c>
      <c r="F310" s="849"/>
      <c r="G310" s="849"/>
      <c r="H310" s="849"/>
      <c r="I310" s="849"/>
      <c r="J310" s="849">
        <v>4</v>
      </c>
      <c r="K310" s="849">
        <v>13739.28</v>
      </c>
      <c r="L310" s="849"/>
      <c r="M310" s="849">
        <v>3434.82</v>
      </c>
      <c r="N310" s="849"/>
      <c r="O310" s="849"/>
      <c r="P310" s="837"/>
      <c r="Q310" s="850"/>
    </row>
    <row r="311" spans="1:17" ht="14.4" customHeight="1" x14ac:dyDescent="0.3">
      <c r="A311" s="831" t="s">
        <v>565</v>
      </c>
      <c r="B311" s="832" t="s">
        <v>3006</v>
      </c>
      <c r="C311" s="832" t="s">
        <v>3108</v>
      </c>
      <c r="D311" s="832" t="s">
        <v>3441</v>
      </c>
      <c r="E311" s="832" t="s">
        <v>3442</v>
      </c>
      <c r="F311" s="849">
        <v>2</v>
      </c>
      <c r="G311" s="849">
        <v>10925.96</v>
      </c>
      <c r="H311" s="849">
        <v>1</v>
      </c>
      <c r="I311" s="849">
        <v>5462.98</v>
      </c>
      <c r="J311" s="849"/>
      <c r="K311" s="849"/>
      <c r="L311" s="849"/>
      <c r="M311" s="849"/>
      <c r="N311" s="849">
        <v>5</v>
      </c>
      <c r="O311" s="849">
        <v>27314.9</v>
      </c>
      <c r="P311" s="837">
        <v>2.5000000000000004</v>
      </c>
      <c r="Q311" s="850">
        <v>5462.9800000000005</v>
      </c>
    </row>
    <row r="312" spans="1:17" ht="14.4" customHeight="1" x14ac:dyDescent="0.3">
      <c r="A312" s="831" t="s">
        <v>565</v>
      </c>
      <c r="B312" s="832" t="s">
        <v>3006</v>
      </c>
      <c r="C312" s="832" t="s">
        <v>3108</v>
      </c>
      <c r="D312" s="832" t="s">
        <v>3443</v>
      </c>
      <c r="E312" s="832" t="s">
        <v>3444</v>
      </c>
      <c r="F312" s="849"/>
      <c r="G312" s="849"/>
      <c r="H312" s="849"/>
      <c r="I312" s="849"/>
      <c r="J312" s="849">
        <v>1</v>
      </c>
      <c r="K312" s="849">
        <v>15808.48</v>
      </c>
      <c r="L312" s="849"/>
      <c r="M312" s="849">
        <v>15808.48</v>
      </c>
      <c r="N312" s="849"/>
      <c r="O312" s="849"/>
      <c r="P312" s="837"/>
      <c r="Q312" s="850"/>
    </row>
    <row r="313" spans="1:17" ht="14.4" customHeight="1" x14ac:dyDescent="0.3">
      <c r="A313" s="831" t="s">
        <v>565</v>
      </c>
      <c r="B313" s="832" t="s">
        <v>3006</v>
      </c>
      <c r="C313" s="832" t="s">
        <v>3108</v>
      </c>
      <c r="D313" s="832" t="s">
        <v>3445</v>
      </c>
      <c r="E313" s="832" t="s">
        <v>3446</v>
      </c>
      <c r="F313" s="849">
        <v>2</v>
      </c>
      <c r="G313" s="849">
        <v>4347.1400000000003</v>
      </c>
      <c r="H313" s="849">
        <v>1</v>
      </c>
      <c r="I313" s="849">
        <v>2173.5700000000002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565</v>
      </c>
      <c r="B314" s="832" t="s">
        <v>3006</v>
      </c>
      <c r="C314" s="832" t="s">
        <v>3108</v>
      </c>
      <c r="D314" s="832" t="s">
        <v>3447</v>
      </c>
      <c r="E314" s="832" t="s">
        <v>3448</v>
      </c>
      <c r="F314" s="849">
        <v>2</v>
      </c>
      <c r="G314" s="849">
        <v>26548.94</v>
      </c>
      <c r="H314" s="849">
        <v>1</v>
      </c>
      <c r="I314" s="849">
        <v>13274.47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565</v>
      </c>
      <c r="B315" s="832" t="s">
        <v>3006</v>
      </c>
      <c r="C315" s="832" t="s">
        <v>3108</v>
      </c>
      <c r="D315" s="832" t="s">
        <v>3449</v>
      </c>
      <c r="E315" s="832" t="s">
        <v>3450</v>
      </c>
      <c r="F315" s="849">
        <v>17</v>
      </c>
      <c r="G315" s="849">
        <v>41409.79</v>
      </c>
      <c r="H315" s="849">
        <v>1</v>
      </c>
      <c r="I315" s="849">
        <v>2435.87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565</v>
      </c>
      <c r="B316" s="832" t="s">
        <v>3006</v>
      </c>
      <c r="C316" s="832" t="s">
        <v>3108</v>
      </c>
      <c r="D316" s="832" t="s">
        <v>3451</v>
      </c>
      <c r="E316" s="832" t="s">
        <v>3452</v>
      </c>
      <c r="F316" s="849">
        <v>1</v>
      </c>
      <c r="G316" s="849">
        <v>3784.8</v>
      </c>
      <c r="H316" s="849">
        <v>1</v>
      </c>
      <c r="I316" s="849">
        <v>3784.8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565</v>
      </c>
      <c r="B317" s="832" t="s">
        <v>3006</v>
      </c>
      <c r="C317" s="832" t="s">
        <v>3108</v>
      </c>
      <c r="D317" s="832" t="s">
        <v>3453</v>
      </c>
      <c r="E317" s="832" t="s">
        <v>3454</v>
      </c>
      <c r="F317" s="849"/>
      <c r="G317" s="849"/>
      <c r="H317" s="849"/>
      <c r="I317" s="849"/>
      <c r="J317" s="849">
        <v>1</v>
      </c>
      <c r="K317" s="849">
        <v>7752</v>
      </c>
      <c r="L317" s="849"/>
      <c r="M317" s="849">
        <v>7752</v>
      </c>
      <c r="N317" s="849">
        <v>4</v>
      </c>
      <c r="O317" s="849">
        <v>31008</v>
      </c>
      <c r="P317" s="837"/>
      <c r="Q317" s="850">
        <v>7752</v>
      </c>
    </row>
    <row r="318" spans="1:17" ht="14.4" customHeight="1" x14ac:dyDescent="0.3">
      <c r="A318" s="831" t="s">
        <v>565</v>
      </c>
      <c r="B318" s="832" t="s">
        <v>3006</v>
      </c>
      <c r="C318" s="832" t="s">
        <v>3108</v>
      </c>
      <c r="D318" s="832" t="s">
        <v>3455</v>
      </c>
      <c r="E318" s="832" t="s">
        <v>3456</v>
      </c>
      <c r="F318" s="849">
        <v>12</v>
      </c>
      <c r="G318" s="849">
        <v>1764</v>
      </c>
      <c r="H318" s="849">
        <v>1</v>
      </c>
      <c r="I318" s="849">
        <v>147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565</v>
      </c>
      <c r="B319" s="832" t="s">
        <v>3006</v>
      </c>
      <c r="C319" s="832" t="s">
        <v>3108</v>
      </c>
      <c r="D319" s="832" t="s">
        <v>3457</v>
      </c>
      <c r="E319" s="832" t="s">
        <v>3458</v>
      </c>
      <c r="F319" s="849">
        <v>2</v>
      </c>
      <c r="G319" s="849">
        <v>20341.740000000002</v>
      </c>
      <c r="H319" s="849">
        <v>1</v>
      </c>
      <c r="I319" s="849">
        <v>10170.870000000001</v>
      </c>
      <c r="J319" s="849">
        <v>1</v>
      </c>
      <c r="K319" s="849">
        <v>10170.870000000001</v>
      </c>
      <c r="L319" s="849">
        <v>0.5</v>
      </c>
      <c r="M319" s="849">
        <v>10170.870000000001</v>
      </c>
      <c r="N319" s="849">
        <v>1</v>
      </c>
      <c r="O319" s="849">
        <v>10170.870000000001</v>
      </c>
      <c r="P319" s="837">
        <v>0.5</v>
      </c>
      <c r="Q319" s="850">
        <v>10170.870000000001</v>
      </c>
    </row>
    <row r="320" spans="1:17" ht="14.4" customHeight="1" x14ac:dyDescent="0.3">
      <c r="A320" s="831" t="s">
        <v>565</v>
      </c>
      <c r="B320" s="832" t="s">
        <v>3006</v>
      </c>
      <c r="C320" s="832" t="s">
        <v>3108</v>
      </c>
      <c r="D320" s="832" t="s">
        <v>3459</v>
      </c>
      <c r="E320" s="832" t="s">
        <v>3460</v>
      </c>
      <c r="F320" s="849"/>
      <c r="G320" s="849"/>
      <c r="H320" s="849"/>
      <c r="I320" s="849"/>
      <c r="J320" s="849">
        <v>1</v>
      </c>
      <c r="K320" s="849">
        <v>5470.86</v>
      </c>
      <c r="L320" s="849"/>
      <c r="M320" s="849">
        <v>5470.86</v>
      </c>
      <c r="N320" s="849"/>
      <c r="O320" s="849"/>
      <c r="P320" s="837"/>
      <c r="Q320" s="850"/>
    </row>
    <row r="321" spans="1:17" ht="14.4" customHeight="1" x14ac:dyDescent="0.3">
      <c r="A321" s="831" t="s">
        <v>565</v>
      </c>
      <c r="B321" s="832" t="s">
        <v>3006</v>
      </c>
      <c r="C321" s="832" t="s">
        <v>3108</v>
      </c>
      <c r="D321" s="832" t="s">
        <v>3461</v>
      </c>
      <c r="E321" s="832" t="s">
        <v>3462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943.92</v>
      </c>
      <c r="P321" s="837"/>
      <c r="Q321" s="850">
        <v>471.96</v>
      </c>
    </row>
    <row r="322" spans="1:17" ht="14.4" customHeight="1" x14ac:dyDescent="0.3">
      <c r="A322" s="831" t="s">
        <v>565</v>
      </c>
      <c r="B322" s="832" t="s">
        <v>3006</v>
      </c>
      <c r="C322" s="832" t="s">
        <v>3108</v>
      </c>
      <c r="D322" s="832" t="s">
        <v>3463</v>
      </c>
      <c r="E322" s="832" t="s">
        <v>3464</v>
      </c>
      <c r="F322" s="849">
        <v>4</v>
      </c>
      <c r="G322" s="849">
        <v>11757.84</v>
      </c>
      <c r="H322" s="849">
        <v>1</v>
      </c>
      <c r="I322" s="849">
        <v>2939.46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565</v>
      </c>
      <c r="B323" s="832" t="s">
        <v>3006</v>
      </c>
      <c r="C323" s="832" t="s">
        <v>3108</v>
      </c>
      <c r="D323" s="832" t="s">
        <v>3465</v>
      </c>
      <c r="E323" s="832" t="s">
        <v>3466</v>
      </c>
      <c r="F323" s="849"/>
      <c r="G323" s="849"/>
      <c r="H323" s="849"/>
      <c r="I323" s="849"/>
      <c r="J323" s="849">
        <v>4</v>
      </c>
      <c r="K323" s="849">
        <v>26965.52</v>
      </c>
      <c r="L323" s="849"/>
      <c r="M323" s="849">
        <v>6741.38</v>
      </c>
      <c r="N323" s="849">
        <v>2</v>
      </c>
      <c r="O323" s="849">
        <v>13482.76</v>
      </c>
      <c r="P323" s="837"/>
      <c r="Q323" s="850">
        <v>6741.38</v>
      </c>
    </row>
    <row r="324" spans="1:17" ht="14.4" customHeight="1" x14ac:dyDescent="0.3">
      <c r="A324" s="831" t="s">
        <v>565</v>
      </c>
      <c r="B324" s="832" t="s">
        <v>3006</v>
      </c>
      <c r="C324" s="832" t="s">
        <v>3108</v>
      </c>
      <c r="D324" s="832" t="s">
        <v>3467</v>
      </c>
      <c r="E324" s="832" t="s">
        <v>3468</v>
      </c>
      <c r="F324" s="849">
        <v>2</v>
      </c>
      <c r="G324" s="849">
        <v>2723.56</v>
      </c>
      <c r="H324" s="849">
        <v>1</v>
      </c>
      <c r="I324" s="849">
        <v>1361.78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565</v>
      </c>
      <c r="B325" s="832" t="s">
        <v>3006</v>
      </c>
      <c r="C325" s="832" t="s">
        <v>3108</v>
      </c>
      <c r="D325" s="832" t="s">
        <v>3469</v>
      </c>
      <c r="E325" s="832" t="s">
        <v>3470</v>
      </c>
      <c r="F325" s="849">
        <v>1</v>
      </c>
      <c r="G325" s="849">
        <v>3898.38</v>
      </c>
      <c r="H325" s="849">
        <v>1</v>
      </c>
      <c r="I325" s="849">
        <v>3898.38</v>
      </c>
      <c r="J325" s="849"/>
      <c r="K325" s="849"/>
      <c r="L325" s="849"/>
      <c r="M325" s="849"/>
      <c r="N325" s="849">
        <v>1</v>
      </c>
      <c r="O325" s="849">
        <v>3898.38</v>
      </c>
      <c r="P325" s="837">
        <v>1</v>
      </c>
      <c r="Q325" s="850">
        <v>3898.38</v>
      </c>
    </row>
    <row r="326" spans="1:17" ht="14.4" customHeight="1" x14ac:dyDescent="0.3">
      <c r="A326" s="831" t="s">
        <v>565</v>
      </c>
      <c r="B326" s="832" t="s">
        <v>3006</v>
      </c>
      <c r="C326" s="832" t="s">
        <v>3108</v>
      </c>
      <c r="D326" s="832" t="s">
        <v>3471</v>
      </c>
      <c r="E326" s="832" t="s">
        <v>3472</v>
      </c>
      <c r="F326" s="849"/>
      <c r="G326" s="849"/>
      <c r="H326" s="849"/>
      <c r="I326" s="849"/>
      <c r="J326" s="849">
        <v>2</v>
      </c>
      <c r="K326" s="849">
        <v>7797</v>
      </c>
      <c r="L326" s="849"/>
      <c r="M326" s="849">
        <v>3898.5</v>
      </c>
      <c r="N326" s="849"/>
      <c r="O326" s="849"/>
      <c r="P326" s="837"/>
      <c r="Q326" s="850"/>
    </row>
    <row r="327" spans="1:17" ht="14.4" customHeight="1" x14ac:dyDescent="0.3">
      <c r="A327" s="831" t="s">
        <v>565</v>
      </c>
      <c r="B327" s="832" t="s">
        <v>3006</v>
      </c>
      <c r="C327" s="832" t="s">
        <v>3108</v>
      </c>
      <c r="D327" s="832" t="s">
        <v>3473</v>
      </c>
      <c r="E327" s="832" t="s">
        <v>3474</v>
      </c>
      <c r="F327" s="849"/>
      <c r="G327" s="849"/>
      <c r="H327" s="849"/>
      <c r="I327" s="849"/>
      <c r="J327" s="849">
        <v>2</v>
      </c>
      <c r="K327" s="849">
        <v>3076.54</v>
      </c>
      <c r="L327" s="849"/>
      <c r="M327" s="849">
        <v>1538.27</v>
      </c>
      <c r="N327" s="849"/>
      <c r="O327" s="849"/>
      <c r="P327" s="837"/>
      <c r="Q327" s="850"/>
    </row>
    <row r="328" spans="1:17" ht="14.4" customHeight="1" x14ac:dyDescent="0.3">
      <c r="A328" s="831" t="s">
        <v>565</v>
      </c>
      <c r="B328" s="832" t="s">
        <v>3006</v>
      </c>
      <c r="C328" s="832" t="s">
        <v>3108</v>
      </c>
      <c r="D328" s="832" t="s">
        <v>3475</v>
      </c>
      <c r="E328" s="832" t="s">
        <v>3476</v>
      </c>
      <c r="F328" s="849"/>
      <c r="G328" s="849"/>
      <c r="H328" s="849"/>
      <c r="I328" s="849"/>
      <c r="J328" s="849">
        <v>11</v>
      </c>
      <c r="K328" s="849">
        <v>13068.99</v>
      </c>
      <c r="L328" s="849"/>
      <c r="M328" s="849">
        <v>1188.0899999999999</v>
      </c>
      <c r="N328" s="849">
        <v>3</v>
      </c>
      <c r="O328" s="849">
        <v>3564.27</v>
      </c>
      <c r="P328" s="837"/>
      <c r="Q328" s="850">
        <v>1188.0899999999999</v>
      </c>
    </row>
    <row r="329" spans="1:17" ht="14.4" customHeight="1" x14ac:dyDescent="0.3">
      <c r="A329" s="831" t="s">
        <v>565</v>
      </c>
      <c r="B329" s="832" t="s">
        <v>3006</v>
      </c>
      <c r="C329" s="832" t="s">
        <v>3108</v>
      </c>
      <c r="D329" s="832" t="s">
        <v>3477</v>
      </c>
      <c r="E329" s="832" t="s">
        <v>3478</v>
      </c>
      <c r="F329" s="849"/>
      <c r="G329" s="849"/>
      <c r="H329" s="849"/>
      <c r="I329" s="849"/>
      <c r="J329" s="849">
        <v>6</v>
      </c>
      <c r="K329" s="849">
        <v>13974</v>
      </c>
      <c r="L329" s="849"/>
      <c r="M329" s="849">
        <v>2329</v>
      </c>
      <c r="N329" s="849"/>
      <c r="O329" s="849"/>
      <c r="P329" s="837"/>
      <c r="Q329" s="850"/>
    </row>
    <row r="330" spans="1:17" ht="14.4" customHeight="1" x14ac:dyDescent="0.3">
      <c r="A330" s="831" t="s">
        <v>565</v>
      </c>
      <c r="B330" s="832" t="s">
        <v>3006</v>
      </c>
      <c r="C330" s="832" t="s">
        <v>3108</v>
      </c>
      <c r="D330" s="832" t="s">
        <v>3479</v>
      </c>
      <c r="E330" s="832" t="s">
        <v>3480</v>
      </c>
      <c r="F330" s="849">
        <v>11</v>
      </c>
      <c r="G330" s="849">
        <v>8887.23</v>
      </c>
      <c r="H330" s="849">
        <v>1</v>
      </c>
      <c r="I330" s="849">
        <v>807.93</v>
      </c>
      <c r="J330" s="849">
        <v>3</v>
      </c>
      <c r="K330" s="849">
        <v>2423.79</v>
      </c>
      <c r="L330" s="849">
        <v>0.27272727272727276</v>
      </c>
      <c r="M330" s="849">
        <v>807.93</v>
      </c>
      <c r="N330" s="849">
        <v>4</v>
      </c>
      <c r="O330" s="849">
        <v>3231.72</v>
      </c>
      <c r="P330" s="837">
        <v>0.36363636363636365</v>
      </c>
      <c r="Q330" s="850">
        <v>807.93</v>
      </c>
    </row>
    <row r="331" spans="1:17" ht="14.4" customHeight="1" x14ac:dyDescent="0.3">
      <c r="A331" s="831" t="s">
        <v>565</v>
      </c>
      <c r="B331" s="832" t="s">
        <v>3006</v>
      </c>
      <c r="C331" s="832" t="s">
        <v>3108</v>
      </c>
      <c r="D331" s="832" t="s">
        <v>3481</v>
      </c>
      <c r="E331" s="832" t="s">
        <v>3478</v>
      </c>
      <c r="F331" s="849"/>
      <c r="G331" s="849"/>
      <c r="H331" s="849"/>
      <c r="I331" s="849"/>
      <c r="J331" s="849">
        <v>6</v>
      </c>
      <c r="K331" s="849">
        <v>56106</v>
      </c>
      <c r="L331" s="849"/>
      <c r="M331" s="849">
        <v>9351</v>
      </c>
      <c r="N331" s="849"/>
      <c r="O331" s="849"/>
      <c r="P331" s="837"/>
      <c r="Q331" s="850"/>
    </row>
    <row r="332" spans="1:17" ht="14.4" customHeight="1" x14ac:dyDescent="0.3">
      <c r="A332" s="831" t="s">
        <v>565</v>
      </c>
      <c r="B332" s="832" t="s">
        <v>3006</v>
      </c>
      <c r="C332" s="832" t="s">
        <v>3108</v>
      </c>
      <c r="D332" s="832" t="s">
        <v>3482</v>
      </c>
      <c r="E332" s="832" t="s">
        <v>3483</v>
      </c>
      <c r="F332" s="849">
        <v>1</v>
      </c>
      <c r="G332" s="849">
        <v>5934</v>
      </c>
      <c r="H332" s="849">
        <v>1</v>
      </c>
      <c r="I332" s="849">
        <v>5934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565</v>
      </c>
      <c r="B333" s="832" t="s">
        <v>3006</v>
      </c>
      <c r="C333" s="832" t="s">
        <v>3108</v>
      </c>
      <c r="D333" s="832" t="s">
        <v>3484</v>
      </c>
      <c r="E333" s="832" t="s">
        <v>3485</v>
      </c>
      <c r="F333" s="849">
        <v>2</v>
      </c>
      <c r="G333" s="849">
        <v>5873.9</v>
      </c>
      <c r="H333" s="849">
        <v>1</v>
      </c>
      <c r="I333" s="849">
        <v>2936.95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565</v>
      </c>
      <c r="B334" s="832" t="s">
        <v>3006</v>
      </c>
      <c r="C334" s="832" t="s">
        <v>3108</v>
      </c>
      <c r="D334" s="832" t="s">
        <v>3486</v>
      </c>
      <c r="E334" s="832" t="s">
        <v>3487</v>
      </c>
      <c r="F334" s="849">
        <v>1</v>
      </c>
      <c r="G334" s="849">
        <v>5704.49</v>
      </c>
      <c r="H334" s="849">
        <v>1</v>
      </c>
      <c r="I334" s="849">
        <v>5704.49</v>
      </c>
      <c r="J334" s="849"/>
      <c r="K334" s="849"/>
      <c r="L334" s="849"/>
      <c r="M334" s="849"/>
      <c r="N334" s="849">
        <v>1</v>
      </c>
      <c r="O334" s="849">
        <v>5704.49</v>
      </c>
      <c r="P334" s="837">
        <v>1</v>
      </c>
      <c r="Q334" s="850">
        <v>5704.49</v>
      </c>
    </row>
    <row r="335" spans="1:17" ht="14.4" customHeight="1" x14ac:dyDescent="0.3">
      <c r="A335" s="831" t="s">
        <v>565</v>
      </c>
      <c r="B335" s="832" t="s">
        <v>3006</v>
      </c>
      <c r="C335" s="832" t="s">
        <v>3108</v>
      </c>
      <c r="D335" s="832" t="s">
        <v>3488</v>
      </c>
      <c r="E335" s="832" t="s">
        <v>3489</v>
      </c>
      <c r="F335" s="849">
        <v>1</v>
      </c>
      <c r="G335" s="849">
        <v>207.27</v>
      </c>
      <c r="H335" s="849">
        <v>1</v>
      </c>
      <c r="I335" s="849">
        <v>207.27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565</v>
      </c>
      <c r="B336" s="832" t="s">
        <v>3006</v>
      </c>
      <c r="C336" s="832" t="s">
        <v>3108</v>
      </c>
      <c r="D336" s="832" t="s">
        <v>3490</v>
      </c>
      <c r="E336" s="832" t="s">
        <v>3491</v>
      </c>
      <c r="F336" s="849">
        <v>1</v>
      </c>
      <c r="G336" s="849">
        <v>5641.96</v>
      </c>
      <c r="H336" s="849">
        <v>1</v>
      </c>
      <c r="I336" s="849">
        <v>5641.96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565</v>
      </c>
      <c r="B337" s="832" t="s">
        <v>3006</v>
      </c>
      <c r="C337" s="832" t="s">
        <v>3108</v>
      </c>
      <c r="D337" s="832" t="s">
        <v>3492</v>
      </c>
      <c r="E337" s="832" t="s">
        <v>3493</v>
      </c>
      <c r="F337" s="849"/>
      <c r="G337" s="849"/>
      <c r="H337" s="849"/>
      <c r="I337" s="849"/>
      <c r="J337" s="849">
        <v>1</v>
      </c>
      <c r="K337" s="849">
        <v>3820.86</v>
      </c>
      <c r="L337" s="849"/>
      <c r="M337" s="849">
        <v>3820.86</v>
      </c>
      <c r="N337" s="849">
        <v>4</v>
      </c>
      <c r="O337" s="849">
        <v>15283.44</v>
      </c>
      <c r="P337" s="837"/>
      <c r="Q337" s="850">
        <v>3820.86</v>
      </c>
    </row>
    <row r="338" spans="1:17" ht="14.4" customHeight="1" x14ac:dyDescent="0.3">
      <c r="A338" s="831" t="s">
        <v>565</v>
      </c>
      <c r="B338" s="832" t="s">
        <v>3006</v>
      </c>
      <c r="C338" s="832" t="s">
        <v>3108</v>
      </c>
      <c r="D338" s="832" t="s">
        <v>3494</v>
      </c>
      <c r="E338" s="832" t="s">
        <v>3219</v>
      </c>
      <c r="F338" s="849">
        <v>1</v>
      </c>
      <c r="G338" s="849">
        <v>1475.78</v>
      </c>
      <c r="H338" s="849">
        <v>1</v>
      </c>
      <c r="I338" s="849">
        <v>1475.78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565</v>
      </c>
      <c r="B339" s="832" t="s">
        <v>3006</v>
      </c>
      <c r="C339" s="832" t="s">
        <v>3108</v>
      </c>
      <c r="D339" s="832" t="s">
        <v>3495</v>
      </c>
      <c r="E339" s="832" t="s">
        <v>3496</v>
      </c>
      <c r="F339" s="849">
        <v>1</v>
      </c>
      <c r="G339" s="849">
        <v>9259.91</v>
      </c>
      <c r="H339" s="849">
        <v>1</v>
      </c>
      <c r="I339" s="849">
        <v>9259.91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565</v>
      </c>
      <c r="B340" s="832" t="s">
        <v>3006</v>
      </c>
      <c r="C340" s="832" t="s">
        <v>3108</v>
      </c>
      <c r="D340" s="832" t="s">
        <v>3497</v>
      </c>
      <c r="E340" s="832" t="s">
        <v>3223</v>
      </c>
      <c r="F340" s="849">
        <v>1</v>
      </c>
      <c r="G340" s="849">
        <v>1236.3800000000001</v>
      </c>
      <c r="H340" s="849">
        <v>1</v>
      </c>
      <c r="I340" s="849">
        <v>1236.3800000000001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565</v>
      </c>
      <c r="B341" s="832" t="s">
        <v>3006</v>
      </c>
      <c r="C341" s="832" t="s">
        <v>3108</v>
      </c>
      <c r="D341" s="832" t="s">
        <v>3498</v>
      </c>
      <c r="E341" s="832" t="s">
        <v>3499</v>
      </c>
      <c r="F341" s="849">
        <v>1</v>
      </c>
      <c r="G341" s="849">
        <v>4674</v>
      </c>
      <c r="H341" s="849">
        <v>1</v>
      </c>
      <c r="I341" s="849">
        <v>4674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565</v>
      </c>
      <c r="B342" s="832" t="s">
        <v>3006</v>
      </c>
      <c r="C342" s="832" t="s">
        <v>3108</v>
      </c>
      <c r="D342" s="832" t="s">
        <v>3500</v>
      </c>
      <c r="E342" s="832" t="s">
        <v>3501</v>
      </c>
      <c r="F342" s="849"/>
      <c r="G342" s="849"/>
      <c r="H342" s="849"/>
      <c r="I342" s="849"/>
      <c r="J342" s="849">
        <v>6</v>
      </c>
      <c r="K342" s="849">
        <v>58806</v>
      </c>
      <c r="L342" s="849"/>
      <c r="M342" s="849">
        <v>9801</v>
      </c>
      <c r="N342" s="849">
        <v>5</v>
      </c>
      <c r="O342" s="849">
        <v>24200</v>
      </c>
      <c r="P342" s="837"/>
      <c r="Q342" s="850">
        <v>4840</v>
      </c>
    </row>
    <row r="343" spans="1:17" ht="14.4" customHeight="1" x14ac:dyDescent="0.3">
      <c r="A343" s="831" t="s">
        <v>565</v>
      </c>
      <c r="B343" s="832" t="s">
        <v>3006</v>
      </c>
      <c r="C343" s="832" t="s">
        <v>3108</v>
      </c>
      <c r="D343" s="832" t="s">
        <v>3502</v>
      </c>
      <c r="E343" s="832" t="s">
        <v>3503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17460.36</v>
      </c>
      <c r="P343" s="837"/>
      <c r="Q343" s="850">
        <v>8730.18</v>
      </c>
    </row>
    <row r="344" spans="1:17" ht="14.4" customHeight="1" x14ac:dyDescent="0.3">
      <c r="A344" s="831" t="s">
        <v>565</v>
      </c>
      <c r="B344" s="832" t="s">
        <v>3006</v>
      </c>
      <c r="C344" s="832" t="s">
        <v>3108</v>
      </c>
      <c r="D344" s="832" t="s">
        <v>3504</v>
      </c>
      <c r="E344" s="832" t="s">
        <v>3478</v>
      </c>
      <c r="F344" s="849"/>
      <c r="G344" s="849"/>
      <c r="H344" s="849"/>
      <c r="I344" s="849"/>
      <c r="J344" s="849">
        <v>1</v>
      </c>
      <c r="K344" s="849">
        <v>5520</v>
      </c>
      <c r="L344" s="849"/>
      <c r="M344" s="849">
        <v>5520</v>
      </c>
      <c r="N344" s="849"/>
      <c r="O344" s="849"/>
      <c r="P344" s="837"/>
      <c r="Q344" s="850"/>
    </row>
    <row r="345" spans="1:17" ht="14.4" customHeight="1" x14ac:dyDescent="0.3">
      <c r="A345" s="831" t="s">
        <v>565</v>
      </c>
      <c r="B345" s="832" t="s">
        <v>3006</v>
      </c>
      <c r="C345" s="832" t="s">
        <v>3108</v>
      </c>
      <c r="D345" s="832" t="s">
        <v>3505</v>
      </c>
      <c r="E345" s="832" t="s">
        <v>3478</v>
      </c>
      <c r="F345" s="849"/>
      <c r="G345" s="849"/>
      <c r="H345" s="849"/>
      <c r="I345" s="849"/>
      <c r="J345" s="849">
        <v>1</v>
      </c>
      <c r="K345" s="849">
        <v>1920.5</v>
      </c>
      <c r="L345" s="849"/>
      <c r="M345" s="849">
        <v>1920.5</v>
      </c>
      <c r="N345" s="849"/>
      <c r="O345" s="849"/>
      <c r="P345" s="837"/>
      <c r="Q345" s="850"/>
    </row>
    <row r="346" spans="1:17" ht="14.4" customHeight="1" x14ac:dyDescent="0.3">
      <c r="A346" s="831" t="s">
        <v>565</v>
      </c>
      <c r="B346" s="832" t="s">
        <v>3006</v>
      </c>
      <c r="C346" s="832" t="s">
        <v>3108</v>
      </c>
      <c r="D346" s="832" t="s">
        <v>3506</v>
      </c>
      <c r="E346" s="832" t="s">
        <v>3487</v>
      </c>
      <c r="F346" s="849"/>
      <c r="G346" s="849"/>
      <c r="H346" s="849"/>
      <c r="I346" s="849"/>
      <c r="J346" s="849">
        <v>1</v>
      </c>
      <c r="K346" s="849">
        <v>5704.49</v>
      </c>
      <c r="L346" s="849"/>
      <c r="M346" s="849">
        <v>5704.49</v>
      </c>
      <c r="N346" s="849"/>
      <c r="O346" s="849"/>
      <c r="P346" s="837"/>
      <c r="Q346" s="850"/>
    </row>
    <row r="347" spans="1:17" ht="14.4" customHeight="1" x14ac:dyDescent="0.3">
      <c r="A347" s="831" t="s">
        <v>565</v>
      </c>
      <c r="B347" s="832" t="s">
        <v>3006</v>
      </c>
      <c r="C347" s="832" t="s">
        <v>3108</v>
      </c>
      <c r="D347" s="832" t="s">
        <v>3507</v>
      </c>
      <c r="E347" s="832" t="s">
        <v>3508</v>
      </c>
      <c r="F347" s="849"/>
      <c r="G347" s="849"/>
      <c r="H347" s="849"/>
      <c r="I347" s="849"/>
      <c r="J347" s="849">
        <v>1</v>
      </c>
      <c r="K347" s="849">
        <v>595.39</v>
      </c>
      <c r="L347" s="849"/>
      <c r="M347" s="849">
        <v>595.39</v>
      </c>
      <c r="N347" s="849"/>
      <c r="O347" s="849"/>
      <c r="P347" s="837"/>
      <c r="Q347" s="850"/>
    </row>
    <row r="348" spans="1:17" ht="14.4" customHeight="1" x14ac:dyDescent="0.3">
      <c r="A348" s="831" t="s">
        <v>565</v>
      </c>
      <c r="B348" s="832" t="s">
        <v>3006</v>
      </c>
      <c r="C348" s="832" t="s">
        <v>3108</v>
      </c>
      <c r="D348" s="832" t="s">
        <v>3509</v>
      </c>
      <c r="E348" s="832" t="s">
        <v>3510</v>
      </c>
      <c r="F348" s="849"/>
      <c r="G348" s="849"/>
      <c r="H348" s="849"/>
      <c r="I348" s="849"/>
      <c r="J348" s="849">
        <v>0.1</v>
      </c>
      <c r="K348" s="849">
        <v>1425.86</v>
      </c>
      <c r="L348" s="849"/>
      <c r="M348" s="849">
        <v>14258.599999999999</v>
      </c>
      <c r="N348" s="849"/>
      <c r="O348" s="849"/>
      <c r="P348" s="837"/>
      <c r="Q348" s="850"/>
    </row>
    <row r="349" spans="1:17" ht="14.4" customHeight="1" x14ac:dyDescent="0.3">
      <c r="A349" s="831" t="s">
        <v>565</v>
      </c>
      <c r="B349" s="832" t="s">
        <v>3006</v>
      </c>
      <c r="C349" s="832" t="s">
        <v>3108</v>
      </c>
      <c r="D349" s="832" t="s">
        <v>3511</v>
      </c>
      <c r="E349" s="832" t="s">
        <v>3512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6693.39</v>
      </c>
      <c r="P349" s="837"/>
      <c r="Q349" s="850">
        <v>6693.39</v>
      </c>
    </row>
    <row r="350" spans="1:17" ht="14.4" customHeight="1" x14ac:dyDescent="0.3">
      <c r="A350" s="831" t="s">
        <v>565</v>
      </c>
      <c r="B350" s="832" t="s">
        <v>3006</v>
      </c>
      <c r="C350" s="832" t="s">
        <v>3108</v>
      </c>
      <c r="D350" s="832" t="s">
        <v>3513</v>
      </c>
      <c r="E350" s="832" t="s">
        <v>3514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5252.8</v>
      </c>
      <c r="P350" s="837"/>
      <c r="Q350" s="850">
        <v>5252.8</v>
      </c>
    </row>
    <row r="351" spans="1:17" ht="14.4" customHeight="1" x14ac:dyDescent="0.3">
      <c r="A351" s="831" t="s">
        <v>565</v>
      </c>
      <c r="B351" s="832" t="s">
        <v>3006</v>
      </c>
      <c r="C351" s="832" t="s">
        <v>3108</v>
      </c>
      <c r="D351" s="832" t="s">
        <v>3515</v>
      </c>
      <c r="E351" s="832" t="s">
        <v>3516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1912.4</v>
      </c>
      <c r="P351" s="837"/>
      <c r="Q351" s="850">
        <v>956.2</v>
      </c>
    </row>
    <row r="352" spans="1:17" ht="14.4" customHeight="1" x14ac:dyDescent="0.3">
      <c r="A352" s="831" t="s">
        <v>565</v>
      </c>
      <c r="B352" s="832" t="s">
        <v>3006</v>
      </c>
      <c r="C352" s="832" t="s">
        <v>3108</v>
      </c>
      <c r="D352" s="832" t="s">
        <v>3517</v>
      </c>
      <c r="E352" s="832" t="s">
        <v>3518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1349.92</v>
      </c>
      <c r="P352" s="837"/>
      <c r="Q352" s="850">
        <v>674.96</v>
      </c>
    </row>
    <row r="353" spans="1:17" ht="14.4" customHeight="1" x14ac:dyDescent="0.3">
      <c r="A353" s="831" t="s">
        <v>565</v>
      </c>
      <c r="B353" s="832" t="s">
        <v>3006</v>
      </c>
      <c r="C353" s="832" t="s">
        <v>3108</v>
      </c>
      <c r="D353" s="832" t="s">
        <v>3519</v>
      </c>
      <c r="E353" s="832" t="s">
        <v>3520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2065.08</v>
      </c>
      <c r="P353" s="837"/>
      <c r="Q353" s="850">
        <v>1032.54</v>
      </c>
    </row>
    <row r="354" spans="1:17" ht="14.4" customHeight="1" x14ac:dyDescent="0.3">
      <c r="A354" s="831" t="s">
        <v>565</v>
      </c>
      <c r="B354" s="832" t="s">
        <v>3006</v>
      </c>
      <c r="C354" s="832" t="s">
        <v>3108</v>
      </c>
      <c r="D354" s="832" t="s">
        <v>3521</v>
      </c>
      <c r="E354" s="832" t="s">
        <v>3522</v>
      </c>
      <c r="F354" s="849"/>
      <c r="G354" s="849"/>
      <c r="H354" s="849"/>
      <c r="I354" s="849"/>
      <c r="J354" s="849">
        <v>8</v>
      </c>
      <c r="K354" s="849">
        <v>2731.84</v>
      </c>
      <c r="L354" s="849"/>
      <c r="M354" s="849">
        <v>341.48</v>
      </c>
      <c r="N354" s="849">
        <v>3</v>
      </c>
      <c r="O354" s="849">
        <v>1024.44</v>
      </c>
      <c r="P354" s="837"/>
      <c r="Q354" s="850">
        <v>341.48</v>
      </c>
    </row>
    <row r="355" spans="1:17" ht="14.4" customHeight="1" x14ac:dyDescent="0.3">
      <c r="A355" s="831" t="s">
        <v>565</v>
      </c>
      <c r="B355" s="832" t="s">
        <v>3006</v>
      </c>
      <c r="C355" s="832" t="s">
        <v>3108</v>
      </c>
      <c r="D355" s="832" t="s">
        <v>3523</v>
      </c>
      <c r="E355" s="832" t="s">
        <v>3524</v>
      </c>
      <c r="F355" s="849"/>
      <c r="G355" s="849"/>
      <c r="H355" s="849"/>
      <c r="I355" s="849"/>
      <c r="J355" s="849">
        <v>1</v>
      </c>
      <c r="K355" s="849">
        <v>10994.78</v>
      </c>
      <c r="L355" s="849"/>
      <c r="M355" s="849">
        <v>10994.78</v>
      </c>
      <c r="N355" s="849"/>
      <c r="O355" s="849"/>
      <c r="P355" s="837"/>
      <c r="Q355" s="850"/>
    </row>
    <row r="356" spans="1:17" ht="14.4" customHeight="1" x14ac:dyDescent="0.3">
      <c r="A356" s="831" t="s">
        <v>565</v>
      </c>
      <c r="B356" s="832" t="s">
        <v>3006</v>
      </c>
      <c r="C356" s="832" t="s">
        <v>3108</v>
      </c>
      <c r="D356" s="832" t="s">
        <v>3525</v>
      </c>
      <c r="E356" s="832" t="s">
        <v>3526</v>
      </c>
      <c r="F356" s="849"/>
      <c r="G356" s="849"/>
      <c r="H356" s="849"/>
      <c r="I356" s="849"/>
      <c r="J356" s="849">
        <v>0.1</v>
      </c>
      <c r="K356" s="849">
        <v>517.6</v>
      </c>
      <c r="L356" s="849"/>
      <c r="M356" s="849">
        <v>5176</v>
      </c>
      <c r="N356" s="849">
        <v>1</v>
      </c>
      <c r="O356" s="849">
        <v>5176</v>
      </c>
      <c r="P356" s="837"/>
      <c r="Q356" s="850">
        <v>5176</v>
      </c>
    </row>
    <row r="357" spans="1:17" ht="14.4" customHeight="1" x14ac:dyDescent="0.3">
      <c r="A357" s="831" t="s">
        <v>565</v>
      </c>
      <c r="B357" s="832" t="s">
        <v>3006</v>
      </c>
      <c r="C357" s="832" t="s">
        <v>3108</v>
      </c>
      <c r="D357" s="832" t="s">
        <v>3527</v>
      </c>
      <c r="E357" s="832" t="s">
        <v>3528</v>
      </c>
      <c r="F357" s="849"/>
      <c r="G357" s="849"/>
      <c r="H357" s="849"/>
      <c r="I357" s="849"/>
      <c r="J357" s="849">
        <v>2</v>
      </c>
      <c r="K357" s="849">
        <v>8773.98</v>
      </c>
      <c r="L357" s="849"/>
      <c r="M357" s="849">
        <v>4386.99</v>
      </c>
      <c r="N357" s="849">
        <v>1</v>
      </c>
      <c r="O357" s="849">
        <v>4386.99</v>
      </c>
      <c r="P357" s="837"/>
      <c r="Q357" s="850">
        <v>4386.99</v>
      </c>
    </row>
    <row r="358" spans="1:17" ht="14.4" customHeight="1" x14ac:dyDescent="0.3">
      <c r="A358" s="831" t="s">
        <v>565</v>
      </c>
      <c r="B358" s="832" t="s">
        <v>3006</v>
      </c>
      <c r="C358" s="832" t="s">
        <v>3108</v>
      </c>
      <c r="D358" s="832" t="s">
        <v>3529</v>
      </c>
      <c r="E358" s="832" t="s">
        <v>3530</v>
      </c>
      <c r="F358" s="849"/>
      <c r="G358" s="849"/>
      <c r="H358" s="849"/>
      <c r="I358" s="849"/>
      <c r="J358" s="849">
        <v>1</v>
      </c>
      <c r="K358" s="849">
        <v>5111.38</v>
      </c>
      <c r="L358" s="849"/>
      <c r="M358" s="849">
        <v>5111.38</v>
      </c>
      <c r="N358" s="849"/>
      <c r="O358" s="849"/>
      <c r="P358" s="837"/>
      <c r="Q358" s="850"/>
    </row>
    <row r="359" spans="1:17" ht="14.4" customHeight="1" x14ac:dyDescent="0.3">
      <c r="A359" s="831" t="s">
        <v>565</v>
      </c>
      <c r="B359" s="832" t="s">
        <v>3006</v>
      </c>
      <c r="C359" s="832" t="s">
        <v>3108</v>
      </c>
      <c r="D359" s="832" t="s">
        <v>3531</v>
      </c>
      <c r="E359" s="832" t="s">
        <v>3532</v>
      </c>
      <c r="F359" s="849"/>
      <c r="G359" s="849"/>
      <c r="H359" s="849"/>
      <c r="I359" s="849"/>
      <c r="J359" s="849">
        <v>1</v>
      </c>
      <c r="K359" s="849">
        <v>12409.42</v>
      </c>
      <c r="L359" s="849"/>
      <c r="M359" s="849">
        <v>12409.42</v>
      </c>
      <c r="N359" s="849"/>
      <c r="O359" s="849"/>
      <c r="P359" s="837"/>
      <c r="Q359" s="850"/>
    </row>
    <row r="360" spans="1:17" ht="14.4" customHeight="1" x14ac:dyDescent="0.3">
      <c r="A360" s="831" t="s">
        <v>565</v>
      </c>
      <c r="B360" s="832" t="s">
        <v>3006</v>
      </c>
      <c r="C360" s="832" t="s">
        <v>3108</v>
      </c>
      <c r="D360" s="832" t="s">
        <v>3533</v>
      </c>
      <c r="E360" s="832" t="s">
        <v>3396</v>
      </c>
      <c r="F360" s="849"/>
      <c r="G360" s="849"/>
      <c r="H360" s="849"/>
      <c r="I360" s="849"/>
      <c r="J360" s="849">
        <v>1</v>
      </c>
      <c r="K360" s="849">
        <v>8946.2999999999993</v>
      </c>
      <c r="L360" s="849"/>
      <c r="M360" s="849">
        <v>8946.2999999999993</v>
      </c>
      <c r="N360" s="849">
        <v>1</v>
      </c>
      <c r="O360" s="849">
        <v>8946.2999999999993</v>
      </c>
      <c r="P360" s="837"/>
      <c r="Q360" s="850">
        <v>8946.2999999999993</v>
      </c>
    </row>
    <row r="361" spans="1:17" ht="14.4" customHeight="1" x14ac:dyDescent="0.3">
      <c r="A361" s="831" t="s">
        <v>565</v>
      </c>
      <c r="B361" s="832" t="s">
        <v>3006</v>
      </c>
      <c r="C361" s="832" t="s">
        <v>3108</v>
      </c>
      <c r="D361" s="832" t="s">
        <v>3534</v>
      </c>
      <c r="E361" s="832" t="s">
        <v>3535</v>
      </c>
      <c r="F361" s="849"/>
      <c r="G361" s="849"/>
      <c r="H361" s="849"/>
      <c r="I361" s="849"/>
      <c r="J361" s="849">
        <v>1</v>
      </c>
      <c r="K361" s="849">
        <v>8669.48</v>
      </c>
      <c r="L361" s="849"/>
      <c r="M361" s="849">
        <v>8669.48</v>
      </c>
      <c r="N361" s="849"/>
      <c r="O361" s="849"/>
      <c r="P361" s="837"/>
      <c r="Q361" s="850"/>
    </row>
    <row r="362" spans="1:17" ht="14.4" customHeight="1" x14ac:dyDescent="0.3">
      <c r="A362" s="831" t="s">
        <v>565</v>
      </c>
      <c r="B362" s="832" t="s">
        <v>3006</v>
      </c>
      <c r="C362" s="832" t="s">
        <v>3108</v>
      </c>
      <c r="D362" s="832" t="s">
        <v>3536</v>
      </c>
      <c r="E362" s="832" t="s">
        <v>3487</v>
      </c>
      <c r="F362" s="849"/>
      <c r="G362" s="849"/>
      <c r="H362" s="849"/>
      <c r="I362" s="849"/>
      <c r="J362" s="849">
        <v>1</v>
      </c>
      <c r="K362" s="849">
        <v>6882.15</v>
      </c>
      <c r="L362" s="849"/>
      <c r="M362" s="849">
        <v>6882.15</v>
      </c>
      <c r="N362" s="849"/>
      <c r="O362" s="849"/>
      <c r="P362" s="837"/>
      <c r="Q362" s="850"/>
    </row>
    <row r="363" spans="1:17" ht="14.4" customHeight="1" x14ac:dyDescent="0.3">
      <c r="A363" s="831" t="s">
        <v>565</v>
      </c>
      <c r="B363" s="832" t="s">
        <v>3006</v>
      </c>
      <c r="C363" s="832" t="s">
        <v>3108</v>
      </c>
      <c r="D363" s="832" t="s">
        <v>3537</v>
      </c>
      <c r="E363" s="832" t="s">
        <v>3538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10173.16</v>
      </c>
      <c r="P363" s="837"/>
      <c r="Q363" s="850">
        <v>5086.58</v>
      </c>
    </row>
    <row r="364" spans="1:17" ht="14.4" customHeight="1" x14ac:dyDescent="0.3">
      <c r="A364" s="831" t="s">
        <v>565</v>
      </c>
      <c r="B364" s="832" t="s">
        <v>3006</v>
      </c>
      <c r="C364" s="832" t="s">
        <v>3108</v>
      </c>
      <c r="D364" s="832" t="s">
        <v>3539</v>
      </c>
      <c r="E364" s="832" t="s">
        <v>3540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39703.5</v>
      </c>
      <c r="P364" s="837"/>
      <c r="Q364" s="850">
        <v>19851.75</v>
      </c>
    </row>
    <row r="365" spans="1:17" ht="14.4" customHeight="1" x14ac:dyDescent="0.3">
      <c r="A365" s="831" t="s">
        <v>565</v>
      </c>
      <c r="B365" s="832" t="s">
        <v>3006</v>
      </c>
      <c r="C365" s="832" t="s">
        <v>3108</v>
      </c>
      <c r="D365" s="832" t="s">
        <v>3541</v>
      </c>
      <c r="E365" s="832" t="s">
        <v>3542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9751.4599999999991</v>
      </c>
      <c r="P365" s="837"/>
      <c r="Q365" s="850">
        <v>9751.4599999999991</v>
      </c>
    </row>
    <row r="366" spans="1:17" ht="14.4" customHeight="1" x14ac:dyDescent="0.3">
      <c r="A366" s="831" t="s">
        <v>565</v>
      </c>
      <c r="B366" s="832" t="s">
        <v>3006</v>
      </c>
      <c r="C366" s="832" t="s">
        <v>3108</v>
      </c>
      <c r="D366" s="832" t="s">
        <v>3543</v>
      </c>
      <c r="E366" s="832" t="s">
        <v>3197</v>
      </c>
      <c r="F366" s="849">
        <v>1</v>
      </c>
      <c r="G366" s="849">
        <v>1916.24</v>
      </c>
      <c r="H366" s="849">
        <v>1</v>
      </c>
      <c r="I366" s="849">
        <v>1916.24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565</v>
      </c>
      <c r="B367" s="832" t="s">
        <v>3006</v>
      </c>
      <c r="C367" s="832" t="s">
        <v>3108</v>
      </c>
      <c r="D367" s="832" t="s">
        <v>3544</v>
      </c>
      <c r="E367" s="832" t="s">
        <v>3545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2412</v>
      </c>
      <c r="P367" s="837"/>
      <c r="Q367" s="850">
        <v>1206</v>
      </c>
    </row>
    <row r="368" spans="1:17" ht="14.4" customHeight="1" x14ac:dyDescent="0.3">
      <c r="A368" s="831" t="s">
        <v>565</v>
      </c>
      <c r="B368" s="832" t="s">
        <v>3006</v>
      </c>
      <c r="C368" s="832" t="s">
        <v>3108</v>
      </c>
      <c r="D368" s="832" t="s">
        <v>3546</v>
      </c>
      <c r="E368" s="832" t="s">
        <v>3547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6538.21</v>
      </c>
      <c r="P368" s="837"/>
      <c r="Q368" s="850">
        <v>6538.21</v>
      </c>
    </row>
    <row r="369" spans="1:17" ht="14.4" customHeight="1" x14ac:dyDescent="0.3">
      <c r="A369" s="831" t="s">
        <v>565</v>
      </c>
      <c r="B369" s="832" t="s">
        <v>3006</v>
      </c>
      <c r="C369" s="832" t="s">
        <v>3108</v>
      </c>
      <c r="D369" s="832" t="s">
        <v>3548</v>
      </c>
      <c r="E369" s="832" t="s">
        <v>3549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8471.24</v>
      </c>
      <c r="P369" s="837"/>
      <c r="Q369" s="850">
        <v>8471.24</v>
      </c>
    </row>
    <row r="370" spans="1:17" ht="14.4" customHeight="1" x14ac:dyDescent="0.3">
      <c r="A370" s="831" t="s">
        <v>565</v>
      </c>
      <c r="B370" s="832" t="s">
        <v>3006</v>
      </c>
      <c r="C370" s="832" t="s">
        <v>3108</v>
      </c>
      <c r="D370" s="832" t="s">
        <v>3550</v>
      </c>
      <c r="E370" s="832" t="s">
        <v>3551</v>
      </c>
      <c r="F370" s="849"/>
      <c r="G370" s="849"/>
      <c r="H370" s="849"/>
      <c r="I370" s="849"/>
      <c r="J370" s="849"/>
      <c r="K370" s="849"/>
      <c r="L370" s="849"/>
      <c r="M370" s="849"/>
      <c r="N370" s="849">
        <v>0.2</v>
      </c>
      <c r="O370" s="849">
        <v>1100.3800000000001</v>
      </c>
      <c r="P370" s="837"/>
      <c r="Q370" s="850">
        <v>5501.9000000000005</v>
      </c>
    </row>
    <row r="371" spans="1:17" ht="14.4" customHeight="1" x14ac:dyDescent="0.3">
      <c r="A371" s="831" t="s">
        <v>565</v>
      </c>
      <c r="B371" s="832" t="s">
        <v>3006</v>
      </c>
      <c r="C371" s="832" t="s">
        <v>3108</v>
      </c>
      <c r="D371" s="832" t="s">
        <v>3552</v>
      </c>
      <c r="E371" s="832" t="s">
        <v>3553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11562.71</v>
      </c>
      <c r="P371" s="837"/>
      <c r="Q371" s="850">
        <v>11562.71</v>
      </c>
    </row>
    <row r="372" spans="1:17" ht="14.4" customHeight="1" x14ac:dyDescent="0.3">
      <c r="A372" s="831" t="s">
        <v>565</v>
      </c>
      <c r="B372" s="832" t="s">
        <v>3006</v>
      </c>
      <c r="C372" s="832" t="s">
        <v>3108</v>
      </c>
      <c r="D372" s="832" t="s">
        <v>3554</v>
      </c>
      <c r="E372" s="832" t="s">
        <v>3555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11750</v>
      </c>
      <c r="P372" s="837"/>
      <c r="Q372" s="850">
        <v>5875</v>
      </c>
    </row>
    <row r="373" spans="1:17" ht="14.4" customHeight="1" x14ac:dyDescent="0.3">
      <c r="A373" s="831" t="s">
        <v>565</v>
      </c>
      <c r="B373" s="832" t="s">
        <v>3006</v>
      </c>
      <c r="C373" s="832" t="s">
        <v>3108</v>
      </c>
      <c r="D373" s="832" t="s">
        <v>3556</v>
      </c>
      <c r="E373" s="832" t="s">
        <v>3436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6977.12</v>
      </c>
      <c r="P373" s="837"/>
      <c r="Q373" s="850">
        <v>6977.12</v>
      </c>
    </row>
    <row r="374" spans="1:17" ht="14.4" customHeight="1" x14ac:dyDescent="0.3">
      <c r="A374" s="831" t="s">
        <v>565</v>
      </c>
      <c r="B374" s="832" t="s">
        <v>3006</v>
      </c>
      <c r="C374" s="832" t="s">
        <v>3108</v>
      </c>
      <c r="D374" s="832" t="s">
        <v>3557</v>
      </c>
      <c r="E374" s="832" t="s">
        <v>3558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4642.91</v>
      </c>
      <c r="P374" s="837"/>
      <c r="Q374" s="850">
        <v>4642.91</v>
      </c>
    </row>
    <row r="375" spans="1:17" ht="14.4" customHeight="1" x14ac:dyDescent="0.3">
      <c r="A375" s="831" t="s">
        <v>565</v>
      </c>
      <c r="B375" s="832" t="s">
        <v>3006</v>
      </c>
      <c r="C375" s="832" t="s">
        <v>3108</v>
      </c>
      <c r="D375" s="832" t="s">
        <v>3559</v>
      </c>
      <c r="E375" s="832" t="s">
        <v>3560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3550.6</v>
      </c>
      <c r="P375" s="837"/>
      <c r="Q375" s="850">
        <v>3550.6</v>
      </c>
    </row>
    <row r="376" spans="1:17" ht="14.4" customHeight="1" x14ac:dyDescent="0.3">
      <c r="A376" s="831" t="s">
        <v>565</v>
      </c>
      <c r="B376" s="832" t="s">
        <v>3006</v>
      </c>
      <c r="C376" s="832" t="s">
        <v>3108</v>
      </c>
      <c r="D376" s="832" t="s">
        <v>3561</v>
      </c>
      <c r="E376" s="832" t="s">
        <v>3562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6716.5</v>
      </c>
      <c r="P376" s="837"/>
      <c r="Q376" s="850">
        <v>6716.5</v>
      </c>
    </row>
    <row r="377" spans="1:17" ht="14.4" customHeight="1" x14ac:dyDescent="0.3">
      <c r="A377" s="831" t="s">
        <v>565</v>
      </c>
      <c r="B377" s="832" t="s">
        <v>3006</v>
      </c>
      <c r="C377" s="832" t="s">
        <v>2881</v>
      </c>
      <c r="D377" s="832" t="s">
        <v>3563</v>
      </c>
      <c r="E377" s="832" t="s">
        <v>3564</v>
      </c>
      <c r="F377" s="849">
        <v>9</v>
      </c>
      <c r="G377" s="849">
        <v>1762</v>
      </c>
      <c r="H377" s="849">
        <v>1</v>
      </c>
      <c r="I377" s="849">
        <v>195.77777777777777</v>
      </c>
      <c r="J377" s="849">
        <v>6</v>
      </c>
      <c r="K377" s="849">
        <v>1176</v>
      </c>
      <c r="L377" s="849">
        <v>0.66742338251986377</v>
      </c>
      <c r="M377" s="849">
        <v>196</v>
      </c>
      <c r="N377" s="849">
        <v>5</v>
      </c>
      <c r="O377" s="849">
        <v>995</v>
      </c>
      <c r="P377" s="837">
        <v>0.56469920544835417</v>
      </c>
      <c r="Q377" s="850">
        <v>199</v>
      </c>
    </row>
    <row r="378" spans="1:17" ht="14.4" customHeight="1" x14ac:dyDescent="0.3">
      <c r="A378" s="831" t="s">
        <v>565</v>
      </c>
      <c r="B378" s="832" t="s">
        <v>3006</v>
      </c>
      <c r="C378" s="832" t="s">
        <v>2881</v>
      </c>
      <c r="D378" s="832" t="s">
        <v>3565</v>
      </c>
      <c r="E378" s="832" t="s">
        <v>3566</v>
      </c>
      <c r="F378" s="849">
        <v>20</v>
      </c>
      <c r="G378" s="849">
        <v>14199</v>
      </c>
      <c r="H378" s="849">
        <v>1</v>
      </c>
      <c r="I378" s="849">
        <v>709.95</v>
      </c>
      <c r="J378" s="849">
        <v>11</v>
      </c>
      <c r="K378" s="849">
        <v>7832</v>
      </c>
      <c r="L378" s="849">
        <v>0.5515881400098599</v>
      </c>
      <c r="M378" s="849">
        <v>712</v>
      </c>
      <c r="N378" s="849">
        <v>15</v>
      </c>
      <c r="O378" s="849">
        <v>12675</v>
      </c>
      <c r="P378" s="837">
        <v>0.8926684977815339</v>
      </c>
      <c r="Q378" s="850">
        <v>845</v>
      </c>
    </row>
    <row r="379" spans="1:17" ht="14.4" customHeight="1" x14ac:dyDescent="0.3">
      <c r="A379" s="831" t="s">
        <v>565</v>
      </c>
      <c r="B379" s="832" t="s">
        <v>3006</v>
      </c>
      <c r="C379" s="832" t="s">
        <v>2881</v>
      </c>
      <c r="D379" s="832" t="s">
        <v>2893</v>
      </c>
      <c r="E379" s="832" t="s">
        <v>2894</v>
      </c>
      <c r="F379" s="849">
        <v>4</v>
      </c>
      <c r="G379" s="849">
        <v>828</v>
      </c>
      <c r="H379" s="849">
        <v>1</v>
      </c>
      <c r="I379" s="849">
        <v>207</v>
      </c>
      <c r="J379" s="849">
        <v>5</v>
      </c>
      <c r="K379" s="849">
        <v>1205</v>
      </c>
      <c r="L379" s="849">
        <v>1.4553140096618358</v>
      </c>
      <c r="M379" s="849">
        <v>241</v>
      </c>
      <c r="N379" s="849">
        <v>6</v>
      </c>
      <c r="O379" s="849">
        <v>1452</v>
      </c>
      <c r="P379" s="837">
        <v>1.7536231884057971</v>
      </c>
      <c r="Q379" s="850">
        <v>242</v>
      </c>
    </row>
    <row r="380" spans="1:17" ht="14.4" customHeight="1" x14ac:dyDescent="0.3">
      <c r="A380" s="831" t="s">
        <v>565</v>
      </c>
      <c r="B380" s="832" t="s">
        <v>3006</v>
      </c>
      <c r="C380" s="832" t="s">
        <v>2881</v>
      </c>
      <c r="D380" s="832" t="s">
        <v>2895</v>
      </c>
      <c r="E380" s="832" t="s">
        <v>2896</v>
      </c>
      <c r="F380" s="849">
        <v>38</v>
      </c>
      <c r="G380" s="849">
        <v>11742</v>
      </c>
      <c r="H380" s="849">
        <v>1</v>
      </c>
      <c r="I380" s="849">
        <v>309</v>
      </c>
      <c r="J380" s="849">
        <v>22</v>
      </c>
      <c r="K380" s="849">
        <v>8404</v>
      </c>
      <c r="L380" s="849">
        <v>0.71572134219042749</v>
      </c>
      <c r="M380" s="849">
        <v>382</v>
      </c>
      <c r="N380" s="849">
        <v>29</v>
      </c>
      <c r="O380" s="849">
        <v>11132</v>
      </c>
      <c r="P380" s="837">
        <v>0.94804973599046161</v>
      </c>
      <c r="Q380" s="850">
        <v>383.86206896551727</v>
      </c>
    </row>
    <row r="381" spans="1:17" ht="14.4" customHeight="1" x14ac:dyDescent="0.3">
      <c r="A381" s="831" t="s">
        <v>565</v>
      </c>
      <c r="B381" s="832" t="s">
        <v>3006</v>
      </c>
      <c r="C381" s="832" t="s">
        <v>2881</v>
      </c>
      <c r="D381" s="832" t="s">
        <v>2897</v>
      </c>
      <c r="E381" s="832" t="s">
        <v>2898</v>
      </c>
      <c r="F381" s="849">
        <v>4</v>
      </c>
      <c r="G381" s="849">
        <v>1956</v>
      </c>
      <c r="H381" s="849">
        <v>1</v>
      </c>
      <c r="I381" s="849">
        <v>489</v>
      </c>
      <c r="J381" s="849">
        <v>5</v>
      </c>
      <c r="K381" s="849">
        <v>3020</v>
      </c>
      <c r="L381" s="849">
        <v>1.5439672801635991</v>
      </c>
      <c r="M381" s="849">
        <v>604</v>
      </c>
      <c r="N381" s="849">
        <v>2</v>
      </c>
      <c r="O381" s="849">
        <v>1212</v>
      </c>
      <c r="P381" s="837">
        <v>0.61963190184049077</v>
      </c>
      <c r="Q381" s="850">
        <v>606</v>
      </c>
    </row>
    <row r="382" spans="1:17" ht="14.4" customHeight="1" x14ac:dyDescent="0.3">
      <c r="A382" s="831" t="s">
        <v>565</v>
      </c>
      <c r="B382" s="832" t="s">
        <v>3006</v>
      </c>
      <c r="C382" s="832" t="s">
        <v>2881</v>
      </c>
      <c r="D382" s="832" t="s">
        <v>2901</v>
      </c>
      <c r="E382" s="832" t="s">
        <v>2902</v>
      </c>
      <c r="F382" s="849">
        <v>33</v>
      </c>
      <c r="G382" s="849">
        <v>3201</v>
      </c>
      <c r="H382" s="849">
        <v>1</v>
      </c>
      <c r="I382" s="849">
        <v>97</v>
      </c>
      <c r="J382" s="849">
        <v>40</v>
      </c>
      <c r="K382" s="849">
        <v>3240</v>
      </c>
      <c r="L382" s="849">
        <v>1.0121836925960637</v>
      </c>
      <c r="M382" s="849">
        <v>81</v>
      </c>
      <c r="N382" s="849">
        <v>26</v>
      </c>
      <c r="O382" s="849">
        <v>2106</v>
      </c>
      <c r="P382" s="837">
        <v>0.65791940018744144</v>
      </c>
      <c r="Q382" s="850">
        <v>81</v>
      </c>
    </row>
    <row r="383" spans="1:17" ht="14.4" customHeight="1" x14ac:dyDescent="0.3">
      <c r="A383" s="831" t="s">
        <v>565</v>
      </c>
      <c r="B383" s="832" t="s">
        <v>3006</v>
      </c>
      <c r="C383" s="832" t="s">
        <v>2881</v>
      </c>
      <c r="D383" s="832" t="s">
        <v>2905</v>
      </c>
      <c r="E383" s="832" t="s">
        <v>2906</v>
      </c>
      <c r="F383" s="849">
        <v>1</v>
      </c>
      <c r="G383" s="849">
        <v>241</v>
      </c>
      <c r="H383" s="849">
        <v>1</v>
      </c>
      <c r="I383" s="849">
        <v>241</v>
      </c>
      <c r="J383" s="849">
        <v>2</v>
      </c>
      <c r="K383" s="849">
        <v>484</v>
      </c>
      <c r="L383" s="849">
        <v>2.008298755186722</v>
      </c>
      <c r="M383" s="849">
        <v>242</v>
      </c>
      <c r="N383" s="849">
        <v>2</v>
      </c>
      <c r="O383" s="849">
        <v>488</v>
      </c>
      <c r="P383" s="837">
        <v>2.0248962655601659</v>
      </c>
      <c r="Q383" s="850">
        <v>244</v>
      </c>
    </row>
    <row r="384" spans="1:17" ht="14.4" customHeight="1" x14ac:dyDescent="0.3">
      <c r="A384" s="831" t="s">
        <v>565</v>
      </c>
      <c r="B384" s="832" t="s">
        <v>3006</v>
      </c>
      <c r="C384" s="832" t="s">
        <v>2881</v>
      </c>
      <c r="D384" s="832" t="s">
        <v>3567</v>
      </c>
      <c r="E384" s="832" t="s">
        <v>3568</v>
      </c>
      <c r="F384" s="849">
        <v>2</v>
      </c>
      <c r="G384" s="849">
        <v>798</v>
      </c>
      <c r="H384" s="849">
        <v>1</v>
      </c>
      <c r="I384" s="849">
        <v>399</v>
      </c>
      <c r="J384" s="849">
        <v>4</v>
      </c>
      <c r="K384" s="849">
        <v>1600</v>
      </c>
      <c r="L384" s="849">
        <v>2.0050125313283207</v>
      </c>
      <c r="M384" s="849">
        <v>400</v>
      </c>
      <c r="N384" s="849">
        <v>2</v>
      </c>
      <c r="O384" s="849">
        <v>974</v>
      </c>
      <c r="P384" s="837">
        <v>1.2205513784461153</v>
      </c>
      <c r="Q384" s="850">
        <v>487</v>
      </c>
    </row>
    <row r="385" spans="1:17" ht="14.4" customHeight="1" x14ac:dyDescent="0.3">
      <c r="A385" s="831" t="s">
        <v>565</v>
      </c>
      <c r="B385" s="832" t="s">
        <v>3006</v>
      </c>
      <c r="C385" s="832" t="s">
        <v>2881</v>
      </c>
      <c r="D385" s="832" t="s">
        <v>3569</v>
      </c>
      <c r="E385" s="832" t="s">
        <v>3570</v>
      </c>
      <c r="F385" s="849">
        <v>6</v>
      </c>
      <c r="G385" s="849">
        <v>21912</v>
      </c>
      <c r="H385" s="849">
        <v>1</v>
      </c>
      <c r="I385" s="849">
        <v>3652</v>
      </c>
      <c r="J385" s="849">
        <v>2</v>
      </c>
      <c r="K385" s="849">
        <v>7316</v>
      </c>
      <c r="L385" s="849">
        <v>0.33388097845929171</v>
      </c>
      <c r="M385" s="849">
        <v>3658</v>
      </c>
      <c r="N385" s="849">
        <v>4</v>
      </c>
      <c r="O385" s="849">
        <v>14720</v>
      </c>
      <c r="P385" s="837">
        <v>0.67177802117561158</v>
      </c>
      <c r="Q385" s="850">
        <v>3680</v>
      </c>
    </row>
    <row r="386" spans="1:17" ht="14.4" customHeight="1" x14ac:dyDescent="0.3">
      <c r="A386" s="831" t="s">
        <v>565</v>
      </c>
      <c r="B386" s="832" t="s">
        <v>3006</v>
      </c>
      <c r="C386" s="832" t="s">
        <v>2881</v>
      </c>
      <c r="D386" s="832" t="s">
        <v>3571</v>
      </c>
      <c r="E386" s="832" t="s">
        <v>3572</v>
      </c>
      <c r="F386" s="849">
        <v>4</v>
      </c>
      <c r="G386" s="849">
        <v>19632</v>
      </c>
      <c r="H386" s="849">
        <v>1</v>
      </c>
      <c r="I386" s="849">
        <v>4908</v>
      </c>
      <c r="J386" s="849">
        <v>2</v>
      </c>
      <c r="K386" s="849">
        <v>9834</v>
      </c>
      <c r="L386" s="849">
        <v>0.50091687041564792</v>
      </c>
      <c r="M386" s="849">
        <v>4917</v>
      </c>
      <c r="N386" s="849">
        <v>8</v>
      </c>
      <c r="O386" s="849">
        <v>39592</v>
      </c>
      <c r="P386" s="837">
        <v>2.0167074164629177</v>
      </c>
      <c r="Q386" s="850">
        <v>4949</v>
      </c>
    </row>
    <row r="387" spans="1:17" ht="14.4" customHeight="1" x14ac:dyDescent="0.3">
      <c r="A387" s="831" t="s">
        <v>565</v>
      </c>
      <c r="B387" s="832" t="s">
        <v>3006</v>
      </c>
      <c r="C387" s="832" t="s">
        <v>2881</v>
      </c>
      <c r="D387" s="832" t="s">
        <v>3573</v>
      </c>
      <c r="E387" s="832" t="s">
        <v>3574</v>
      </c>
      <c r="F387" s="849">
        <v>1</v>
      </c>
      <c r="G387" s="849">
        <v>3313</v>
      </c>
      <c r="H387" s="849">
        <v>1</v>
      </c>
      <c r="I387" s="849">
        <v>3313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565</v>
      </c>
      <c r="B388" s="832" t="s">
        <v>3006</v>
      </c>
      <c r="C388" s="832" t="s">
        <v>2881</v>
      </c>
      <c r="D388" s="832" t="s">
        <v>3575</v>
      </c>
      <c r="E388" s="832" t="s">
        <v>3576</v>
      </c>
      <c r="F388" s="849">
        <v>6</v>
      </c>
      <c r="G388" s="849">
        <v>26058</v>
      </c>
      <c r="H388" s="849">
        <v>1</v>
      </c>
      <c r="I388" s="849">
        <v>4343</v>
      </c>
      <c r="J388" s="849">
        <v>6</v>
      </c>
      <c r="K388" s="849">
        <v>26100</v>
      </c>
      <c r="L388" s="849">
        <v>1.0016117890858853</v>
      </c>
      <c r="M388" s="849">
        <v>4350</v>
      </c>
      <c r="N388" s="849">
        <v>4</v>
      </c>
      <c r="O388" s="849">
        <v>17481</v>
      </c>
      <c r="P388" s="837">
        <v>0.67084964310384532</v>
      </c>
      <c r="Q388" s="850">
        <v>4370.25</v>
      </c>
    </row>
    <row r="389" spans="1:17" ht="14.4" customHeight="1" x14ac:dyDescent="0.3">
      <c r="A389" s="831" t="s">
        <v>565</v>
      </c>
      <c r="B389" s="832" t="s">
        <v>3006</v>
      </c>
      <c r="C389" s="832" t="s">
        <v>2881</v>
      </c>
      <c r="D389" s="832" t="s">
        <v>3577</v>
      </c>
      <c r="E389" s="832" t="s">
        <v>3578</v>
      </c>
      <c r="F389" s="849">
        <v>5</v>
      </c>
      <c r="G389" s="849">
        <v>600</v>
      </c>
      <c r="H389" s="849">
        <v>1</v>
      </c>
      <c r="I389" s="849">
        <v>120</v>
      </c>
      <c r="J389" s="849">
        <v>1</v>
      </c>
      <c r="K389" s="849">
        <v>121</v>
      </c>
      <c r="L389" s="849">
        <v>0.20166666666666666</v>
      </c>
      <c r="M389" s="849">
        <v>121</v>
      </c>
      <c r="N389" s="849">
        <v>2</v>
      </c>
      <c r="O389" s="849">
        <v>244</v>
      </c>
      <c r="P389" s="837">
        <v>0.40666666666666668</v>
      </c>
      <c r="Q389" s="850">
        <v>122</v>
      </c>
    </row>
    <row r="390" spans="1:17" ht="14.4" customHeight="1" x14ac:dyDescent="0.3">
      <c r="A390" s="831" t="s">
        <v>565</v>
      </c>
      <c r="B390" s="832" t="s">
        <v>3006</v>
      </c>
      <c r="C390" s="832" t="s">
        <v>2881</v>
      </c>
      <c r="D390" s="832" t="s">
        <v>3579</v>
      </c>
      <c r="E390" s="832" t="s">
        <v>3580</v>
      </c>
      <c r="F390" s="849">
        <v>1</v>
      </c>
      <c r="G390" s="849">
        <v>359</v>
      </c>
      <c r="H390" s="849">
        <v>1</v>
      </c>
      <c r="I390" s="849">
        <v>359</v>
      </c>
      <c r="J390" s="849"/>
      <c r="K390" s="849"/>
      <c r="L390" s="849"/>
      <c r="M390" s="849"/>
      <c r="N390" s="849">
        <v>1</v>
      </c>
      <c r="O390" s="849">
        <v>447</v>
      </c>
      <c r="P390" s="837">
        <v>1.2451253481894151</v>
      </c>
      <c r="Q390" s="850">
        <v>447</v>
      </c>
    </row>
    <row r="391" spans="1:17" ht="14.4" customHeight="1" x14ac:dyDescent="0.3">
      <c r="A391" s="831" t="s">
        <v>565</v>
      </c>
      <c r="B391" s="832" t="s">
        <v>3006</v>
      </c>
      <c r="C391" s="832" t="s">
        <v>2881</v>
      </c>
      <c r="D391" s="832" t="s">
        <v>3581</v>
      </c>
      <c r="E391" s="832" t="s">
        <v>3582</v>
      </c>
      <c r="F391" s="849">
        <v>14</v>
      </c>
      <c r="G391" s="849">
        <v>62580</v>
      </c>
      <c r="H391" s="849">
        <v>1</v>
      </c>
      <c r="I391" s="849">
        <v>4470</v>
      </c>
      <c r="J391" s="849">
        <v>12</v>
      </c>
      <c r="K391" s="849">
        <v>53712</v>
      </c>
      <c r="L391" s="849">
        <v>0.85829338446788106</v>
      </c>
      <c r="M391" s="849">
        <v>4476</v>
      </c>
      <c r="N391" s="849">
        <v>12</v>
      </c>
      <c r="O391" s="849">
        <v>53976</v>
      </c>
      <c r="P391" s="837">
        <v>0.86251198465963563</v>
      </c>
      <c r="Q391" s="850">
        <v>4498</v>
      </c>
    </row>
    <row r="392" spans="1:17" ht="14.4" customHeight="1" x14ac:dyDescent="0.3">
      <c r="A392" s="831" t="s">
        <v>565</v>
      </c>
      <c r="B392" s="832" t="s">
        <v>3006</v>
      </c>
      <c r="C392" s="832" t="s">
        <v>2881</v>
      </c>
      <c r="D392" s="832" t="s">
        <v>3583</v>
      </c>
      <c r="E392" s="832" t="s">
        <v>3584</v>
      </c>
      <c r="F392" s="849">
        <v>2</v>
      </c>
      <c r="G392" s="849">
        <v>4934</v>
      </c>
      <c r="H392" s="849">
        <v>1</v>
      </c>
      <c r="I392" s="849">
        <v>2467</v>
      </c>
      <c r="J392" s="849">
        <v>4</v>
      </c>
      <c r="K392" s="849">
        <v>9883</v>
      </c>
      <c r="L392" s="849">
        <v>2.0030401297122009</v>
      </c>
      <c r="M392" s="849">
        <v>2470.75</v>
      </c>
      <c r="N392" s="849">
        <v>1</v>
      </c>
      <c r="O392" s="849">
        <v>2488</v>
      </c>
      <c r="P392" s="837">
        <v>0.50425618159708152</v>
      </c>
      <c r="Q392" s="850">
        <v>2488</v>
      </c>
    </row>
    <row r="393" spans="1:17" ht="14.4" customHeight="1" x14ac:dyDescent="0.3">
      <c r="A393" s="831" t="s">
        <v>565</v>
      </c>
      <c r="B393" s="832" t="s">
        <v>3006</v>
      </c>
      <c r="C393" s="832" t="s">
        <v>2881</v>
      </c>
      <c r="D393" s="832" t="s">
        <v>3585</v>
      </c>
      <c r="E393" s="832" t="s">
        <v>3586</v>
      </c>
      <c r="F393" s="849">
        <v>4</v>
      </c>
      <c r="G393" s="849">
        <v>22036</v>
      </c>
      <c r="H393" s="849">
        <v>1</v>
      </c>
      <c r="I393" s="849">
        <v>5509</v>
      </c>
      <c r="J393" s="849">
        <v>5</v>
      </c>
      <c r="K393" s="849">
        <v>27575</v>
      </c>
      <c r="L393" s="849">
        <v>1.2513614086041023</v>
      </c>
      <c r="M393" s="849">
        <v>5515</v>
      </c>
      <c r="N393" s="849">
        <v>6</v>
      </c>
      <c r="O393" s="849">
        <v>33222</v>
      </c>
      <c r="P393" s="837">
        <v>1.5076238881829733</v>
      </c>
      <c r="Q393" s="850">
        <v>5537</v>
      </c>
    </row>
    <row r="394" spans="1:17" ht="14.4" customHeight="1" x14ac:dyDescent="0.3">
      <c r="A394" s="831" t="s">
        <v>565</v>
      </c>
      <c r="B394" s="832" t="s">
        <v>3006</v>
      </c>
      <c r="C394" s="832" t="s">
        <v>2881</v>
      </c>
      <c r="D394" s="832" t="s">
        <v>3587</v>
      </c>
      <c r="E394" s="832" t="s">
        <v>3588</v>
      </c>
      <c r="F394" s="849">
        <v>2</v>
      </c>
      <c r="G394" s="849">
        <v>18422</v>
      </c>
      <c r="H394" s="849">
        <v>1</v>
      </c>
      <c r="I394" s="849">
        <v>9211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565</v>
      </c>
      <c r="B395" s="832" t="s">
        <v>3006</v>
      </c>
      <c r="C395" s="832" t="s">
        <v>2881</v>
      </c>
      <c r="D395" s="832" t="s">
        <v>3589</v>
      </c>
      <c r="E395" s="832" t="s">
        <v>3590</v>
      </c>
      <c r="F395" s="849">
        <v>5</v>
      </c>
      <c r="G395" s="849">
        <v>7990</v>
      </c>
      <c r="H395" s="849">
        <v>1</v>
      </c>
      <c r="I395" s="849">
        <v>1598</v>
      </c>
      <c r="J395" s="849">
        <v>2</v>
      </c>
      <c r="K395" s="849">
        <v>3204</v>
      </c>
      <c r="L395" s="849">
        <v>0.4010012515644556</v>
      </c>
      <c r="M395" s="849">
        <v>1602</v>
      </c>
      <c r="N395" s="849">
        <v>4</v>
      </c>
      <c r="O395" s="849">
        <v>7446</v>
      </c>
      <c r="P395" s="837">
        <v>0.93191489361702129</v>
      </c>
      <c r="Q395" s="850">
        <v>1861.5</v>
      </c>
    </row>
    <row r="396" spans="1:17" ht="14.4" customHeight="1" x14ac:dyDescent="0.3">
      <c r="A396" s="831" t="s">
        <v>565</v>
      </c>
      <c r="B396" s="832" t="s">
        <v>3006</v>
      </c>
      <c r="C396" s="832" t="s">
        <v>2881</v>
      </c>
      <c r="D396" s="832" t="s">
        <v>3591</v>
      </c>
      <c r="E396" s="832" t="s">
        <v>3592</v>
      </c>
      <c r="F396" s="849">
        <v>4</v>
      </c>
      <c r="G396" s="849">
        <v>12676</v>
      </c>
      <c r="H396" s="849">
        <v>1</v>
      </c>
      <c r="I396" s="849">
        <v>3169</v>
      </c>
      <c r="J396" s="849">
        <v>2</v>
      </c>
      <c r="K396" s="849">
        <v>6350</v>
      </c>
      <c r="L396" s="849">
        <v>0.50094667087409273</v>
      </c>
      <c r="M396" s="849">
        <v>3175</v>
      </c>
      <c r="N396" s="849">
        <v>2</v>
      </c>
      <c r="O396" s="849">
        <v>6394</v>
      </c>
      <c r="P396" s="837">
        <v>0.50441779741243298</v>
      </c>
      <c r="Q396" s="850">
        <v>3197</v>
      </c>
    </row>
    <row r="397" spans="1:17" ht="14.4" customHeight="1" x14ac:dyDescent="0.3">
      <c r="A397" s="831" t="s">
        <v>565</v>
      </c>
      <c r="B397" s="832" t="s">
        <v>3006</v>
      </c>
      <c r="C397" s="832" t="s">
        <v>2881</v>
      </c>
      <c r="D397" s="832" t="s">
        <v>3593</v>
      </c>
      <c r="E397" s="832" t="s">
        <v>3594</v>
      </c>
      <c r="F397" s="849"/>
      <c r="G397" s="849"/>
      <c r="H397" s="849"/>
      <c r="I397" s="849"/>
      <c r="J397" s="849">
        <v>1</v>
      </c>
      <c r="K397" s="849">
        <v>2563</v>
      </c>
      <c r="L397" s="849"/>
      <c r="M397" s="849">
        <v>2563</v>
      </c>
      <c r="N397" s="849"/>
      <c r="O397" s="849"/>
      <c r="P397" s="837"/>
      <c r="Q397" s="850"/>
    </row>
    <row r="398" spans="1:17" ht="14.4" customHeight="1" x14ac:dyDescent="0.3">
      <c r="A398" s="831" t="s">
        <v>565</v>
      </c>
      <c r="B398" s="832" t="s">
        <v>3006</v>
      </c>
      <c r="C398" s="832" t="s">
        <v>2881</v>
      </c>
      <c r="D398" s="832" t="s">
        <v>3595</v>
      </c>
      <c r="E398" s="832" t="s">
        <v>3596</v>
      </c>
      <c r="F398" s="849"/>
      <c r="G398" s="849"/>
      <c r="H398" s="849"/>
      <c r="I398" s="849"/>
      <c r="J398" s="849">
        <v>1</v>
      </c>
      <c r="K398" s="849">
        <v>542</v>
      </c>
      <c r="L398" s="849"/>
      <c r="M398" s="849">
        <v>542</v>
      </c>
      <c r="N398" s="849"/>
      <c r="O398" s="849"/>
      <c r="P398" s="837"/>
      <c r="Q398" s="850"/>
    </row>
    <row r="399" spans="1:17" ht="14.4" customHeight="1" x14ac:dyDescent="0.3">
      <c r="A399" s="831" t="s">
        <v>565</v>
      </c>
      <c r="B399" s="832" t="s">
        <v>3006</v>
      </c>
      <c r="C399" s="832" t="s">
        <v>2881</v>
      </c>
      <c r="D399" s="832" t="s">
        <v>3597</v>
      </c>
      <c r="E399" s="832" t="s">
        <v>3598</v>
      </c>
      <c r="F399" s="849"/>
      <c r="G399" s="849"/>
      <c r="H399" s="849"/>
      <c r="I399" s="849"/>
      <c r="J399" s="849">
        <v>3</v>
      </c>
      <c r="K399" s="849">
        <v>4641</v>
      </c>
      <c r="L399" s="849"/>
      <c r="M399" s="849">
        <v>1547</v>
      </c>
      <c r="N399" s="849">
        <v>1</v>
      </c>
      <c r="O399" s="849">
        <v>1554</v>
      </c>
      <c r="P399" s="837"/>
      <c r="Q399" s="850">
        <v>1554</v>
      </c>
    </row>
    <row r="400" spans="1:17" ht="14.4" customHeight="1" x14ac:dyDescent="0.3">
      <c r="A400" s="831" t="s">
        <v>565</v>
      </c>
      <c r="B400" s="832" t="s">
        <v>3006</v>
      </c>
      <c r="C400" s="832" t="s">
        <v>2881</v>
      </c>
      <c r="D400" s="832" t="s">
        <v>3599</v>
      </c>
      <c r="E400" s="832" t="s">
        <v>3600</v>
      </c>
      <c r="F400" s="849">
        <v>7</v>
      </c>
      <c r="G400" s="849">
        <v>6741</v>
      </c>
      <c r="H400" s="849">
        <v>1</v>
      </c>
      <c r="I400" s="849">
        <v>963</v>
      </c>
      <c r="J400" s="849">
        <v>2</v>
      </c>
      <c r="K400" s="849">
        <v>1930</v>
      </c>
      <c r="L400" s="849">
        <v>0.28630766948523956</v>
      </c>
      <c r="M400" s="849">
        <v>965</v>
      </c>
      <c r="N400" s="849">
        <v>3</v>
      </c>
      <c r="O400" s="849">
        <v>2922</v>
      </c>
      <c r="P400" s="837">
        <v>0.43346684468179797</v>
      </c>
      <c r="Q400" s="850">
        <v>974</v>
      </c>
    </row>
    <row r="401" spans="1:17" ht="14.4" customHeight="1" x14ac:dyDescent="0.3">
      <c r="A401" s="831" t="s">
        <v>565</v>
      </c>
      <c r="B401" s="832" t="s">
        <v>3006</v>
      </c>
      <c r="C401" s="832" t="s">
        <v>2881</v>
      </c>
      <c r="D401" s="832" t="s">
        <v>3601</v>
      </c>
      <c r="E401" s="832" t="s">
        <v>3602</v>
      </c>
      <c r="F401" s="849">
        <v>3</v>
      </c>
      <c r="G401" s="849">
        <v>3825</v>
      </c>
      <c r="H401" s="849">
        <v>1</v>
      </c>
      <c r="I401" s="849">
        <v>1275</v>
      </c>
      <c r="J401" s="849">
        <v>1</v>
      </c>
      <c r="K401" s="849">
        <v>1278</v>
      </c>
      <c r="L401" s="849">
        <v>0.33411764705882352</v>
      </c>
      <c r="M401" s="849">
        <v>1278</v>
      </c>
      <c r="N401" s="849">
        <v>2</v>
      </c>
      <c r="O401" s="849">
        <v>2582</v>
      </c>
      <c r="P401" s="837">
        <v>0.67503267973856207</v>
      </c>
      <c r="Q401" s="850">
        <v>1291</v>
      </c>
    </row>
    <row r="402" spans="1:17" ht="14.4" customHeight="1" x14ac:dyDescent="0.3">
      <c r="A402" s="831" t="s">
        <v>565</v>
      </c>
      <c r="B402" s="832" t="s">
        <v>3006</v>
      </c>
      <c r="C402" s="832" t="s">
        <v>2881</v>
      </c>
      <c r="D402" s="832" t="s">
        <v>3603</v>
      </c>
      <c r="E402" s="832" t="s">
        <v>3604</v>
      </c>
      <c r="F402" s="849">
        <v>1</v>
      </c>
      <c r="G402" s="849">
        <v>3213</v>
      </c>
      <c r="H402" s="849">
        <v>1</v>
      </c>
      <c r="I402" s="849">
        <v>3213</v>
      </c>
      <c r="J402" s="849">
        <v>1</v>
      </c>
      <c r="K402" s="849">
        <v>3219</v>
      </c>
      <c r="L402" s="849">
        <v>1.0018674136321195</v>
      </c>
      <c r="M402" s="849">
        <v>3219</v>
      </c>
      <c r="N402" s="849"/>
      <c r="O402" s="849"/>
      <c r="P402" s="837"/>
      <c r="Q402" s="850"/>
    </row>
    <row r="403" spans="1:17" ht="14.4" customHeight="1" x14ac:dyDescent="0.3">
      <c r="A403" s="831" t="s">
        <v>565</v>
      </c>
      <c r="B403" s="832" t="s">
        <v>3006</v>
      </c>
      <c r="C403" s="832" t="s">
        <v>2881</v>
      </c>
      <c r="D403" s="832" t="s">
        <v>3605</v>
      </c>
      <c r="E403" s="832" t="s">
        <v>3606</v>
      </c>
      <c r="F403" s="849">
        <v>2</v>
      </c>
      <c r="G403" s="849">
        <v>1636</v>
      </c>
      <c r="H403" s="849">
        <v>1</v>
      </c>
      <c r="I403" s="849">
        <v>818</v>
      </c>
      <c r="J403" s="849">
        <v>1</v>
      </c>
      <c r="K403" s="849">
        <v>820</v>
      </c>
      <c r="L403" s="849">
        <v>0.5012224938875306</v>
      </c>
      <c r="M403" s="849">
        <v>820</v>
      </c>
      <c r="N403" s="849"/>
      <c r="O403" s="849"/>
      <c r="P403" s="837"/>
      <c r="Q403" s="850"/>
    </row>
    <row r="404" spans="1:17" ht="14.4" customHeight="1" x14ac:dyDescent="0.3">
      <c r="A404" s="831" t="s">
        <v>565</v>
      </c>
      <c r="B404" s="832" t="s">
        <v>3006</v>
      </c>
      <c r="C404" s="832" t="s">
        <v>2881</v>
      </c>
      <c r="D404" s="832" t="s">
        <v>2907</v>
      </c>
      <c r="E404" s="832" t="s">
        <v>2908</v>
      </c>
      <c r="F404" s="849">
        <v>2</v>
      </c>
      <c r="G404" s="849">
        <v>3356</v>
      </c>
      <c r="H404" s="849">
        <v>1</v>
      </c>
      <c r="I404" s="849">
        <v>1678</v>
      </c>
      <c r="J404" s="849">
        <v>1</v>
      </c>
      <c r="K404" s="849">
        <v>1680</v>
      </c>
      <c r="L404" s="849">
        <v>0.50059594755661507</v>
      </c>
      <c r="M404" s="849">
        <v>1680</v>
      </c>
      <c r="N404" s="849"/>
      <c r="O404" s="849"/>
      <c r="P404" s="837"/>
      <c r="Q404" s="850"/>
    </row>
    <row r="405" spans="1:17" ht="14.4" customHeight="1" x14ac:dyDescent="0.3">
      <c r="A405" s="831" t="s">
        <v>565</v>
      </c>
      <c r="B405" s="832" t="s">
        <v>3006</v>
      </c>
      <c r="C405" s="832" t="s">
        <v>2881</v>
      </c>
      <c r="D405" s="832" t="s">
        <v>3607</v>
      </c>
      <c r="E405" s="832" t="s">
        <v>3608</v>
      </c>
      <c r="F405" s="849"/>
      <c r="G405" s="849"/>
      <c r="H405" s="849"/>
      <c r="I405" s="849"/>
      <c r="J405" s="849">
        <v>1</v>
      </c>
      <c r="K405" s="849">
        <v>1398</v>
      </c>
      <c r="L405" s="849"/>
      <c r="M405" s="849">
        <v>1398</v>
      </c>
      <c r="N405" s="849"/>
      <c r="O405" s="849"/>
      <c r="P405" s="837"/>
      <c r="Q405" s="850"/>
    </row>
    <row r="406" spans="1:17" ht="14.4" customHeight="1" x14ac:dyDescent="0.3">
      <c r="A406" s="831" t="s">
        <v>565</v>
      </c>
      <c r="B406" s="832" t="s">
        <v>3006</v>
      </c>
      <c r="C406" s="832" t="s">
        <v>2881</v>
      </c>
      <c r="D406" s="832" t="s">
        <v>3609</v>
      </c>
      <c r="E406" s="832" t="s">
        <v>3610</v>
      </c>
      <c r="F406" s="849">
        <v>24</v>
      </c>
      <c r="G406" s="849">
        <v>122016</v>
      </c>
      <c r="H406" s="849">
        <v>1</v>
      </c>
      <c r="I406" s="849">
        <v>5084</v>
      </c>
      <c r="J406" s="849">
        <v>21</v>
      </c>
      <c r="K406" s="849">
        <v>106848</v>
      </c>
      <c r="L406" s="849">
        <v>0.87568843430369792</v>
      </c>
      <c r="M406" s="849">
        <v>5088</v>
      </c>
      <c r="N406" s="849">
        <v>34</v>
      </c>
      <c r="O406" s="849">
        <v>576028</v>
      </c>
      <c r="P406" s="837">
        <v>4.7209218463152371</v>
      </c>
      <c r="Q406" s="850">
        <v>16942</v>
      </c>
    </row>
    <row r="407" spans="1:17" ht="14.4" customHeight="1" x14ac:dyDescent="0.3">
      <c r="A407" s="831" t="s">
        <v>565</v>
      </c>
      <c r="B407" s="832" t="s">
        <v>3006</v>
      </c>
      <c r="C407" s="832" t="s">
        <v>2881</v>
      </c>
      <c r="D407" s="832" t="s">
        <v>3611</v>
      </c>
      <c r="E407" s="832" t="s">
        <v>3612</v>
      </c>
      <c r="F407" s="849"/>
      <c r="G407" s="849"/>
      <c r="H407" s="849"/>
      <c r="I407" s="849"/>
      <c r="J407" s="849">
        <v>1</v>
      </c>
      <c r="K407" s="849">
        <v>445</v>
      </c>
      <c r="L407" s="849"/>
      <c r="M407" s="849">
        <v>445</v>
      </c>
      <c r="N407" s="849"/>
      <c r="O407" s="849"/>
      <c r="P407" s="837"/>
      <c r="Q407" s="850"/>
    </row>
    <row r="408" spans="1:17" ht="14.4" customHeight="1" x14ac:dyDescent="0.3">
      <c r="A408" s="831" t="s">
        <v>565</v>
      </c>
      <c r="B408" s="832" t="s">
        <v>3006</v>
      </c>
      <c r="C408" s="832" t="s">
        <v>2881</v>
      </c>
      <c r="D408" s="832" t="s">
        <v>3613</v>
      </c>
      <c r="E408" s="832" t="s">
        <v>3614</v>
      </c>
      <c r="F408" s="849">
        <v>7</v>
      </c>
      <c r="G408" s="849">
        <v>35665</v>
      </c>
      <c r="H408" s="849">
        <v>1</v>
      </c>
      <c r="I408" s="849">
        <v>5095</v>
      </c>
      <c r="J408" s="849">
        <v>6</v>
      </c>
      <c r="K408" s="849">
        <v>30624</v>
      </c>
      <c r="L408" s="849">
        <v>0.8586569465862891</v>
      </c>
      <c r="M408" s="849">
        <v>5104</v>
      </c>
      <c r="N408" s="849">
        <v>6</v>
      </c>
      <c r="O408" s="849">
        <v>30816</v>
      </c>
      <c r="P408" s="837">
        <v>0.86404037571849157</v>
      </c>
      <c r="Q408" s="850">
        <v>5136</v>
      </c>
    </row>
    <row r="409" spans="1:17" ht="14.4" customHeight="1" x14ac:dyDescent="0.3">
      <c r="A409" s="831" t="s">
        <v>565</v>
      </c>
      <c r="B409" s="832" t="s">
        <v>3006</v>
      </c>
      <c r="C409" s="832" t="s">
        <v>2881</v>
      </c>
      <c r="D409" s="832" t="s">
        <v>3615</v>
      </c>
      <c r="E409" s="832" t="s">
        <v>3616</v>
      </c>
      <c r="F409" s="849"/>
      <c r="G409" s="849"/>
      <c r="H409" s="849"/>
      <c r="I409" s="849"/>
      <c r="J409" s="849">
        <v>1</v>
      </c>
      <c r="K409" s="849">
        <v>671</v>
      </c>
      <c r="L409" s="849"/>
      <c r="M409" s="849">
        <v>671</v>
      </c>
      <c r="N409" s="849"/>
      <c r="O409" s="849"/>
      <c r="P409" s="837"/>
      <c r="Q409" s="850"/>
    </row>
    <row r="410" spans="1:17" ht="14.4" customHeight="1" x14ac:dyDescent="0.3">
      <c r="A410" s="831" t="s">
        <v>565</v>
      </c>
      <c r="B410" s="832" t="s">
        <v>3006</v>
      </c>
      <c r="C410" s="832" t="s">
        <v>2881</v>
      </c>
      <c r="D410" s="832" t="s">
        <v>3617</v>
      </c>
      <c r="E410" s="832" t="s">
        <v>3618</v>
      </c>
      <c r="F410" s="849">
        <v>1</v>
      </c>
      <c r="G410" s="849">
        <v>3189</v>
      </c>
      <c r="H410" s="849">
        <v>1</v>
      </c>
      <c r="I410" s="849">
        <v>3189</v>
      </c>
      <c r="J410" s="849">
        <v>1</v>
      </c>
      <c r="K410" s="849">
        <v>3194</v>
      </c>
      <c r="L410" s="849">
        <v>1.0015678896205706</v>
      </c>
      <c r="M410" s="849">
        <v>3194</v>
      </c>
      <c r="N410" s="849"/>
      <c r="O410" s="849"/>
      <c r="P410" s="837"/>
      <c r="Q410" s="850"/>
    </row>
    <row r="411" spans="1:17" ht="14.4" customHeight="1" x14ac:dyDescent="0.3">
      <c r="A411" s="831" t="s">
        <v>565</v>
      </c>
      <c r="B411" s="832" t="s">
        <v>3006</v>
      </c>
      <c r="C411" s="832" t="s">
        <v>2881</v>
      </c>
      <c r="D411" s="832" t="s">
        <v>3619</v>
      </c>
      <c r="E411" s="832" t="s">
        <v>3620</v>
      </c>
      <c r="F411" s="849"/>
      <c r="G411" s="849"/>
      <c r="H411" s="849"/>
      <c r="I411" s="849"/>
      <c r="J411" s="849">
        <v>1</v>
      </c>
      <c r="K411" s="849">
        <v>2341</v>
      </c>
      <c r="L411" s="849"/>
      <c r="M411" s="849">
        <v>2341</v>
      </c>
      <c r="N411" s="849"/>
      <c r="O411" s="849"/>
      <c r="P411" s="837"/>
      <c r="Q411" s="850"/>
    </row>
    <row r="412" spans="1:17" ht="14.4" customHeight="1" x14ac:dyDescent="0.3">
      <c r="A412" s="831" t="s">
        <v>565</v>
      </c>
      <c r="B412" s="832" t="s">
        <v>3006</v>
      </c>
      <c r="C412" s="832" t="s">
        <v>2881</v>
      </c>
      <c r="D412" s="832" t="s">
        <v>3621</v>
      </c>
      <c r="E412" s="832" t="s">
        <v>3622</v>
      </c>
      <c r="F412" s="849">
        <v>1</v>
      </c>
      <c r="G412" s="849">
        <v>2834</v>
      </c>
      <c r="H412" s="849">
        <v>1</v>
      </c>
      <c r="I412" s="849">
        <v>2834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565</v>
      </c>
      <c r="B413" s="832" t="s">
        <v>3006</v>
      </c>
      <c r="C413" s="832" t="s">
        <v>2881</v>
      </c>
      <c r="D413" s="832" t="s">
        <v>3623</v>
      </c>
      <c r="E413" s="832" t="s">
        <v>3624</v>
      </c>
      <c r="F413" s="849">
        <v>1</v>
      </c>
      <c r="G413" s="849">
        <v>6331</v>
      </c>
      <c r="H413" s="849">
        <v>1</v>
      </c>
      <c r="I413" s="849">
        <v>6331</v>
      </c>
      <c r="J413" s="849">
        <v>1</v>
      </c>
      <c r="K413" s="849">
        <v>6340</v>
      </c>
      <c r="L413" s="849">
        <v>1.0014215763702417</v>
      </c>
      <c r="M413" s="849">
        <v>6340</v>
      </c>
      <c r="N413" s="849"/>
      <c r="O413" s="849"/>
      <c r="P413" s="837"/>
      <c r="Q413" s="850"/>
    </row>
    <row r="414" spans="1:17" ht="14.4" customHeight="1" x14ac:dyDescent="0.3">
      <c r="A414" s="831" t="s">
        <v>565</v>
      </c>
      <c r="B414" s="832" t="s">
        <v>3006</v>
      </c>
      <c r="C414" s="832" t="s">
        <v>2881</v>
      </c>
      <c r="D414" s="832" t="s">
        <v>3625</v>
      </c>
      <c r="E414" s="832" t="s">
        <v>3626</v>
      </c>
      <c r="F414" s="849">
        <v>1</v>
      </c>
      <c r="G414" s="849">
        <v>1573</v>
      </c>
      <c r="H414" s="849">
        <v>1</v>
      </c>
      <c r="I414" s="849">
        <v>1573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565</v>
      </c>
      <c r="B415" s="832" t="s">
        <v>3006</v>
      </c>
      <c r="C415" s="832" t="s">
        <v>2881</v>
      </c>
      <c r="D415" s="832" t="s">
        <v>3627</v>
      </c>
      <c r="E415" s="832" t="s">
        <v>3628</v>
      </c>
      <c r="F415" s="849">
        <v>4</v>
      </c>
      <c r="G415" s="849">
        <v>19596</v>
      </c>
      <c r="H415" s="849">
        <v>1</v>
      </c>
      <c r="I415" s="849">
        <v>4899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565</v>
      </c>
      <c r="B416" s="832" t="s">
        <v>3006</v>
      </c>
      <c r="C416" s="832" t="s">
        <v>2881</v>
      </c>
      <c r="D416" s="832" t="s">
        <v>3629</v>
      </c>
      <c r="E416" s="832" t="s">
        <v>3630</v>
      </c>
      <c r="F416" s="849">
        <v>2</v>
      </c>
      <c r="G416" s="849">
        <v>8554</v>
      </c>
      <c r="H416" s="849">
        <v>1</v>
      </c>
      <c r="I416" s="849">
        <v>4277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565</v>
      </c>
      <c r="B417" s="832" t="s">
        <v>3006</v>
      </c>
      <c r="C417" s="832" t="s">
        <v>2881</v>
      </c>
      <c r="D417" s="832" t="s">
        <v>3631</v>
      </c>
      <c r="E417" s="832" t="s">
        <v>3632</v>
      </c>
      <c r="F417" s="849">
        <v>1</v>
      </c>
      <c r="G417" s="849">
        <v>2493</v>
      </c>
      <c r="H417" s="849">
        <v>1</v>
      </c>
      <c r="I417" s="849">
        <v>2493</v>
      </c>
      <c r="J417" s="849">
        <v>1</v>
      </c>
      <c r="K417" s="849">
        <v>2496</v>
      </c>
      <c r="L417" s="849">
        <v>1.0012033694344165</v>
      </c>
      <c r="M417" s="849">
        <v>2496</v>
      </c>
      <c r="N417" s="849">
        <v>1</v>
      </c>
      <c r="O417" s="849">
        <v>2508</v>
      </c>
      <c r="P417" s="837">
        <v>1.0060168471720818</v>
      </c>
      <c r="Q417" s="850">
        <v>2508</v>
      </c>
    </row>
    <row r="418" spans="1:17" ht="14.4" customHeight="1" x14ac:dyDescent="0.3">
      <c r="A418" s="831" t="s">
        <v>565</v>
      </c>
      <c r="B418" s="832" t="s">
        <v>3006</v>
      </c>
      <c r="C418" s="832" t="s">
        <v>2881</v>
      </c>
      <c r="D418" s="832" t="s">
        <v>3633</v>
      </c>
      <c r="E418" s="832" t="s">
        <v>3634</v>
      </c>
      <c r="F418" s="849"/>
      <c r="G418" s="849"/>
      <c r="H418" s="849"/>
      <c r="I418" s="849"/>
      <c r="J418" s="849">
        <v>1</v>
      </c>
      <c r="K418" s="849">
        <v>2672</v>
      </c>
      <c r="L418" s="849"/>
      <c r="M418" s="849">
        <v>2672</v>
      </c>
      <c r="N418" s="849">
        <v>1</v>
      </c>
      <c r="O418" s="849">
        <v>2686</v>
      </c>
      <c r="P418" s="837"/>
      <c r="Q418" s="850">
        <v>2686</v>
      </c>
    </row>
    <row r="419" spans="1:17" ht="14.4" customHeight="1" x14ac:dyDescent="0.3">
      <c r="A419" s="831" t="s">
        <v>565</v>
      </c>
      <c r="B419" s="832" t="s">
        <v>3006</v>
      </c>
      <c r="C419" s="832" t="s">
        <v>2881</v>
      </c>
      <c r="D419" s="832" t="s">
        <v>2909</v>
      </c>
      <c r="E419" s="832" t="s">
        <v>2910</v>
      </c>
      <c r="F419" s="849">
        <v>49</v>
      </c>
      <c r="G419" s="849">
        <v>64190</v>
      </c>
      <c r="H419" s="849">
        <v>1</v>
      </c>
      <c r="I419" s="849">
        <v>1310</v>
      </c>
      <c r="J419" s="849">
        <v>42</v>
      </c>
      <c r="K419" s="849">
        <v>55143</v>
      </c>
      <c r="L419" s="849">
        <v>0.85905904346471418</v>
      </c>
      <c r="M419" s="849">
        <v>1312.9285714285713</v>
      </c>
      <c r="N419" s="849">
        <v>63</v>
      </c>
      <c r="O419" s="849">
        <v>83223</v>
      </c>
      <c r="P419" s="837">
        <v>1.2965103598691385</v>
      </c>
      <c r="Q419" s="850">
        <v>1321</v>
      </c>
    </row>
    <row r="420" spans="1:17" ht="14.4" customHeight="1" x14ac:dyDescent="0.3">
      <c r="A420" s="831" t="s">
        <v>565</v>
      </c>
      <c r="B420" s="832" t="s">
        <v>3006</v>
      </c>
      <c r="C420" s="832" t="s">
        <v>2881</v>
      </c>
      <c r="D420" s="832" t="s">
        <v>3635</v>
      </c>
      <c r="E420" s="832" t="s">
        <v>3636</v>
      </c>
      <c r="F420" s="849">
        <v>9</v>
      </c>
      <c r="G420" s="849">
        <v>38394</v>
      </c>
      <c r="H420" s="849">
        <v>1</v>
      </c>
      <c r="I420" s="849">
        <v>4266</v>
      </c>
      <c r="J420" s="849">
        <v>4</v>
      </c>
      <c r="K420" s="849">
        <v>17092</v>
      </c>
      <c r="L420" s="849">
        <v>0.4451737250612075</v>
      </c>
      <c r="M420" s="849">
        <v>4273</v>
      </c>
      <c r="N420" s="849">
        <v>12</v>
      </c>
      <c r="O420" s="849">
        <v>51585</v>
      </c>
      <c r="P420" s="837">
        <v>1.3435693077043287</v>
      </c>
      <c r="Q420" s="850">
        <v>4298.75</v>
      </c>
    </row>
    <row r="421" spans="1:17" ht="14.4" customHeight="1" x14ac:dyDescent="0.3">
      <c r="A421" s="831" t="s">
        <v>565</v>
      </c>
      <c r="B421" s="832" t="s">
        <v>3006</v>
      </c>
      <c r="C421" s="832" t="s">
        <v>2881</v>
      </c>
      <c r="D421" s="832" t="s">
        <v>2911</v>
      </c>
      <c r="E421" s="832" t="s">
        <v>2912</v>
      </c>
      <c r="F421" s="849">
        <v>2</v>
      </c>
      <c r="G421" s="849">
        <v>1944</v>
      </c>
      <c r="H421" s="849">
        <v>1</v>
      </c>
      <c r="I421" s="849">
        <v>972</v>
      </c>
      <c r="J421" s="849">
        <v>3</v>
      </c>
      <c r="K421" s="849">
        <v>2925</v>
      </c>
      <c r="L421" s="849">
        <v>1.5046296296296295</v>
      </c>
      <c r="M421" s="849">
        <v>975</v>
      </c>
      <c r="N421" s="849">
        <v>2</v>
      </c>
      <c r="O421" s="849">
        <v>1964</v>
      </c>
      <c r="P421" s="837">
        <v>1.0102880658436213</v>
      </c>
      <c r="Q421" s="850">
        <v>982</v>
      </c>
    </row>
    <row r="422" spans="1:17" ht="14.4" customHeight="1" x14ac:dyDescent="0.3">
      <c r="A422" s="831" t="s">
        <v>565</v>
      </c>
      <c r="B422" s="832" t="s">
        <v>3006</v>
      </c>
      <c r="C422" s="832" t="s">
        <v>2881</v>
      </c>
      <c r="D422" s="832" t="s">
        <v>2913</v>
      </c>
      <c r="E422" s="832" t="s">
        <v>2914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997</v>
      </c>
      <c r="P422" s="837"/>
      <c r="Q422" s="850">
        <v>997</v>
      </c>
    </row>
    <row r="423" spans="1:17" ht="14.4" customHeight="1" x14ac:dyDescent="0.3">
      <c r="A423" s="831" t="s">
        <v>565</v>
      </c>
      <c r="B423" s="832" t="s">
        <v>3006</v>
      </c>
      <c r="C423" s="832" t="s">
        <v>2881</v>
      </c>
      <c r="D423" s="832" t="s">
        <v>3637</v>
      </c>
      <c r="E423" s="832" t="s">
        <v>3638</v>
      </c>
      <c r="F423" s="849">
        <v>2</v>
      </c>
      <c r="G423" s="849">
        <v>2056</v>
      </c>
      <c r="H423" s="849">
        <v>1</v>
      </c>
      <c r="I423" s="849">
        <v>1028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565</v>
      </c>
      <c r="B424" s="832" t="s">
        <v>3006</v>
      </c>
      <c r="C424" s="832" t="s">
        <v>2881</v>
      </c>
      <c r="D424" s="832" t="s">
        <v>3639</v>
      </c>
      <c r="E424" s="832" t="s">
        <v>3640</v>
      </c>
      <c r="F424" s="849">
        <v>1</v>
      </c>
      <c r="G424" s="849">
        <v>2410</v>
      </c>
      <c r="H424" s="849">
        <v>1</v>
      </c>
      <c r="I424" s="849">
        <v>2410</v>
      </c>
      <c r="J424" s="849">
        <v>2</v>
      </c>
      <c r="K424" s="849">
        <v>4826</v>
      </c>
      <c r="L424" s="849">
        <v>2.0024896265560166</v>
      </c>
      <c r="M424" s="849">
        <v>2413</v>
      </c>
      <c r="N424" s="849">
        <v>1</v>
      </c>
      <c r="O424" s="849">
        <v>2424</v>
      </c>
      <c r="P424" s="837">
        <v>1.0058091286307054</v>
      </c>
      <c r="Q424" s="850">
        <v>2424</v>
      </c>
    </row>
    <row r="425" spans="1:17" ht="14.4" customHeight="1" x14ac:dyDescent="0.3">
      <c r="A425" s="831" t="s">
        <v>565</v>
      </c>
      <c r="B425" s="832" t="s">
        <v>3006</v>
      </c>
      <c r="C425" s="832" t="s">
        <v>2881</v>
      </c>
      <c r="D425" s="832" t="s">
        <v>3641</v>
      </c>
      <c r="E425" s="832" t="s">
        <v>3642</v>
      </c>
      <c r="F425" s="849">
        <v>13</v>
      </c>
      <c r="G425" s="849">
        <v>40196</v>
      </c>
      <c r="H425" s="849">
        <v>1</v>
      </c>
      <c r="I425" s="849">
        <v>3092</v>
      </c>
      <c r="J425" s="849">
        <v>7</v>
      </c>
      <c r="K425" s="849">
        <v>21693</v>
      </c>
      <c r="L425" s="849">
        <v>0.53968056523037122</v>
      </c>
      <c r="M425" s="849">
        <v>3099</v>
      </c>
      <c r="N425" s="849">
        <v>7</v>
      </c>
      <c r="O425" s="849">
        <v>21861</v>
      </c>
      <c r="P425" s="837">
        <v>0.5438600855806548</v>
      </c>
      <c r="Q425" s="850">
        <v>3123</v>
      </c>
    </row>
    <row r="426" spans="1:17" ht="14.4" customHeight="1" x14ac:dyDescent="0.3">
      <c r="A426" s="831" t="s">
        <v>565</v>
      </c>
      <c r="B426" s="832" t="s">
        <v>3006</v>
      </c>
      <c r="C426" s="832" t="s">
        <v>2881</v>
      </c>
      <c r="D426" s="832" t="s">
        <v>3643</v>
      </c>
      <c r="E426" s="832" t="s">
        <v>3644</v>
      </c>
      <c r="F426" s="849">
        <v>1</v>
      </c>
      <c r="G426" s="849">
        <v>1690</v>
      </c>
      <c r="H426" s="849">
        <v>1</v>
      </c>
      <c r="I426" s="849">
        <v>1690</v>
      </c>
      <c r="J426" s="849">
        <v>1</v>
      </c>
      <c r="K426" s="849">
        <v>1693</v>
      </c>
      <c r="L426" s="849">
        <v>1.001775147928994</v>
      </c>
      <c r="M426" s="849">
        <v>1693</v>
      </c>
      <c r="N426" s="849"/>
      <c r="O426" s="849"/>
      <c r="P426" s="837"/>
      <c r="Q426" s="850"/>
    </row>
    <row r="427" spans="1:17" ht="14.4" customHeight="1" x14ac:dyDescent="0.3">
      <c r="A427" s="831" t="s">
        <v>565</v>
      </c>
      <c r="B427" s="832" t="s">
        <v>3006</v>
      </c>
      <c r="C427" s="832" t="s">
        <v>2881</v>
      </c>
      <c r="D427" s="832" t="s">
        <v>3645</v>
      </c>
      <c r="E427" s="832" t="s">
        <v>3646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2280</v>
      </c>
      <c r="P427" s="837"/>
      <c r="Q427" s="850">
        <v>2280</v>
      </c>
    </row>
    <row r="428" spans="1:17" ht="14.4" customHeight="1" x14ac:dyDescent="0.3">
      <c r="A428" s="831" t="s">
        <v>565</v>
      </c>
      <c r="B428" s="832" t="s">
        <v>3006</v>
      </c>
      <c r="C428" s="832" t="s">
        <v>2881</v>
      </c>
      <c r="D428" s="832" t="s">
        <v>3647</v>
      </c>
      <c r="E428" s="832" t="s">
        <v>3648</v>
      </c>
      <c r="F428" s="849">
        <v>0</v>
      </c>
      <c r="G428" s="849">
        <v>0</v>
      </c>
      <c r="H428" s="849"/>
      <c r="I428" s="849"/>
      <c r="J428" s="849">
        <v>0</v>
      </c>
      <c r="K428" s="849">
        <v>0</v>
      </c>
      <c r="L428" s="849"/>
      <c r="M428" s="849"/>
      <c r="N428" s="849">
        <v>0</v>
      </c>
      <c r="O428" s="849">
        <v>0</v>
      </c>
      <c r="P428" s="837"/>
      <c r="Q428" s="850"/>
    </row>
    <row r="429" spans="1:17" ht="14.4" customHeight="1" x14ac:dyDescent="0.3">
      <c r="A429" s="831" t="s">
        <v>565</v>
      </c>
      <c r="B429" s="832" t="s">
        <v>3006</v>
      </c>
      <c r="C429" s="832" t="s">
        <v>2881</v>
      </c>
      <c r="D429" s="832" t="s">
        <v>3649</v>
      </c>
      <c r="E429" s="832" t="s">
        <v>3650</v>
      </c>
      <c r="F429" s="849">
        <v>204</v>
      </c>
      <c r="G429" s="849">
        <v>0</v>
      </c>
      <c r="H429" s="849"/>
      <c r="I429" s="849">
        <v>0</v>
      </c>
      <c r="J429" s="849">
        <v>179</v>
      </c>
      <c r="K429" s="849">
        <v>0</v>
      </c>
      <c r="L429" s="849"/>
      <c r="M429" s="849">
        <v>0</v>
      </c>
      <c r="N429" s="849">
        <v>137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565</v>
      </c>
      <c r="B430" s="832" t="s">
        <v>3006</v>
      </c>
      <c r="C430" s="832" t="s">
        <v>2881</v>
      </c>
      <c r="D430" s="832" t="s">
        <v>3651</v>
      </c>
      <c r="E430" s="832" t="s">
        <v>3652</v>
      </c>
      <c r="F430" s="849">
        <v>18</v>
      </c>
      <c r="G430" s="849">
        <v>0</v>
      </c>
      <c r="H430" s="849"/>
      <c r="I430" s="849">
        <v>0</v>
      </c>
      <c r="J430" s="849">
        <v>30</v>
      </c>
      <c r="K430" s="849">
        <v>0</v>
      </c>
      <c r="L430" s="849"/>
      <c r="M430" s="849">
        <v>0</v>
      </c>
      <c r="N430" s="849">
        <v>26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565</v>
      </c>
      <c r="B431" s="832" t="s">
        <v>3006</v>
      </c>
      <c r="C431" s="832" t="s">
        <v>2881</v>
      </c>
      <c r="D431" s="832" t="s">
        <v>3653</v>
      </c>
      <c r="E431" s="832" t="s">
        <v>3654</v>
      </c>
      <c r="F431" s="849">
        <v>10</v>
      </c>
      <c r="G431" s="849">
        <v>57958</v>
      </c>
      <c r="H431" s="849">
        <v>1</v>
      </c>
      <c r="I431" s="849">
        <v>5795.8</v>
      </c>
      <c r="J431" s="849">
        <v>10</v>
      </c>
      <c r="K431" s="849">
        <v>58020</v>
      </c>
      <c r="L431" s="849">
        <v>1.0010697401566653</v>
      </c>
      <c r="M431" s="849">
        <v>5802</v>
      </c>
      <c r="N431" s="849">
        <v>12</v>
      </c>
      <c r="O431" s="849">
        <v>250284</v>
      </c>
      <c r="P431" s="837">
        <v>4.3183684737223507</v>
      </c>
      <c r="Q431" s="850">
        <v>20857</v>
      </c>
    </row>
    <row r="432" spans="1:17" ht="14.4" customHeight="1" x14ac:dyDescent="0.3">
      <c r="A432" s="831" t="s">
        <v>565</v>
      </c>
      <c r="B432" s="832" t="s">
        <v>3006</v>
      </c>
      <c r="C432" s="832" t="s">
        <v>2881</v>
      </c>
      <c r="D432" s="832" t="s">
        <v>3007</v>
      </c>
      <c r="E432" s="832" t="s">
        <v>3008</v>
      </c>
      <c r="F432" s="849">
        <v>36</v>
      </c>
      <c r="G432" s="849">
        <v>149106</v>
      </c>
      <c r="H432" s="849">
        <v>1</v>
      </c>
      <c r="I432" s="849">
        <v>4141.833333333333</v>
      </c>
      <c r="J432" s="849">
        <v>15</v>
      </c>
      <c r="K432" s="849">
        <v>62235</v>
      </c>
      <c r="L432" s="849">
        <v>0.41738763027644765</v>
      </c>
      <c r="M432" s="849">
        <v>4149</v>
      </c>
      <c r="N432" s="849">
        <v>33</v>
      </c>
      <c r="O432" s="849">
        <v>137781</v>
      </c>
      <c r="P432" s="837">
        <v>0.92404732203935458</v>
      </c>
      <c r="Q432" s="850">
        <v>4175.181818181818</v>
      </c>
    </row>
    <row r="433" spans="1:17" ht="14.4" customHeight="1" x14ac:dyDescent="0.3">
      <c r="A433" s="831" t="s">
        <v>565</v>
      </c>
      <c r="B433" s="832" t="s">
        <v>3006</v>
      </c>
      <c r="C433" s="832" t="s">
        <v>2881</v>
      </c>
      <c r="D433" s="832" t="s">
        <v>3655</v>
      </c>
      <c r="E433" s="832" t="s">
        <v>3656</v>
      </c>
      <c r="F433" s="849">
        <v>948</v>
      </c>
      <c r="G433" s="849">
        <v>1072029</v>
      </c>
      <c r="H433" s="849">
        <v>1</v>
      </c>
      <c r="I433" s="849">
        <v>1130.8322784810127</v>
      </c>
      <c r="J433" s="849">
        <v>847</v>
      </c>
      <c r="K433" s="849">
        <v>932626</v>
      </c>
      <c r="L433" s="849">
        <v>0.8699634058407002</v>
      </c>
      <c r="M433" s="849">
        <v>1101.0932703659976</v>
      </c>
      <c r="N433" s="849">
        <v>900</v>
      </c>
      <c r="O433" s="849">
        <v>1030653</v>
      </c>
      <c r="P433" s="837">
        <v>0.96140402918204637</v>
      </c>
      <c r="Q433" s="850">
        <v>1145.17</v>
      </c>
    </row>
    <row r="434" spans="1:17" ht="14.4" customHeight="1" x14ac:dyDescent="0.3">
      <c r="A434" s="831" t="s">
        <v>565</v>
      </c>
      <c r="B434" s="832" t="s">
        <v>3006</v>
      </c>
      <c r="C434" s="832" t="s">
        <v>2881</v>
      </c>
      <c r="D434" s="832" t="s">
        <v>3657</v>
      </c>
      <c r="E434" s="832" t="s">
        <v>3596</v>
      </c>
      <c r="F434" s="849"/>
      <c r="G434" s="849"/>
      <c r="H434" s="849"/>
      <c r="I434" s="849"/>
      <c r="J434" s="849"/>
      <c r="K434" s="849"/>
      <c r="L434" s="849"/>
      <c r="M434" s="849"/>
      <c r="N434" s="849">
        <v>3</v>
      </c>
      <c r="O434" s="849">
        <v>2082</v>
      </c>
      <c r="P434" s="837"/>
      <c r="Q434" s="850">
        <v>694</v>
      </c>
    </row>
    <row r="435" spans="1:17" ht="14.4" customHeight="1" x14ac:dyDescent="0.3">
      <c r="A435" s="831" t="s">
        <v>565</v>
      </c>
      <c r="B435" s="832" t="s">
        <v>3006</v>
      </c>
      <c r="C435" s="832" t="s">
        <v>2881</v>
      </c>
      <c r="D435" s="832" t="s">
        <v>3658</v>
      </c>
      <c r="E435" s="832" t="s">
        <v>3659</v>
      </c>
      <c r="F435" s="849">
        <v>3</v>
      </c>
      <c r="G435" s="849">
        <v>0</v>
      </c>
      <c r="H435" s="849"/>
      <c r="I435" s="849">
        <v>0</v>
      </c>
      <c r="J435" s="849">
        <v>32</v>
      </c>
      <c r="K435" s="849">
        <v>0</v>
      </c>
      <c r="L435" s="849"/>
      <c r="M435" s="849">
        <v>0</v>
      </c>
      <c r="N435" s="849"/>
      <c r="O435" s="849"/>
      <c r="P435" s="837"/>
      <c r="Q435" s="850"/>
    </row>
    <row r="436" spans="1:17" ht="14.4" customHeight="1" x14ac:dyDescent="0.3">
      <c r="A436" s="831" t="s">
        <v>565</v>
      </c>
      <c r="B436" s="832" t="s">
        <v>3006</v>
      </c>
      <c r="C436" s="832" t="s">
        <v>2881</v>
      </c>
      <c r="D436" s="832" t="s">
        <v>3660</v>
      </c>
      <c r="E436" s="832" t="s">
        <v>3661</v>
      </c>
      <c r="F436" s="849">
        <v>7</v>
      </c>
      <c r="G436" s="849">
        <v>20664</v>
      </c>
      <c r="H436" s="849">
        <v>1</v>
      </c>
      <c r="I436" s="849">
        <v>2952</v>
      </c>
      <c r="J436" s="849">
        <v>6</v>
      </c>
      <c r="K436" s="849">
        <v>17748</v>
      </c>
      <c r="L436" s="849">
        <v>0.85888501742160284</v>
      </c>
      <c r="M436" s="849">
        <v>2958</v>
      </c>
      <c r="N436" s="849">
        <v>6</v>
      </c>
      <c r="O436" s="849">
        <v>17858</v>
      </c>
      <c r="P436" s="837">
        <v>0.86420828493999224</v>
      </c>
      <c r="Q436" s="850">
        <v>2976.3333333333335</v>
      </c>
    </row>
    <row r="437" spans="1:17" ht="14.4" customHeight="1" x14ac:dyDescent="0.3">
      <c r="A437" s="831" t="s">
        <v>565</v>
      </c>
      <c r="B437" s="832" t="s">
        <v>3006</v>
      </c>
      <c r="C437" s="832" t="s">
        <v>2881</v>
      </c>
      <c r="D437" s="832" t="s">
        <v>3662</v>
      </c>
      <c r="E437" s="832" t="s">
        <v>3663</v>
      </c>
      <c r="F437" s="849"/>
      <c r="G437" s="849"/>
      <c r="H437" s="849"/>
      <c r="I437" s="849"/>
      <c r="J437" s="849">
        <v>2</v>
      </c>
      <c r="K437" s="849">
        <v>5782</v>
      </c>
      <c r="L437" s="849"/>
      <c r="M437" s="849">
        <v>2891</v>
      </c>
      <c r="N437" s="849"/>
      <c r="O437" s="849"/>
      <c r="P437" s="837"/>
      <c r="Q437" s="850"/>
    </row>
    <row r="438" spans="1:17" ht="14.4" customHeight="1" x14ac:dyDescent="0.3">
      <c r="A438" s="831" t="s">
        <v>565</v>
      </c>
      <c r="B438" s="832" t="s">
        <v>3006</v>
      </c>
      <c r="C438" s="832" t="s">
        <v>2881</v>
      </c>
      <c r="D438" s="832" t="s">
        <v>3664</v>
      </c>
      <c r="E438" s="832" t="s">
        <v>3665</v>
      </c>
      <c r="F438" s="849">
        <v>5</v>
      </c>
      <c r="G438" s="849">
        <v>2225</v>
      </c>
      <c r="H438" s="849">
        <v>1</v>
      </c>
      <c r="I438" s="849">
        <v>445</v>
      </c>
      <c r="J438" s="849">
        <v>4</v>
      </c>
      <c r="K438" s="849">
        <v>1784</v>
      </c>
      <c r="L438" s="849">
        <v>0.8017977528089888</v>
      </c>
      <c r="M438" s="849">
        <v>446</v>
      </c>
      <c r="N438" s="849"/>
      <c r="O438" s="849"/>
      <c r="P438" s="837"/>
      <c r="Q438" s="850"/>
    </row>
    <row r="439" spans="1:17" ht="14.4" customHeight="1" x14ac:dyDescent="0.3">
      <c r="A439" s="831" t="s">
        <v>565</v>
      </c>
      <c r="B439" s="832" t="s">
        <v>3006</v>
      </c>
      <c r="C439" s="832" t="s">
        <v>2881</v>
      </c>
      <c r="D439" s="832" t="s">
        <v>3666</v>
      </c>
      <c r="E439" s="832" t="s">
        <v>3667</v>
      </c>
      <c r="F439" s="849">
        <v>1</v>
      </c>
      <c r="G439" s="849">
        <v>4136</v>
      </c>
      <c r="H439" s="849">
        <v>1</v>
      </c>
      <c r="I439" s="849">
        <v>4136</v>
      </c>
      <c r="J439" s="849">
        <v>1</v>
      </c>
      <c r="K439" s="849">
        <v>4142</v>
      </c>
      <c r="L439" s="849">
        <v>1.0014506769825919</v>
      </c>
      <c r="M439" s="849">
        <v>4142</v>
      </c>
      <c r="N439" s="849"/>
      <c r="O439" s="849"/>
      <c r="P439" s="837"/>
      <c r="Q439" s="850"/>
    </row>
    <row r="440" spans="1:17" ht="14.4" customHeight="1" x14ac:dyDescent="0.3">
      <c r="A440" s="831" t="s">
        <v>565</v>
      </c>
      <c r="B440" s="832" t="s">
        <v>3006</v>
      </c>
      <c r="C440" s="832" t="s">
        <v>2881</v>
      </c>
      <c r="D440" s="832" t="s">
        <v>2933</v>
      </c>
      <c r="E440" s="832" t="s">
        <v>2934</v>
      </c>
      <c r="F440" s="849">
        <v>372</v>
      </c>
      <c r="G440" s="849">
        <v>93372</v>
      </c>
      <c r="H440" s="849">
        <v>1</v>
      </c>
      <c r="I440" s="849">
        <v>251</v>
      </c>
      <c r="J440" s="849">
        <v>311</v>
      </c>
      <c r="K440" s="849">
        <v>78372</v>
      </c>
      <c r="L440" s="849">
        <v>0.83935226834597099</v>
      </c>
      <c r="M440" s="849">
        <v>252</v>
      </c>
      <c r="N440" s="849">
        <v>362</v>
      </c>
      <c r="O440" s="849">
        <v>91948</v>
      </c>
      <c r="P440" s="837">
        <v>0.98474917534164419</v>
      </c>
      <c r="Q440" s="850">
        <v>254</v>
      </c>
    </row>
    <row r="441" spans="1:17" ht="14.4" customHeight="1" x14ac:dyDescent="0.3">
      <c r="A441" s="831" t="s">
        <v>565</v>
      </c>
      <c r="B441" s="832" t="s">
        <v>3006</v>
      </c>
      <c r="C441" s="832" t="s">
        <v>2881</v>
      </c>
      <c r="D441" s="832" t="s">
        <v>2935</v>
      </c>
      <c r="E441" s="832" t="s">
        <v>2936</v>
      </c>
      <c r="F441" s="849"/>
      <c r="G441" s="849"/>
      <c r="H441" s="849"/>
      <c r="I441" s="849"/>
      <c r="J441" s="849">
        <v>1</v>
      </c>
      <c r="K441" s="849">
        <v>121</v>
      </c>
      <c r="L441" s="849"/>
      <c r="M441" s="849">
        <v>121</v>
      </c>
      <c r="N441" s="849"/>
      <c r="O441" s="849"/>
      <c r="P441" s="837"/>
      <c r="Q441" s="850"/>
    </row>
    <row r="442" spans="1:17" ht="14.4" customHeight="1" x14ac:dyDescent="0.3">
      <c r="A442" s="831" t="s">
        <v>565</v>
      </c>
      <c r="B442" s="832" t="s">
        <v>3006</v>
      </c>
      <c r="C442" s="832" t="s">
        <v>2881</v>
      </c>
      <c r="D442" s="832" t="s">
        <v>3668</v>
      </c>
      <c r="E442" s="832" t="s">
        <v>3669</v>
      </c>
      <c r="F442" s="849">
        <v>182</v>
      </c>
      <c r="G442" s="849">
        <v>67886</v>
      </c>
      <c r="H442" s="849">
        <v>1</v>
      </c>
      <c r="I442" s="849">
        <v>373</v>
      </c>
      <c r="J442" s="849">
        <v>261</v>
      </c>
      <c r="K442" s="849">
        <v>97609</v>
      </c>
      <c r="L442" s="849">
        <v>1.4378369619656484</v>
      </c>
      <c r="M442" s="849">
        <v>373.9808429118774</v>
      </c>
      <c r="N442" s="849">
        <v>302</v>
      </c>
      <c r="O442" s="849">
        <v>113538</v>
      </c>
      <c r="P442" s="837">
        <v>1.672480334678726</v>
      </c>
      <c r="Q442" s="850">
        <v>375.95364238410593</v>
      </c>
    </row>
    <row r="443" spans="1:17" ht="14.4" customHeight="1" x14ac:dyDescent="0.3">
      <c r="A443" s="831" t="s">
        <v>565</v>
      </c>
      <c r="B443" s="832" t="s">
        <v>3006</v>
      </c>
      <c r="C443" s="832" t="s">
        <v>2881</v>
      </c>
      <c r="D443" s="832" t="s">
        <v>3670</v>
      </c>
      <c r="E443" s="832" t="s">
        <v>3671</v>
      </c>
      <c r="F443" s="849">
        <v>26</v>
      </c>
      <c r="G443" s="849">
        <v>22490</v>
      </c>
      <c r="H443" s="849">
        <v>1</v>
      </c>
      <c r="I443" s="849">
        <v>865</v>
      </c>
      <c r="J443" s="849">
        <v>14</v>
      </c>
      <c r="K443" s="849">
        <v>12123</v>
      </c>
      <c r="L443" s="849">
        <v>0.53903957314361939</v>
      </c>
      <c r="M443" s="849">
        <v>865.92857142857144</v>
      </c>
      <c r="N443" s="849">
        <v>7</v>
      </c>
      <c r="O443" s="849">
        <v>6097</v>
      </c>
      <c r="P443" s="837">
        <v>0.27109826589595376</v>
      </c>
      <c r="Q443" s="850">
        <v>871</v>
      </c>
    </row>
    <row r="444" spans="1:17" ht="14.4" customHeight="1" x14ac:dyDescent="0.3">
      <c r="A444" s="831" t="s">
        <v>565</v>
      </c>
      <c r="B444" s="832" t="s">
        <v>3006</v>
      </c>
      <c r="C444" s="832" t="s">
        <v>2881</v>
      </c>
      <c r="D444" s="832" t="s">
        <v>3009</v>
      </c>
      <c r="E444" s="832" t="s">
        <v>3010</v>
      </c>
      <c r="F444" s="849">
        <v>269</v>
      </c>
      <c r="G444" s="849">
        <v>32280</v>
      </c>
      <c r="H444" s="849">
        <v>1</v>
      </c>
      <c r="I444" s="849">
        <v>120</v>
      </c>
      <c r="J444" s="849">
        <v>183</v>
      </c>
      <c r="K444" s="849">
        <v>22141</v>
      </c>
      <c r="L444" s="849">
        <v>0.68590458488228001</v>
      </c>
      <c r="M444" s="849">
        <v>120.98907103825137</v>
      </c>
      <c r="N444" s="849">
        <v>195</v>
      </c>
      <c r="O444" s="849">
        <v>23785</v>
      </c>
      <c r="P444" s="837">
        <v>0.73683395291201981</v>
      </c>
      <c r="Q444" s="850">
        <v>121.97435897435898</v>
      </c>
    </row>
    <row r="445" spans="1:17" ht="14.4" customHeight="1" x14ac:dyDescent="0.3">
      <c r="A445" s="831" t="s">
        <v>565</v>
      </c>
      <c r="B445" s="832" t="s">
        <v>3006</v>
      </c>
      <c r="C445" s="832" t="s">
        <v>2881</v>
      </c>
      <c r="D445" s="832" t="s">
        <v>3672</v>
      </c>
      <c r="E445" s="832" t="s">
        <v>3673</v>
      </c>
      <c r="F445" s="849">
        <v>4</v>
      </c>
      <c r="G445" s="849">
        <v>17968</v>
      </c>
      <c r="H445" s="849">
        <v>1</v>
      </c>
      <c r="I445" s="849">
        <v>4492</v>
      </c>
      <c r="J445" s="849">
        <v>4</v>
      </c>
      <c r="K445" s="849">
        <v>17996</v>
      </c>
      <c r="L445" s="849">
        <v>1.0015583259127336</v>
      </c>
      <c r="M445" s="849">
        <v>4499</v>
      </c>
      <c r="N445" s="849">
        <v>3</v>
      </c>
      <c r="O445" s="849">
        <v>13578</v>
      </c>
      <c r="P445" s="837">
        <v>0.75567675868210149</v>
      </c>
      <c r="Q445" s="850">
        <v>4526</v>
      </c>
    </row>
    <row r="446" spans="1:17" ht="14.4" customHeight="1" x14ac:dyDescent="0.3">
      <c r="A446" s="831" t="s">
        <v>565</v>
      </c>
      <c r="B446" s="832" t="s">
        <v>3006</v>
      </c>
      <c r="C446" s="832" t="s">
        <v>2881</v>
      </c>
      <c r="D446" s="832" t="s">
        <v>3674</v>
      </c>
      <c r="E446" s="832" t="s">
        <v>3675</v>
      </c>
      <c r="F446" s="849">
        <v>3</v>
      </c>
      <c r="G446" s="849">
        <v>11514</v>
      </c>
      <c r="H446" s="849">
        <v>1</v>
      </c>
      <c r="I446" s="849">
        <v>3838</v>
      </c>
      <c r="J446" s="849">
        <v>3</v>
      </c>
      <c r="K446" s="849">
        <v>11535</v>
      </c>
      <c r="L446" s="849">
        <v>1.0018238665971861</v>
      </c>
      <c r="M446" s="849">
        <v>3845</v>
      </c>
      <c r="N446" s="849">
        <v>3</v>
      </c>
      <c r="O446" s="849">
        <v>11616</v>
      </c>
      <c r="P446" s="837">
        <v>1.0088587806149036</v>
      </c>
      <c r="Q446" s="850">
        <v>3872</v>
      </c>
    </row>
    <row r="447" spans="1:17" ht="14.4" customHeight="1" x14ac:dyDescent="0.3">
      <c r="A447" s="831" t="s">
        <v>565</v>
      </c>
      <c r="B447" s="832" t="s">
        <v>3006</v>
      </c>
      <c r="C447" s="832" t="s">
        <v>2881</v>
      </c>
      <c r="D447" s="832" t="s">
        <v>3676</v>
      </c>
      <c r="E447" s="832" t="s">
        <v>3677</v>
      </c>
      <c r="F447" s="849">
        <v>1</v>
      </c>
      <c r="G447" s="849">
        <v>885</v>
      </c>
      <c r="H447" s="849">
        <v>1</v>
      </c>
      <c r="I447" s="849">
        <v>885</v>
      </c>
      <c r="J447" s="849">
        <v>1</v>
      </c>
      <c r="K447" s="849">
        <v>887</v>
      </c>
      <c r="L447" s="849">
        <v>1.0022598870056496</v>
      </c>
      <c r="M447" s="849">
        <v>887</v>
      </c>
      <c r="N447" s="849">
        <v>2</v>
      </c>
      <c r="O447" s="849">
        <v>1784</v>
      </c>
      <c r="P447" s="837">
        <v>2.0158192090395479</v>
      </c>
      <c r="Q447" s="850">
        <v>892</v>
      </c>
    </row>
    <row r="448" spans="1:17" ht="14.4" customHeight="1" x14ac:dyDescent="0.3">
      <c r="A448" s="831" t="s">
        <v>565</v>
      </c>
      <c r="B448" s="832" t="s">
        <v>3006</v>
      </c>
      <c r="C448" s="832" t="s">
        <v>2881</v>
      </c>
      <c r="D448" s="832" t="s">
        <v>2941</v>
      </c>
      <c r="E448" s="832" t="s">
        <v>2942</v>
      </c>
      <c r="F448" s="849">
        <v>1</v>
      </c>
      <c r="G448" s="849">
        <v>183</v>
      </c>
      <c r="H448" s="849">
        <v>1</v>
      </c>
      <c r="I448" s="849">
        <v>183</v>
      </c>
      <c r="J448" s="849"/>
      <c r="K448" s="849"/>
      <c r="L448" s="849"/>
      <c r="M448" s="849"/>
      <c r="N448" s="849">
        <v>2</v>
      </c>
      <c r="O448" s="849">
        <v>752</v>
      </c>
      <c r="P448" s="837">
        <v>4.1092896174863389</v>
      </c>
      <c r="Q448" s="850">
        <v>376</v>
      </c>
    </row>
    <row r="449" spans="1:17" ht="14.4" customHeight="1" x14ac:dyDescent="0.3">
      <c r="A449" s="831" t="s">
        <v>565</v>
      </c>
      <c r="B449" s="832" t="s">
        <v>3006</v>
      </c>
      <c r="C449" s="832" t="s">
        <v>2881</v>
      </c>
      <c r="D449" s="832" t="s">
        <v>2943</v>
      </c>
      <c r="E449" s="832" t="s">
        <v>2944</v>
      </c>
      <c r="F449" s="849"/>
      <c r="G449" s="849"/>
      <c r="H449" s="849"/>
      <c r="I449" s="849"/>
      <c r="J449" s="849">
        <v>2</v>
      </c>
      <c r="K449" s="849">
        <v>1968</v>
      </c>
      <c r="L449" s="849"/>
      <c r="M449" s="849">
        <v>984</v>
      </c>
      <c r="N449" s="849"/>
      <c r="O449" s="849"/>
      <c r="P449" s="837"/>
      <c r="Q449" s="850"/>
    </row>
    <row r="450" spans="1:17" ht="14.4" customHeight="1" x14ac:dyDescent="0.3">
      <c r="A450" s="831" t="s">
        <v>565</v>
      </c>
      <c r="B450" s="832" t="s">
        <v>3006</v>
      </c>
      <c r="C450" s="832" t="s">
        <v>2881</v>
      </c>
      <c r="D450" s="832" t="s">
        <v>3678</v>
      </c>
      <c r="E450" s="832" t="s">
        <v>3679</v>
      </c>
      <c r="F450" s="849">
        <v>12</v>
      </c>
      <c r="G450" s="849">
        <v>22344</v>
      </c>
      <c r="H450" s="849">
        <v>1</v>
      </c>
      <c r="I450" s="849">
        <v>1862</v>
      </c>
      <c r="J450" s="849">
        <v>10</v>
      </c>
      <c r="K450" s="849">
        <v>18650</v>
      </c>
      <c r="L450" s="849">
        <v>0.83467597565341922</v>
      </c>
      <c r="M450" s="849">
        <v>1865</v>
      </c>
      <c r="N450" s="849">
        <v>10</v>
      </c>
      <c r="O450" s="849">
        <v>18760</v>
      </c>
      <c r="P450" s="837">
        <v>0.83959899749373434</v>
      </c>
      <c r="Q450" s="850">
        <v>1876</v>
      </c>
    </row>
    <row r="451" spans="1:17" ht="14.4" customHeight="1" x14ac:dyDescent="0.3">
      <c r="A451" s="831" t="s">
        <v>565</v>
      </c>
      <c r="B451" s="832" t="s">
        <v>3006</v>
      </c>
      <c r="C451" s="832" t="s">
        <v>2881</v>
      </c>
      <c r="D451" s="832" t="s">
        <v>3680</v>
      </c>
      <c r="E451" s="832" t="s">
        <v>3681</v>
      </c>
      <c r="F451" s="849"/>
      <c r="G451" s="849"/>
      <c r="H451" s="849"/>
      <c r="I451" s="849"/>
      <c r="J451" s="849">
        <v>2</v>
      </c>
      <c r="K451" s="849">
        <v>234</v>
      </c>
      <c r="L451" s="849"/>
      <c r="M451" s="849">
        <v>117</v>
      </c>
      <c r="N451" s="849"/>
      <c r="O451" s="849"/>
      <c r="P451" s="837"/>
      <c r="Q451" s="850"/>
    </row>
    <row r="452" spans="1:17" ht="14.4" customHeight="1" x14ac:dyDescent="0.3">
      <c r="A452" s="831" t="s">
        <v>565</v>
      </c>
      <c r="B452" s="832" t="s">
        <v>3006</v>
      </c>
      <c r="C452" s="832" t="s">
        <v>2881</v>
      </c>
      <c r="D452" s="832" t="s">
        <v>2945</v>
      </c>
      <c r="E452" s="832" t="s">
        <v>2946</v>
      </c>
      <c r="F452" s="849">
        <v>16</v>
      </c>
      <c r="G452" s="849">
        <v>5104</v>
      </c>
      <c r="H452" s="849">
        <v>1</v>
      </c>
      <c r="I452" s="849">
        <v>319</v>
      </c>
      <c r="J452" s="849">
        <v>7</v>
      </c>
      <c r="K452" s="849">
        <v>2471</v>
      </c>
      <c r="L452" s="849">
        <v>0.48413009404388713</v>
      </c>
      <c r="M452" s="849">
        <v>353</v>
      </c>
      <c r="N452" s="849">
        <v>18</v>
      </c>
      <c r="O452" s="849">
        <v>6390</v>
      </c>
      <c r="P452" s="837">
        <v>1.2519592476489028</v>
      </c>
      <c r="Q452" s="850">
        <v>355</v>
      </c>
    </row>
    <row r="453" spans="1:17" ht="14.4" customHeight="1" x14ac:dyDescent="0.3">
      <c r="A453" s="831" t="s">
        <v>565</v>
      </c>
      <c r="B453" s="832" t="s">
        <v>3006</v>
      </c>
      <c r="C453" s="832" t="s">
        <v>2881</v>
      </c>
      <c r="D453" s="832" t="s">
        <v>2947</v>
      </c>
      <c r="E453" s="832" t="s">
        <v>2948</v>
      </c>
      <c r="F453" s="849"/>
      <c r="G453" s="849"/>
      <c r="H453" s="849"/>
      <c r="I453" s="849"/>
      <c r="J453" s="849">
        <v>1</v>
      </c>
      <c r="K453" s="849">
        <v>501</v>
      </c>
      <c r="L453" s="849"/>
      <c r="M453" s="849">
        <v>501</v>
      </c>
      <c r="N453" s="849">
        <v>1</v>
      </c>
      <c r="O453" s="849">
        <v>506</v>
      </c>
      <c r="P453" s="837"/>
      <c r="Q453" s="850">
        <v>506</v>
      </c>
    </row>
    <row r="454" spans="1:17" ht="14.4" customHeight="1" x14ac:dyDescent="0.3">
      <c r="A454" s="831" t="s">
        <v>565</v>
      </c>
      <c r="B454" s="832" t="s">
        <v>3006</v>
      </c>
      <c r="C454" s="832" t="s">
        <v>2881</v>
      </c>
      <c r="D454" s="832" t="s">
        <v>3682</v>
      </c>
      <c r="E454" s="832" t="s">
        <v>3683</v>
      </c>
      <c r="F454" s="849">
        <v>17</v>
      </c>
      <c r="G454" s="849">
        <v>45050</v>
      </c>
      <c r="H454" s="849">
        <v>1</v>
      </c>
      <c r="I454" s="849">
        <v>2650</v>
      </c>
      <c r="J454" s="849">
        <v>15</v>
      </c>
      <c r="K454" s="849">
        <v>39825</v>
      </c>
      <c r="L454" s="849">
        <v>0.88401775804661487</v>
      </c>
      <c r="M454" s="849">
        <v>2655</v>
      </c>
      <c r="N454" s="849">
        <v>13</v>
      </c>
      <c r="O454" s="849">
        <v>34723</v>
      </c>
      <c r="P454" s="837">
        <v>0.77076581576026637</v>
      </c>
      <c r="Q454" s="850">
        <v>2671</v>
      </c>
    </row>
    <row r="455" spans="1:17" ht="14.4" customHeight="1" x14ac:dyDescent="0.3">
      <c r="A455" s="831" t="s">
        <v>565</v>
      </c>
      <c r="B455" s="832" t="s">
        <v>3006</v>
      </c>
      <c r="C455" s="832" t="s">
        <v>2881</v>
      </c>
      <c r="D455" s="832" t="s">
        <v>3684</v>
      </c>
      <c r="E455" s="832" t="s">
        <v>3685</v>
      </c>
      <c r="F455" s="849">
        <v>1</v>
      </c>
      <c r="G455" s="849">
        <v>4789</v>
      </c>
      <c r="H455" s="849">
        <v>1</v>
      </c>
      <c r="I455" s="849">
        <v>4789</v>
      </c>
      <c r="J455" s="849">
        <v>3</v>
      </c>
      <c r="K455" s="849">
        <v>14388</v>
      </c>
      <c r="L455" s="849">
        <v>3.0043850490707871</v>
      </c>
      <c r="M455" s="849">
        <v>4796</v>
      </c>
      <c r="N455" s="849">
        <v>3</v>
      </c>
      <c r="O455" s="849">
        <v>14469</v>
      </c>
      <c r="P455" s="837">
        <v>3.0212988097723952</v>
      </c>
      <c r="Q455" s="850">
        <v>4823</v>
      </c>
    </row>
    <row r="456" spans="1:17" ht="14.4" customHeight="1" x14ac:dyDescent="0.3">
      <c r="A456" s="831" t="s">
        <v>565</v>
      </c>
      <c r="B456" s="832" t="s">
        <v>3006</v>
      </c>
      <c r="C456" s="832" t="s">
        <v>2881</v>
      </c>
      <c r="D456" s="832" t="s">
        <v>3686</v>
      </c>
      <c r="E456" s="832" t="s">
        <v>3687</v>
      </c>
      <c r="F456" s="849">
        <v>12</v>
      </c>
      <c r="G456" s="849">
        <v>68532</v>
      </c>
      <c r="H456" s="849">
        <v>1</v>
      </c>
      <c r="I456" s="849">
        <v>5711</v>
      </c>
      <c r="J456" s="849">
        <v>9</v>
      </c>
      <c r="K456" s="849">
        <v>51534</v>
      </c>
      <c r="L456" s="849">
        <v>0.7519698826825425</v>
      </c>
      <c r="M456" s="849">
        <v>5726</v>
      </c>
      <c r="N456" s="849">
        <v>17</v>
      </c>
      <c r="O456" s="849">
        <v>98062</v>
      </c>
      <c r="P456" s="837">
        <v>1.4308935971516956</v>
      </c>
      <c r="Q456" s="850">
        <v>5768.3529411764703</v>
      </c>
    </row>
    <row r="457" spans="1:17" ht="14.4" customHeight="1" x14ac:dyDescent="0.3">
      <c r="A457" s="831" t="s">
        <v>565</v>
      </c>
      <c r="B457" s="832" t="s">
        <v>3006</v>
      </c>
      <c r="C457" s="832" t="s">
        <v>2881</v>
      </c>
      <c r="D457" s="832" t="s">
        <v>3688</v>
      </c>
      <c r="E457" s="832" t="s">
        <v>3689</v>
      </c>
      <c r="F457" s="849">
        <v>1</v>
      </c>
      <c r="G457" s="849">
        <v>2552</v>
      </c>
      <c r="H457" s="849">
        <v>1</v>
      </c>
      <c r="I457" s="849">
        <v>2552</v>
      </c>
      <c r="J457" s="849"/>
      <c r="K457" s="849"/>
      <c r="L457" s="849"/>
      <c r="M457" s="849"/>
      <c r="N457" s="849">
        <v>2</v>
      </c>
      <c r="O457" s="849">
        <v>5138</v>
      </c>
      <c r="P457" s="837">
        <v>2.0133228840125392</v>
      </c>
      <c r="Q457" s="850">
        <v>2569</v>
      </c>
    </row>
    <row r="458" spans="1:17" ht="14.4" customHeight="1" x14ac:dyDescent="0.3">
      <c r="A458" s="831" t="s">
        <v>565</v>
      </c>
      <c r="B458" s="832" t="s">
        <v>3006</v>
      </c>
      <c r="C458" s="832" t="s">
        <v>2881</v>
      </c>
      <c r="D458" s="832" t="s">
        <v>3690</v>
      </c>
      <c r="E458" s="832" t="s">
        <v>3691</v>
      </c>
      <c r="F458" s="849">
        <v>6</v>
      </c>
      <c r="G458" s="849">
        <v>15293</v>
      </c>
      <c r="H458" s="849">
        <v>1</v>
      </c>
      <c r="I458" s="849">
        <v>2548.8333333333335</v>
      </c>
      <c r="J458" s="849">
        <v>6</v>
      </c>
      <c r="K458" s="849">
        <v>15324</v>
      </c>
      <c r="L458" s="849">
        <v>1.00202707120905</v>
      </c>
      <c r="M458" s="849">
        <v>2554</v>
      </c>
      <c r="N458" s="849">
        <v>5</v>
      </c>
      <c r="O458" s="849">
        <v>14715</v>
      </c>
      <c r="P458" s="837">
        <v>0.96220493036029553</v>
      </c>
      <c r="Q458" s="850">
        <v>2943</v>
      </c>
    </row>
    <row r="459" spans="1:17" ht="14.4" customHeight="1" x14ac:dyDescent="0.3">
      <c r="A459" s="831" t="s">
        <v>565</v>
      </c>
      <c r="B459" s="832" t="s">
        <v>3006</v>
      </c>
      <c r="C459" s="832" t="s">
        <v>2881</v>
      </c>
      <c r="D459" s="832" t="s">
        <v>3692</v>
      </c>
      <c r="E459" s="832" t="s">
        <v>3693</v>
      </c>
      <c r="F459" s="849">
        <v>7</v>
      </c>
      <c r="G459" s="849">
        <v>32002</v>
      </c>
      <c r="H459" s="849">
        <v>1</v>
      </c>
      <c r="I459" s="849">
        <v>4571.7142857142853</v>
      </c>
      <c r="J459" s="849">
        <v>2</v>
      </c>
      <c r="K459" s="849">
        <v>9160</v>
      </c>
      <c r="L459" s="849">
        <v>0.28623211049309416</v>
      </c>
      <c r="M459" s="849">
        <v>4580</v>
      </c>
      <c r="N459" s="849">
        <v>2</v>
      </c>
      <c r="O459" s="849">
        <v>9214</v>
      </c>
      <c r="P459" s="837">
        <v>0.28791950503093555</v>
      </c>
      <c r="Q459" s="850">
        <v>4607</v>
      </c>
    </row>
    <row r="460" spans="1:17" ht="14.4" customHeight="1" x14ac:dyDescent="0.3">
      <c r="A460" s="831" t="s">
        <v>565</v>
      </c>
      <c r="B460" s="832" t="s">
        <v>3006</v>
      </c>
      <c r="C460" s="832" t="s">
        <v>2881</v>
      </c>
      <c r="D460" s="832" t="s">
        <v>3694</v>
      </c>
      <c r="E460" s="832" t="s">
        <v>3695</v>
      </c>
      <c r="F460" s="849">
        <v>4</v>
      </c>
      <c r="G460" s="849">
        <v>14852</v>
      </c>
      <c r="H460" s="849">
        <v>1</v>
      </c>
      <c r="I460" s="849">
        <v>3713</v>
      </c>
      <c r="J460" s="849">
        <v>5</v>
      </c>
      <c r="K460" s="849">
        <v>18595</v>
      </c>
      <c r="L460" s="849">
        <v>1.2520199299757608</v>
      </c>
      <c r="M460" s="849">
        <v>3719</v>
      </c>
      <c r="N460" s="849">
        <v>2</v>
      </c>
      <c r="O460" s="849">
        <v>7480</v>
      </c>
      <c r="P460" s="837">
        <v>0.50363587395636955</v>
      </c>
      <c r="Q460" s="850">
        <v>3740</v>
      </c>
    </row>
    <row r="461" spans="1:17" ht="14.4" customHeight="1" x14ac:dyDescent="0.3">
      <c r="A461" s="831" t="s">
        <v>565</v>
      </c>
      <c r="B461" s="832" t="s">
        <v>3006</v>
      </c>
      <c r="C461" s="832" t="s">
        <v>2881</v>
      </c>
      <c r="D461" s="832" t="s">
        <v>3696</v>
      </c>
      <c r="E461" s="832" t="s">
        <v>3697</v>
      </c>
      <c r="F461" s="849">
        <v>5</v>
      </c>
      <c r="G461" s="849">
        <v>15565</v>
      </c>
      <c r="H461" s="849">
        <v>1</v>
      </c>
      <c r="I461" s="849">
        <v>3113</v>
      </c>
      <c r="J461" s="849">
        <v>1</v>
      </c>
      <c r="K461" s="849">
        <v>3113</v>
      </c>
      <c r="L461" s="849">
        <v>0.2</v>
      </c>
      <c r="M461" s="849">
        <v>3113</v>
      </c>
      <c r="N461" s="849">
        <v>4</v>
      </c>
      <c r="O461" s="849">
        <v>14552</v>
      </c>
      <c r="P461" s="837">
        <v>0.93491808544812083</v>
      </c>
      <c r="Q461" s="850">
        <v>3638</v>
      </c>
    </row>
    <row r="462" spans="1:17" ht="14.4" customHeight="1" x14ac:dyDescent="0.3">
      <c r="A462" s="831" t="s">
        <v>565</v>
      </c>
      <c r="B462" s="832" t="s">
        <v>3006</v>
      </c>
      <c r="C462" s="832" t="s">
        <v>2881</v>
      </c>
      <c r="D462" s="832" t="s">
        <v>3698</v>
      </c>
      <c r="E462" s="832" t="s">
        <v>3699</v>
      </c>
      <c r="F462" s="849">
        <v>9</v>
      </c>
      <c r="G462" s="849">
        <v>26397</v>
      </c>
      <c r="H462" s="849">
        <v>1</v>
      </c>
      <c r="I462" s="849">
        <v>2933</v>
      </c>
      <c r="J462" s="849">
        <v>9</v>
      </c>
      <c r="K462" s="849">
        <v>26451</v>
      </c>
      <c r="L462" s="849">
        <v>1.0020456870098875</v>
      </c>
      <c r="M462" s="849">
        <v>2939</v>
      </c>
      <c r="N462" s="849">
        <v>9</v>
      </c>
      <c r="O462" s="849">
        <v>31122</v>
      </c>
      <c r="P462" s="837">
        <v>1.1789976133651552</v>
      </c>
      <c r="Q462" s="850">
        <v>3458</v>
      </c>
    </row>
    <row r="463" spans="1:17" ht="14.4" customHeight="1" x14ac:dyDescent="0.3">
      <c r="A463" s="831" t="s">
        <v>565</v>
      </c>
      <c r="B463" s="832" t="s">
        <v>3006</v>
      </c>
      <c r="C463" s="832" t="s">
        <v>2881</v>
      </c>
      <c r="D463" s="832" t="s">
        <v>3700</v>
      </c>
      <c r="E463" s="832" t="s">
        <v>3701</v>
      </c>
      <c r="F463" s="849">
        <v>3</v>
      </c>
      <c r="G463" s="849">
        <v>11826</v>
      </c>
      <c r="H463" s="849">
        <v>1</v>
      </c>
      <c r="I463" s="849">
        <v>3942</v>
      </c>
      <c r="J463" s="849">
        <v>2</v>
      </c>
      <c r="K463" s="849">
        <v>7896</v>
      </c>
      <c r="L463" s="849">
        <v>0.6676813800101471</v>
      </c>
      <c r="M463" s="849">
        <v>3948</v>
      </c>
      <c r="N463" s="849">
        <v>1</v>
      </c>
      <c r="O463" s="849">
        <v>3970</v>
      </c>
      <c r="P463" s="837">
        <v>0.3357009978014544</v>
      </c>
      <c r="Q463" s="850">
        <v>3970</v>
      </c>
    </row>
    <row r="464" spans="1:17" ht="14.4" customHeight="1" x14ac:dyDescent="0.3">
      <c r="A464" s="831" t="s">
        <v>565</v>
      </c>
      <c r="B464" s="832" t="s">
        <v>3006</v>
      </c>
      <c r="C464" s="832" t="s">
        <v>2881</v>
      </c>
      <c r="D464" s="832" t="s">
        <v>3702</v>
      </c>
      <c r="E464" s="832" t="s">
        <v>3703</v>
      </c>
      <c r="F464" s="849">
        <v>3</v>
      </c>
      <c r="G464" s="849">
        <v>3006</v>
      </c>
      <c r="H464" s="849">
        <v>1</v>
      </c>
      <c r="I464" s="849">
        <v>1002</v>
      </c>
      <c r="J464" s="849">
        <v>4</v>
      </c>
      <c r="K464" s="849">
        <v>4020</v>
      </c>
      <c r="L464" s="849">
        <v>1.3373253493013972</v>
      </c>
      <c r="M464" s="849">
        <v>1005</v>
      </c>
      <c r="N464" s="849">
        <v>4</v>
      </c>
      <c r="O464" s="849">
        <v>5048</v>
      </c>
      <c r="P464" s="837">
        <v>1.6793080505655356</v>
      </c>
      <c r="Q464" s="850">
        <v>1262</v>
      </c>
    </row>
    <row r="465" spans="1:17" ht="14.4" customHeight="1" x14ac:dyDescent="0.3">
      <c r="A465" s="831" t="s">
        <v>565</v>
      </c>
      <c r="B465" s="832" t="s">
        <v>3006</v>
      </c>
      <c r="C465" s="832" t="s">
        <v>2881</v>
      </c>
      <c r="D465" s="832" t="s">
        <v>2953</v>
      </c>
      <c r="E465" s="832" t="s">
        <v>2954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752</v>
      </c>
      <c r="P465" s="837"/>
      <c r="Q465" s="850">
        <v>752</v>
      </c>
    </row>
    <row r="466" spans="1:17" ht="14.4" customHeight="1" x14ac:dyDescent="0.3">
      <c r="A466" s="831" t="s">
        <v>565</v>
      </c>
      <c r="B466" s="832" t="s">
        <v>3006</v>
      </c>
      <c r="C466" s="832" t="s">
        <v>2881</v>
      </c>
      <c r="D466" s="832" t="s">
        <v>3704</v>
      </c>
      <c r="E466" s="832" t="s">
        <v>3705</v>
      </c>
      <c r="F466" s="849">
        <v>4</v>
      </c>
      <c r="G466" s="849">
        <v>24292</v>
      </c>
      <c r="H466" s="849">
        <v>1</v>
      </c>
      <c r="I466" s="849">
        <v>6073</v>
      </c>
      <c r="J466" s="849">
        <v>5</v>
      </c>
      <c r="K466" s="849">
        <v>30410</v>
      </c>
      <c r="L466" s="849">
        <v>1.2518524617157911</v>
      </c>
      <c r="M466" s="849">
        <v>6082</v>
      </c>
      <c r="N466" s="849">
        <v>4</v>
      </c>
      <c r="O466" s="849">
        <v>24460</v>
      </c>
      <c r="P466" s="837">
        <v>1.0069158570722871</v>
      </c>
      <c r="Q466" s="850">
        <v>6115</v>
      </c>
    </row>
    <row r="467" spans="1:17" ht="14.4" customHeight="1" x14ac:dyDescent="0.3">
      <c r="A467" s="831" t="s">
        <v>565</v>
      </c>
      <c r="B467" s="832" t="s">
        <v>3006</v>
      </c>
      <c r="C467" s="832" t="s">
        <v>2881</v>
      </c>
      <c r="D467" s="832" t="s">
        <v>1301</v>
      </c>
      <c r="E467" s="832" t="s">
        <v>3706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1640</v>
      </c>
      <c r="P467" s="837"/>
      <c r="Q467" s="850">
        <v>1640</v>
      </c>
    </row>
    <row r="468" spans="1:17" ht="14.4" customHeight="1" x14ac:dyDescent="0.3">
      <c r="A468" s="831" t="s">
        <v>565</v>
      </c>
      <c r="B468" s="832" t="s">
        <v>3006</v>
      </c>
      <c r="C468" s="832" t="s">
        <v>2881</v>
      </c>
      <c r="D468" s="832" t="s">
        <v>3707</v>
      </c>
      <c r="E468" s="832" t="s">
        <v>3708</v>
      </c>
      <c r="F468" s="849">
        <v>1</v>
      </c>
      <c r="G468" s="849">
        <v>8312</v>
      </c>
      <c r="H468" s="849">
        <v>1</v>
      </c>
      <c r="I468" s="849">
        <v>8312</v>
      </c>
      <c r="J468" s="849">
        <v>3</v>
      </c>
      <c r="K468" s="849">
        <v>24987</v>
      </c>
      <c r="L468" s="849">
        <v>3.006135707410972</v>
      </c>
      <c r="M468" s="849">
        <v>8329</v>
      </c>
      <c r="N468" s="849">
        <v>2</v>
      </c>
      <c r="O468" s="849">
        <v>16770</v>
      </c>
      <c r="P468" s="837">
        <v>2.0175649663137634</v>
      </c>
      <c r="Q468" s="850">
        <v>8385</v>
      </c>
    </row>
    <row r="469" spans="1:17" ht="14.4" customHeight="1" x14ac:dyDescent="0.3">
      <c r="A469" s="831" t="s">
        <v>565</v>
      </c>
      <c r="B469" s="832" t="s">
        <v>3006</v>
      </c>
      <c r="C469" s="832" t="s">
        <v>2881</v>
      </c>
      <c r="D469" s="832" t="s">
        <v>3709</v>
      </c>
      <c r="E469" s="832" t="s">
        <v>3710</v>
      </c>
      <c r="F469" s="849">
        <v>3</v>
      </c>
      <c r="G469" s="849">
        <v>0</v>
      </c>
      <c r="H469" s="849"/>
      <c r="I469" s="849">
        <v>0</v>
      </c>
      <c r="J469" s="849">
        <v>1</v>
      </c>
      <c r="K469" s="849">
        <v>0</v>
      </c>
      <c r="L469" s="849"/>
      <c r="M469" s="849">
        <v>0</v>
      </c>
      <c r="N469" s="849"/>
      <c r="O469" s="849"/>
      <c r="P469" s="837"/>
      <c r="Q469" s="850"/>
    </row>
    <row r="470" spans="1:17" ht="14.4" customHeight="1" x14ac:dyDescent="0.3">
      <c r="A470" s="831" t="s">
        <v>565</v>
      </c>
      <c r="B470" s="832" t="s">
        <v>3006</v>
      </c>
      <c r="C470" s="832" t="s">
        <v>2881</v>
      </c>
      <c r="D470" s="832" t="s">
        <v>2959</v>
      </c>
      <c r="E470" s="832" t="s">
        <v>2960</v>
      </c>
      <c r="F470" s="849">
        <v>1</v>
      </c>
      <c r="G470" s="849">
        <v>892</v>
      </c>
      <c r="H470" s="849">
        <v>1</v>
      </c>
      <c r="I470" s="849">
        <v>892</v>
      </c>
      <c r="J470" s="849">
        <v>3</v>
      </c>
      <c r="K470" s="849">
        <v>2682</v>
      </c>
      <c r="L470" s="849">
        <v>3.006726457399103</v>
      </c>
      <c r="M470" s="849">
        <v>894</v>
      </c>
      <c r="N470" s="849">
        <v>2</v>
      </c>
      <c r="O470" s="849">
        <v>2174</v>
      </c>
      <c r="P470" s="837">
        <v>2.4372197309417039</v>
      </c>
      <c r="Q470" s="850">
        <v>1087</v>
      </c>
    </row>
    <row r="471" spans="1:17" ht="14.4" customHeight="1" x14ac:dyDescent="0.3">
      <c r="A471" s="831" t="s">
        <v>565</v>
      </c>
      <c r="B471" s="832" t="s">
        <v>3006</v>
      </c>
      <c r="C471" s="832" t="s">
        <v>2881</v>
      </c>
      <c r="D471" s="832" t="s">
        <v>3711</v>
      </c>
      <c r="E471" s="832" t="s">
        <v>3712</v>
      </c>
      <c r="F471" s="849">
        <v>2</v>
      </c>
      <c r="G471" s="849">
        <v>2834</v>
      </c>
      <c r="H471" s="849">
        <v>1</v>
      </c>
      <c r="I471" s="849">
        <v>1417</v>
      </c>
      <c r="J471" s="849">
        <v>1</v>
      </c>
      <c r="K471" s="849">
        <v>1418</v>
      </c>
      <c r="L471" s="849">
        <v>0.50035285815102326</v>
      </c>
      <c r="M471" s="849">
        <v>1418</v>
      </c>
      <c r="N471" s="849">
        <v>2</v>
      </c>
      <c r="O471" s="849">
        <v>2840</v>
      </c>
      <c r="P471" s="837">
        <v>1.0021171489061398</v>
      </c>
      <c r="Q471" s="850">
        <v>1420</v>
      </c>
    </row>
    <row r="472" spans="1:17" ht="14.4" customHeight="1" x14ac:dyDescent="0.3">
      <c r="A472" s="831" t="s">
        <v>565</v>
      </c>
      <c r="B472" s="832" t="s">
        <v>3006</v>
      </c>
      <c r="C472" s="832" t="s">
        <v>2881</v>
      </c>
      <c r="D472" s="832" t="s">
        <v>3713</v>
      </c>
      <c r="E472" s="832" t="s">
        <v>3714</v>
      </c>
      <c r="F472" s="849"/>
      <c r="G472" s="849"/>
      <c r="H472" s="849"/>
      <c r="I472" s="849"/>
      <c r="J472" s="849">
        <v>4</v>
      </c>
      <c r="K472" s="849">
        <v>9172</v>
      </c>
      <c r="L472" s="849"/>
      <c r="M472" s="849">
        <v>2293</v>
      </c>
      <c r="N472" s="849">
        <v>1</v>
      </c>
      <c r="O472" s="849">
        <v>2303</v>
      </c>
      <c r="P472" s="837"/>
      <c r="Q472" s="850">
        <v>2303</v>
      </c>
    </row>
    <row r="473" spans="1:17" ht="14.4" customHeight="1" x14ac:dyDescent="0.3">
      <c r="A473" s="831" t="s">
        <v>565</v>
      </c>
      <c r="B473" s="832" t="s">
        <v>3006</v>
      </c>
      <c r="C473" s="832" t="s">
        <v>2881</v>
      </c>
      <c r="D473" s="832" t="s">
        <v>2963</v>
      </c>
      <c r="E473" s="832" t="s">
        <v>2964</v>
      </c>
      <c r="F473" s="849">
        <v>3</v>
      </c>
      <c r="G473" s="849">
        <v>1200</v>
      </c>
      <c r="H473" s="849">
        <v>1</v>
      </c>
      <c r="I473" s="849">
        <v>400</v>
      </c>
      <c r="J473" s="849">
        <v>1</v>
      </c>
      <c r="K473" s="849">
        <v>500</v>
      </c>
      <c r="L473" s="849">
        <v>0.41666666666666669</v>
      </c>
      <c r="M473" s="849">
        <v>500</v>
      </c>
      <c r="N473" s="849">
        <v>3</v>
      </c>
      <c r="O473" s="849">
        <v>1509</v>
      </c>
      <c r="P473" s="837">
        <v>1.2575000000000001</v>
      </c>
      <c r="Q473" s="850">
        <v>503</v>
      </c>
    </row>
    <row r="474" spans="1:17" ht="14.4" customHeight="1" x14ac:dyDescent="0.3">
      <c r="A474" s="831" t="s">
        <v>565</v>
      </c>
      <c r="B474" s="832" t="s">
        <v>3006</v>
      </c>
      <c r="C474" s="832" t="s">
        <v>2881</v>
      </c>
      <c r="D474" s="832" t="s">
        <v>3715</v>
      </c>
      <c r="E474" s="832" t="s">
        <v>3716</v>
      </c>
      <c r="F474" s="849">
        <v>26</v>
      </c>
      <c r="G474" s="849">
        <v>8606</v>
      </c>
      <c r="H474" s="849">
        <v>1</v>
      </c>
      <c r="I474" s="849">
        <v>331</v>
      </c>
      <c r="J474" s="849">
        <v>18</v>
      </c>
      <c r="K474" s="849">
        <v>5976</v>
      </c>
      <c r="L474" s="849">
        <v>0.69439925633279109</v>
      </c>
      <c r="M474" s="849">
        <v>332</v>
      </c>
      <c r="N474" s="849">
        <v>9</v>
      </c>
      <c r="O474" s="849">
        <v>3033</v>
      </c>
      <c r="P474" s="837">
        <v>0.35242853822914244</v>
      </c>
      <c r="Q474" s="850">
        <v>337</v>
      </c>
    </row>
    <row r="475" spans="1:17" ht="14.4" customHeight="1" x14ac:dyDescent="0.3">
      <c r="A475" s="831" t="s">
        <v>565</v>
      </c>
      <c r="B475" s="832" t="s">
        <v>3006</v>
      </c>
      <c r="C475" s="832" t="s">
        <v>2881</v>
      </c>
      <c r="D475" s="832" t="s">
        <v>2965</v>
      </c>
      <c r="E475" s="832" t="s">
        <v>2966</v>
      </c>
      <c r="F475" s="849">
        <v>1</v>
      </c>
      <c r="G475" s="849">
        <v>1034</v>
      </c>
      <c r="H475" s="849">
        <v>1</v>
      </c>
      <c r="I475" s="849">
        <v>1034</v>
      </c>
      <c r="J475" s="849">
        <v>1</v>
      </c>
      <c r="K475" s="849">
        <v>1037</v>
      </c>
      <c r="L475" s="849">
        <v>1.0029013539651837</v>
      </c>
      <c r="M475" s="849">
        <v>1037</v>
      </c>
      <c r="N475" s="849"/>
      <c r="O475" s="849"/>
      <c r="P475" s="837"/>
      <c r="Q475" s="850"/>
    </row>
    <row r="476" spans="1:17" ht="14.4" customHeight="1" x14ac:dyDescent="0.3">
      <c r="A476" s="831" t="s">
        <v>565</v>
      </c>
      <c r="B476" s="832" t="s">
        <v>3006</v>
      </c>
      <c r="C476" s="832" t="s">
        <v>2881</v>
      </c>
      <c r="D476" s="832" t="s">
        <v>3717</v>
      </c>
      <c r="E476" s="832" t="s">
        <v>3718</v>
      </c>
      <c r="F476" s="849">
        <v>2</v>
      </c>
      <c r="G476" s="849">
        <v>3094</v>
      </c>
      <c r="H476" s="849">
        <v>1</v>
      </c>
      <c r="I476" s="849">
        <v>1547</v>
      </c>
      <c r="J476" s="849"/>
      <c r="K476" s="849"/>
      <c r="L476" s="849"/>
      <c r="M476" s="849"/>
      <c r="N476" s="849">
        <v>3</v>
      </c>
      <c r="O476" s="849">
        <v>4665</v>
      </c>
      <c r="P476" s="837">
        <v>1.5077569489334195</v>
      </c>
      <c r="Q476" s="850">
        <v>1555</v>
      </c>
    </row>
    <row r="477" spans="1:17" ht="14.4" customHeight="1" x14ac:dyDescent="0.3">
      <c r="A477" s="831" t="s">
        <v>565</v>
      </c>
      <c r="B477" s="832" t="s">
        <v>3006</v>
      </c>
      <c r="C477" s="832" t="s">
        <v>2881</v>
      </c>
      <c r="D477" s="832" t="s">
        <v>3719</v>
      </c>
      <c r="E477" s="832" t="s">
        <v>3720</v>
      </c>
      <c r="F477" s="849">
        <v>2</v>
      </c>
      <c r="G477" s="849">
        <v>8158</v>
      </c>
      <c r="H477" s="849">
        <v>1</v>
      </c>
      <c r="I477" s="849">
        <v>4079</v>
      </c>
      <c r="J477" s="849">
        <v>2</v>
      </c>
      <c r="K477" s="849">
        <v>8170</v>
      </c>
      <c r="L477" s="849">
        <v>1.0014709487619515</v>
      </c>
      <c r="M477" s="849">
        <v>4085</v>
      </c>
      <c r="N477" s="849">
        <v>2</v>
      </c>
      <c r="O477" s="849">
        <v>8214</v>
      </c>
      <c r="P477" s="837">
        <v>1.0068644275557734</v>
      </c>
      <c r="Q477" s="850">
        <v>4107</v>
      </c>
    </row>
    <row r="478" spans="1:17" ht="14.4" customHeight="1" x14ac:dyDescent="0.3">
      <c r="A478" s="831" t="s">
        <v>565</v>
      </c>
      <c r="B478" s="832" t="s">
        <v>3006</v>
      </c>
      <c r="C478" s="832" t="s">
        <v>2881</v>
      </c>
      <c r="D478" s="832" t="s">
        <v>3721</v>
      </c>
      <c r="E478" s="832" t="s">
        <v>3722</v>
      </c>
      <c r="F478" s="849">
        <v>20</v>
      </c>
      <c r="G478" s="849">
        <v>27620</v>
      </c>
      <c r="H478" s="849">
        <v>1</v>
      </c>
      <c r="I478" s="849">
        <v>1381</v>
      </c>
      <c r="J478" s="849">
        <v>11</v>
      </c>
      <c r="K478" s="849">
        <v>15224</v>
      </c>
      <c r="L478" s="849">
        <v>0.55119478638667629</v>
      </c>
      <c r="M478" s="849">
        <v>1384</v>
      </c>
      <c r="N478" s="849">
        <v>17</v>
      </c>
      <c r="O478" s="849">
        <v>27931</v>
      </c>
      <c r="P478" s="837">
        <v>1.0112599565532223</v>
      </c>
      <c r="Q478" s="850">
        <v>1643</v>
      </c>
    </row>
    <row r="479" spans="1:17" ht="14.4" customHeight="1" x14ac:dyDescent="0.3">
      <c r="A479" s="831" t="s">
        <v>565</v>
      </c>
      <c r="B479" s="832" t="s">
        <v>3006</v>
      </c>
      <c r="C479" s="832" t="s">
        <v>2881</v>
      </c>
      <c r="D479" s="832" t="s">
        <v>3723</v>
      </c>
      <c r="E479" s="832" t="s">
        <v>3724</v>
      </c>
      <c r="F479" s="849">
        <v>2</v>
      </c>
      <c r="G479" s="849">
        <v>2986</v>
      </c>
      <c r="H479" s="849">
        <v>1</v>
      </c>
      <c r="I479" s="849">
        <v>1493</v>
      </c>
      <c r="J479" s="849">
        <v>4</v>
      </c>
      <c r="K479" s="849">
        <v>5984</v>
      </c>
      <c r="L479" s="849">
        <v>2.0040187541862022</v>
      </c>
      <c r="M479" s="849">
        <v>1496</v>
      </c>
      <c r="N479" s="849">
        <v>8</v>
      </c>
      <c r="O479" s="849">
        <v>12056</v>
      </c>
      <c r="P479" s="837">
        <v>4.0375083724045542</v>
      </c>
      <c r="Q479" s="850">
        <v>1507</v>
      </c>
    </row>
    <row r="480" spans="1:17" ht="14.4" customHeight="1" x14ac:dyDescent="0.3">
      <c r="A480" s="831" t="s">
        <v>565</v>
      </c>
      <c r="B480" s="832" t="s">
        <v>3006</v>
      </c>
      <c r="C480" s="832" t="s">
        <v>2881</v>
      </c>
      <c r="D480" s="832" t="s">
        <v>2969</v>
      </c>
      <c r="E480" s="832" t="s">
        <v>2970</v>
      </c>
      <c r="F480" s="849">
        <v>2</v>
      </c>
      <c r="G480" s="849">
        <v>2222</v>
      </c>
      <c r="H480" s="849">
        <v>1</v>
      </c>
      <c r="I480" s="849">
        <v>1111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565</v>
      </c>
      <c r="B481" s="832" t="s">
        <v>3006</v>
      </c>
      <c r="C481" s="832" t="s">
        <v>2881</v>
      </c>
      <c r="D481" s="832" t="s">
        <v>3725</v>
      </c>
      <c r="E481" s="832" t="s">
        <v>3726</v>
      </c>
      <c r="F481" s="849">
        <v>2</v>
      </c>
      <c r="G481" s="849">
        <v>2478</v>
      </c>
      <c r="H481" s="849">
        <v>1</v>
      </c>
      <c r="I481" s="849">
        <v>1239</v>
      </c>
      <c r="J481" s="849">
        <v>2</v>
      </c>
      <c r="K481" s="849">
        <v>2482</v>
      </c>
      <c r="L481" s="849">
        <v>1.0016142050040355</v>
      </c>
      <c r="M481" s="849">
        <v>1241</v>
      </c>
      <c r="N481" s="849">
        <v>2</v>
      </c>
      <c r="O481" s="849">
        <v>2826</v>
      </c>
      <c r="P481" s="837">
        <v>1.1404358353510895</v>
      </c>
      <c r="Q481" s="850">
        <v>1413</v>
      </c>
    </row>
    <row r="482" spans="1:17" ht="14.4" customHeight="1" x14ac:dyDescent="0.3">
      <c r="A482" s="831" t="s">
        <v>565</v>
      </c>
      <c r="B482" s="832" t="s">
        <v>3006</v>
      </c>
      <c r="C482" s="832" t="s">
        <v>2881</v>
      </c>
      <c r="D482" s="832" t="s">
        <v>3727</v>
      </c>
      <c r="E482" s="832" t="s">
        <v>3728</v>
      </c>
      <c r="F482" s="849">
        <v>1</v>
      </c>
      <c r="G482" s="849">
        <v>1370</v>
      </c>
      <c r="H482" s="849">
        <v>1</v>
      </c>
      <c r="I482" s="849">
        <v>1370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565</v>
      </c>
      <c r="B483" s="832" t="s">
        <v>3006</v>
      </c>
      <c r="C483" s="832" t="s">
        <v>2881</v>
      </c>
      <c r="D483" s="832" t="s">
        <v>3729</v>
      </c>
      <c r="E483" s="832" t="s">
        <v>3730</v>
      </c>
      <c r="F483" s="849">
        <v>1</v>
      </c>
      <c r="G483" s="849">
        <v>2621</v>
      </c>
      <c r="H483" s="849">
        <v>1</v>
      </c>
      <c r="I483" s="849">
        <v>2621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565</v>
      </c>
      <c r="B484" s="832" t="s">
        <v>3006</v>
      </c>
      <c r="C484" s="832" t="s">
        <v>2881</v>
      </c>
      <c r="D484" s="832" t="s">
        <v>3731</v>
      </c>
      <c r="E484" s="832" t="s">
        <v>3732</v>
      </c>
      <c r="F484" s="849">
        <v>2</v>
      </c>
      <c r="G484" s="849">
        <v>3154</v>
      </c>
      <c r="H484" s="849">
        <v>1</v>
      </c>
      <c r="I484" s="849">
        <v>1577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565</v>
      </c>
      <c r="B485" s="832" t="s">
        <v>3006</v>
      </c>
      <c r="C485" s="832" t="s">
        <v>2881</v>
      </c>
      <c r="D485" s="832" t="s">
        <v>3733</v>
      </c>
      <c r="E485" s="832" t="s">
        <v>3734</v>
      </c>
      <c r="F485" s="849">
        <v>5</v>
      </c>
      <c r="G485" s="849">
        <v>26060</v>
      </c>
      <c r="H485" s="849">
        <v>1</v>
      </c>
      <c r="I485" s="849">
        <v>5212</v>
      </c>
      <c r="J485" s="849">
        <v>6</v>
      </c>
      <c r="K485" s="849">
        <v>31326</v>
      </c>
      <c r="L485" s="849">
        <v>1.2020721412125863</v>
      </c>
      <c r="M485" s="849">
        <v>5221</v>
      </c>
      <c r="N485" s="849">
        <v>8</v>
      </c>
      <c r="O485" s="849">
        <v>42024</v>
      </c>
      <c r="P485" s="837">
        <v>1.6125863392171911</v>
      </c>
      <c r="Q485" s="850">
        <v>5253</v>
      </c>
    </row>
    <row r="486" spans="1:17" ht="14.4" customHeight="1" x14ac:dyDescent="0.3">
      <c r="A486" s="831" t="s">
        <v>565</v>
      </c>
      <c r="B486" s="832" t="s">
        <v>3006</v>
      </c>
      <c r="C486" s="832" t="s">
        <v>2881</v>
      </c>
      <c r="D486" s="832" t="s">
        <v>3735</v>
      </c>
      <c r="E486" s="832" t="s">
        <v>3736</v>
      </c>
      <c r="F486" s="849"/>
      <c r="G486" s="849"/>
      <c r="H486" s="849"/>
      <c r="I486" s="849"/>
      <c r="J486" s="849">
        <v>3</v>
      </c>
      <c r="K486" s="849">
        <v>7179</v>
      </c>
      <c r="L486" s="849"/>
      <c r="M486" s="849">
        <v>2393</v>
      </c>
      <c r="N486" s="849">
        <v>1</v>
      </c>
      <c r="O486" s="849">
        <v>2408</v>
      </c>
      <c r="P486" s="837"/>
      <c r="Q486" s="850">
        <v>2408</v>
      </c>
    </row>
    <row r="487" spans="1:17" ht="14.4" customHeight="1" x14ac:dyDescent="0.3">
      <c r="A487" s="831" t="s">
        <v>565</v>
      </c>
      <c r="B487" s="832" t="s">
        <v>3006</v>
      </c>
      <c r="C487" s="832" t="s">
        <v>2881</v>
      </c>
      <c r="D487" s="832" t="s">
        <v>3737</v>
      </c>
      <c r="E487" s="832" t="s">
        <v>3738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4508</v>
      </c>
      <c r="P487" s="837"/>
      <c r="Q487" s="850">
        <v>2254</v>
      </c>
    </row>
    <row r="488" spans="1:17" ht="14.4" customHeight="1" x14ac:dyDescent="0.3">
      <c r="A488" s="831" t="s">
        <v>565</v>
      </c>
      <c r="B488" s="832" t="s">
        <v>3006</v>
      </c>
      <c r="C488" s="832" t="s">
        <v>2881</v>
      </c>
      <c r="D488" s="832" t="s">
        <v>3739</v>
      </c>
      <c r="E488" s="832" t="s">
        <v>3740</v>
      </c>
      <c r="F488" s="849">
        <v>1</v>
      </c>
      <c r="G488" s="849">
        <v>556</v>
      </c>
      <c r="H488" s="849">
        <v>1</v>
      </c>
      <c r="I488" s="849">
        <v>556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565</v>
      </c>
      <c r="B489" s="832" t="s">
        <v>3006</v>
      </c>
      <c r="C489" s="832" t="s">
        <v>2881</v>
      </c>
      <c r="D489" s="832" t="s">
        <v>3741</v>
      </c>
      <c r="E489" s="832" t="s">
        <v>3742</v>
      </c>
      <c r="F489" s="849">
        <v>2</v>
      </c>
      <c r="G489" s="849">
        <v>7240</v>
      </c>
      <c r="H489" s="849">
        <v>1</v>
      </c>
      <c r="I489" s="849">
        <v>3620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565</v>
      </c>
      <c r="B490" s="832" t="s">
        <v>3006</v>
      </c>
      <c r="C490" s="832" t="s">
        <v>2881</v>
      </c>
      <c r="D490" s="832" t="s">
        <v>3743</v>
      </c>
      <c r="E490" s="832" t="s">
        <v>3744</v>
      </c>
      <c r="F490" s="849"/>
      <c r="G490" s="849"/>
      <c r="H490" s="849"/>
      <c r="I490" s="849"/>
      <c r="J490" s="849">
        <v>2</v>
      </c>
      <c r="K490" s="849">
        <v>5346</v>
      </c>
      <c r="L490" s="849"/>
      <c r="M490" s="849">
        <v>2673</v>
      </c>
      <c r="N490" s="849">
        <v>1</v>
      </c>
      <c r="O490" s="849">
        <v>2687</v>
      </c>
      <c r="P490" s="837"/>
      <c r="Q490" s="850">
        <v>2687</v>
      </c>
    </row>
    <row r="491" spans="1:17" ht="14.4" customHeight="1" x14ac:dyDescent="0.3">
      <c r="A491" s="831" t="s">
        <v>565</v>
      </c>
      <c r="B491" s="832" t="s">
        <v>3006</v>
      </c>
      <c r="C491" s="832" t="s">
        <v>2881</v>
      </c>
      <c r="D491" s="832" t="s">
        <v>3745</v>
      </c>
      <c r="E491" s="832" t="s">
        <v>3746</v>
      </c>
      <c r="F491" s="849">
        <v>3</v>
      </c>
      <c r="G491" s="849">
        <v>7119</v>
      </c>
      <c r="H491" s="849">
        <v>1</v>
      </c>
      <c r="I491" s="849">
        <v>2373</v>
      </c>
      <c r="J491" s="849">
        <v>2</v>
      </c>
      <c r="K491" s="849">
        <v>4758</v>
      </c>
      <c r="L491" s="849">
        <v>0.6683522966708807</v>
      </c>
      <c r="M491" s="849">
        <v>2379</v>
      </c>
      <c r="N491" s="849">
        <v>4</v>
      </c>
      <c r="O491" s="849">
        <v>9604</v>
      </c>
      <c r="P491" s="837">
        <v>1.3490658800393314</v>
      </c>
      <c r="Q491" s="850">
        <v>2401</v>
      </c>
    </row>
    <row r="492" spans="1:17" ht="14.4" customHeight="1" x14ac:dyDescent="0.3">
      <c r="A492" s="831" t="s">
        <v>565</v>
      </c>
      <c r="B492" s="832" t="s">
        <v>3006</v>
      </c>
      <c r="C492" s="832" t="s">
        <v>2881</v>
      </c>
      <c r="D492" s="832" t="s">
        <v>3747</v>
      </c>
      <c r="E492" s="832" t="s">
        <v>3748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1562</v>
      </c>
      <c r="P492" s="837"/>
      <c r="Q492" s="850">
        <v>1562</v>
      </c>
    </row>
    <row r="493" spans="1:17" ht="14.4" customHeight="1" x14ac:dyDescent="0.3">
      <c r="A493" s="831" t="s">
        <v>565</v>
      </c>
      <c r="B493" s="832" t="s">
        <v>3006</v>
      </c>
      <c r="C493" s="832" t="s">
        <v>2881</v>
      </c>
      <c r="D493" s="832" t="s">
        <v>3749</v>
      </c>
      <c r="E493" s="832" t="s">
        <v>3750</v>
      </c>
      <c r="F493" s="849"/>
      <c r="G493" s="849"/>
      <c r="H493" s="849"/>
      <c r="I493" s="849"/>
      <c r="J493" s="849">
        <v>1</v>
      </c>
      <c r="K493" s="849">
        <v>1970</v>
      </c>
      <c r="L493" s="849"/>
      <c r="M493" s="849">
        <v>1970</v>
      </c>
      <c r="N493" s="849">
        <v>1</v>
      </c>
      <c r="O493" s="849">
        <v>1981</v>
      </c>
      <c r="P493" s="837"/>
      <c r="Q493" s="850">
        <v>1981</v>
      </c>
    </row>
    <row r="494" spans="1:17" ht="14.4" customHeight="1" x14ac:dyDescent="0.3">
      <c r="A494" s="831" t="s">
        <v>565</v>
      </c>
      <c r="B494" s="832" t="s">
        <v>3006</v>
      </c>
      <c r="C494" s="832" t="s">
        <v>2881</v>
      </c>
      <c r="D494" s="832" t="s">
        <v>3751</v>
      </c>
      <c r="E494" s="832" t="s">
        <v>3752</v>
      </c>
      <c r="F494" s="849"/>
      <c r="G494" s="849"/>
      <c r="H494" s="849"/>
      <c r="I494" s="849"/>
      <c r="J494" s="849">
        <v>1</v>
      </c>
      <c r="K494" s="849">
        <v>3716</v>
      </c>
      <c r="L494" s="849"/>
      <c r="M494" s="849">
        <v>3716</v>
      </c>
      <c r="N494" s="849">
        <v>2</v>
      </c>
      <c r="O494" s="849">
        <v>7462</v>
      </c>
      <c r="P494" s="837"/>
      <c r="Q494" s="850">
        <v>3731</v>
      </c>
    </row>
    <row r="495" spans="1:17" ht="14.4" customHeight="1" x14ac:dyDescent="0.3">
      <c r="A495" s="831" t="s">
        <v>565</v>
      </c>
      <c r="B495" s="832" t="s">
        <v>3006</v>
      </c>
      <c r="C495" s="832" t="s">
        <v>2881</v>
      </c>
      <c r="D495" s="832" t="s">
        <v>3753</v>
      </c>
      <c r="E495" s="832" t="s">
        <v>3754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3122</v>
      </c>
      <c r="P495" s="837"/>
      <c r="Q495" s="850">
        <v>3122</v>
      </c>
    </row>
    <row r="496" spans="1:17" ht="14.4" customHeight="1" x14ac:dyDescent="0.3">
      <c r="A496" s="831" t="s">
        <v>565</v>
      </c>
      <c r="B496" s="832" t="s">
        <v>3006</v>
      </c>
      <c r="C496" s="832" t="s">
        <v>2881</v>
      </c>
      <c r="D496" s="832" t="s">
        <v>3755</v>
      </c>
      <c r="E496" s="832" t="s">
        <v>3756</v>
      </c>
      <c r="F496" s="849">
        <v>3</v>
      </c>
      <c r="G496" s="849">
        <v>11145</v>
      </c>
      <c r="H496" s="849">
        <v>1</v>
      </c>
      <c r="I496" s="849">
        <v>3715</v>
      </c>
      <c r="J496" s="849">
        <v>4</v>
      </c>
      <c r="K496" s="849">
        <v>14884</v>
      </c>
      <c r="L496" s="849">
        <v>1.3354867653656348</v>
      </c>
      <c r="M496" s="849">
        <v>3721</v>
      </c>
      <c r="N496" s="849">
        <v>1</v>
      </c>
      <c r="O496" s="849">
        <v>3743</v>
      </c>
      <c r="P496" s="837">
        <v>0.33584567070435173</v>
      </c>
      <c r="Q496" s="850">
        <v>3743</v>
      </c>
    </row>
    <row r="497" spans="1:17" ht="14.4" customHeight="1" x14ac:dyDescent="0.3">
      <c r="A497" s="831" t="s">
        <v>565</v>
      </c>
      <c r="B497" s="832" t="s">
        <v>3006</v>
      </c>
      <c r="C497" s="832" t="s">
        <v>2881</v>
      </c>
      <c r="D497" s="832" t="s">
        <v>3757</v>
      </c>
      <c r="E497" s="832" t="s">
        <v>3758</v>
      </c>
      <c r="F497" s="849"/>
      <c r="G497" s="849"/>
      <c r="H497" s="849"/>
      <c r="I497" s="849"/>
      <c r="J497" s="849">
        <v>1</v>
      </c>
      <c r="K497" s="849">
        <v>3993</v>
      </c>
      <c r="L497" s="849"/>
      <c r="M497" s="849">
        <v>3993</v>
      </c>
      <c r="N497" s="849"/>
      <c r="O497" s="849"/>
      <c r="P497" s="837"/>
      <c r="Q497" s="850"/>
    </row>
    <row r="498" spans="1:17" ht="14.4" customHeight="1" x14ac:dyDescent="0.3">
      <c r="A498" s="831" t="s">
        <v>565</v>
      </c>
      <c r="B498" s="832" t="s">
        <v>3006</v>
      </c>
      <c r="C498" s="832" t="s">
        <v>2881</v>
      </c>
      <c r="D498" s="832" t="s">
        <v>3759</v>
      </c>
      <c r="E498" s="832" t="s">
        <v>3760</v>
      </c>
      <c r="F498" s="849"/>
      <c r="G498" s="849"/>
      <c r="H498" s="849"/>
      <c r="I498" s="849"/>
      <c r="J498" s="849">
        <v>1</v>
      </c>
      <c r="K498" s="849">
        <v>1091</v>
      </c>
      <c r="L498" s="849"/>
      <c r="M498" s="849">
        <v>1091</v>
      </c>
      <c r="N498" s="849"/>
      <c r="O498" s="849"/>
      <c r="P498" s="837"/>
      <c r="Q498" s="850"/>
    </row>
    <row r="499" spans="1:17" ht="14.4" customHeight="1" x14ac:dyDescent="0.3">
      <c r="A499" s="831" t="s">
        <v>565</v>
      </c>
      <c r="B499" s="832" t="s">
        <v>3006</v>
      </c>
      <c r="C499" s="832" t="s">
        <v>2881</v>
      </c>
      <c r="D499" s="832" t="s">
        <v>3761</v>
      </c>
      <c r="E499" s="832" t="s">
        <v>3762</v>
      </c>
      <c r="F499" s="849">
        <v>4</v>
      </c>
      <c r="G499" s="849">
        <v>11656</v>
      </c>
      <c r="H499" s="849">
        <v>1</v>
      </c>
      <c r="I499" s="849">
        <v>2914</v>
      </c>
      <c r="J499" s="849">
        <v>4</v>
      </c>
      <c r="K499" s="849">
        <v>11668</v>
      </c>
      <c r="L499" s="849">
        <v>1.0010295126973232</v>
      </c>
      <c r="M499" s="849">
        <v>2917</v>
      </c>
      <c r="N499" s="849">
        <v>1</v>
      </c>
      <c r="O499" s="849">
        <v>4835</v>
      </c>
      <c r="P499" s="837">
        <v>0.41480782429649965</v>
      </c>
      <c r="Q499" s="850">
        <v>4835</v>
      </c>
    </row>
    <row r="500" spans="1:17" ht="14.4" customHeight="1" x14ac:dyDescent="0.3">
      <c r="A500" s="831" t="s">
        <v>565</v>
      </c>
      <c r="B500" s="832" t="s">
        <v>3006</v>
      </c>
      <c r="C500" s="832" t="s">
        <v>2881</v>
      </c>
      <c r="D500" s="832" t="s">
        <v>3763</v>
      </c>
      <c r="E500" s="832" t="s">
        <v>3764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1656</v>
      </c>
      <c r="P500" s="837"/>
      <c r="Q500" s="850">
        <v>1656</v>
      </c>
    </row>
    <row r="501" spans="1:17" ht="14.4" customHeight="1" x14ac:dyDescent="0.3">
      <c r="A501" s="831" t="s">
        <v>565</v>
      </c>
      <c r="B501" s="832" t="s">
        <v>3006</v>
      </c>
      <c r="C501" s="832" t="s">
        <v>2881</v>
      </c>
      <c r="D501" s="832" t="s">
        <v>3765</v>
      </c>
      <c r="E501" s="832" t="s">
        <v>3766</v>
      </c>
      <c r="F501" s="849">
        <v>1</v>
      </c>
      <c r="G501" s="849">
        <v>3630</v>
      </c>
      <c r="H501" s="849">
        <v>1</v>
      </c>
      <c r="I501" s="849">
        <v>3630</v>
      </c>
      <c r="J501" s="849">
        <v>1</v>
      </c>
      <c r="K501" s="849">
        <v>3636</v>
      </c>
      <c r="L501" s="849">
        <v>1.0016528925619834</v>
      </c>
      <c r="M501" s="849">
        <v>3636</v>
      </c>
      <c r="N501" s="849"/>
      <c r="O501" s="849"/>
      <c r="P501" s="837"/>
      <c r="Q501" s="850"/>
    </row>
    <row r="502" spans="1:17" ht="14.4" customHeight="1" x14ac:dyDescent="0.3">
      <c r="A502" s="831" t="s">
        <v>565</v>
      </c>
      <c r="B502" s="832" t="s">
        <v>3006</v>
      </c>
      <c r="C502" s="832" t="s">
        <v>2881</v>
      </c>
      <c r="D502" s="832" t="s">
        <v>3767</v>
      </c>
      <c r="E502" s="832" t="s">
        <v>3768</v>
      </c>
      <c r="F502" s="849"/>
      <c r="G502" s="849"/>
      <c r="H502" s="849"/>
      <c r="I502" s="849"/>
      <c r="J502" s="849">
        <v>1</v>
      </c>
      <c r="K502" s="849">
        <v>1870</v>
      </c>
      <c r="L502" s="849"/>
      <c r="M502" s="849">
        <v>1870</v>
      </c>
      <c r="N502" s="849"/>
      <c r="O502" s="849"/>
      <c r="P502" s="837"/>
      <c r="Q502" s="850"/>
    </row>
    <row r="503" spans="1:17" ht="14.4" customHeight="1" x14ac:dyDescent="0.3">
      <c r="A503" s="831" t="s">
        <v>565</v>
      </c>
      <c r="B503" s="832" t="s">
        <v>3006</v>
      </c>
      <c r="C503" s="832" t="s">
        <v>2881</v>
      </c>
      <c r="D503" s="832" t="s">
        <v>3769</v>
      </c>
      <c r="E503" s="832" t="s">
        <v>3770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4200</v>
      </c>
      <c r="P503" s="837"/>
      <c r="Q503" s="850">
        <v>4200</v>
      </c>
    </row>
    <row r="504" spans="1:17" ht="14.4" customHeight="1" x14ac:dyDescent="0.3">
      <c r="A504" s="831" t="s">
        <v>565</v>
      </c>
      <c r="B504" s="832" t="s">
        <v>3006</v>
      </c>
      <c r="C504" s="832" t="s">
        <v>2881</v>
      </c>
      <c r="D504" s="832" t="s">
        <v>3771</v>
      </c>
      <c r="E504" s="832" t="s">
        <v>3772</v>
      </c>
      <c r="F504" s="849">
        <v>1</v>
      </c>
      <c r="G504" s="849">
        <v>2417</v>
      </c>
      <c r="H504" s="849">
        <v>1</v>
      </c>
      <c r="I504" s="849">
        <v>2417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565</v>
      </c>
      <c r="B505" s="832" t="s">
        <v>3006</v>
      </c>
      <c r="C505" s="832" t="s">
        <v>2881</v>
      </c>
      <c r="D505" s="832" t="s">
        <v>3773</v>
      </c>
      <c r="E505" s="832" t="s">
        <v>3774</v>
      </c>
      <c r="F505" s="849"/>
      <c r="G505" s="849"/>
      <c r="H505" s="849"/>
      <c r="I505" s="849"/>
      <c r="J505" s="849">
        <v>1</v>
      </c>
      <c r="K505" s="849">
        <v>2324</v>
      </c>
      <c r="L505" s="849"/>
      <c r="M505" s="849">
        <v>2324</v>
      </c>
      <c r="N505" s="849"/>
      <c r="O505" s="849"/>
      <c r="P505" s="837"/>
      <c r="Q505" s="850"/>
    </row>
    <row r="506" spans="1:17" ht="14.4" customHeight="1" x14ac:dyDescent="0.3">
      <c r="A506" s="831" t="s">
        <v>565</v>
      </c>
      <c r="B506" s="832" t="s">
        <v>3006</v>
      </c>
      <c r="C506" s="832" t="s">
        <v>2881</v>
      </c>
      <c r="D506" s="832" t="s">
        <v>3775</v>
      </c>
      <c r="E506" s="832" t="s">
        <v>3776</v>
      </c>
      <c r="F506" s="849">
        <v>1</v>
      </c>
      <c r="G506" s="849">
        <v>232</v>
      </c>
      <c r="H506" s="849">
        <v>1</v>
      </c>
      <c r="I506" s="849">
        <v>232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565</v>
      </c>
      <c r="B507" s="832" t="s">
        <v>3006</v>
      </c>
      <c r="C507" s="832" t="s">
        <v>2881</v>
      </c>
      <c r="D507" s="832" t="s">
        <v>3777</v>
      </c>
      <c r="E507" s="832" t="s">
        <v>3778</v>
      </c>
      <c r="F507" s="849"/>
      <c r="G507" s="849"/>
      <c r="H507" s="849"/>
      <c r="I507" s="849"/>
      <c r="J507" s="849">
        <v>1</v>
      </c>
      <c r="K507" s="849">
        <v>2465</v>
      </c>
      <c r="L507" s="849"/>
      <c r="M507" s="849">
        <v>2465</v>
      </c>
      <c r="N507" s="849"/>
      <c r="O507" s="849"/>
      <c r="P507" s="837"/>
      <c r="Q507" s="850"/>
    </row>
    <row r="508" spans="1:17" ht="14.4" customHeight="1" x14ac:dyDescent="0.3">
      <c r="A508" s="831" t="s">
        <v>565</v>
      </c>
      <c r="B508" s="832" t="s">
        <v>3006</v>
      </c>
      <c r="C508" s="832" t="s">
        <v>2881</v>
      </c>
      <c r="D508" s="832" t="s">
        <v>3779</v>
      </c>
      <c r="E508" s="832" t="s">
        <v>3780</v>
      </c>
      <c r="F508" s="849">
        <v>1</v>
      </c>
      <c r="G508" s="849">
        <v>3971</v>
      </c>
      <c r="H508" s="849">
        <v>1</v>
      </c>
      <c r="I508" s="849">
        <v>3971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565</v>
      </c>
      <c r="B509" s="832" t="s">
        <v>3006</v>
      </c>
      <c r="C509" s="832" t="s">
        <v>2881</v>
      </c>
      <c r="D509" s="832" t="s">
        <v>3781</v>
      </c>
      <c r="E509" s="832" t="s">
        <v>3782</v>
      </c>
      <c r="F509" s="849"/>
      <c r="G509" s="849"/>
      <c r="H509" s="849"/>
      <c r="I509" s="849"/>
      <c r="J509" s="849">
        <v>1</v>
      </c>
      <c r="K509" s="849">
        <v>2724</v>
      </c>
      <c r="L509" s="849"/>
      <c r="M509" s="849">
        <v>2724</v>
      </c>
      <c r="N509" s="849"/>
      <c r="O509" s="849"/>
      <c r="P509" s="837"/>
      <c r="Q509" s="850"/>
    </row>
    <row r="510" spans="1:17" ht="14.4" customHeight="1" x14ac:dyDescent="0.3">
      <c r="A510" s="831" t="s">
        <v>565</v>
      </c>
      <c r="B510" s="832" t="s">
        <v>3006</v>
      </c>
      <c r="C510" s="832" t="s">
        <v>2881</v>
      </c>
      <c r="D510" s="832" t="s">
        <v>3783</v>
      </c>
      <c r="E510" s="832" t="s">
        <v>3784</v>
      </c>
      <c r="F510" s="849"/>
      <c r="G510" s="849"/>
      <c r="H510" s="849"/>
      <c r="I510" s="849"/>
      <c r="J510" s="849">
        <v>1</v>
      </c>
      <c r="K510" s="849">
        <v>3867</v>
      </c>
      <c r="L510" s="849"/>
      <c r="M510" s="849">
        <v>3867</v>
      </c>
      <c r="N510" s="849"/>
      <c r="O510" s="849"/>
      <c r="P510" s="837"/>
      <c r="Q510" s="850"/>
    </row>
    <row r="511" spans="1:17" ht="14.4" customHeight="1" x14ac:dyDescent="0.3">
      <c r="A511" s="831" t="s">
        <v>565</v>
      </c>
      <c r="B511" s="832" t="s">
        <v>3006</v>
      </c>
      <c r="C511" s="832" t="s">
        <v>2881</v>
      </c>
      <c r="D511" s="832" t="s">
        <v>3785</v>
      </c>
      <c r="E511" s="832" t="s">
        <v>3786</v>
      </c>
      <c r="F511" s="849">
        <v>1</v>
      </c>
      <c r="G511" s="849">
        <v>2760</v>
      </c>
      <c r="H511" s="849">
        <v>1</v>
      </c>
      <c r="I511" s="849">
        <v>2760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565</v>
      </c>
      <c r="B512" s="832" t="s">
        <v>3006</v>
      </c>
      <c r="C512" s="832" t="s">
        <v>2881</v>
      </c>
      <c r="D512" s="832" t="s">
        <v>3787</v>
      </c>
      <c r="E512" s="832" t="s">
        <v>3788</v>
      </c>
      <c r="F512" s="849"/>
      <c r="G512" s="849"/>
      <c r="H512" s="849"/>
      <c r="I512" s="849"/>
      <c r="J512" s="849">
        <v>1</v>
      </c>
      <c r="K512" s="849">
        <v>2759</v>
      </c>
      <c r="L512" s="849"/>
      <c r="M512" s="849">
        <v>2759</v>
      </c>
      <c r="N512" s="849"/>
      <c r="O512" s="849"/>
      <c r="P512" s="837"/>
      <c r="Q512" s="850"/>
    </row>
    <row r="513" spans="1:17" ht="14.4" customHeight="1" x14ac:dyDescent="0.3">
      <c r="A513" s="831" t="s">
        <v>565</v>
      </c>
      <c r="B513" s="832" t="s">
        <v>3006</v>
      </c>
      <c r="C513" s="832" t="s">
        <v>2881</v>
      </c>
      <c r="D513" s="832" t="s">
        <v>3789</v>
      </c>
      <c r="E513" s="832" t="s">
        <v>3790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4221</v>
      </c>
      <c r="P513" s="837"/>
      <c r="Q513" s="850">
        <v>4221</v>
      </c>
    </row>
    <row r="514" spans="1:17" ht="14.4" customHeight="1" x14ac:dyDescent="0.3">
      <c r="A514" s="831" t="s">
        <v>565</v>
      </c>
      <c r="B514" s="832" t="s">
        <v>3006</v>
      </c>
      <c r="C514" s="832" t="s">
        <v>2881</v>
      </c>
      <c r="D514" s="832" t="s">
        <v>3791</v>
      </c>
      <c r="E514" s="832" t="s">
        <v>3792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0</v>
      </c>
      <c r="P514" s="837"/>
      <c r="Q514" s="850">
        <v>0</v>
      </c>
    </row>
    <row r="515" spans="1:17" ht="14.4" customHeight="1" x14ac:dyDescent="0.3">
      <c r="A515" s="831" t="s">
        <v>565</v>
      </c>
      <c r="B515" s="832" t="s">
        <v>3006</v>
      </c>
      <c r="C515" s="832" t="s">
        <v>2881</v>
      </c>
      <c r="D515" s="832" t="s">
        <v>3793</v>
      </c>
      <c r="E515" s="832" t="s">
        <v>3794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565</v>
      </c>
      <c r="B516" s="832" t="s">
        <v>3795</v>
      </c>
      <c r="C516" s="832" t="s">
        <v>2881</v>
      </c>
      <c r="D516" s="832" t="s">
        <v>3796</v>
      </c>
      <c r="E516" s="832" t="s">
        <v>3797</v>
      </c>
      <c r="F516" s="849"/>
      <c r="G516" s="849"/>
      <c r="H516" s="849"/>
      <c r="I516" s="849"/>
      <c r="J516" s="849">
        <v>1</v>
      </c>
      <c r="K516" s="849">
        <v>3833</v>
      </c>
      <c r="L516" s="849"/>
      <c r="M516" s="849">
        <v>3833</v>
      </c>
      <c r="N516" s="849"/>
      <c r="O516" s="849"/>
      <c r="P516" s="837"/>
      <c r="Q516" s="850"/>
    </row>
    <row r="517" spans="1:17" ht="14.4" customHeight="1" x14ac:dyDescent="0.3">
      <c r="A517" s="831" t="s">
        <v>565</v>
      </c>
      <c r="B517" s="832" t="s">
        <v>3795</v>
      </c>
      <c r="C517" s="832" t="s">
        <v>2881</v>
      </c>
      <c r="D517" s="832" t="s">
        <v>3798</v>
      </c>
      <c r="E517" s="832" t="s">
        <v>3799</v>
      </c>
      <c r="F517" s="849"/>
      <c r="G517" s="849"/>
      <c r="H517" s="849"/>
      <c r="I517" s="849"/>
      <c r="J517" s="849">
        <v>1</v>
      </c>
      <c r="K517" s="849">
        <v>3990</v>
      </c>
      <c r="L517" s="849"/>
      <c r="M517" s="849">
        <v>3990</v>
      </c>
      <c r="N517" s="849"/>
      <c r="O517" s="849"/>
      <c r="P517" s="837"/>
      <c r="Q517" s="850"/>
    </row>
    <row r="518" spans="1:17" ht="14.4" customHeight="1" x14ac:dyDescent="0.3">
      <c r="A518" s="831" t="s">
        <v>565</v>
      </c>
      <c r="B518" s="832" t="s">
        <v>3795</v>
      </c>
      <c r="C518" s="832" t="s">
        <v>2881</v>
      </c>
      <c r="D518" s="832" t="s">
        <v>3800</v>
      </c>
      <c r="E518" s="832" t="s">
        <v>3801</v>
      </c>
      <c r="F518" s="849"/>
      <c r="G518" s="849"/>
      <c r="H518" s="849"/>
      <c r="I518" s="849"/>
      <c r="J518" s="849">
        <v>3</v>
      </c>
      <c r="K518" s="849">
        <v>3981</v>
      </c>
      <c r="L518" s="849"/>
      <c r="M518" s="849">
        <v>1327</v>
      </c>
      <c r="N518" s="849"/>
      <c r="O518" s="849"/>
      <c r="P518" s="837"/>
      <c r="Q518" s="850"/>
    </row>
    <row r="519" spans="1:17" ht="14.4" customHeight="1" x14ac:dyDescent="0.3">
      <c r="A519" s="831" t="s">
        <v>565</v>
      </c>
      <c r="B519" s="832" t="s">
        <v>3795</v>
      </c>
      <c r="C519" s="832" t="s">
        <v>2881</v>
      </c>
      <c r="D519" s="832" t="s">
        <v>3802</v>
      </c>
      <c r="E519" s="832" t="s">
        <v>3803</v>
      </c>
      <c r="F519" s="849"/>
      <c r="G519" s="849"/>
      <c r="H519" s="849"/>
      <c r="I519" s="849"/>
      <c r="J519" s="849">
        <v>1</v>
      </c>
      <c r="K519" s="849">
        <v>359</v>
      </c>
      <c r="L519" s="849"/>
      <c r="M519" s="849">
        <v>359</v>
      </c>
      <c r="N519" s="849"/>
      <c r="O519" s="849"/>
      <c r="P519" s="837"/>
      <c r="Q519" s="850"/>
    </row>
    <row r="520" spans="1:17" ht="14.4" customHeight="1" x14ac:dyDescent="0.3">
      <c r="A520" s="831" t="s">
        <v>565</v>
      </c>
      <c r="B520" s="832" t="s">
        <v>3804</v>
      </c>
      <c r="C520" s="832" t="s">
        <v>2870</v>
      </c>
      <c r="D520" s="832" t="s">
        <v>3049</v>
      </c>
      <c r="E520" s="832" t="s">
        <v>809</v>
      </c>
      <c r="F520" s="849"/>
      <c r="G520" s="849"/>
      <c r="H520" s="849"/>
      <c r="I520" s="849"/>
      <c r="J520" s="849"/>
      <c r="K520" s="849"/>
      <c r="L520" s="849"/>
      <c r="M520" s="849"/>
      <c r="N520" s="849">
        <v>2</v>
      </c>
      <c r="O520" s="849">
        <v>9976.18</v>
      </c>
      <c r="P520" s="837"/>
      <c r="Q520" s="850">
        <v>4988.09</v>
      </c>
    </row>
    <row r="521" spans="1:17" ht="14.4" customHeight="1" x14ac:dyDescent="0.3">
      <c r="A521" s="831" t="s">
        <v>565</v>
      </c>
      <c r="B521" s="832" t="s">
        <v>3804</v>
      </c>
      <c r="C521" s="832" t="s">
        <v>2870</v>
      </c>
      <c r="D521" s="832" t="s">
        <v>3050</v>
      </c>
      <c r="E521" s="832" t="s">
        <v>1247</v>
      </c>
      <c r="F521" s="849">
        <v>55</v>
      </c>
      <c r="G521" s="849">
        <v>4404.3999999999996</v>
      </c>
      <c r="H521" s="849">
        <v>1</v>
      </c>
      <c r="I521" s="849">
        <v>80.08</v>
      </c>
      <c r="J521" s="849">
        <v>56</v>
      </c>
      <c r="K521" s="849">
        <v>4484.4799999999996</v>
      </c>
      <c r="L521" s="849">
        <v>1.0181818181818181</v>
      </c>
      <c r="M521" s="849">
        <v>80.08</v>
      </c>
      <c r="N521" s="849"/>
      <c r="O521" s="849"/>
      <c r="P521" s="837"/>
      <c r="Q521" s="850"/>
    </row>
    <row r="522" spans="1:17" ht="14.4" customHeight="1" x14ac:dyDescent="0.3">
      <c r="A522" s="831" t="s">
        <v>565</v>
      </c>
      <c r="B522" s="832" t="s">
        <v>3804</v>
      </c>
      <c r="C522" s="832" t="s">
        <v>2870</v>
      </c>
      <c r="D522" s="832" t="s">
        <v>3051</v>
      </c>
      <c r="E522" s="832" t="s">
        <v>843</v>
      </c>
      <c r="F522" s="849">
        <v>168</v>
      </c>
      <c r="G522" s="849">
        <v>9811.1999999999989</v>
      </c>
      <c r="H522" s="849">
        <v>1</v>
      </c>
      <c r="I522" s="849">
        <v>58.399999999999991</v>
      </c>
      <c r="J522" s="849">
        <v>95</v>
      </c>
      <c r="K522" s="849">
        <v>5548</v>
      </c>
      <c r="L522" s="849">
        <v>0.56547619047619058</v>
      </c>
      <c r="M522" s="849">
        <v>58.4</v>
      </c>
      <c r="N522" s="849">
        <v>193</v>
      </c>
      <c r="O522" s="849">
        <v>6437.9799999999987</v>
      </c>
      <c r="P522" s="837">
        <v>0.65618680691454656</v>
      </c>
      <c r="Q522" s="850">
        <v>33.357409326424865</v>
      </c>
    </row>
    <row r="523" spans="1:17" ht="14.4" customHeight="1" x14ac:dyDescent="0.3">
      <c r="A523" s="831" t="s">
        <v>565</v>
      </c>
      <c r="B523" s="832" t="s">
        <v>3804</v>
      </c>
      <c r="C523" s="832" t="s">
        <v>2870</v>
      </c>
      <c r="D523" s="832" t="s">
        <v>3805</v>
      </c>
      <c r="E523" s="832" t="s">
        <v>3806</v>
      </c>
      <c r="F523" s="849"/>
      <c r="G523" s="849"/>
      <c r="H523" s="849"/>
      <c r="I523" s="849"/>
      <c r="J523" s="849">
        <v>0.3</v>
      </c>
      <c r="K523" s="849">
        <v>3604.02</v>
      </c>
      <c r="L523" s="849"/>
      <c r="M523" s="849">
        <v>12013.4</v>
      </c>
      <c r="N523" s="849">
        <v>1.1000000000000001</v>
      </c>
      <c r="O523" s="849">
        <v>3378.27</v>
      </c>
      <c r="P523" s="837"/>
      <c r="Q523" s="850">
        <v>3071.1545454545453</v>
      </c>
    </row>
    <row r="524" spans="1:17" ht="14.4" customHeight="1" x14ac:dyDescent="0.3">
      <c r="A524" s="831" t="s">
        <v>565</v>
      </c>
      <c r="B524" s="832" t="s">
        <v>3804</v>
      </c>
      <c r="C524" s="832" t="s">
        <v>2870</v>
      </c>
      <c r="D524" s="832" t="s">
        <v>3052</v>
      </c>
      <c r="E524" s="832" t="s">
        <v>3053</v>
      </c>
      <c r="F524" s="849">
        <v>2.5</v>
      </c>
      <c r="G524" s="849">
        <v>966.49999999999989</v>
      </c>
      <c r="H524" s="849">
        <v>1</v>
      </c>
      <c r="I524" s="849">
        <v>386.59999999999997</v>
      </c>
      <c r="J524" s="849">
        <v>2.9000000000000004</v>
      </c>
      <c r="K524" s="849">
        <v>1121.1400000000001</v>
      </c>
      <c r="L524" s="849">
        <v>1.1600000000000001</v>
      </c>
      <c r="M524" s="849">
        <v>386.59999999999997</v>
      </c>
      <c r="N524" s="849"/>
      <c r="O524" s="849"/>
      <c r="P524" s="837"/>
      <c r="Q524" s="850"/>
    </row>
    <row r="525" spans="1:17" ht="14.4" customHeight="1" x14ac:dyDescent="0.3">
      <c r="A525" s="831" t="s">
        <v>565</v>
      </c>
      <c r="B525" s="832" t="s">
        <v>3804</v>
      </c>
      <c r="C525" s="832" t="s">
        <v>2870</v>
      </c>
      <c r="D525" s="832" t="s">
        <v>3054</v>
      </c>
      <c r="E525" s="832" t="s">
        <v>3055</v>
      </c>
      <c r="F525" s="849"/>
      <c r="G525" s="849"/>
      <c r="H525" s="849"/>
      <c r="I525" s="849"/>
      <c r="J525" s="849">
        <v>1</v>
      </c>
      <c r="K525" s="849">
        <v>9158.27</v>
      </c>
      <c r="L525" s="849"/>
      <c r="M525" s="849">
        <v>9158.27</v>
      </c>
      <c r="N525" s="849"/>
      <c r="O525" s="849"/>
      <c r="P525" s="837"/>
      <c r="Q525" s="850"/>
    </row>
    <row r="526" spans="1:17" ht="14.4" customHeight="1" x14ac:dyDescent="0.3">
      <c r="A526" s="831" t="s">
        <v>565</v>
      </c>
      <c r="B526" s="832" t="s">
        <v>3804</v>
      </c>
      <c r="C526" s="832" t="s">
        <v>2870</v>
      </c>
      <c r="D526" s="832" t="s">
        <v>3056</v>
      </c>
      <c r="E526" s="832" t="s">
        <v>3057</v>
      </c>
      <c r="F526" s="849"/>
      <c r="G526" s="849"/>
      <c r="H526" s="849"/>
      <c r="I526" s="849"/>
      <c r="J526" s="849"/>
      <c r="K526" s="849"/>
      <c r="L526" s="849"/>
      <c r="M526" s="849"/>
      <c r="N526" s="849">
        <v>1.8</v>
      </c>
      <c r="O526" s="849">
        <v>357.96</v>
      </c>
      <c r="P526" s="837"/>
      <c r="Q526" s="850">
        <v>198.86666666666665</v>
      </c>
    </row>
    <row r="527" spans="1:17" ht="14.4" customHeight="1" x14ac:dyDescent="0.3">
      <c r="A527" s="831" t="s">
        <v>565</v>
      </c>
      <c r="B527" s="832" t="s">
        <v>3804</v>
      </c>
      <c r="C527" s="832" t="s">
        <v>2870</v>
      </c>
      <c r="D527" s="832" t="s">
        <v>3807</v>
      </c>
      <c r="E527" s="832" t="s">
        <v>3808</v>
      </c>
      <c r="F527" s="849"/>
      <c r="G527" s="849"/>
      <c r="H527" s="849"/>
      <c r="I527" s="849"/>
      <c r="J527" s="849">
        <v>18</v>
      </c>
      <c r="K527" s="849">
        <v>1389.96</v>
      </c>
      <c r="L527" s="849"/>
      <c r="M527" s="849">
        <v>77.22</v>
      </c>
      <c r="N527" s="849"/>
      <c r="O527" s="849"/>
      <c r="P527" s="837"/>
      <c r="Q527" s="850"/>
    </row>
    <row r="528" spans="1:17" ht="14.4" customHeight="1" x14ac:dyDescent="0.3">
      <c r="A528" s="831" t="s">
        <v>565</v>
      </c>
      <c r="B528" s="832" t="s">
        <v>3804</v>
      </c>
      <c r="C528" s="832" t="s">
        <v>2870</v>
      </c>
      <c r="D528" s="832" t="s">
        <v>3058</v>
      </c>
      <c r="E528" s="832" t="s">
        <v>3059</v>
      </c>
      <c r="F528" s="849">
        <v>17.200000000000003</v>
      </c>
      <c r="G528" s="849">
        <v>4673.5300000000007</v>
      </c>
      <c r="H528" s="849">
        <v>1</v>
      </c>
      <c r="I528" s="849">
        <v>271.71686046511627</v>
      </c>
      <c r="J528" s="849">
        <v>5.8000000000000007</v>
      </c>
      <c r="K528" s="849">
        <v>1575.95</v>
      </c>
      <c r="L528" s="849">
        <v>0.33720763534202197</v>
      </c>
      <c r="M528" s="849">
        <v>271.7155172413793</v>
      </c>
      <c r="N528" s="849"/>
      <c r="O528" s="849"/>
      <c r="P528" s="837"/>
      <c r="Q528" s="850"/>
    </row>
    <row r="529" spans="1:17" ht="14.4" customHeight="1" x14ac:dyDescent="0.3">
      <c r="A529" s="831" t="s">
        <v>565</v>
      </c>
      <c r="B529" s="832" t="s">
        <v>3804</v>
      </c>
      <c r="C529" s="832" t="s">
        <v>2870</v>
      </c>
      <c r="D529" s="832" t="s">
        <v>3809</v>
      </c>
      <c r="E529" s="832" t="s">
        <v>3810</v>
      </c>
      <c r="F529" s="849">
        <v>13</v>
      </c>
      <c r="G529" s="849">
        <v>2849.6</v>
      </c>
      <c r="H529" s="849">
        <v>1</v>
      </c>
      <c r="I529" s="849">
        <v>219.2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565</v>
      </c>
      <c r="B530" s="832" t="s">
        <v>3804</v>
      </c>
      <c r="C530" s="832" t="s">
        <v>2870</v>
      </c>
      <c r="D530" s="832" t="s">
        <v>3065</v>
      </c>
      <c r="E530" s="832" t="s">
        <v>3066</v>
      </c>
      <c r="F530" s="849">
        <v>5.7</v>
      </c>
      <c r="G530" s="849">
        <v>449.15999999999997</v>
      </c>
      <c r="H530" s="849">
        <v>1</v>
      </c>
      <c r="I530" s="849">
        <v>78.8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565</v>
      </c>
      <c r="B531" s="832" t="s">
        <v>3804</v>
      </c>
      <c r="C531" s="832" t="s">
        <v>2870</v>
      </c>
      <c r="D531" s="832" t="s">
        <v>3067</v>
      </c>
      <c r="E531" s="832" t="s">
        <v>3068</v>
      </c>
      <c r="F531" s="849"/>
      <c r="G531" s="849"/>
      <c r="H531" s="849"/>
      <c r="I531" s="849"/>
      <c r="J531" s="849">
        <v>34</v>
      </c>
      <c r="K531" s="849">
        <v>1500.42</v>
      </c>
      <c r="L531" s="849"/>
      <c r="M531" s="849">
        <v>44.13</v>
      </c>
      <c r="N531" s="849"/>
      <c r="O531" s="849"/>
      <c r="P531" s="837"/>
      <c r="Q531" s="850"/>
    </row>
    <row r="532" spans="1:17" ht="14.4" customHeight="1" x14ac:dyDescent="0.3">
      <c r="A532" s="831" t="s">
        <v>565</v>
      </c>
      <c r="B532" s="832" t="s">
        <v>3804</v>
      </c>
      <c r="C532" s="832" t="s">
        <v>2870</v>
      </c>
      <c r="D532" s="832" t="s">
        <v>3811</v>
      </c>
      <c r="E532" s="832" t="s">
        <v>3812</v>
      </c>
      <c r="F532" s="849">
        <v>1.4</v>
      </c>
      <c r="G532" s="849">
        <v>1119.67</v>
      </c>
      <c r="H532" s="849">
        <v>1</v>
      </c>
      <c r="I532" s="849">
        <v>799.76428571428585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565</v>
      </c>
      <c r="B533" s="832" t="s">
        <v>3804</v>
      </c>
      <c r="C533" s="832" t="s">
        <v>2870</v>
      </c>
      <c r="D533" s="832" t="s">
        <v>3077</v>
      </c>
      <c r="E533" s="832" t="s">
        <v>3078</v>
      </c>
      <c r="F533" s="849"/>
      <c r="G533" s="849"/>
      <c r="H533" s="849"/>
      <c r="I533" s="849"/>
      <c r="J533" s="849">
        <v>0.3</v>
      </c>
      <c r="K533" s="849">
        <v>231.64</v>
      </c>
      <c r="L533" s="849"/>
      <c r="M533" s="849">
        <v>772.13333333333333</v>
      </c>
      <c r="N533" s="849"/>
      <c r="O533" s="849"/>
      <c r="P533" s="837"/>
      <c r="Q533" s="850"/>
    </row>
    <row r="534" spans="1:17" ht="14.4" customHeight="1" x14ac:dyDescent="0.3">
      <c r="A534" s="831" t="s">
        <v>565</v>
      </c>
      <c r="B534" s="832" t="s">
        <v>3804</v>
      </c>
      <c r="C534" s="832" t="s">
        <v>2870</v>
      </c>
      <c r="D534" s="832" t="s">
        <v>3081</v>
      </c>
      <c r="E534" s="832" t="s">
        <v>1138</v>
      </c>
      <c r="F534" s="849"/>
      <c r="G534" s="849"/>
      <c r="H534" s="849"/>
      <c r="I534" s="849"/>
      <c r="J534" s="849">
        <v>1.7</v>
      </c>
      <c r="K534" s="849">
        <v>728.87</v>
      </c>
      <c r="L534" s="849"/>
      <c r="M534" s="849">
        <v>428.74705882352941</v>
      </c>
      <c r="N534" s="849">
        <v>2.1</v>
      </c>
      <c r="O534" s="849">
        <v>311.85000000000002</v>
      </c>
      <c r="P534" s="837"/>
      <c r="Q534" s="850">
        <v>148.5</v>
      </c>
    </row>
    <row r="535" spans="1:17" ht="14.4" customHeight="1" x14ac:dyDescent="0.3">
      <c r="A535" s="831" t="s">
        <v>565</v>
      </c>
      <c r="B535" s="832" t="s">
        <v>3804</v>
      </c>
      <c r="C535" s="832" t="s">
        <v>2870</v>
      </c>
      <c r="D535" s="832" t="s">
        <v>3082</v>
      </c>
      <c r="E535" s="832" t="s">
        <v>1080</v>
      </c>
      <c r="F535" s="849"/>
      <c r="G535" s="849"/>
      <c r="H535" s="849"/>
      <c r="I535" s="849"/>
      <c r="J535" s="849"/>
      <c r="K535" s="849"/>
      <c r="L535" s="849"/>
      <c r="M535" s="849"/>
      <c r="N535" s="849">
        <v>8</v>
      </c>
      <c r="O535" s="849">
        <v>423.04</v>
      </c>
      <c r="P535" s="837"/>
      <c r="Q535" s="850">
        <v>52.88</v>
      </c>
    </row>
    <row r="536" spans="1:17" ht="14.4" customHeight="1" x14ac:dyDescent="0.3">
      <c r="A536" s="831" t="s">
        <v>565</v>
      </c>
      <c r="B536" s="832" t="s">
        <v>3804</v>
      </c>
      <c r="C536" s="832" t="s">
        <v>2870</v>
      </c>
      <c r="D536" s="832" t="s">
        <v>3083</v>
      </c>
      <c r="E536" s="832" t="s">
        <v>1138</v>
      </c>
      <c r="F536" s="849">
        <v>0.5</v>
      </c>
      <c r="G536" s="849">
        <v>428.77</v>
      </c>
      <c r="H536" s="849">
        <v>1</v>
      </c>
      <c r="I536" s="849">
        <v>857.54</v>
      </c>
      <c r="J536" s="849"/>
      <c r="K536" s="849"/>
      <c r="L536" s="849"/>
      <c r="M536" s="849"/>
      <c r="N536" s="849">
        <v>0.6</v>
      </c>
      <c r="O536" s="849">
        <v>176.88</v>
      </c>
      <c r="P536" s="837">
        <v>0.41252886162744595</v>
      </c>
      <c r="Q536" s="850">
        <v>294.8</v>
      </c>
    </row>
    <row r="537" spans="1:17" ht="14.4" customHeight="1" x14ac:dyDescent="0.3">
      <c r="A537" s="831" t="s">
        <v>565</v>
      </c>
      <c r="B537" s="832" t="s">
        <v>3804</v>
      </c>
      <c r="C537" s="832" t="s">
        <v>2870</v>
      </c>
      <c r="D537" s="832" t="s">
        <v>3084</v>
      </c>
      <c r="E537" s="832" t="s">
        <v>3085</v>
      </c>
      <c r="F537" s="849">
        <v>0.8</v>
      </c>
      <c r="G537" s="849">
        <v>1700.48</v>
      </c>
      <c r="H537" s="849">
        <v>1</v>
      </c>
      <c r="I537" s="849">
        <v>2125.6</v>
      </c>
      <c r="J537" s="849">
        <v>3.3</v>
      </c>
      <c r="K537" s="849">
        <v>7651.11</v>
      </c>
      <c r="L537" s="849">
        <v>4.4993825272864134</v>
      </c>
      <c r="M537" s="849">
        <v>2318.5181818181818</v>
      </c>
      <c r="N537" s="849"/>
      <c r="O537" s="849"/>
      <c r="P537" s="837"/>
      <c r="Q537" s="850"/>
    </row>
    <row r="538" spans="1:17" ht="14.4" customHeight="1" x14ac:dyDescent="0.3">
      <c r="A538" s="831" t="s">
        <v>565</v>
      </c>
      <c r="B538" s="832" t="s">
        <v>3804</v>
      </c>
      <c r="C538" s="832" t="s">
        <v>2870</v>
      </c>
      <c r="D538" s="832" t="s">
        <v>3813</v>
      </c>
      <c r="E538" s="832" t="s">
        <v>3814</v>
      </c>
      <c r="F538" s="849"/>
      <c r="G538" s="849"/>
      <c r="H538" s="849"/>
      <c r="I538" s="849"/>
      <c r="J538" s="849">
        <v>1.6</v>
      </c>
      <c r="K538" s="849">
        <v>5221.9799999999996</v>
      </c>
      <c r="L538" s="849"/>
      <c r="M538" s="849">
        <v>3263.7374999999997</v>
      </c>
      <c r="N538" s="849">
        <v>1.3</v>
      </c>
      <c r="O538" s="849">
        <v>1451.45</v>
      </c>
      <c r="P538" s="837"/>
      <c r="Q538" s="850">
        <v>1116.5</v>
      </c>
    </row>
    <row r="539" spans="1:17" ht="14.4" customHeight="1" x14ac:dyDescent="0.3">
      <c r="A539" s="831" t="s">
        <v>565</v>
      </c>
      <c r="B539" s="832" t="s">
        <v>3804</v>
      </c>
      <c r="C539" s="832" t="s">
        <v>2870</v>
      </c>
      <c r="D539" s="832" t="s">
        <v>3087</v>
      </c>
      <c r="E539" s="832" t="s">
        <v>1074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154</v>
      </c>
      <c r="P539" s="837"/>
      <c r="Q539" s="850">
        <v>154</v>
      </c>
    </row>
    <row r="540" spans="1:17" ht="14.4" customHeight="1" x14ac:dyDescent="0.3">
      <c r="A540" s="831" t="s">
        <v>565</v>
      </c>
      <c r="B540" s="832" t="s">
        <v>3804</v>
      </c>
      <c r="C540" s="832" t="s">
        <v>2870</v>
      </c>
      <c r="D540" s="832" t="s">
        <v>3088</v>
      </c>
      <c r="E540" s="832" t="s">
        <v>1074</v>
      </c>
      <c r="F540" s="849"/>
      <c r="G540" s="849"/>
      <c r="H540" s="849"/>
      <c r="I540" s="849"/>
      <c r="J540" s="849"/>
      <c r="K540" s="849"/>
      <c r="L540" s="849"/>
      <c r="M540" s="849"/>
      <c r="N540" s="849">
        <v>3</v>
      </c>
      <c r="O540" s="849">
        <v>788.69999999999993</v>
      </c>
      <c r="P540" s="837"/>
      <c r="Q540" s="850">
        <v>262.89999999999998</v>
      </c>
    </row>
    <row r="541" spans="1:17" ht="14.4" customHeight="1" x14ac:dyDescent="0.3">
      <c r="A541" s="831" t="s">
        <v>565</v>
      </c>
      <c r="B541" s="832" t="s">
        <v>3804</v>
      </c>
      <c r="C541" s="832" t="s">
        <v>2870</v>
      </c>
      <c r="D541" s="832" t="s">
        <v>3089</v>
      </c>
      <c r="E541" s="832" t="s">
        <v>3090</v>
      </c>
      <c r="F541" s="849"/>
      <c r="G541" s="849"/>
      <c r="H541" s="849"/>
      <c r="I541" s="849"/>
      <c r="J541" s="849"/>
      <c r="K541" s="849"/>
      <c r="L541" s="849"/>
      <c r="M541" s="849"/>
      <c r="N541" s="849">
        <v>2.2000000000000002</v>
      </c>
      <c r="O541" s="849">
        <v>294.01</v>
      </c>
      <c r="P541" s="837"/>
      <c r="Q541" s="850">
        <v>133.64090909090908</v>
      </c>
    </row>
    <row r="542" spans="1:17" ht="14.4" customHeight="1" x14ac:dyDescent="0.3">
      <c r="A542" s="831" t="s">
        <v>565</v>
      </c>
      <c r="B542" s="832" t="s">
        <v>3804</v>
      </c>
      <c r="C542" s="832" t="s">
        <v>2870</v>
      </c>
      <c r="D542" s="832" t="s">
        <v>3092</v>
      </c>
      <c r="E542" s="832" t="s">
        <v>3093</v>
      </c>
      <c r="F542" s="849"/>
      <c r="G542" s="849"/>
      <c r="H542" s="849"/>
      <c r="I542" s="849"/>
      <c r="J542" s="849"/>
      <c r="K542" s="849"/>
      <c r="L542" s="849"/>
      <c r="M542" s="849"/>
      <c r="N542" s="849">
        <v>0.1</v>
      </c>
      <c r="O542" s="849">
        <v>33.14</v>
      </c>
      <c r="P542" s="837"/>
      <c r="Q542" s="850">
        <v>331.4</v>
      </c>
    </row>
    <row r="543" spans="1:17" ht="14.4" customHeight="1" x14ac:dyDescent="0.3">
      <c r="A543" s="831" t="s">
        <v>565</v>
      </c>
      <c r="B543" s="832" t="s">
        <v>3804</v>
      </c>
      <c r="C543" s="832" t="s">
        <v>2870</v>
      </c>
      <c r="D543" s="832" t="s">
        <v>3095</v>
      </c>
      <c r="E543" s="832" t="s">
        <v>3096</v>
      </c>
      <c r="F543" s="849"/>
      <c r="G543" s="849"/>
      <c r="H543" s="849"/>
      <c r="I543" s="849"/>
      <c r="J543" s="849">
        <v>0.9</v>
      </c>
      <c r="K543" s="849">
        <v>19912.5</v>
      </c>
      <c r="L543" s="849"/>
      <c r="M543" s="849">
        <v>22125</v>
      </c>
      <c r="N543" s="849"/>
      <c r="O543" s="849"/>
      <c r="P543" s="837"/>
      <c r="Q543" s="850"/>
    </row>
    <row r="544" spans="1:17" ht="14.4" customHeight="1" x14ac:dyDescent="0.3">
      <c r="A544" s="831" t="s">
        <v>565</v>
      </c>
      <c r="B544" s="832" t="s">
        <v>3804</v>
      </c>
      <c r="C544" s="832" t="s">
        <v>3097</v>
      </c>
      <c r="D544" s="832" t="s">
        <v>3098</v>
      </c>
      <c r="E544" s="832" t="s">
        <v>3099</v>
      </c>
      <c r="F544" s="849">
        <v>70</v>
      </c>
      <c r="G544" s="849">
        <v>148874</v>
      </c>
      <c r="H544" s="849">
        <v>1</v>
      </c>
      <c r="I544" s="849">
        <v>2126.7714285714287</v>
      </c>
      <c r="J544" s="849">
        <v>30</v>
      </c>
      <c r="K544" s="849">
        <v>64787.100000000006</v>
      </c>
      <c r="L544" s="849">
        <v>0.43518075688165836</v>
      </c>
      <c r="M544" s="849">
        <v>2159.5700000000002</v>
      </c>
      <c r="N544" s="849">
        <v>38</v>
      </c>
      <c r="O544" s="849">
        <v>82756.399999999994</v>
      </c>
      <c r="P544" s="837">
        <v>0.55588215537971708</v>
      </c>
      <c r="Q544" s="850">
        <v>2177.7999999999997</v>
      </c>
    </row>
    <row r="545" spans="1:17" ht="14.4" customHeight="1" x14ac:dyDescent="0.3">
      <c r="A545" s="831" t="s">
        <v>565</v>
      </c>
      <c r="B545" s="832" t="s">
        <v>3804</v>
      </c>
      <c r="C545" s="832" t="s">
        <v>3097</v>
      </c>
      <c r="D545" s="832" t="s">
        <v>3100</v>
      </c>
      <c r="E545" s="832" t="s">
        <v>3101</v>
      </c>
      <c r="F545" s="849">
        <v>1</v>
      </c>
      <c r="G545" s="849">
        <v>2641.15</v>
      </c>
      <c r="H545" s="849">
        <v>1</v>
      </c>
      <c r="I545" s="849">
        <v>2641.15</v>
      </c>
      <c r="J545" s="849">
        <v>29</v>
      </c>
      <c r="K545" s="849">
        <v>76593.350000000006</v>
      </c>
      <c r="L545" s="849">
        <v>29</v>
      </c>
      <c r="M545" s="849">
        <v>2641.15</v>
      </c>
      <c r="N545" s="849">
        <v>29</v>
      </c>
      <c r="O545" s="849">
        <v>77203.799999999988</v>
      </c>
      <c r="P545" s="837">
        <v>29.231130378812253</v>
      </c>
      <c r="Q545" s="850">
        <v>2662.2</v>
      </c>
    </row>
    <row r="546" spans="1:17" ht="14.4" customHeight="1" x14ac:dyDescent="0.3">
      <c r="A546" s="831" t="s">
        <v>565</v>
      </c>
      <c r="B546" s="832" t="s">
        <v>3804</v>
      </c>
      <c r="C546" s="832" t="s">
        <v>3097</v>
      </c>
      <c r="D546" s="832" t="s">
        <v>3106</v>
      </c>
      <c r="E546" s="832" t="s">
        <v>3107</v>
      </c>
      <c r="F546" s="849">
        <v>6</v>
      </c>
      <c r="G546" s="849">
        <v>6526.7599999999993</v>
      </c>
      <c r="H546" s="849">
        <v>1</v>
      </c>
      <c r="I546" s="849">
        <v>1087.7933333333333</v>
      </c>
      <c r="J546" s="849">
        <v>7</v>
      </c>
      <c r="K546" s="849">
        <v>8481.27</v>
      </c>
      <c r="L546" s="849">
        <v>1.299460988300474</v>
      </c>
      <c r="M546" s="849">
        <v>1211.6100000000001</v>
      </c>
      <c r="N546" s="849">
        <v>2</v>
      </c>
      <c r="O546" s="849">
        <v>2448.6999999999998</v>
      </c>
      <c r="P546" s="837">
        <v>0.37517849591527802</v>
      </c>
      <c r="Q546" s="850">
        <v>1224.3499999999999</v>
      </c>
    </row>
    <row r="547" spans="1:17" ht="14.4" customHeight="1" x14ac:dyDescent="0.3">
      <c r="A547" s="831" t="s">
        <v>565</v>
      </c>
      <c r="B547" s="832" t="s">
        <v>3804</v>
      </c>
      <c r="C547" s="832" t="s">
        <v>3097</v>
      </c>
      <c r="D547" s="832" t="s">
        <v>3815</v>
      </c>
      <c r="E547" s="832" t="s">
        <v>3816</v>
      </c>
      <c r="F547" s="849"/>
      <c r="G547" s="849"/>
      <c r="H547" s="849"/>
      <c r="I547" s="849"/>
      <c r="J547" s="849"/>
      <c r="K547" s="849"/>
      <c r="L547" s="849"/>
      <c r="M547" s="849"/>
      <c r="N547" s="849">
        <v>3</v>
      </c>
      <c r="O547" s="849">
        <v>749.88</v>
      </c>
      <c r="P547" s="837"/>
      <c r="Q547" s="850">
        <v>249.96</v>
      </c>
    </row>
    <row r="548" spans="1:17" ht="14.4" customHeight="1" x14ac:dyDescent="0.3">
      <c r="A548" s="831" t="s">
        <v>565</v>
      </c>
      <c r="B548" s="832" t="s">
        <v>3804</v>
      </c>
      <c r="C548" s="832" t="s">
        <v>3108</v>
      </c>
      <c r="D548" s="832" t="s">
        <v>3109</v>
      </c>
      <c r="E548" s="832" t="s">
        <v>3110</v>
      </c>
      <c r="F548" s="849">
        <v>27</v>
      </c>
      <c r="G548" s="849">
        <v>8909.4600000000009</v>
      </c>
      <c r="H548" s="849">
        <v>1</v>
      </c>
      <c r="I548" s="849">
        <v>329.98</v>
      </c>
      <c r="J548" s="849">
        <v>24</v>
      </c>
      <c r="K548" s="849">
        <v>7919.52</v>
      </c>
      <c r="L548" s="849">
        <v>0.88888888888888884</v>
      </c>
      <c r="M548" s="849">
        <v>329.98</v>
      </c>
      <c r="N548" s="849">
        <v>4</v>
      </c>
      <c r="O548" s="849">
        <v>1319.92</v>
      </c>
      <c r="P548" s="837">
        <v>0.14814814814814814</v>
      </c>
      <c r="Q548" s="850">
        <v>329.98</v>
      </c>
    </row>
    <row r="549" spans="1:17" ht="14.4" customHeight="1" x14ac:dyDescent="0.3">
      <c r="A549" s="831" t="s">
        <v>565</v>
      </c>
      <c r="B549" s="832" t="s">
        <v>3804</v>
      </c>
      <c r="C549" s="832" t="s">
        <v>3108</v>
      </c>
      <c r="D549" s="832" t="s">
        <v>3111</v>
      </c>
      <c r="E549" s="832" t="s">
        <v>3110</v>
      </c>
      <c r="F549" s="849">
        <v>5</v>
      </c>
      <c r="G549" s="849">
        <v>2167.0500000000002</v>
      </c>
      <c r="H549" s="849">
        <v>1</v>
      </c>
      <c r="I549" s="849">
        <v>433.41</v>
      </c>
      <c r="J549" s="849">
        <v>1</v>
      </c>
      <c r="K549" s="849">
        <v>433.41</v>
      </c>
      <c r="L549" s="849">
        <v>0.19999999999999998</v>
      </c>
      <c r="M549" s="849">
        <v>433.41</v>
      </c>
      <c r="N549" s="849">
        <v>4</v>
      </c>
      <c r="O549" s="849">
        <v>1733.64</v>
      </c>
      <c r="P549" s="837">
        <v>0.79999999999999993</v>
      </c>
      <c r="Q549" s="850">
        <v>433.41</v>
      </c>
    </row>
    <row r="550" spans="1:17" ht="14.4" customHeight="1" x14ac:dyDescent="0.3">
      <c r="A550" s="831" t="s">
        <v>565</v>
      </c>
      <c r="B550" s="832" t="s">
        <v>3804</v>
      </c>
      <c r="C550" s="832" t="s">
        <v>3108</v>
      </c>
      <c r="D550" s="832" t="s">
        <v>3112</v>
      </c>
      <c r="E550" s="832" t="s">
        <v>3113</v>
      </c>
      <c r="F550" s="849">
        <v>3</v>
      </c>
      <c r="G550" s="849">
        <v>4306.08</v>
      </c>
      <c r="H550" s="849">
        <v>1</v>
      </c>
      <c r="I550" s="849">
        <v>1435.36</v>
      </c>
      <c r="J550" s="849">
        <v>1</v>
      </c>
      <c r="K550" s="849">
        <v>1435.36</v>
      </c>
      <c r="L550" s="849">
        <v>0.33333333333333331</v>
      </c>
      <c r="M550" s="849">
        <v>1435.36</v>
      </c>
      <c r="N550" s="849"/>
      <c r="O550" s="849"/>
      <c r="P550" s="837"/>
      <c r="Q550" s="850"/>
    </row>
    <row r="551" spans="1:17" ht="14.4" customHeight="1" x14ac:dyDescent="0.3">
      <c r="A551" s="831" t="s">
        <v>565</v>
      </c>
      <c r="B551" s="832" t="s">
        <v>3804</v>
      </c>
      <c r="C551" s="832" t="s">
        <v>3108</v>
      </c>
      <c r="D551" s="832" t="s">
        <v>3114</v>
      </c>
      <c r="E551" s="832" t="s">
        <v>3113</v>
      </c>
      <c r="F551" s="849">
        <v>1</v>
      </c>
      <c r="G551" s="849">
        <v>1697.77</v>
      </c>
      <c r="H551" s="849">
        <v>1</v>
      </c>
      <c r="I551" s="849">
        <v>1697.77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565</v>
      </c>
      <c r="B552" s="832" t="s">
        <v>3804</v>
      </c>
      <c r="C552" s="832" t="s">
        <v>3108</v>
      </c>
      <c r="D552" s="832" t="s">
        <v>3127</v>
      </c>
      <c r="E552" s="832" t="s">
        <v>3128</v>
      </c>
      <c r="F552" s="849">
        <v>0.1</v>
      </c>
      <c r="G552" s="849">
        <v>126.58</v>
      </c>
      <c r="H552" s="849">
        <v>1</v>
      </c>
      <c r="I552" s="849">
        <v>1265.8</v>
      </c>
      <c r="J552" s="849">
        <v>0.1</v>
      </c>
      <c r="K552" s="849">
        <v>107.28</v>
      </c>
      <c r="L552" s="849">
        <v>0.84752725549059882</v>
      </c>
      <c r="M552" s="849">
        <v>1072.8</v>
      </c>
      <c r="N552" s="849">
        <v>0.2</v>
      </c>
      <c r="O552" s="849">
        <v>214.54</v>
      </c>
      <c r="P552" s="837">
        <v>1.6948965081371463</v>
      </c>
      <c r="Q552" s="850">
        <v>1072.6999999999998</v>
      </c>
    </row>
    <row r="553" spans="1:17" ht="14.4" customHeight="1" x14ac:dyDescent="0.3">
      <c r="A553" s="831" t="s">
        <v>565</v>
      </c>
      <c r="B553" s="832" t="s">
        <v>3804</v>
      </c>
      <c r="C553" s="832" t="s">
        <v>3108</v>
      </c>
      <c r="D553" s="832" t="s">
        <v>3129</v>
      </c>
      <c r="E553" s="832" t="s">
        <v>3130</v>
      </c>
      <c r="F553" s="849">
        <v>3</v>
      </c>
      <c r="G553" s="849">
        <v>261.14999999999998</v>
      </c>
      <c r="H553" s="849">
        <v>1</v>
      </c>
      <c r="I553" s="849">
        <v>87.05</v>
      </c>
      <c r="J553" s="849">
        <v>4</v>
      </c>
      <c r="K553" s="849">
        <v>348.2</v>
      </c>
      <c r="L553" s="849">
        <v>1.3333333333333335</v>
      </c>
      <c r="M553" s="849">
        <v>87.05</v>
      </c>
      <c r="N553" s="849">
        <v>2</v>
      </c>
      <c r="O553" s="849">
        <v>174.1</v>
      </c>
      <c r="P553" s="837">
        <v>0.66666666666666674</v>
      </c>
      <c r="Q553" s="850">
        <v>87.05</v>
      </c>
    </row>
    <row r="554" spans="1:17" ht="14.4" customHeight="1" x14ac:dyDescent="0.3">
      <c r="A554" s="831" t="s">
        <v>565</v>
      </c>
      <c r="B554" s="832" t="s">
        <v>3804</v>
      </c>
      <c r="C554" s="832" t="s">
        <v>3108</v>
      </c>
      <c r="D554" s="832" t="s">
        <v>3131</v>
      </c>
      <c r="E554" s="832" t="s">
        <v>3130</v>
      </c>
      <c r="F554" s="849"/>
      <c r="G554" s="849"/>
      <c r="H554" s="849"/>
      <c r="I554" s="849"/>
      <c r="J554" s="849">
        <v>1</v>
      </c>
      <c r="K554" s="849">
        <v>129.03</v>
      </c>
      <c r="L554" s="849"/>
      <c r="M554" s="849">
        <v>129.03</v>
      </c>
      <c r="N554" s="849"/>
      <c r="O554" s="849"/>
      <c r="P554" s="837"/>
      <c r="Q554" s="850"/>
    </row>
    <row r="555" spans="1:17" ht="14.4" customHeight="1" x14ac:dyDescent="0.3">
      <c r="A555" s="831" t="s">
        <v>565</v>
      </c>
      <c r="B555" s="832" t="s">
        <v>3804</v>
      </c>
      <c r="C555" s="832" t="s">
        <v>3108</v>
      </c>
      <c r="D555" s="832" t="s">
        <v>3136</v>
      </c>
      <c r="E555" s="832" t="s">
        <v>3135</v>
      </c>
      <c r="F555" s="849"/>
      <c r="G555" s="849"/>
      <c r="H555" s="849"/>
      <c r="I555" s="849"/>
      <c r="J555" s="849">
        <v>0.2</v>
      </c>
      <c r="K555" s="849">
        <v>27.58</v>
      </c>
      <c r="L555" s="849"/>
      <c r="M555" s="849">
        <v>137.89999999999998</v>
      </c>
      <c r="N555" s="849"/>
      <c r="O555" s="849"/>
      <c r="P555" s="837"/>
      <c r="Q555" s="850"/>
    </row>
    <row r="556" spans="1:17" ht="14.4" customHeight="1" x14ac:dyDescent="0.3">
      <c r="A556" s="831" t="s">
        <v>565</v>
      </c>
      <c r="B556" s="832" t="s">
        <v>3804</v>
      </c>
      <c r="C556" s="832" t="s">
        <v>3108</v>
      </c>
      <c r="D556" s="832" t="s">
        <v>3137</v>
      </c>
      <c r="E556" s="832" t="s">
        <v>3135</v>
      </c>
      <c r="F556" s="849">
        <v>0.7</v>
      </c>
      <c r="G556" s="849">
        <v>440.71</v>
      </c>
      <c r="H556" s="849">
        <v>1</v>
      </c>
      <c r="I556" s="849">
        <v>629.58571428571429</v>
      </c>
      <c r="J556" s="849">
        <v>1.2000000000000002</v>
      </c>
      <c r="K556" s="849">
        <v>755.5</v>
      </c>
      <c r="L556" s="849">
        <v>1.7142792312404984</v>
      </c>
      <c r="M556" s="849">
        <v>629.58333333333326</v>
      </c>
      <c r="N556" s="849">
        <v>1.5</v>
      </c>
      <c r="O556" s="849">
        <v>944.38</v>
      </c>
      <c r="P556" s="837">
        <v>2.1428603843797509</v>
      </c>
      <c r="Q556" s="850">
        <v>629.5866666666667</v>
      </c>
    </row>
    <row r="557" spans="1:17" ht="14.4" customHeight="1" x14ac:dyDescent="0.3">
      <c r="A557" s="831" t="s">
        <v>565</v>
      </c>
      <c r="B557" s="832" t="s">
        <v>3804</v>
      </c>
      <c r="C557" s="832" t="s">
        <v>3108</v>
      </c>
      <c r="D557" s="832" t="s">
        <v>3138</v>
      </c>
      <c r="E557" s="832" t="s">
        <v>3139</v>
      </c>
      <c r="F557" s="849"/>
      <c r="G557" s="849"/>
      <c r="H557" s="849"/>
      <c r="I557" s="849"/>
      <c r="J557" s="849">
        <v>1</v>
      </c>
      <c r="K557" s="849">
        <v>2111.8000000000002</v>
      </c>
      <c r="L557" s="849"/>
      <c r="M557" s="849">
        <v>2111.8000000000002</v>
      </c>
      <c r="N557" s="849"/>
      <c r="O557" s="849"/>
      <c r="P557" s="837"/>
      <c r="Q557" s="850"/>
    </row>
    <row r="558" spans="1:17" ht="14.4" customHeight="1" x14ac:dyDescent="0.3">
      <c r="A558" s="831" t="s">
        <v>565</v>
      </c>
      <c r="B558" s="832" t="s">
        <v>3804</v>
      </c>
      <c r="C558" s="832" t="s">
        <v>3108</v>
      </c>
      <c r="D558" s="832" t="s">
        <v>3140</v>
      </c>
      <c r="E558" s="832" t="s">
        <v>3141</v>
      </c>
      <c r="F558" s="849"/>
      <c r="G558" s="849"/>
      <c r="H558" s="849"/>
      <c r="I558" s="849"/>
      <c r="J558" s="849">
        <v>12</v>
      </c>
      <c r="K558" s="849">
        <v>12411.48</v>
      </c>
      <c r="L558" s="849"/>
      <c r="M558" s="849">
        <v>1034.29</v>
      </c>
      <c r="N558" s="849"/>
      <c r="O558" s="849"/>
      <c r="P558" s="837"/>
      <c r="Q558" s="850"/>
    </row>
    <row r="559" spans="1:17" ht="14.4" customHeight="1" x14ac:dyDescent="0.3">
      <c r="A559" s="831" t="s">
        <v>565</v>
      </c>
      <c r="B559" s="832" t="s">
        <v>3804</v>
      </c>
      <c r="C559" s="832" t="s">
        <v>3108</v>
      </c>
      <c r="D559" s="832" t="s">
        <v>3142</v>
      </c>
      <c r="E559" s="832" t="s">
        <v>3141</v>
      </c>
      <c r="F559" s="849">
        <v>3</v>
      </c>
      <c r="G559" s="849">
        <v>3298.74</v>
      </c>
      <c r="H559" s="849">
        <v>1</v>
      </c>
      <c r="I559" s="849">
        <v>1099.58</v>
      </c>
      <c r="J559" s="849">
        <v>6</v>
      </c>
      <c r="K559" s="849">
        <v>6597.48</v>
      </c>
      <c r="L559" s="849">
        <v>2</v>
      </c>
      <c r="M559" s="849">
        <v>1099.58</v>
      </c>
      <c r="N559" s="849"/>
      <c r="O559" s="849"/>
      <c r="P559" s="837"/>
      <c r="Q559" s="850"/>
    </row>
    <row r="560" spans="1:17" ht="14.4" customHeight="1" x14ac:dyDescent="0.3">
      <c r="A560" s="831" t="s">
        <v>565</v>
      </c>
      <c r="B560" s="832" t="s">
        <v>3804</v>
      </c>
      <c r="C560" s="832" t="s">
        <v>3108</v>
      </c>
      <c r="D560" s="832" t="s">
        <v>3143</v>
      </c>
      <c r="E560" s="832" t="s">
        <v>3141</v>
      </c>
      <c r="F560" s="849">
        <v>5</v>
      </c>
      <c r="G560" s="849">
        <v>5902.1</v>
      </c>
      <c r="H560" s="849">
        <v>1</v>
      </c>
      <c r="I560" s="849">
        <v>1180.42</v>
      </c>
      <c r="J560" s="849">
        <v>6</v>
      </c>
      <c r="K560" s="849">
        <v>7082.52</v>
      </c>
      <c r="L560" s="849">
        <v>1.2</v>
      </c>
      <c r="M560" s="849">
        <v>1180.42</v>
      </c>
      <c r="N560" s="849"/>
      <c r="O560" s="849"/>
      <c r="P560" s="837"/>
      <c r="Q560" s="850"/>
    </row>
    <row r="561" spans="1:17" ht="14.4" customHeight="1" x14ac:dyDescent="0.3">
      <c r="A561" s="831" t="s">
        <v>565</v>
      </c>
      <c r="B561" s="832" t="s">
        <v>3804</v>
      </c>
      <c r="C561" s="832" t="s">
        <v>3108</v>
      </c>
      <c r="D561" s="832" t="s">
        <v>3144</v>
      </c>
      <c r="E561" s="832" t="s">
        <v>3141</v>
      </c>
      <c r="F561" s="849"/>
      <c r="G561" s="849"/>
      <c r="H561" s="849"/>
      <c r="I561" s="849"/>
      <c r="J561" s="849">
        <v>5</v>
      </c>
      <c r="K561" s="849">
        <v>6238.9</v>
      </c>
      <c r="L561" s="849"/>
      <c r="M561" s="849">
        <v>1247.78</v>
      </c>
      <c r="N561" s="849"/>
      <c r="O561" s="849"/>
      <c r="P561" s="837"/>
      <c r="Q561" s="850"/>
    </row>
    <row r="562" spans="1:17" ht="14.4" customHeight="1" x14ac:dyDescent="0.3">
      <c r="A562" s="831" t="s">
        <v>565</v>
      </c>
      <c r="B562" s="832" t="s">
        <v>3804</v>
      </c>
      <c r="C562" s="832" t="s">
        <v>3108</v>
      </c>
      <c r="D562" s="832" t="s">
        <v>3146</v>
      </c>
      <c r="E562" s="832" t="s">
        <v>3147</v>
      </c>
      <c r="F562" s="849"/>
      <c r="G562" s="849"/>
      <c r="H562" s="849"/>
      <c r="I562" s="849"/>
      <c r="J562" s="849">
        <v>1</v>
      </c>
      <c r="K562" s="849">
        <v>10625.84</v>
      </c>
      <c r="L562" s="849"/>
      <c r="M562" s="849">
        <v>10625.84</v>
      </c>
      <c r="N562" s="849"/>
      <c r="O562" s="849"/>
      <c r="P562" s="837"/>
      <c r="Q562" s="850"/>
    </row>
    <row r="563" spans="1:17" ht="14.4" customHeight="1" x14ac:dyDescent="0.3">
      <c r="A563" s="831" t="s">
        <v>565</v>
      </c>
      <c r="B563" s="832" t="s">
        <v>3804</v>
      </c>
      <c r="C563" s="832" t="s">
        <v>3108</v>
      </c>
      <c r="D563" s="832" t="s">
        <v>3153</v>
      </c>
      <c r="E563" s="832" t="s">
        <v>3154</v>
      </c>
      <c r="F563" s="849">
        <v>3</v>
      </c>
      <c r="G563" s="849">
        <v>1498.59</v>
      </c>
      <c r="H563" s="849">
        <v>1</v>
      </c>
      <c r="I563" s="849">
        <v>499.53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565</v>
      </c>
      <c r="B564" s="832" t="s">
        <v>3804</v>
      </c>
      <c r="C564" s="832" t="s">
        <v>3108</v>
      </c>
      <c r="D564" s="832" t="s">
        <v>3817</v>
      </c>
      <c r="E564" s="832" t="s">
        <v>3154</v>
      </c>
      <c r="F564" s="849">
        <v>2</v>
      </c>
      <c r="G564" s="849">
        <v>853.96</v>
      </c>
      <c r="H564" s="849">
        <v>1</v>
      </c>
      <c r="I564" s="849">
        <v>426.98</v>
      </c>
      <c r="J564" s="849">
        <v>1</v>
      </c>
      <c r="K564" s="849">
        <v>426.98</v>
      </c>
      <c r="L564" s="849">
        <v>0.5</v>
      </c>
      <c r="M564" s="849">
        <v>426.98</v>
      </c>
      <c r="N564" s="849"/>
      <c r="O564" s="849"/>
      <c r="P564" s="837"/>
      <c r="Q564" s="850"/>
    </row>
    <row r="565" spans="1:17" ht="14.4" customHeight="1" x14ac:dyDescent="0.3">
      <c r="A565" s="831" t="s">
        <v>565</v>
      </c>
      <c r="B565" s="832" t="s">
        <v>3804</v>
      </c>
      <c r="C565" s="832" t="s">
        <v>3108</v>
      </c>
      <c r="D565" s="832" t="s">
        <v>3155</v>
      </c>
      <c r="E565" s="832" t="s">
        <v>3156</v>
      </c>
      <c r="F565" s="849">
        <v>1</v>
      </c>
      <c r="G565" s="849">
        <v>9657.8700000000008</v>
      </c>
      <c r="H565" s="849">
        <v>1</v>
      </c>
      <c r="I565" s="849">
        <v>9657.8700000000008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565</v>
      </c>
      <c r="B566" s="832" t="s">
        <v>3804</v>
      </c>
      <c r="C566" s="832" t="s">
        <v>3108</v>
      </c>
      <c r="D566" s="832" t="s">
        <v>3157</v>
      </c>
      <c r="E566" s="832" t="s">
        <v>3130</v>
      </c>
      <c r="F566" s="849">
        <v>4</v>
      </c>
      <c r="G566" s="849">
        <v>276.08</v>
      </c>
      <c r="H566" s="849">
        <v>1</v>
      </c>
      <c r="I566" s="849">
        <v>69.02</v>
      </c>
      <c r="J566" s="849">
        <v>5</v>
      </c>
      <c r="K566" s="849">
        <v>345.09999999999997</v>
      </c>
      <c r="L566" s="849">
        <v>1.25</v>
      </c>
      <c r="M566" s="849">
        <v>69.02</v>
      </c>
      <c r="N566" s="849">
        <v>2</v>
      </c>
      <c r="O566" s="849">
        <v>138.04</v>
      </c>
      <c r="P566" s="837">
        <v>0.5</v>
      </c>
      <c r="Q566" s="850">
        <v>69.02</v>
      </c>
    </row>
    <row r="567" spans="1:17" ht="14.4" customHeight="1" x14ac:dyDescent="0.3">
      <c r="A567" s="831" t="s">
        <v>565</v>
      </c>
      <c r="B567" s="832" t="s">
        <v>3804</v>
      </c>
      <c r="C567" s="832" t="s">
        <v>3108</v>
      </c>
      <c r="D567" s="832" t="s">
        <v>3158</v>
      </c>
      <c r="E567" s="832" t="s">
        <v>3130</v>
      </c>
      <c r="F567" s="849">
        <v>3</v>
      </c>
      <c r="G567" s="849">
        <v>254.94</v>
      </c>
      <c r="H567" s="849">
        <v>1</v>
      </c>
      <c r="I567" s="849">
        <v>84.98</v>
      </c>
      <c r="J567" s="849"/>
      <c r="K567" s="849"/>
      <c r="L567" s="849"/>
      <c r="M567" s="849"/>
      <c r="N567" s="849">
        <v>1</v>
      </c>
      <c r="O567" s="849">
        <v>84.98</v>
      </c>
      <c r="P567" s="837">
        <v>0.33333333333333337</v>
      </c>
      <c r="Q567" s="850">
        <v>84.98</v>
      </c>
    </row>
    <row r="568" spans="1:17" ht="14.4" customHeight="1" x14ac:dyDescent="0.3">
      <c r="A568" s="831" t="s">
        <v>565</v>
      </c>
      <c r="B568" s="832" t="s">
        <v>3804</v>
      </c>
      <c r="C568" s="832" t="s">
        <v>3108</v>
      </c>
      <c r="D568" s="832" t="s">
        <v>3161</v>
      </c>
      <c r="E568" s="832" t="s">
        <v>3162</v>
      </c>
      <c r="F568" s="849">
        <v>1</v>
      </c>
      <c r="G568" s="849">
        <v>230.07</v>
      </c>
      <c r="H568" s="849">
        <v>1</v>
      </c>
      <c r="I568" s="849">
        <v>230.07</v>
      </c>
      <c r="J568" s="849"/>
      <c r="K568" s="849"/>
      <c r="L568" s="849"/>
      <c r="M568" s="849"/>
      <c r="N568" s="849">
        <v>3</v>
      </c>
      <c r="O568" s="849">
        <v>690.21</v>
      </c>
      <c r="P568" s="837">
        <v>3.0000000000000004</v>
      </c>
      <c r="Q568" s="850">
        <v>230.07000000000002</v>
      </c>
    </row>
    <row r="569" spans="1:17" ht="14.4" customHeight="1" x14ac:dyDescent="0.3">
      <c r="A569" s="831" t="s">
        <v>565</v>
      </c>
      <c r="B569" s="832" t="s">
        <v>3804</v>
      </c>
      <c r="C569" s="832" t="s">
        <v>3108</v>
      </c>
      <c r="D569" s="832" t="s">
        <v>3165</v>
      </c>
      <c r="E569" s="832" t="s">
        <v>3166</v>
      </c>
      <c r="F569" s="849"/>
      <c r="G569" s="849"/>
      <c r="H569" s="849"/>
      <c r="I569" s="849"/>
      <c r="J569" s="849"/>
      <c r="K569" s="849"/>
      <c r="L569" s="849"/>
      <c r="M569" s="849"/>
      <c r="N569" s="849">
        <v>2</v>
      </c>
      <c r="O569" s="849">
        <v>435.28</v>
      </c>
      <c r="P569" s="837"/>
      <c r="Q569" s="850">
        <v>217.64</v>
      </c>
    </row>
    <row r="570" spans="1:17" ht="14.4" customHeight="1" x14ac:dyDescent="0.3">
      <c r="A570" s="831" t="s">
        <v>565</v>
      </c>
      <c r="B570" s="832" t="s">
        <v>3804</v>
      </c>
      <c r="C570" s="832" t="s">
        <v>3108</v>
      </c>
      <c r="D570" s="832" t="s">
        <v>3167</v>
      </c>
      <c r="E570" s="832" t="s">
        <v>3166</v>
      </c>
      <c r="F570" s="849"/>
      <c r="G570" s="849"/>
      <c r="H570" s="849"/>
      <c r="I570" s="849"/>
      <c r="J570" s="849">
        <v>2</v>
      </c>
      <c r="K570" s="849">
        <v>530.62</v>
      </c>
      <c r="L570" s="849"/>
      <c r="M570" s="849">
        <v>265.31</v>
      </c>
      <c r="N570" s="849">
        <v>3</v>
      </c>
      <c r="O570" s="849">
        <v>795.93</v>
      </c>
      <c r="P570" s="837"/>
      <c r="Q570" s="850">
        <v>265.31</v>
      </c>
    </row>
    <row r="571" spans="1:17" ht="14.4" customHeight="1" x14ac:dyDescent="0.3">
      <c r="A571" s="831" t="s">
        <v>565</v>
      </c>
      <c r="B571" s="832" t="s">
        <v>3804</v>
      </c>
      <c r="C571" s="832" t="s">
        <v>3108</v>
      </c>
      <c r="D571" s="832" t="s">
        <v>3170</v>
      </c>
      <c r="E571" s="832" t="s">
        <v>3171</v>
      </c>
      <c r="F571" s="849"/>
      <c r="G571" s="849"/>
      <c r="H571" s="849"/>
      <c r="I571" s="849"/>
      <c r="J571" s="849">
        <v>2</v>
      </c>
      <c r="K571" s="849">
        <v>2068.58</v>
      </c>
      <c r="L571" s="849"/>
      <c r="M571" s="849">
        <v>1034.29</v>
      </c>
      <c r="N571" s="849"/>
      <c r="O571" s="849"/>
      <c r="P571" s="837"/>
      <c r="Q571" s="850"/>
    </row>
    <row r="572" spans="1:17" ht="14.4" customHeight="1" x14ac:dyDescent="0.3">
      <c r="A572" s="831" t="s">
        <v>565</v>
      </c>
      <c r="B572" s="832" t="s">
        <v>3804</v>
      </c>
      <c r="C572" s="832" t="s">
        <v>3108</v>
      </c>
      <c r="D572" s="832" t="s">
        <v>3174</v>
      </c>
      <c r="E572" s="832" t="s">
        <v>3130</v>
      </c>
      <c r="F572" s="849">
        <v>1</v>
      </c>
      <c r="G572" s="849">
        <v>121.25</v>
      </c>
      <c r="H572" s="849">
        <v>1</v>
      </c>
      <c r="I572" s="849">
        <v>121.25</v>
      </c>
      <c r="J572" s="849">
        <v>6</v>
      </c>
      <c r="K572" s="849">
        <v>727.5</v>
      </c>
      <c r="L572" s="849">
        <v>6</v>
      </c>
      <c r="M572" s="849">
        <v>121.25</v>
      </c>
      <c r="N572" s="849"/>
      <c r="O572" s="849"/>
      <c r="P572" s="837"/>
      <c r="Q572" s="850"/>
    </row>
    <row r="573" spans="1:17" ht="14.4" customHeight="1" x14ac:dyDescent="0.3">
      <c r="A573" s="831" t="s">
        <v>565</v>
      </c>
      <c r="B573" s="832" t="s">
        <v>3804</v>
      </c>
      <c r="C573" s="832" t="s">
        <v>3108</v>
      </c>
      <c r="D573" s="832" t="s">
        <v>3178</v>
      </c>
      <c r="E573" s="832" t="s">
        <v>3179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4157.13</v>
      </c>
      <c r="P573" s="837"/>
      <c r="Q573" s="850">
        <v>4157.13</v>
      </c>
    </row>
    <row r="574" spans="1:17" ht="14.4" customHeight="1" x14ac:dyDescent="0.3">
      <c r="A574" s="831" t="s">
        <v>565</v>
      </c>
      <c r="B574" s="832" t="s">
        <v>3804</v>
      </c>
      <c r="C574" s="832" t="s">
        <v>3108</v>
      </c>
      <c r="D574" s="832" t="s">
        <v>3192</v>
      </c>
      <c r="E574" s="832" t="s">
        <v>3193</v>
      </c>
      <c r="F574" s="849"/>
      <c r="G574" s="849"/>
      <c r="H574" s="849"/>
      <c r="I574" s="849"/>
      <c r="J574" s="849"/>
      <c r="K574" s="849"/>
      <c r="L574" s="849"/>
      <c r="M574" s="849"/>
      <c r="N574" s="849">
        <v>2</v>
      </c>
      <c r="O574" s="849">
        <v>2495.56</v>
      </c>
      <c r="P574" s="837"/>
      <c r="Q574" s="850">
        <v>1247.78</v>
      </c>
    </row>
    <row r="575" spans="1:17" ht="14.4" customHeight="1" x14ac:dyDescent="0.3">
      <c r="A575" s="831" t="s">
        <v>565</v>
      </c>
      <c r="B575" s="832" t="s">
        <v>3804</v>
      </c>
      <c r="C575" s="832" t="s">
        <v>3108</v>
      </c>
      <c r="D575" s="832" t="s">
        <v>3194</v>
      </c>
      <c r="E575" s="832" t="s">
        <v>3193</v>
      </c>
      <c r="F575" s="849">
        <v>3</v>
      </c>
      <c r="G575" s="849">
        <v>4265.67</v>
      </c>
      <c r="H575" s="849">
        <v>1</v>
      </c>
      <c r="I575" s="849">
        <v>1421.89</v>
      </c>
      <c r="J575" s="849">
        <v>8</v>
      </c>
      <c r="K575" s="849">
        <v>11375.12</v>
      </c>
      <c r="L575" s="849">
        <v>2.666666666666667</v>
      </c>
      <c r="M575" s="849">
        <v>1421.89</v>
      </c>
      <c r="N575" s="849">
        <v>6</v>
      </c>
      <c r="O575" s="849">
        <v>8531.34</v>
      </c>
      <c r="P575" s="837">
        <v>2</v>
      </c>
      <c r="Q575" s="850">
        <v>1421.89</v>
      </c>
    </row>
    <row r="576" spans="1:17" ht="14.4" customHeight="1" x14ac:dyDescent="0.3">
      <c r="A576" s="831" t="s">
        <v>565</v>
      </c>
      <c r="B576" s="832" t="s">
        <v>3804</v>
      </c>
      <c r="C576" s="832" t="s">
        <v>3108</v>
      </c>
      <c r="D576" s="832" t="s">
        <v>3195</v>
      </c>
      <c r="E576" s="832" t="s">
        <v>3193</v>
      </c>
      <c r="F576" s="849">
        <v>1</v>
      </c>
      <c r="G576" s="849">
        <v>1656.11</v>
      </c>
      <c r="H576" s="849">
        <v>1</v>
      </c>
      <c r="I576" s="849">
        <v>1656.11</v>
      </c>
      <c r="J576" s="849">
        <v>8</v>
      </c>
      <c r="K576" s="849">
        <v>13248.88</v>
      </c>
      <c r="L576" s="849">
        <v>8</v>
      </c>
      <c r="M576" s="849">
        <v>1656.11</v>
      </c>
      <c r="N576" s="849">
        <v>5</v>
      </c>
      <c r="O576" s="849">
        <v>8280.5499999999993</v>
      </c>
      <c r="P576" s="837">
        <v>5</v>
      </c>
      <c r="Q576" s="850">
        <v>1656.11</v>
      </c>
    </row>
    <row r="577" spans="1:17" ht="14.4" customHeight="1" x14ac:dyDescent="0.3">
      <c r="A577" s="831" t="s">
        <v>565</v>
      </c>
      <c r="B577" s="832" t="s">
        <v>3804</v>
      </c>
      <c r="C577" s="832" t="s">
        <v>3108</v>
      </c>
      <c r="D577" s="832" t="s">
        <v>3818</v>
      </c>
      <c r="E577" s="832" t="s">
        <v>3193</v>
      </c>
      <c r="F577" s="849">
        <v>5</v>
      </c>
      <c r="G577" s="849">
        <v>8897.2000000000007</v>
      </c>
      <c r="H577" s="849">
        <v>1</v>
      </c>
      <c r="I577" s="849">
        <v>1779.44</v>
      </c>
      <c r="J577" s="849"/>
      <c r="K577" s="849"/>
      <c r="L577" s="849"/>
      <c r="M577" s="849"/>
      <c r="N577" s="849">
        <v>5</v>
      </c>
      <c r="O577" s="849">
        <v>8897.2000000000007</v>
      </c>
      <c r="P577" s="837">
        <v>1</v>
      </c>
      <c r="Q577" s="850">
        <v>1779.44</v>
      </c>
    </row>
    <row r="578" spans="1:17" ht="14.4" customHeight="1" x14ac:dyDescent="0.3">
      <c r="A578" s="831" t="s">
        <v>565</v>
      </c>
      <c r="B578" s="832" t="s">
        <v>3804</v>
      </c>
      <c r="C578" s="832" t="s">
        <v>3108</v>
      </c>
      <c r="D578" s="832" t="s">
        <v>3196</v>
      </c>
      <c r="E578" s="832" t="s">
        <v>3197</v>
      </c>
      <c r="F578" s="849">
        <v>3</v>
      </c>
      <c r="G578" s="849">
        <v>4259.46</v>
      </c>
      <c r="H578" s="849">
        <v>1</v>
      </c>
      <c r="I578" s="849">
        <v>1419.82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565</v>
      </c>
      <c r="B579" s="832" t="s">
        <v>3804</v>
      </c>
      <c r="C579" s="832" t="s">
        <v>3108</v>
      </c>
      <c r="D579" s="832" t="s">
        <v>3198</v>
      </c>
      <c r="E579" s="832" t="s">
        <v>3197</v>
      </c>
      <c r="F579" s="849">
        <v>7</v>
      </c>
      <c r="G579" s="849">
        <v>10831.029999999999</v>
      </c>
      <c r="H579" s="849">
        <v>1</v>
      </c>
      <c r="I579" s="849">
        <v>1547.2899999999997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565</v>
      </c>
      <c r="B580" s="832" t="s">
        <v>3804</v>
      </c>
      <c r="C580" s="832" t="s">
        <v>3108</v>
      </c>
      <c r="D580" s="832" t="s">
        <v>3200</v>
      </c>
      <c r="E580" s="832" t="s">
        <v>3201</v>
      </c>
      <c r="F580" s="849">
        <v>12</v>
      </c>
      <c r="G580" s="849">
        <v>9471.48</v>
      </c>
      <c r="H580" s="849">
        <v>1</v>
      </c>
      <c r="I580" s="849">
        <v>789.29</v>
      </c>
      <c r="J580" s="849">
        <v>15</v>
      </c>
      <c r="K580" s="849">
        <v>11839.35</v>
      </c>
      <c r="L580" s="849">
        <v>1.25</v>
      </c>
      <c r="M580" s="849">
        <v>789.29000000000008</v>
      </c>
      <c r="N580" s="849">
        <v>11</v>
      </c>
      <c r="O580" s="849">
        <v>8682.1899999999987</v>
      </c>
      <c r="P580" s="837">
        <v>0.91666666666666652</v>
      </c>
      <c r="Q580" s="850">
        <v>789.28999999999985</v>
      </c>
    </row>
    <row r="581" spans="1:17" ht="14.4" customHeight="1" x14ac:dyDescent="0.3">
      <c r="A581" s="831" t="s">
        <v>565</v>
      </c>
      <c r="B581" s="832" t="s">
        <v>3804</v>
      </c>
      <c r="C581" s="832" t="s">
        <v>3108</v>
      </c>
      <c r="D581" s="832" t="s">
        <v>3206</v>
      </c>
      <c r="E581" s="832" t="s">
        <v>3197</v>
      </c>
      <c r="F581" s="849">
        <v>1</v>
      </c>
      <c r="G581" s="849">
        <v>1274.73</v>
      </c>
      <c r="H581" s="849">
        <v>1</v>
      </c>
      <c r="I581" s="849">
        <v>1274.73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565</v>
      </c>
      <c r="B582" s="832" t="s">
        <v>3804</v>
      </c>
      <c r="C582" s="832" t="s">
        <v>3108</v>
      </c>
      <c r="D582" s="832" t="s">
        <v>3207</v>
      </c>
      <c r="E582" s="832" t="s">
        <v>3208</v>
      </c>
      <c r="F582" s="849">
        <v>1</v>
      </c>
      <c r="G582" s="849">
        <v>12640.53</v>
      </c>
      <c r="H582" s="849">
        <v>1</v>
      </c>
      <c r="I582" s="849">
        <v>12640.53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565</v>
      </c>
      <c r="B583" s="832" t="s">
        <v>3804</v>
      </c>
      <c r="C583" s="832" t="s">
        <v>3108</v>
      </c>
      <c r="D583" s="832" t="s">
        <v>3819</v>
      </c>
      <c r="E583" s="832" t="s">
        <v>3545</v>
      </c>
      <c r="F583" s="849">
        <v>4</v>
      </c>
      <c r="G583" s="849">
        <v>5088</v>
      </c>
      <c r="H583" s="849">
        <v>1</v>
      </c>
      <c r="I583" s="849">
        <v>1272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565</v>
      </c>
      <c r="B584" s="832" t="s">
        <v>3804</v>
      </c>
      <c r="C584" s="832" t="s">
        <v>3108</v>
      </c>
      <c r="D584" s="832" t="s">
        <v>3820</v>
      </c>
      <c r="E584" s="832" t="s">
        <v>3553</v>
      </c>
      <c r="F584" s="849">
        <v>1</v>
      </c>
      <c r="G584" s="849">
        <v>10628.95</v>
      </c>
      <c r="H584" s="849">
        <v>1</v>
      </c>
      <c r="I584" s="849">
        <v>10628.95</v>
      </c>
      <c r="J584" s="849">
        <v>1</v>
      </c>
      <c r="K584" s="849">
        <v>10628.95</v>
      </c>
      <c r="L584" s="849">
        <v>1</v>
      </c>
      <c r="M584" s="849">
        <v>10628.95</v>
      </c>
      <c r="N584" s="849">
        <v>2</v>
      </c>
      <c r="O584" s="849">
        <v>21257.9</v>
      </c>
      <c r="P584" s="837">
        <v>2</v>
      </c>
      <c r="Q584" s="850">
        <v>10628.95</v>
      </c>
    </row>
    <row r="585" spans="1:17" ht="14.4" customHeight="1" x14ac:dyDescent="0.3">
      <c r="A585" s="831" t="s">
        <v>565</v>
      </c>
      <c r="B585" s="832" t="s">
        <v>3804</v>
      </c>
      <c r="C585" s="832" t="s">
        <v>3108</v>
      </c>
      <c r="D585" s="832" t="s">
        <v>3218</v>
      </c>
      <c r="E585" s="832" t="s">
        <v>3219</v>
      </c>
      <c r="F585" s="849"/>
      <c r="G585" s="849"/>
      <c r="H585" s="849"/>
      <c r="I585" s="849"/>
      <c r="J585" s="849">
        <v>1</v>
      </c>
      <c r="K585" s="849">
        <v>1095.23</v>
      </c>
      <c r="L585" s="849"/>
      <c r="M585" s="849">
        <v>1095.23</v>
      </c>
      <c r="N585" s="849">
        <v>3</v>
      </c>
      <c r="O585" s="849">
        <v>3285.69</v>
      </c>
      <c r="P585" s="837"/>
      <c r="Q585" s="850">
        <v>1095.23</v>
      </c>
    </row>
    <row r="586" spans="1:17" ht="14.4" customHeight="1" x14ac:dyDescent="0.3">
      <c r="A586" s="831" t="s">
        <v>565</v>
      </c>
      <c r="B586" s="832" t="s">
        <v>3804</v>
      </c>
      <c r="C586" s="832" t="s">
        <v>3108</v>
      </c>
      <c r="D586" s="832" t="s">
        <v>3222</v>
      </c>
      <c r="E586" s="832" t="s">
        <v>3223</v>
      </c>
      <c r="F586" s="849"/>
      <c r="G586" s="849"/>
      <c r="H586" s="849"/>
      <c r="I586" s="849"/>
      <c r="J586" s="849">
        <v>3</v>
      </c>
      <c r="K586" s="849">
        <v>2708.01</v>
      </c>
      <c r="L586" s="849"/>
      <c r="M586" s="849">
        <v>902.67000000000007</v>
      </c>
      <c r="N586" s="849">
        <v>10</v>
      </c>
      <c r="O586" s="849">
        <v>9026.7000000000007</v>
      </c>
      <c r="P586" s="837"/>
      <c r="Q586" s="850">
        <v>902.67000000000007</v>
      </c>
    </row>
    <row r="587" spans="1:17" ht="14.4" customHeight="1" x14ac:dyDescent="0.3">
      <c r="A587" s="831" t="s">
        <v>565</v>
      </c>
      <c r="B587" s="832" t="s">
        <v>3804</v>
      </c>
      <c r="C587" s="832" t="s">
        <v>3108</v>
      </c>
      <c r="D587" s="832" t="s">
        <v>3224</v>
      </c>
      <c r="E587" s="832" t="s">
        <v>3223</v>
      </c>
      <c r="F587" s="849">
        <v>4</v>
      </c>
      <c r="G587" s="849">
        <v>4117.68</v>
      </c>
      <c r="H587" s="849">
        <v>1</v>
      </c>
      <c r="I587" s="849">
        <v>1029.42</v>
      </c>
      <c r="J587" s="849">
        <v>6</v>
      </c>
      <c r="K587" s="849">
        <v>6176.52</v>
      </c>
      <c r="L587" s="849">
        <v>1.5</v>
      </c>
      <c r="M587" s="849">
        <v>1029.42</v>
      </c>
      <c r="N587" s="849">
        <v>7</v>
      </c>
      <c r="O587" s="849">
        <v>7205.9400000000005</v>
      </c>
      <c r="P587" s="837">
        <v>1.75</v>
      </c>
      <c r="Q587" s="850">
        <v>1029.42</v>
      </c>
    </row>
    <row r="588" spans="1:17" ht="14.4" customHeight="1" x14ac:dyDescent="0.3">
      <c r="A588" s="831" t="s">
        <v>565</v>
      </c>
      <c r="B588" s="832" t="s">
        <v>3804</v>
      </c>
      <c r="C588" s="832" t="s">
        <v>3108</v>
      </c>
      <c r="D588" s="832" t="s">
        <v>3227</v>
      </c>
      <c r="E588" s="832" t="s">
        <v>3228</v>
      </c>
      <c r="F588" s="849"/>
      <c r="G588" s="849"/>
      <c r="H588" s="849"/>
      <c r="I588" s="849"/>
      <c r="J588" s="849">
        <v>1</v>
      </c>
      <c r="K588" s="849">
        <v>9504.49</v>
      </c>
      <c r="L588" s="849"/>
      <c r="M588" s="849">
        <v>9504.49</v>
      </c>
      <c r="N588" s="849">
        <v>3</v>
      </c>
      <c r="O588" s="849">
        <v>28513.47</v>
      </c>
      <c r="P588" s="837"/>
      <c r="Q588" s="850">
        <v>9504.49</v>
      </c>
    </row>
    <row r="589" spans="1:17" ht="14.4" customHeight="1" x14ac:dyDescent="0.3">
      <c r="A589" s="831" t="s">
        <v>565</v>
      </c>
      <c r="B589" s="832" t="s">
        <v>3804</v>
      </c>
      <c r="C589" s="832" t="s">
        <v>3108</v>
      </c>
      <c r="D589" s="832" t="s">
        <v>3237</v>
      </c>
      <c r="E589" s="832" t="s">
        <v>3236</v>
      </c>
      <c r="F589" s="849">
        <v>1</v>
      </c>
      <c r="G589" s="849">
        <v>637.36</v>
      </c>
      <c r="H589" s="849">
        <v>1</v>
      </c>
      <c r="I589" s="849">
        <v>637.36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565</v>
      </c>
      <c r="B590" s="832" t="s">
        <v>3804</v>
      </c>
      <c r="C590" s="832" t="s">
        <v>3108</v>
      </c>
      <c r="D590" s="832" t="s">
        <v>3244</v>
      </c>
      <c r="E590" s="832" t="s">
        <v>3245</v>
      </c>
      <c r="F590" s="849">
        <v>2</v>
      </c>
      <c r="G590" s="849">
        <v>970.04</v>
      </c>
      <c r="H590" s="849">
        <v>1</v>
      </c>
      <c r="I590" s="849">
        <v>485.02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565</v>
      </c>
      <c r="B591" s="832" t="s">
        <v>3804</v>
      </c>
      <c r="C591" s="832" t="s">
        <v>3108</v>
      </c>
      <c r="D591" s="832" t="s">
        <v>3246</v>
      </c>
      <c r="E591" s="832" t="s">
        <v>3245</v>
      </c>
      <c r="F591" s="849">
        <v>4</v>
      </c>
      <c r="G591" s="849">
        <v>1446.76</v>
      </c>
      <c r="H591" s="849">
        <v>1</v>
      </c>
      <c r="I591" s="849">
        <v>361.69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565</v>
      </c>
      <c r="B592" s="832" t="s">
        <v>3804</v>
      </c>
      <c r="C592" s="832" t="s">
        <v>3108</v>
      </c>
      <c r="D592" s="832" t="s">
        <v>3821</v>
      </c>
      <c r="E592" s="832" t="s">
        <v>3822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5409.6</v>
      </c>
      <c r="P592" s="837"/>
      <c r="Q592" s="850">
        <v>5409.6</v>
      </c>
    </row>
    <row r="593" spans="1:17" ht="14.4" customHeight="1" x14ac:dyDescent="0.3">
      <c r="A593" s="831" t="s">
        <v>565</v>
      </c>
      <c r="B593" s="832" t="s">
        <v>3804</v>
      </c>
      <c r="C593" s="832" t="s">
        <v>3108</v>
      </c>
      <c r="D593" s="832" t="s">
        <v>3823</v>
      </c>
      <c r="E593" s="832" t="s">
        <v>3824</v>
      </c>
      <c r="F593" s="849">
        <v>1</v>
      </c>
      <c r="G593" s="849">
        <v>852.31</v>
      </c>
      <c r="H593" s="849">
        <v>1</v>
      </c>
      <c r="I593" s="849">
        <v>852.31</v>
      </c>
      <c r="J593" s="849">
        <v>3</v>
      </c>
      <c r="K593" s="849">
        <v>2556.9299999999998</v>
      </c>
      <c r="L593" s="849">
        <v>3</v>
      </c>
      <c r="M593" s="849">
        <v>852.31</v>
      </c>
      <c r="N593" s="849"/>
      <c r="O593" s="849"/>
      <c r="P593" s="837"/>
      <c r="Q593" s="850"/>
    </row>
    <row r="594" spans="1:17" ht="14.4" customHeight="1" x14ac:dyDescent="0.3">
      <c r="A594" s="831" t="s">
        <v>565</v>
      </c>
      <c r="B594" s="832" t="s">
        <v>3804</v>
      </c>
      <c r="C594" s="832" t="s">
        <v>3108</v>
      </c>
      <c r="D594" s="832" t="s">
        <v>3825</v>
      </c>
      <c r="E594" s="832" t="s">
        <v>3826</v>
      </c>
      <c r="F594" s="849"/>
      <c r="G594" s="849"/>
      <c r="H594" s="849"/>
      <c r="I594" s="849"/>
      <c r="J594" s="849">
        <v>1</v>
      </c>
      <c r="K594" s="849">
        <v>12873.29</v>
      </c>
      <c r="L594" s="849"/>
      <c r="M594" s="849">
        <v>12873.29</v>
      </c>
      <c r="N594" s="849"/>
      <c r="O594" s="849"/>
      <c r="P594" s="837"/>
      <c r="Q594" s="850"/>
    </row>
    <row r="595" spans="1:17" ht="14.4" customHeight="1" x14ac:dyDescent="0.3">
      <c r="A595" s="831" t="s">
        <v>565</v>
      </c>
      <c r="B595" s="832" t="s">
        <v>3804</v>
      </c>
      <c r="C595" s="832" t="s">
        <v>3108</v>
      </c>
      <c r="D595" s="832" t="s">
        <v>3827</v>
      </c>
      <c r="E595" s="832" t="s">
        <v>3828</v>
      </c>
      <c r="F595" s="849">
        <v>2</v>
      </c>
      <c r="G595" s="849">
        <v>9470.7000000000007</v>
      </c>
      <c r="H595" s="849">
        <v>1</v>
      </c>
      <c r="I595" s="849">
        <v>4735.3500000000004</v>
      </c>
      <c r="J595" s="849">
        <v>1</v>
      </c>
      <c r="K595" s="849">
        <v>4735.3500000000004</v>
      </c>
      <c r="L595" s="849">
        <v>0.5</v>
      </c>
      <c r="M595" s="849">
        <v>4735.3500000000004</v>
      </c>
      <c r="N595" s="849"/>
      <c r="O595" s="849"/>
      <c r="P595" s="837"/>
      <c r="Q595" s="850"/>
    </row>
    <row r="596" spans="1:17" ht="14.4" customHeight="1" x14ac:dyDescent="0.3">
      <c r="A596" s="831" t="s">
        <v>565</v>
      </c>
      <c r="B596" s="832" t="s">
        <v>3804</v>
      </c>
      <c r="C596" s="832" t="s">
        <v>3108</v>
      </c>
      <c r="D596" s="832" t="s">
        <v>3829</v>
      </c>
      <c r="E596" s="832" t="s">
        <v>3830</v>
      </c>
      <c r="F596" s="849">
        <v>2</v>
      </c>
      <c r="G596" s="849">
        <v>15986.32</v>
      </c>
      <c r="H596" s="849">
        <v>1</v>
      </c>
      <c r="I596" s="849">
        <v>7993.16</v>
      </c>
      <c r="J596" s="849">
        <v>1</v>
      </c>
      <c r="K596" s="849">
        <v>7993.16</v>
      </c>
      <c r="L596" s="849">
        <v>0.5</v>
      </c>
      <c r="M596" s="849">
        <v>7993.16</v>
      </c>
      <c r="N596" s="849"/>
      <c r="O596" s="849"/>
      <c r="P596" s="837"/>
      <c r="Q596" s="850"/>
    </row>
    <row r="597" spans="1:17" ht="14.4" customHeight="1" x14ac:dyDescent="0.3">
      <c r="A597" s="831" t="s">
        <v>565</v>
      </c>
      <c r="B597" s="832" t="s">
        <v>3804</v>
      </c>
      <c r="C597" s="832" t="s">
        <v>3108</v>
      </c>
      <c r="D597" s="832" t="s">
        <v>3831</v>
      </c>
      <c r="E597" s="832" t="s">
        <v>3832</v>
      </c>
      <c r="F597" s="849">
        <v>3</v>
      </c>
      <c r="G597" s="849">
        <v>8598.81</v>
      </c>
      <c r="H597" s="849">
        <v>1</v>
      </c>
      <c r="I597" s="849">
        <v>2866.27</v>
      </c>
      <c r="J597" s="849">
        <v>1</v>
      </c>
      <c r="K597" s="849">
        <v>2866.27</v>
      </c>
      <c r="L597" s="849">
        <v>0.33333333333333337</v>
      </c>
      <c r="M597" s="849">
        <v>2866.27</v>
      </c>
      <c r="N597" s="849"/>
      <c r="O597" s="849"/>
      <c r="P597" s="837"/>
      <c r="Q597" s="850"/>
    </row>
    <row r="598" spans="1:17" ht="14.4" customHeight="1" x14ac:dyDescent="0.3">
      <c r="A598" s="831" t="s">
        <v>565</v>
      </c>
      <c r="B598" s="832" t="s">
        <v>3804</v>
      </c>
      <c r="C598" s="832" t="s">
        <v>3108</v>
      </c>
      <c r="D598" s="832" t="s">
        <v>3254</v>
      </c>
      <c r="E598" s="832" t="s">
        <v>3255</v>
      </c>
      <c r="F598" s="849">
        <v>0.5</v>
      </c>
      <c r="G598" s="849">
        <v>126.02</v>
      </c>
      <c r="H598" s="849">
        <v>1</v>
      </c>
      <c r="I598" s="849">
        <v>252.04</v>
      </c>
      <c r="J598" s="849">
        <v>0.3</v>
      </c>
      <c r="K598" s="849">
        <v>75.599999999999994</v>
      </c>
      <c r="L598" s="849">
        <v>0.59990477701952072</v>
      </c>
      <c r="M598" s="849">
        <v>252</v>
      </c>
      <c r="N598" s="849">
        <v>0.7</v>
      </c>
      <c r="O598" s="849">
        <v>176.42</v>
      </c>
      <c r="P598" s="837">
        <v>1.3999365180130137</v>
      </c>
      <c r="Q598" s="850">
        <v>252.02857142857144</v>
      </c>
    </row>
    <row r="599" spans="1:17" ht="14.4" customHeight="1" x14ac:dyDescent="0.3">
      <c r="A599" s="831" t="s">
        <v>565</v>
      </c>
      <c r="B599" s="832" t="s">
        <v>3804</v>
      </c>
      <c r="C599" s="832" t="s">
        <v>3108</v>
      </c>
      <c r="D599" s="832" t="s">
        <v>3259</v>
      </c>
      <c r="E599" s="832" t="s">
        <v>3255</v>
      </c>
      <c r="F599" s="849">
        <v>5</v>
      </c>
      <c r="G599" s="849">
        <v>9244.35</v>
      </c>
      <c r="H599" s="849">
        <v>1</v>
      </c>
      <c r="I599" s="849">
        <v>1848.8700000000001</v>
      </c>
      <c r="J599" s="849">
        <v>8</v>
      </c>
      <c r="K599" s="849">
        <v>14790.96</v>
      </c>
      <c r="L599" s="849">
        <v>1.5999999999999999</v>
      </c>
      <c r="M599" s="849">
        <v>1848.87</v>
      </c>
      <c r="N599" s="849">
        <v>9</v>
      </c>
      <c r="O599" s="849">
        <v>14219.91</v>
      </c>
      <c r="P599" s="837">
        <v>1.5382271333300881</v>
      </c>
      <c r="Q599" s="850">
        <v>1579.99</v>
      </c>
    </row>
    <row r="600" spans="1:17" ht="14.4" customHeight="1" x14ac:dyDescent="0.3">
      <c r="A600" s="831" t="s">
        <v>565</v>
      </c>
      <c r="B600" s="832" t="s">
        <v>3804</v>
      </c>
      <c r="C600" s="832" t="s">
        <v>3108</v>
      </c>
      <c r="D600" s="832" t="s">
        <v>3260</v>
      </c>
      <c r="E600" s="832" t="s">
        <v>3261</v>
      </c>
      <c r="F600" s="849"/>
      <c r="G600" s="849"/>
      <c r="H600" s="849"/>
      <c r="I600" s="849"/>
      <c r="J600" s="849">
        <v>1</v>
      </c>
      <c r="K600" s="849">
        <v>2383.64</v>
      </c>
      <c r="L600" s="849"/>
      <c r="M600" s="849">
        <v>2383.64</v>
      </c>
      <c r="N600" s="849"/>
      <c r="O600" s="849"/>
      <c r="P600" s="837"/>
      <c r="Q600" s="850"/>
    </row>
    <row r="601" spans="1:17" ht="14.4" customHeight="1" x14ac:dyDescent="0.3">
      <c r="A601" s="831" t="s">
        <v>565</v>
      </c>
      <c r="B601" s="832" t="s">
        <v>3804</v>
      </c>
      <c r="C601" s="832" t="s">
        <v>3108</v>
      </c>
      <c r="D601" s="832" t="s">
        <v>3262</v>
      </c>
      <c r="E601" s="832" t="s">
        <v>3263</v>
      </c>
      <c r="F601" s="849">
        <v>4</v>
      </c>
      <c r="G601" s="849">
        <v>6050.72</v>
      </c>
      <c r="H601" s="849">
        <v>1</v>
      </c>
      <c r="I601" s="849">
        <v>1512.68</v>
      </c>
      <c r="J601" s="849">
        <v>11</v>
      </c>
      <c r="K601" s="849">
        <v>15293.35</v>
      </c>
      <c r="L601" s="849">
        <v>2.5275256498400189</v>
      </c>
      <c r="M601" s="849">
        <v>1390.3045454545454</v>
      </c>
      <c r="N601" s="849">
        <v>23</v>
      </c>
      <c r="O601" s="849">
        <v>31351.53</v>
      </c>
      <c r="P601" s="837">
        <v>5.1814544384800483</v>
      </c>
      <c r="Q601" s="850">
        <v>1363.11</v>
      </c>
    </row>
    <row r="602" spans="1:17" ht="14.4" customHeight="1" x14ac:dyDescent="0.3">
      <c r="A602" s="831" t="s">
        <v>565</v>
      </c>
      <c r="B602" s="832" t="s">
        <v>3804</v>
      </c>
      <c r="C602" s="832" t="s">
        <v>3108</v>
      </c>
      <c r="D602" s="832" t="s">
        <v>3833</v>
      </c>
      <c r="E602" s="832" t="s">
        <v>3834</v>
      </c>
      <c r="F602" s="849"/>
      <c r="G602" s="849"/>
      <c r="H602" s="849"/>
      <c r="I602" s="849"/>
      <c r="J602" s="849">
        <v>1</v>
      </c>
      <c r="K602" s="849">
        <v>19782.2</v>
      </c>
      <c r="L602" s="849"/>
      <c r="M602" s="849">
        <v>19782.2</v>
      </c>
      <c r="N602" s="849">
        <v>4</v>
      </c>
      <c r="O602" s="849">
        <v>79128.800000000003</v>
      </c>
      <c r="P602" s="837"/>
      <c r="Q602" s="850">
        <v>19782.2</v>
      </c>
    </row>
    <row r="603" spans="1:17" ht="14.4" customHeight="1" x14ac:dyDescent="0.3">
      <c r="A603" s="831" t="s">
        <v>565</v>
      </c>
      <c r="B603" s="832" t="s">
        <v>3804</v>
      </c>
      <c r="C603" s="832" t="s">
        <v>3108</v>
      </c>
      <c r="D603" s="832" t="s">
        <v>3264</v>
      </c>
      <c r="E603" s="832" t="s">
        <v>3265</v>
      </c>
      <c r="F603" s="849">
        <v>4</v>
      </c>
      <c r="G603" s="849">
        <v>33965.839999999997</v>
      </c>
      <c r="H603" s="849">
        <v>1</v>
      </c>
      <c r="I603" s="849">
        <v>8491.4599999999991</v>
      </c>
      <c r="J603" s="849">
        <v>3</v>
      </c>
      <c r="K603" s="849">
        <v>25474.379999999997</v>
      </c>
      <c r="L603" s="849">
        <v>0.75</v>
      </c>
      <c r="M603" s="849">
        <v>8491.4599999999991</v>
      </c>
      <c r="N603" s="849">
        <v>10</v>
      </c>
      <c r="O603" s="849">
        <v>84914.6</v>
      </c>
      <c r="P603" s="837">
        <v>2.5000000000000004</v>
      </c>
      <c r="Q603" s="850">
        <v>8491.4600000000009</v>
      </c>
    </row>
    <row r="604" spans="1:17" ht="14.4" customHeight="1" x14ac:dyDescent="0.3">
      <c r="A604" s="831" t="s">
        <v>565</v>
      </c>
      <c r="B604" s="832" t="s">
        <v>3804</v>
      </c>
      <c r="C604" s="832" t="s">
        <v>3108</v>
      </c>
      <c r="D604" s="832" t="s">
        <v>3266</v>
      </c>
      <c r="E604" s="832" t="s">
        <v>3267</v>
      </c>
      <c r="F604" s="849">
        <v>12</v>
      </c>
      <c r="G604" s="849">
        <v>35990.879999999997</v>
      </c>
      <c r="H604" s="849">
        <v>1</v>
      </c>
      <c r="I604" s="849">
        <v>2999.24</v>
      </c>
      <c r="J604" s="849">
        <v>11</v>
      </c>
      <c r="K604" s="849">
        <v>32991.64</v>
      </c>
      <c r="L604" s="849">
        <v>0.91666666666666674</v>
      </c>
      <c r="M604" s="849">
        <v>2999.24</v>
      </c>
      <c r="N604" s="849">
        <v>41</v>
      </c>
      <c r="O604" s="849">
        <v>122968.84000000001</v>
      </c>
      <c r="P604" s="837">
        <v>3.4166666666666674</v>
      </c>
      <c r="Q604" s="850">
        <v>2999.2400000000002</v>
      </c>
    </row>
    <row r="605" spans="1:17" ht="14.4" customHeight="1" x14ac:dyDescent="0.3">
      <c r="A605" s="831" t="s">
        <v>565</v>
      </c>
      <c r="B605" s="832" t="s">
        <v>3804</v>
      </c>
      <c r="C605" s="832" t="s">
        <v>3108</v>
      </c>
      <c r="D605" s="832" t="s">
        <v>3835</v>
      </c>
      <c r="E605" s="832" t="s">
        <v>3836</v>
      </c>
      <c r="F605" s="849">
        <v>1</v>
      </c>
      <c r="G605" s="849">
        <v>1233.27</v>
      </c>
      <c r="H605" s="849">
        <v>1</v>
      </c>
      <c r="I605" s="849">
        <v>1233.27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565</v>
      </c>
      <c r="B606" s="832" t="s">
        <v>3804</v>
      </c>
      <c r="C606" s="832" t="s">
        <v>3108</v>
      </c>
      <c r="D606" s="832" t="s">
        <v>3837</v>
      </c>
      <c r="E606" s="832" t="s">
        <v>3838</v>
      </c>
      <c r="F606" s="849">
        <v>1</v>
      </c>
      <c r="G606" s="849">
        <v>5774.62</v>
      </c>
      <c r="H606" s="849">
        <v>1</v>
      </c>
      <c r="I606" s="849">
        <v>5774.62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565</v>
      </c>
      <c r="B607" s="832" t="s">
        <v>3804</v>
      </c>
      <c r="C607" s="832" t="s">
        <v>3108</v>
      </c>
      <c r="D607" s="832" t="s">
        <v>3839</v>
      </c>
      <c r="E607" s="832" t="s">
        <v>3840</v>
      </c>
      <c r="F607" s="849">
        <v>1</v>
      </c>
      <c r="G607" s="849">
        <v>8704.42</v>
      </c>
      <c r="H607" s="849">
        <v>1</v>
      </c>
      <c r="I607" s="849">
        <v>8704.42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565</v>
      </c>
      <c r="B608" s="832" t="s">
        <v>3804</v>
      </c>
      <c r="C608" s="832" t="s">
        <v>3108</v>
      </c>
      <c r="D608" s="832" t="s">
        <v>3841</v>
      </c>
      <c r="E608" s="832" t="s">
        <v>3842</v>
      </c>
      <c r="F608" s="849">
        <v>1</v>
      </c>
      <c r="G608" s="849">
        <v>1664.4</v>
      </c>
      <c r="H608" s="849">
        <v>1</v>
      </c>
      <c r="I608" s="849">
        <v>1664.4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565</v>
      </c>
      <c r="B609" s="832" t="s">
        <v>3804</v>
      </c>
      <c r="C609" s="832" t="s">
        <v>3108</v>
      </c>
      <c r="D609" s="832" t="s">
        <v>3274</v>
      </c>
      <c r="E609" s="832" t="s">
        <v>3275</v>
      </c>
      <c r="F609" s="849">
        <v>2</v>
      </c>
      <c r="G609" s="849">
        <v>21558.44</v>
      </c>
      <c r="H609" s="849">
        <v>1</v>
      </c>
      <c r="I609" s="849">
        <v>10779.22</v>
      </c>
      <c r="J609" s="849">
        <v>1</v>
      </c>
      <c r="K609" s="849">
        <v>10779.22</v>
      </c>
      <c r="L609" s="849">
        <v>0.5</v>
      </c>
      <c r="M609" s="849">
        <v>10779.22</v>
      </c>
      <c r="N609" s="849"/>
      <c r="O609" s="849"/>
      <c r="P609" s="837"/>
      <c r="Q609" s="850"/>
    </row>
    <row r="610" spans="1:17" ht="14.4" customHeight="1" x14ac:dyDescent="0.3">
      <c r="A610" s="831" t="s">
        <v>565</v>
      </c>
      <c r="B610" s="832" t="s">
        <v>3804</v>
      </c>
      <c r="C610" s="832" t="s">
        <v>3108</v>
      </c>
      <c r="D610" s="832" t="s">
        <v>3276</v>
      </c>
      <c r="E610" s="832" t="s">
        <v>3277</v>
      </c>
      <c r="F610" s="849"/>
      <c r="G610" s="849"/>
      <c r="H610" s="849"/>
      <c r="I610" s="849"/>
      <c r="J610" s="849">
        <v>1</v>
      </c>
      <c r="K610" s="849">
        <v>9112.75</v>
      </c>
      <c r="L610" s="849"/>
      <c r="M610" s="849">
        <v>9112.75</v>
      </c>
      <c r="N610" s="849"/>
      <c r="O610" s="849"/>
      <c r="P610" s="837"/>
      <c r="Q610" s="850"/>
    </row>
    <row r="611" spans="1:17" ht="14.4" customHeight="1" x14ac:dyDescent="0.3">
      <c r="A611" s="831" t="s">
        <v>565</v>
      </c>
      <c r="B611" s="832" t="s">
        <v>3804</v>
      </c>
      <c r="C611" s="832" t="s">
        <v>3108</v>
      </c>
      <c r="D611" s="832" t="s">
        <v>3278</v>
      </c>
      <c r="E611" s="832" t="s">
        <v>3279</v>
      </c>
      <c r="F611" s="849">
        <v>4</v>
      </c>
      <c r="G611" s="849">
        <v>4899.92</v>
      </c>
      <c r="H611" s="849">
        <v>1</v>
      </c>
      <c r="I611" s="849">
        <v>1224.98</v>
      </c>
      <c r="J611" s="849">
        <v>6</v>
      </c>
      <c r="K611" s="849">
        <v>7198.92</v>
      </c>
      <c r="L611" s="849">
        <v>1.4691913337360609</v>
      </c>
      <c r="M611" s="849">
        <v>1199.82</v>
      </c>
      <c r="N611" s="849"/>
      <c r="O611" s="849"/>
      <c r="P611" s="837"/>
      <c r="Q611" s="850"/>
    </row>
    <row r="612" spans="1:17" ht="14.4" customHeight="1" x14ac:dyDescent="0.3">
      <c r="A612" s="831" t="s">
        <v>565</v>
      </c>
      <c r="B612" s="832" t="s">
        <v>3804</v>
      </c>
      <c r="C612" s="832" t="s">
        <v>3108</v>
      </c>
      <c r="D612" s="832" t="s">
        <v>3280</v>
      </c>
      <c r="E612" s="832" t="s">
        <v>3279</v>
      </c>
      <c r="F612" s="849">
        <v>6</v>
      </c>
      <c r="G612" s="849">
        <v>11410.38</v>
      </c>
      <c r="H612" s="849">
        <v>1</v>
      </c>
      <c r="I612" s="849">
        <v>1901.7299999999998</v>
      </c>
      <c r="J612" s="849">
        <v>3</v>
      </c>
      <c r="K612" s="849">
        <v>5705.19</v>
      </c>
      <c r="L612" s="849">
        <v>0.5</v>
      </c>
      <c r="M612" s="849">
        <v>1901.7299999999998</v>
      </c>
      <c r="N612" s="849"/>
      <c r="O612" s="849"/>
      <c r="P612" s="837"/>
      <c r="Q612" s="850"/>
    </row>
    <row r="613" spans="1:17" ht="14.4" customHeight="1" x14ac:dyDescent="0.3">
      <c r="A613" s="831" t="s">
        <v>565</v>
      </c>
      <c r="B613" s="832" t="s">
        <v>3804</v>
      </c>
      <c r="C613" s="832" t="s">
        <v>3108</v>
      </c>
      <c r="D613" s="832" t="s">
        <v>3843</v>
      </c>
      <c r="E613" s="832" t="s">
        <v>3844</v>
      </c>
      <c r="F613" s="849"/>
      <c r="G613" s="849"/>
      <c r="H613" s="849"/>
      <c r="I613" s="849"/>
      <c r="J613" s="849">
        <v>1</v>
      </c>
      <c r="K613" s="849">
        <v>6968.51</v>
      </c>
      <c r="L613" s="849"/>
      <c r="M613" s="849">
        <v>6968.51</v>
      </c>
      <c r="N613" s="849"/>
      <c r="O613" s="849"/>
      <c r="P613" s="837"/>
      <c r="Q613" s="850"/>
    </row>
    <row r="614" spans="1:17" ht="14.4" customHeight="1" x14ac:dyDescent="0.3">
      <c r="A614" s="831" t="s">
        <v>565</v>
      </c>
      <c r="B614" s="832" t="s">
        <v>3804</v>
      </c>
      <c r="C614" s="832" t="s">
        <v>3108</v>
      </c>
      <c r="D614" s="832" t="s">
        <v>3287</v>
      </c>
      <c r="E614" s="832" t="s">
        <v>3286</v>
      </c>
      <c r="F614" s="849"/>
      <c r="G614" s="849"/>
      <c r="H614" s="849"/>
      <c r="I614" s="849"/>
      <c r="J614" s="849">
        <v>1</v>
      </c>
      <c r="K614" s="849">
        <v>10320.11</v>
      </c>
      <c r="L614" s="849"/>
      <c r="M614" s="849">
        <v>10320.11</v>
      </c>
      <c r="N614" s="849"/>
      <c r="O614" s="849"/>
      <c r="P614" s="837"/>
      <c r="Q614" s="850"/>
    </row>
    <row r="615" spans="1:17" ht="14.4" customHeight="1" x14ac:dyDescent="0.3">
      <c r="A615" s="831" t="s">
        <v>565</v>
      </c>
      <c r="B615" s="832" t="s">
        <v>3804</v>
      </c>
      <c r="C615" s="832" t="s">
        <v>3108</v>
      </c>
      <c r="D615" s="832" t="s">
        <v>3288</v>
      </c>
      <c r="E615" s="832" t="s">
        <v>3289</v>
      </c>
      <c r="F615" s="849">
        <v>1</v>
      </c>
      <c r="G615" s="849">
        <v>9736.64</v>
      </c>
      <c r="H615" s="849">
        <v>1</v>
      </c>
      <c r="I615" s="849">
        <v>9736.64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565</v>
      </c>
      <c r="B616" s="832" t="s">
        <v>3804</v>
      </c>
      <c r="C616" s="832" t="s">
        <v>3108</v>
      </c>
      <c r="D616" s="832" t="s">
        <v>3294</v>
      </c>
      <c r="E616" s="832" t="s">
        <v>3295</v>
      </c>
      <c r="F616" s="849">
        <v>5</v>
      </c>
      <c r="G616" s="849">
        <v>5953.9</v>
      </c>
      <c r="H616" s="849">
        <v>1</v>
      </c>
      <c r="I616" s="849">
        <v>1190.78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565</v>
      </c>
      <c r="B617" s="832" t="s">
        <v>3804</v>
      </c>
      <c r="C617" s="832" t="s">
        <v>3108</v>
      </c>
      <c r="D617" s="832" t="s">
        <v>3298</v>
      </c>
      <c r="E617" s="832" t="s">
        <v>3299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11236.25</v>
      </c>
      <c r="P617" s="837"/>
      <c r="Q617" s="850">
        <v>11236.25</v>
      </c>
    </row>
    <row r="618" spans="1:17" ht="14.4" customHeight="1" x14ac:dyDescent="0.3">
      <c r="A618" s="831" t="s">
        <v>565</v>
      </c>
      <c r="B618" s="832" t="s">
        <v>3804</v>
      </c>
      <c r="C618" s="832" t="s">
        <v>3108</v>
      </c>
      <c r="D618" s="832" t="s">
        <v>3300</v>
      </c>
      <c r="E618" s="832" t="s">
        <v>3301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16008.69</v>
      </c>
      <c r="P618" s="837"/>
      <c r="Q618" s="850">
        <v>16008.69</v>
      </c>
    </row>
    <row r="619" spans="1:17" ht="14.4" customHeight="1" x14ac:dyDescent="0.3">
      <c r="A619" s="831" t="s">
        <v>565</v>
      </c>
      <c r="B619" s="832" t="s">
        <v>3804</v>
      </c>
      <c r="C619" s="832" t="s">
        <v>3108</v>
      </c>
      <c r="D619" s="832" t="s">
        <v>3067</v>
      </c>
      <c r="E619" s="832" t="s">
        <v>3302</v>
      </c>
      <c r="F619" s="849"/>
      <c r="G619" s="849"/>
      <c r="H619" s="849"/>
      <c r="I619" s="849"/>
      <c r="J619" s="849">
        <v>2</v>
      </c>
      <c r="K619" s="849">
        <v>14102.84</v>
      </c>
      <c r="L619" s="849"/>
      <c r="M619" s="849">
        <v>7051.42</v>
      </c>
      <c r="N619" s="849">
        <v>1</v>
      </c>
      <c r="O619" s="849">
        <v>7051.42</v>
      </c>
      <c r="P619" s="837"/>
      <c r="Q619" s="850">
        <v>7051.42</v>
      </c>
    </row>
    <row r="620" spans="1:17" ht="14.4" customHeight="1" x14ac:dyDescent="0.3">
      <c r="A620" s="831" t="s">
        <v>565</v>
      </c>
      <c r="B620" s="832" t="s">
        <v>3804</v>
      </c>
      <c r="C620" s="832" t="s">
        <v>3108</v>
      </c>
      <c r="D620" s="832" t="s">
        <v>3308</v>
      </c>
      <c r="E620" s="832" t="s">
        <v>3309</v>
      </c>
      <c r="F620" s="849">
        <v>1</v>
      </c>
      <c r="G620" s="849">
        <v>11571</v>
      </c>
      <c r="H620" s="849">
        <v>1</v>
      </c>
      <c r="I620" s="849">
        <v>11571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565</v>
      </c>
      <c r="B621" s="832" t="s">
        <v>3804</v>
      </c>
      <c r="C621" s="832" t="s">
        <v>3108</v>
      </c>
      <c r="D621" s="832" t="s">
        <v>3310</v>
      </c>
      <c r="E621" s="832" t="s">
        <v>3197</v>
      </c>
      <c r="F621" s="849">
        <v>5</v>
      </c>
      <c r="G621" s="849">
        <v>6798.55</v>
      </c>
      <c r="H621" s="849">
        <v>1</v>
      </c>
      <c r="I621" s="849">
        <v>1359.71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565</v>
      </c>
      <c r="B622" s="832" t="s">
        <v>3804</v>
      </c>
      <c r="C622" s="832" t="s">
        <v>3108</v>
      </c>
      <c r="D622" s="832" t="s">
        <v>3313</v>
      </c>
      <c r="E622" s="832" t="s">
        <v>3314</v>
      </c>
      <c r="F622" s="849"/>
      <c r="G622" s="849"/>
      <c r="H622" s="849"/>
      <c r="I622" s="849"/>
      <c r="J622" s="849">
        <v>2</v>
      </c>
      <c r="K622" s="849">
        <v>437.34</v>
      </c>
      <c r="L622" s="849"/>
      <c r="M622" s="849">
        <v>218.67</v>
      </c>
      <c r="N622" s="849"/>
      <c r="O622" s="849"/>
      <c r="P622" s="837"/>
      <c r="Q622" s="850"/>
    </row>
    <row r="623" spans="1:17" ht="14.4" customHeight="1" x14ac:dyDescent="0.3">
      <c r="A623" s="831" t="s">
        <v>565</v>
      </c>
      <c r="B623" s="832" t="s">
        <v>3804</v>
      </c>
      <c r="C623" s="832" t="s">
        <v>3108</v>
      </c>
      <c r="D623" s="832" t="s">
        <v>3315</v>
      </c>
      <c r="E623" s="832" t="s">
        <v>3316</v>
      </c>
      <c r="F623" s="849"/>
      <c r="G623" s="849"/>
      <c r="H623" s="849"/>
      <c r="I623" s="849"/>
      <c r="J623" s="849">
        <v>2</v>
      </c>
      <c r="K623" s="849">
        <v>479.62</v>
      </c>
      <c r="L623" s="849"/>
      <c r="M623" s="849">
        <v>239.81</v>
      </c>
      <c r="N623" s="849"/>
      <c r="O623" s="849"/>
      <c r="P623" s="837"/>
      <c r="Q623" s="850"/>
    </row>
    <row r="624" spans="1:17" ht="14.4" customHeight="1" x14ac:dyDescent="0.3">
      <c r="A624" s="831" t="s">
        <v>565</v>
      </c>
      <c r="B624" s="832" t="s">
        <v>3804</v>
      </c>
      <c r="C624" s="832" t="s">
        <v>3108</v>
      </c>
      <c r="D624" s="832" t="s">
        <v>3317</v>
      </c>
      <c r="E624" s="832" t="s">
        <v>3318</v>
      </c>
      <c r="F624" s="849"/>
      <c r="G624" s="849"/>
      <c r="H624" s="849"/>
      <c r="I624" s="849"/>
      <c r="J624" s="849">
        <v>1</v>
      </c>
      <c r="K624" s="849">
        <v>1764.93</v>
      </c>
      <c r="L624" s="849"/>
      <c r="M624" s="849">
        <v>1764.93</v>
      </c>
      <c r="N624" s="849"/>
      <c r="O624" s="849"/>
      <c r="P624" s="837"/>
      <c r="Q624" s="850"/>
    </row>
    <row r="625" spans="1:17" ht="14.4" customHeight="1" x14ac:dyDescent="0.3">
      <c r="A625" s="831" t="s">
        <v>565</v>
      </c>
      <c r="B625" s="832" t="s">
        <v>3804</v>
      </c>
      <c r="C625" s="832" t="s">
        <v>3108</v>
      </c>
      <c r="D625" s="832" t="s">
        <v>3319</v>
      </c>
      <c r="E625" s="832" t="s">
        <v>3318</v>
      </c>
      <c r="F625" s="849">
        <v>1</v>
      </c>
      <c r="G625" s="849">
        <v>1783.48</v>
      </c>
      <c r="H625" s="849">
        <v>1</v>
      </c>
      <c r="I625" s="849">
        <v>1783.48</v>
      </c>
      <c r="J625" s="849">
        <v>2</v>
      </c>
      <c r="K625" s="849">
        <v>3566.96</v>
      </c>
      <c r="L625" s="849">
        <v>2</v>
      </c>
      <c r="M625" s="849">
        <v>1783.48</v>
      </c>
      <c r="N625" s="849"/>
      <c r="O625" s="849"/>
      <c r="P625" s="837"/>
      <c r="Q625" s="850"/>
    </row>
    <row r="626" spans="1:17" ht="14.4" customHeight="1" x14ac:dyDescent="0.3">
      <c r="A626" s="831" t="s">
        <v>565</v>
      </c>
      <c r="B626" s="832" t="s">
        <v>3804</v>
      </c>
      <c r="C626" s="832" t="s">
        <v>3108</v>
      </c>
      <c r="D626" s="832" t="s">
        <v>3321</v>
      </c>
      <c r="E626" s="832" t="s">
        <v>3322</v>
      </c>
      <c r="F626" s="849">
        <v>2</v>
      </c>
      <c r="G626" s="849">
        <v>22676</v>
      </c>
      <c r="H626" s="849">
        <v>1</v>
      </c>
      <c r="I626" s="849">
        <v>11338</v>
      </c>
      <c r="J626" s="849">
        <v>2</v>
      </c>
      <c r="K626" s="849">
        <v>22676</v>
      </c>
      <c r="L626" s="849">
        <v>1</v>
      </c>
      <c r="M626" s="849">
        <v>11338</v>
      </c>
      <c r="N626" s="849"/>
      <c r="O626" s="849"/>
      <c r="P626" s="837"/>
      <c r="Q626" s="850"/>
    </row>
    <row r="627" spans="1:17" ht="14.4" customHeight="1" x14ac:dyDescent="0.3">
      <c r="A627" s="831" t="s">
        <v>565</v>
      </c>
      <c r="B627" s="832" t="s">
        <v>3804</v>
      </c>
      <c r="C627" s="832" t="s">
        <v>3108</v>
      </c>
      <c r="D627" s="832" t="s">
        <v>3845</v>
      </c>
      <c r="E627" s="832" t="s">
        <v>3846</v>
      </c>
      <c r="F627" s="849"/>
      <c r="G627" s="849"/>
      <c r="H627" s="849"/>
      <c r="I627" s="849"/>
      <c r="J627" s="849">
        <v>1</v>
      </c>
      <c r="K627" s="849">
        <v>2707</v>
      </c>
      <c r="L627" s="849"/>
      <c r="M627" s="849">
        <v>2707</v>
      </c>
      <c r="N627" s="849"/>
      <c r="O627" s="849"/>
      <c r="P627" s="837"/>
      <c r="Q627" s="850"/>
    </row>
    <row r="628" spans="1:17" ht="14.4" customHeight="1" x14ac:dyDescent="0.3">
      <c r="A628" s="831" t="s">
        <v>565</v>
      </c>
      <c r="B628" s="832" t="s">
        <v>3804</v>
      </c>
      <c r="C628" s="832" t="s">
        <v>3108</v>
      </c>
      <c r="D628" s="832" t="s">
        <v>3323</v>
      </c>
      <c r="E628" s="832" t="s">
        <v>3324</v>
      </c>
      <c r="F628" s="849">
        <v>2</v>
      </c>
      <c r="G628" s="849">
        <v>9216</v>
      </c>
      <c r="H628" s="849">
        <v>1</v>
      </c>
      <c r="I628" s="849">
        <v>4608</v>
      </c>
      <c r="J628" s="849">
        <v>2</v>
      </c>
      <c r="K628" s="849">
        <v>9216</v>
      </c>
      <c r="L628" s="849">
        <v>1</v>
      </c>
      <c r="M628" s="849">
        <v>4608</v>
      </c>
      <c r="N628" s="849"/>
      <c r="O628" s="849"/>
      <c r="P628" s="837"/>
      <c r="Q628" s="850"/>
    </row>
    <row r="629" spans="1:17" ht="14.4" customHeight="1" x14ac:dyDescent="0.3">
      <c r="A629" s="831" t="s">
        <v>565</v>
      </c>
      <c r="B629" s="832" t="s">
        <v>3804</v>
      </c>
      <c r="C629" s="832" t="s">
        <v>3108</v>
      </c>
      <c r="D629" s="832" t="s">
        <v>3325</v>
      </c>
      <c r="E629" s="832" t="s">
        <v>3326</v>
      </c>
      <c r="F629" s="849">
        <v>2</v>
      </c>
      <c r="G629" s="849">
        <v>5414</v>
      </c>
      <c r="H629" s="849">
        <v>1</v>
      </c>
      <c r="I629" s="849">
        <v>2707</v>
      </c>
      <c r="J629" s="849">
        <v>4</v>
      </c>
      <c r="K629" s="849">
        <v>10551.96</v>
      </c>
      <c r="L629" s="849">
        <v>1.9490136682674546</v>
      </c>
      <c r="M629" s="849">
        <v>2637.99</v>
      </c>
      <c r="N629" s="849"/>
      <c r="O629" s="849"/>
      <c r="P629" s="837"/>
      <c r="Q629" s="850"/>
    </row>
    <row r="630" spans="1:17" ht="14.4" customHeight="1" x14ac:dyDescent="0.3">
      <c r="A630" s="831" t="s">
        <v>565</v>
      </c>
      <c r="B630" s="832" t="s">
        <v>3804</v>
      </c>
      <c r="C630" s="832" t="s">
        <v>3108</v>
      </c>
      <c r="D630" s="832" t="s">
        <v>3327</v>
      </c>
      <c r="E630" s="832" t="s">
        <v>3219</v>
      </c>
      <c r="F630" s="849">
        <v>1</v>
      </c>
      <c r="G630" s="849">
        <v>1386.65</v>
      </c>
      <c r="H630" s="849">
        <v>1</v>
      </c>
      <c r="I630" s="849">
        <v>1386.65</v>
      </c>
      <c r="J630" s="849">
        <v>3</v>
      </c>
      <c r="K630" s="849">
        <v>4159.95</v>
      </c>
      <c r="L630" s="849">
        <v>2.9999999999999996</v>
      </c>
      <c r="M630" s="849">
        <v>1386.6499999999999</v>
      </c>
      <c r="N630" s="849">
        <v>1</v>
      </c>
      <c r="O630" s="849">
        <v>1386.65</v>
      </c>
      <c r="P630" s="837">
        <v>1</v>
      </c>
      <c r="Q630" s="850">
        <v>1386.65</v>
      </c>
    </row>
    <row r="631" spans="1:17" ht="14.4" customHeight="1" x14ac:dyDescent="0.3">
      <c r="A631" s="831" t="s">
        <v>565</v>
      </c>
      <c r="B631" s="832" t="s">
        <v>3804</v>
      </c>
      <c r="C631" s="832" t="s">
        <v>3108</v>
      </c>
      <c r="D631" s="832" t="s">
        <v>3328</v>
      </c>
      <c r="E631" s="832" t="s">
        <v>3329</v>
      </c>
      <c r="F631" s="849">
        <v>1</v>
      </c>
      <c r="G631" s="849">
        <v>9139.69</v>
      </c>
      <c r="H631" s="849">
        <v>1</v>
      </c>
      <c r="I631" s="849">
        <v>9139.69</v>
      </c>
      <c r="J631" s="849">
        <v>1</v>
      </c>
      <c r="K631" s="849">
        <v>9139.69</v>
      </c>
      <c r="L631" s="849">
        <v>1</v>
      </c>
      <c r="M631" s="849">
        <v>9139.69</v>
      </c>
      <c r="N631" s="849">
        <v>2</v>
      </c>
      <c r="O631" s="849">
        <v>18279.38</v>
      </c>
      <c r="P631" s="837">
        <v>2</v>
      </c>
      <c r="Q631" s="850">
        <v>9139.69</v>
      </c>
    </row>
    <row r="632" spans="1:17" ht="14.4" customHeight="1" x14ac:dyDescent="0.3">
      <c r="A632" s="831" t="s">
        <v>565</v>
      </c>
      <c r="B632" s="832" t="s">
        <v>3804</v>
      </c>
      <c r="C632" s="832" t="s">
        <v>3108</v>
      </c>
      <c r="D632" s="832" t="s">
        <v>3330</v>
      </c>
      <c r="E632" s="832" t="s">
        <v>3331</v>
      </c>
      <c r="F632" s="849"/>
      <c r="G632" s="849"/>
      <c r="H632" s="849"/>
      <c r="I632" s="849"/>
      <c r="J632" s="849">
        <v>2</v>
      </c>
      <c r="K632" s="849">
        <v>4259.46</v>
      </c>
      <c r="L632" s="849"/>
      <c r="M632" s="849">
        <v>2129.73</v>
      </c>
      <c r="N632" s="849"/>
      <c r="O632" s="849"/>
      <c r="P632" s="837"/>
      <c r="Q632" s="850"/>
    </row>
    <row r="633" spans="1:17" ht="14.4" customHeight="1" x14ac:dyDescent="0.3">
      <c r="A633" s="831" t="s">
        <v>565</v>
      </c>
      <c r="B633" s="832" t="s">
        <v>3804</v>
      </c>
      <c r="C633" s="832" t="s">
        <v>3108</v>
      </c>
      <c r="D633" s="832" t="s">
        <v>3379</v>
      </c>
      <c r="E633" s="832" t="s">
        <v>3380</v>
      </c>
      <c r="F633" s="849">
        <v>2</v>
      </c>
      <c r="G633" s="849">
        <v>8974.76</v>
      </c>
      <c r="H633" s="849">
        <v>1</v>
      </c>
      <c r="I633" s="849">
        <v>4487.38</v>
      </c>
      <c r="J633" s="849">
        <v>1</v>
      </c>
      <c r="K633" s="849">
        <v>4487.38</v>
      </c>
      <c r="L633" s="849">
        <v>0.5</v>
      </c>
      <c r="M633" s="849">
        <v>4487.38</v>
      </c>
      <c r="N633" s="849"/>
      <c r="O633" s="849"/>
      <c r="P633" s="837"/>
      <c r="Q633" s="850"/>
    </row>
    <row r="634" spans="1:17" ht="14.4" customHeight="1" x14ac:dyDescent="0.3">
      <c r="A634" s="831" t="s">
        <v>565</v>
      </c>
      <c r="B634" s="832" t="s">
        <v>3804</v>
      </c>
      <c r="C634" s="832" t="s">
        <v>3108</v>
      </c>
      <c r="D634" s="832" t="s">
        <v>3847</v>
      </c>
      <c r="E634" s="832" t="s">
        <v>3848</v>
      </c>
      <c r="F634" s="849"/>
      <c r="G634" s="849"/>
      <c r="H634" s="849"/>
      <c r="I634" s="849"/>
      <c r="J634" s="849"/>
      <c r="K634" s="849"/>
      <c r="L634" s="849"/>
      <c r="M634" s="849"/>
      <c r="N634" s="849">
        <v>2</v>
      </c>
      <c r="O634" s="849">
        <v>625.96</v>
      </c>
      <c r="P634" s="837"/>
      <c r="Q634" s="850">
        <v>312.98</v>
      </c>
    </row>
    <row r="635" spans="1:17" ht="14.4" customHeight="1" x14ac:dyDescent="0.3">
      <c r="A635" s="831" t="s">
        <v>565</v>
      </c>
      <c r="B635" s="832" t="s">
        <v>3804</v>
      </c>
      <c r="C635" s="832" t="s">
        <v>3108</v>
      </c>
      <c r="D635" s="832" t="s">
        <v>3388</v>
      </c>
      <c r="E635" s="832" t="s">
        <v>3389</v>
      </c>
      <c r="F635" s="849">
        <v>1</v>
      </c>
      <c r="G635" s="849">
        <v>699.55</v>
      </c>
      <c r="H635" s="849">
        <v>1</v>
      </c>
      <c r="I635" s="849">
        <v>699.55</v>
      </c>
      <c r="J635" s="849">
        <v>2</v>
      </c>
      <c r="K635" s="849">
        <v>1399.1</v>
      </c>
      <c r="L635" s="849">
        <v>2</v>
      </c>
      <c r="M635" s="849">
        <v>699.55</v>
      </c>
      <c r="N635" s="849">
        <v>1</v>
      </c>
      <c r="O635" s="849">
        <v>699.55</v>
      </c>
      <c r="P635" s="837">
        <v>1</v>
      </c>
      <c r="Q635" s="850">
        <v>699.55</v>
      </c>
    </row>
    <row r="636" spans="1:17" ht="14.4" customHeight="1" x14ac:dyDescent="0.3">
      <c r="A636" s="831" t="s">
        <v>565</v>
      </c>
      <c r="B636" s="832" t="s">
        <v>3804</v>
      </c>
      <c r="C636" s="832" t="s">
        <v>3108</v>
      </c>
      <c r="D636" s="832" t="s">
        <v>3393</v>
      </c>
      <c r="E636" s="832" t="s">
        <v>3394</v>
      </c>
      <c r="F636" s="849">
        <v>1</v>
      </c>
      <c r="G636" s="849">
        <v>1872.2</v>
      </c>
      <c r="H636" s="849">
        <v>1</v>
      </c>
      <c r="I636" s="849">
        <v>1872.2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565</v>
      </c>
      <c r="B637" s="832" t="s">
        <v>3804</v>
      </c>
      <c r="C637" s="832" t="s">
        <v>3108</v>
      </c>
      <c r="D637" s="832" t="s">
        <v>3395</v>
      </c>
      <c r="E637" s="832" t="s">
        <v>3396</v>
      </c>
      <c r="F637" s="849">
        <v>1</v>
      </c>
      <c r="G637" s="849">
        <v>7868.61</v>
      </c>
      <c r="H637" s="849">
        <v>1</v>
      </c>
      <c r="I637" s="849">
        <v>7868.61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565</v>
      </c>
      <c r="B638" s="832" t="s">
        <v>3804</v>
      </c>
      <c r="C638" s="832" t="s">
        <v>3108</v>
      </c>
      <c r="D638" s="832" t="s">
        <v>3399</v>
      </c>
      <c r="E638" s="832" t="s">
        <v>3400</v>
      </c>
      <c r="F638" s="849">
        <v>1</v>
      </c>
      <c r="G638" s="849">
        <v>937.91</v>
      </c>
      <c r="H638" s="849">
        <v>1</v>
      </c>
      <c r="I638" s="849">
        <v>937.91</v>
      </c>
      <c r="J638" s="849">
        <v>1</v>
      </c>
      <c r="K638" s="849">
        <v>937.91</v>
      </c>
      <c r="L638" s="849">
        <v>1</v>
      </c>
      <c r="M638" s="849">
        <v>937.91</v>
      </c>
      <c r="N638" s="849"/>
      <c r="O638" s="849"/>
      <c r="P638" s="837"/>
      <c r="Q638" s="850"/>
    </row>
    <row r="639" spans="1:17" ht="14.4" customHeight="1" x14ac:dyDescent="0.3">
      <c r="A639" s="831" t="s">
        <v>565</v>
      </c>
      <c r="B639" s="832" t="s">
        <v>3804</v>
      </c>
      <c r="C639" s="832" t="s">
        <v>3108</v>
      </c>
      <c r="D639" s="832" t="s">
        <v>3849</v>
      </c>
      <c r="E639" s="832" t="s">
        <v>3286</v>
      </c>
      <c r="F639" s="849">
        <v>1</v>
      </c>
      <c r="G639" s="849">
        <v>9224.67</v>
      </c>
      <c r="H639" s="849">
        <v>1</v>
      </c>
      <c r="I639" s="849">
        <v>9224.67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565</v>
      </c>
      <c r="B640" s="832" t="s">
        <v>3804</v>
      </c>
      <c r="C640" s="832" t="s">
        <v>3108</v>
      </c>
      <c r="D640" s="832" t="s">
        <v>3410</v>
      </c>
      <c r="E640" s="832" t="s">
        <v>3411</v>
      </c>
      <c r="F640" s="849">
        <v>7</v>
      </c>
      <c r="G640" s="849">
        <v>9517.9700000000012</v>
      </c>
      <c r="H640" s="849">
        <v>1</v>
      </c>
      <c r="I640" s="849">
        <v>1359.7100000000003</v>
      </c>
      <c r="J640" s="849"/>
      <c r="K640" s="849"/>
      <c r="L640" s="849"/>
      <c r="M640" s="849"/>
      <c r="N640" s="849">
        <v>3</v>
      </c>
      <c r="O640" s="849">
        <v>4079.13</v>
      </c>
      <c r="P640" s="837">
        <v>0.42857142857142855</v>
      </c>
      <c r="Q640" s="850">
        <v>1359.71</v>
      </c>
    </row>
    <row r="641" spans="1:17" ht="14.4" customHeight="1" x14ac:dyDescent="0.3">
      <c r="A641" s="831" t="s">
        <v>565</v>
      </c>
      <c r="B641" s="832" t="s">
        <v>3804</v>
      </c>
      <c r="C641" s="832" t="s">
        <v>3108</v>
      </c>
      <c r="D641" s="832" t="s">
        <v>3850</v>
      </c>
      <c r="E641" s="832" t="s">
        <v>3851</v>
      </c>
      <c r="F641" s="849"/>
      <c r="G641" s="849"/>
      <c r="H641" s="849"/>
      <c r="I641" s="849"/>
      <c r="J641" s="849">
        <v>1</v>
      </c>
      <c r="K641" s="849">
        <v>18507</v>
      </c>
      <c r="L641" s="849"/>
      <c r="M641" s="849">
        <v>18507</v>
      </c>
      <c r="N641" s="849"/>
      <c r="O641" s="849"/>
      <c r="P641" s="837"/>
      <c r="Q641" s="850"/>
    </row>
    <row r="642" spans="1:17" ht="14.4" customHeight="1" x14ac:dyDescent="0.3">
      <c r="A642" s="831" t="s">
        <v>565</v>
      </c>
      <c r="B642" s="832" t="s">
        <v>3804</v>
      </c>
      <c r="C642" s="832" t="s">
        <v>3108</v>
      </c>
      <c r="D642" s="832" t="s">
        <v>3852</v>
      </c>
      <c r="E642" s="832" t="s">
        <v>3853</v>
      </c>
      <c r="F642" s="849">
        <v>4</v>
      </c>
      <c r="G642" s="849">
        <v>5148.6400000000003</v>
      </c>
      <c r="H642" s="849">
        <v>1</v>
      </c>
      <c r="I642" s="849">
        <v>1287.1600000000001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565</v>
      </c>
      <c r="B643" s="832" t="s">
        <v>3804</v>
      </c>
      <c r="C643" s="832" t="s">
        <v>3108</v>
      </c>
      <c r="D643" s="832" t="s">
        <v>3417</v>
      </c>
      <c r="E643" s="832" t="s">
        <v>3418</v>
      </c>
      <c r="F643" s="849">
        <v>4</v>
      </c>
      <c r="G643" s="849">
        <v>4303</v>
      </c>
      <c r="H643" s="849">
        <v>1</v>
      </c>
      <c r="I643" s="849">
        <v>1075.75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565</v>
      </c>
      <c r="B644" s="832" t="s">
        <v>3804</v>
      </c>
      <c r="C644" s="832" t="s">
        <v>3108</v>
      </c>
      <c r="D644" s="832" t="s">
        <v>3419</v>
      </c>
      <c r="E644" s="832" t="s">
        <v>3420</v>
      </c>
      <c r="F644" s="849">
        <v>3</v>
      </c>
      <c r="G644" s="849">
        <v>4850.1899999999996</v>
      </c>
      <c r="H644" s="849">
        <v>1</v>
      </c>
      <c r="I644" s="849">
        <v>1616.7299999999998</v>
      </c>
      <c r="J644" s="849"/>
      <c r="K644" s="849"/>
      <c r="L644" s="849"/>
      <c r="M644" s="849"/>
      <c r="N644" s="849">
        <v>2</v>
      </c>
      <c r="O644" s="849">
        <v>3233.46</v>
      </c>
      <c r="P644" s="837">
        <v>0.66666666666666674</v>
      </c>
      <c r="Q644" s="850">
        <v>1616.73</v>
      </c>
    </row>
    <row r="645" spans="1:17" ht="14.4" customHeight="1" x14ac:dyDescent="0.3">
      <c r="A645" s="831" t="s">
        <v>565</v>
      </c>
      <c r="B645" s="832" t="s">
        <v>3804</v>
      </c>
      <c r="C645" s="832" t="s">
        <v>3108</v>
      </c>
      <c r="D645" s="832" t="s">
        <v>3854</v>
      </c>
      <c r="E645" s="832" t="s">
        <v>3855</v>
      </c>
      <c r="F645" s="849">
        <v>3</v>
      </c>
      <c r="G645" s="849">
        <v>3830.4</v>
      </c>
      <c r="H645" s="849">
        <v>1</v>
      </c>
      <c r="I645" s="849">
        <v>1276.8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565</v>
      </c>
      <c r="B646" s="832" t="s">
        <v>3804</v>
      </c>
      <c r="C646" s="832" t="s">
        <v>3108</v>
      </c>
      <c r="D646" s="832" t="s">
        <v>3421</v>
      </c>
      <c r="E646" s="832" t="s">
        <v>3422</v>
      </c>
      <c r="F646" s="849">
        <v>6</v>
      </c>
      <c r="G646" s="849">
        <v>533.4</v>
      </c>
      <c r="H646" s="849">
        <v>1</v>
      </c>
      <c r="I646" s="849">
        <v>88.899999999999991</v>
      </c>
      <c r="J646" s="849">
        <v>2</v>
      </c>
      <c r="K646" s="849">
        <v>177.8</v>
      </c>
      <c r="L646" s="849">
        <v>0.33333333333333337</v>
      </c>
      <c r="M646" s="849">
        <v>88.9</v>
      </c>
      <c r="N646" s="849">
        <v>5</v>
      </c>
      <c r="O646" s="849">
        <v>444.5</v>
      </c>
      <c r="P646" s="837">
        <v>0.83333333333333337</v>
      </c>
      <c r="Q646" s="850">
        <v>88.9</v>
      </c>
    </row>
    <row r="647" spans="1:17" ht="14.4" customHeight="1" x14ac:dyDescent="0.3">
      <c r="A647" s="831" t="s">
        <v>565</v>
      </c>
      <c r="B647" s="832" t="s">
        <v>3804</v>
      </c>
      <c r="C647" s="832" t="s">
        <v>3108</v>
      </c>
      <c r="D647" s="832" t="s">
        <v>3856</v>
      </c>
      <c r="E647" s="832" t="s">
        <v>3558</v>
      </c>
      <c r="F647" s="849">
        <v>1</v>
      </c>
      <c r="G647" s="849">
        <v>8493</v>
      </c>
      <c r="H647" s="849">
        <v>1</v>
      </c>
      <c r="I647" s="849">
        <v>8493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565</v>
      </c>
      <c r="B648" s="832" t="s">
        <v>3804</v>
      </c>
      <c r="C648" s="832" t="s">
        <v>3108</v>
      </c>
      <c r="D648" s="832" t="s">
        <v>3437</v>
      </c>
      <c r="E648" s="832" t="s">
        <v>3438</v>
      </c>
      <c r="F648" s="849">
        <v>0.3</v>
      </c>
      <c r="G648" s="849">
        <v>20.100000000000001</v>
      </c>
      <c r="H648" s="849">
        <v>1</v>
      </c>
      <c r="I648" s="849">
        <v>67.000000000000014</v>
      </c>
      <c r="J648" s="849">
        <v>0.1</v>
      </c>
      <c r="K648" s="849">
        <v>6.7</v>
      </c>
      <c r="L648" s="849">
        <v>0.33333333333333331</v>
      </c>
      <c r="M648" s="849">
        <v>67</v>
      </c>
      <c r="N648" s="849">
        <v>0.3</v>
      </c>
      <c r="O648" s="849">
        <v>20.100000000000001</v>
      </c>
      <c r="P648" s="837">
        <v>1</v>
      </c>
      <c r="Q648" s="850">
        <v>67.000000000000014</v>
      </c>
    </row>
    <row r="649" spans="1:17" ht="14.4" customHeight="1" x14ac:dyDescent="0.3">
      <c r="A649" s="831" t="s">
        <v>565</v>
      </c>
      <c r="B649" s="832" t="s">
        <v>3804</v>
      </c>
      <c r="C649" s="832" t="s">
        <v>3108</v>
      </c>
      <c r="D649" s="832" t="s">
        <v>3439</v>
      </c>
      <c r="E649" s="832" t="s">
        <v>3440</v>
      </c>
      <c r="F649" s="849">
        <v>6</v>
      </c>
      <c r="G649" s="849">
        <v>20608.919999999998</v>
      </c>
      <c r="H649" s="849">
        <v>1</v>
      </c>
      <c r="I649" s="849">
        <v>3434.8199999999997</v>
      </c>
      <c r="J649" s="849"/>
      <c r="K649" s="849"/>
      <c r="L649" s="849"/>
      <c r="M649" s="849"/>
      <c r="N649" s="849">
        <v>3</v>
      </c>
      <c r="O649" s="849">
        <v>10304.459999999999</v>
      </c>
      <c r="P649" s="837">
        <v>0.5</v>
      </c>
      <c r="Q649" s="850">
        <v>3434.8199999999997</v>
      </c>
    </row>
    <row r="650" spans="1:17" ht="14.4" customHeight="1" x14ac:dyDescent="0.3">
      <c r="A650" s="831" t="s">
        <v>565</v>
      </c>
      <c r="B650" s="832" t="s">
        <v>3804</v>
      </c>
      <c r="C650" s="832" t="s">
        <v>3108</v>
      </c>
      <c r="D650" s="832" t="s">
        <v>3443</v>
      </c>
      <c r="E650" s="832" t="s">
        <v>3444</v>
      </c>
      <c r="F650" s="849">
        <v>2</v>
      </c>
      <c r="G650" s="849">
        <v>31616.959999999999</v>
      </c>
      <c r="H650" s="849">
        <v>1</v>
      </c>
      <c r="I650" s="849">
        <v>15808.48</v>
      </c>
      <c r="J650" s="849"/>
      <c r="K650" s="849"/>
      <c r="L650" s="849"/>
      <c r="M650" s="849"/>
      <c r="N650" s="849">
        <v>1</v>
      </c>
      <c r="O650" s="849">
        <v>15808.48</v>
      </c>
      <c r="P650" s="837">
        <v>0.5</v>
      </c>
      <c r="Q650" s="850">
        <v>15808.48</v>
      </c>
    </row>
    <row r="651" spans="1:17" ht="14.4" customHeight="1" x14ac:dyDescent="0.3">
      <c r="A651" s="831" t="s">
        <v>565</v>
      </c>
      <c r="B651" s="832" t="s">
        <v>3804</v>
      </c>
      <c r="C651" s="832" t="s">
        <v>3108</v>
      </c>
      <c r="D651" s="832" t="s">
        <v>3455</v>
      </c>
      <c r="E651" s="832" t="s">
        <v>3456</v>
      </c>
      <c r="F651" s="849"/>
      <c r="G651" s="849"/>
      <c r="H651" s="849"/>
      <c r="I651" s="849"/>
      <c r="J651" s="849"/>
      <c r="K651" s="849"/>
      <c r="L651" s="849"/>
      <c r="M651" s="849"/>
      <c r="N651" s="849">
        <v>2</v>
      </c>
      <c r="O651" s="849">
        <v>308</v>
      </c>
      <c r="P651" s="837"/>
      <c r="Q651" s="850">
        <v>154</v>
      </c>
    </row>
    <row r="652" spans="1:17" ht="14.4" customHeight="1" x14ac:dyDescent="0.3">
      <c r="A652" s="831" t="s">
        <v>565</v>
      </c>
      <c r="B652" s="832" t="s">
        <v>3804</v>
      </c>
      <c r="C652" s="832" t="s">
        <v>3108</v>
      </c>
      <c r="D652" s="832" t="s">
        <v>3857</v>
      </c>
      <c r="E652" s="832" t="s">
        <v>3210</v>
      </c>
      <c r="F652" s="849"/>
      <c r="G652" s="849"/>
      <c r="H652" s="849"/>
      <c r="I652" s="849"/>
      <c r="J652" s="849">
        <v>1</v>
      </c>
      <c r="K652" s="849">
        <v>14193</v>
      </c>
      <c r="L652" s="849"/>
      <c r="M652" s="849">
        <v>14193</v>
      </c>
      <c r="N652" s="849"/>
      <c r="O652" s="849"/>
      <c r="P652" s="837"/>
      <c r="Q652" s="850"/>
    </row>
    <row r="653" spans="1:17" ht="14.4" customHeight="1" x14ac:dyDescent="0.3">
      <c r="A653" s="831" t="s">
        <v>565</v>
      </c>
      <c r="B653" s="832" t="s">
        <v>3804</v>
      </c>
      <c r="C653" s="832" t="s">
        <v>3108</v>
      </c>
      <c r="D653" s="832" t="s">
        <v>3858</v>
      </c>
      <c r="E653" s="832" t="s">
        <v>3859</v>
      </c>
      <c r="F653" s="849">
        <v>1</v>
      </c>
      <c r="G653" s="849">
        <v>1287.7</v>
      </c>
      <c r="H653" s="849">
        <v>1</v>
      </c>
      <c r="I653" s="849">
        <v>1287.7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565</v>
      </c>
      <c r="B654" s="832" t="s">
        <v>3804</v>
      </c>
      <c r="C654" s="832" t="s">
        <v>3108</v>
      </c>
      <c r="D654" s="832" t="s">
        <v>3473</v>
      </c>
      <c r="E654" s="832" t="s">
        <v>3474</v>
      </c>
      <c r="F654" s="849">
        <v>3</v>
      </c>
      <c r="G654" s="849">
        <v>4614.8099999999995</v>
      </c>
      <c r="H654" s="849">
        <v>1</v>
      </c>
      <c r="I654" s="849">
        <v>1538.2699999999998</v>
      </c>
      <c r="J654" s="849"/>
      <c r="K654" s="849"/>
      <c r="L654" s="849"/>
      <c r="M654" s="849"/>
      <c r="N654" s="849">
        <v>2</v>
      </c>
      <c r="O654" s="849">
        <v>3076.54</v>
      </c>
      <c r="P654" s="837">
        <v>0.66666666666666674</v>
      </c>
      <c r="Q654" s="850">
        <v>1538.27</v>
      </c>
    </row>
    <row r="655" spans="1:17" ht="14.4" customHeight="1" x14ac:dyDescent="0.3">
      <c r="A655" s="831" t="s">
        <v>565</v>
      </c>
      <c r="B655" s="832" t="s">
        <v>3804</v>
      </c>
      <c r="C655" s="832" t="s">
        <v>3108</v>
      </c>
      <c r="D655" s="832" t="s">
        <v>3860</v>
      </c>
      <c r="E655" s="832" t="s">
        <v>3848</v>
      </c>
      <c r="F655" s="849"/>
      <c r="G655" s="849"/>
      <c r="H655" s="849"/>
      <c r="I655" s="849"/>
      <c r="J655" s="849"/>
      <c r="K655" s="849"/>
      <c r="L655" s="849"/>
      <c r="M655" s="849"/>
      <c r="N655" s="849">
        <v>36</v>
      </c>
      <c r="O655" s="849">
        <v>10265.4</v>
      </c>
      <c r="P655" s="837"/>
      <c r="Q655" s="850">
        <v>285.14999999999998</v>
      </c>
    </row>
    <row r="656" spans="1:17" ht="14.4" customHeight="1" x14ac:dyDescent="0.3">
      <c r="A656" s="831" t="s">
        <v>565</v>
      </c>
      <c r="B656" s="832" t="s">
        <v>3804</v>
      </c>
      <c r="C656" s="832" t="s">
        <v>3108</v>
      </c>
      <c r="D656" s="832" t="s">
        <v>3861</v>
      </c>
      <c r="E656" s="832" t="s">
        <v>3848</v>
      </c>
      <c r="F656" s="849"/>
      <c r="G656" s="849"/>
      <c r="H656" s="849"/>
      <c r="I656" s="849"/>
      <c r="J656" s="849"/>
      <c r="K656" s="849"/>
      <c r="L656" s="849"/>
      <c r="M656" s="849"/>
      <c r="N656" s="849">
        <v>5</v>
      </c>
      <c r="O656" s="849">
        <v>3455.2</v>
      </c>
      <c r="P656" s="837"/>
      <c r="Q656" s="850">
        <v>691.04</v>
      </c>
    </row>
    <row r="657" spans="1:17" ht="14.4" customHeight="1" x14ac:dyDescent="0.3">
      <c r="A657" s="831" t="s">
        <v>565</v>
      </c>
      <c r="B657" s="832" t="s">
        <v>3804</v>
      </c>
      <c r="C657" s="832" t="s">
        <v>3108</v>
      </c>
      <c r="D657" s="832" t="s">
        <v>3511</v>
      </c>
      <c r="E657" s="832" t="s">
        <v>3512</v>
      </c>
      <c r="F657" s="849"/>
      <c r="G657" s="849"/>
      <c r="H657" s="849"/>
      <c r="I657" s="849"/>
      <c r="J657" s="849">
        <v>1</v>
      </c>
      <c r="K657" s="849">
        <v>6693.39</v>
      </c>
      <c r="L657" s="849"/>
      <c r="M657" s="849">
        <v>6693.39</v>
      </c>
      <c r="N657" s="849"/>
      <c r="O657" s="849"/>
      <c r="P657" s="837"/>
      <c r="Q657" s="850"/>
    </row>
    <row r="658" spans="1:17" ht="14.4" customHeight="1" x14ac:dyDescent="0.3">
      <c r="A658" s="831" t="s">
        <v>565</v>
      </c>
      <c r="B658" s="832" t="s">
        <v>3804</v>
      </c>
      <c r="C658" s="832" t="s">
        <v>3108</v>
      </c>
      <c r="D658" s="832" t="s">
        <v>3515</v>
      </c>
      <c r="E658" s="832" t="s">
        <v>3516</v>
      </c>
      <c r="F658" s="849"/>
      <c r="G658" s="849"/>
      <c r="H658" s="849"/>
      <c r="I658" s="849"/>
      <c r="J658" s="849">
        <v>5</v>
      </c>
      <c r="K658" s="849">
        <v>4781</v>
      </c>
      <c r="L658" s="849"/>
      <c r="M658" s="849">
        <v>956.2</v>
      </c>
      <c r="N658" s="849"/>
      <c r="O658" s="849"/>
      <c r="P658" s="837"/>
      <c r="Q658" s="850"/>
    </row>
    <row r="659" spans="1:17" ht="14.4" customHeight="1" x14ac:dyDescent="0.3">
      <c r="A659" s="831" t="s">
        <v>565</v>
      </c>
      <c r="B659" s="832" t="s">
        <v>3804</v>
      </c>
      <c r="C659" s="832" t="s">
        <v>3108</v>
      </c>
      <c r="D659" s="832" t="s">
        <v>3517</v>
      </c>
      <c r="E659" s="832" t="s">
        <v>3518</v>
      </c>
      <c r="F659" s="849"/>
      <c r="G659" s="849"/>
      <c r="H659" s="849"/>
      <c r="I659" s="849"/>
      <c r="J659" s="849">
        <v>3</v>
      </c>
      <c r="K659" s="849">
        <v>2024.88</v>
      </c>
      <c r="L659" s="849"/>
      <c r="M659" s="849">
        <v>674.96</v>
      </c>
      <c r="N659" s="849"/>
      <c r="O659" s="849"/>
      <c r="P659" s="837"/>
      <c r="Q659" s="850"/>
    </row>
    <row r="660" spans="1:17" ht="14.4" customHeight="1" x14ac:dyDescent="0.3">
      <c r="A660" s="831" t="s">
        <v>565</v>
      </c>
      <c r="B660" s="832" t="s">
        <v>3804</v>
      </c>
      <c r="C660" s="832" t="s">
        <v>3108</v>
      </c>
      <c r="D660" s="832" t="s">
        <v>3862</v>
      </c>
      <c r="E660" s="832" t="s">
        <v>3848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1209.6199999999999</v>
      </c>
      <c r="P660" s="837"/>
      <c r="Q660" s="850">
        <v>1209.6199999999999</v>
      </c>
    </row>
    <row r="661" spans="1:17" ht="14.4" customHeight="1" x14ac:dyDescent="0.3">
      <c r="A661" s="831" t="s">
        <v>565</v>
      </c>
      <c r="B661" s="832" t="s">
        <v>3804</v>
      </c>
      <c r="C661" s="832" t="s">
        <v>3108</v>
      </c>
      <c r="D661" s="832" t="s">
        <v>3537</v>
      </c>
      <c r="E661" s="832" t="s">
        <v>3538</v>
      </c>
      <c r="F661" s="849"/>
      <c r="G661" s="849"/>
      <c r="H661" s="849"/>
      <c r="I661" s="849"/>
      <c r="J661" s="849">
        <v>1</v>
      </c>
      <c r="K661" s="849">
        <v>5086.58</v>
      </c>
      <c r="L661" s="849"/>
      <c r="M661" s="849">
        <v>5086.58</v>
      </c>
      <c r="N661" s="849">
        <v>1</v>
      </c>
      <c r="O661" s="849">
        <v>5086.58</v>
      </c>
      <c r="P661" s="837"/>
      <c r="Q661" s="850">
        <v>5086.58</v>
      </c>
    </row>
    <row r="662" spans="1:17" ht="14.4" customHeight="1" x14ac:dyDescent="0.3">
      <c r="A662" s="831" t="s">
        <v>565</v>
      </c>
      <c r="B662" s="832" t="s">
        <v>3804</v>
      </c>
      <c r="C662" s="832" t="s">
        <v>3108</v>
      </c>
      <c r="D662" s="832" t="s">
        <v>3539</v>
      </c>
      <c r="E662" s="832" t="s">
        <v>3540</v>
      </c>
      <c r="F662" s="849"/>
      <c r="G662" s="849"/>
      <c r="H662" s="849"/>
      <c r="I662" s="849"/>
      <c r="J662" s="849">
        <v>1</v>
      </c>
      <c r="K662" s="849">
        <v>19851.75</v>
      </c>
      <c r="L662" s="849"/>
      <c r="M662" s="849">
        <v>19851.75</v>
      </c>
      <c r="N662" s="849">
        <v>1</v>
      </c>
      <c r="O662" s="849">
        <v>19851.75</v>
      </c>
      <c r="P662" s="837"/>
      <c r="Q662" s="850">
        <v>19851.75</v>
      </c>
    </row>
    <row r="663" spans="1:17" ht="14.4" customHeight="1" x14ac:dyDescent="0.3">
      <c r="A663" s="831" t="s">
        <v>565</v>
      </c>
      <c r="B663" s="832" t="s">
        <v>3804</v>
      </c>
      <c r="C663" s="832" t="s">
        <v>3108</v>
      </c>
      <c r="D663" s="832" t="s">
        <v>3541</v>
      </c>
      <c r="E663" s="832" t="s">
        <v>3542</v>
      </c>
      <c r="F663" s="849"/>
      <c r="G663" s="849"/>
      <c r="H663" s="849"/>
      <c r="I663" s="849"/>
      <c r="J663" s="849">
        <v>2</v>
      </c>
      <c r="K663" s="849">
        <v>19502.919999999998</v>
      </c>
      <c r="L663" s="849"/>
      <c r="M663" s="849">
        <v>9751.4599999999991</v>
      </c>
      <c r="N663" s="849">
        <v>1</v>
      </c>
      <c r="O663" s="849">
        <v>9751.4599999999991</v>
      </c>
      <c r="P663" s="837"/>
      <c r="Q663" s="850">
        <v>9751.4599999999991</v>
      </c>
    </row>
    <row r="664" spans="1:17" ht="14.4" customHeight="1" x14ac:dyDescent="0.3">
      <c r="A664" s="831" t="s">
        <v>565</v>
      </c>
      <c r="B664" s="832" t="s">
        <v>3804</v>
      </c>
      <c r="C664" s="832" t="s">
        <v>2881</v>
      </c>
      <c r="D664" s="832" t="s">
        <v>3863</v>
      </c>
      <c r="E664" s="832" t="s">
        <v>3864</v>
      </c>
      <c r="F664" s="849">
        <v>107</v>
      </c>
      <c r="G664" s="849">
        <v>1272979</v>
      </c>
      <c r="H664" s="849">
        <v>1</v>
      </c>
      <c r="I664" s="849">
        <v>11897</v>
      </c>
      <c r="J664" s="849">
        <v>65</v>
      </c>
      <c r="K664" s="849">
        <v>773305</v>
      </c>
      <c r="L664" s="849">
        <v>0.60747663551401865</v>
      </c>
      <c r="M664" s="849">
        <v>11897</v>
      </c>
      <c r="N664" s="849">
        <v>91</v>
      </c>
      <c r="O664" s="849">
        <v>1082627</v>
      </c>
      <c r="P664" s="837">
        <v>0.85046728971962615</v>
      </c>
      <c r="Q664" s="850">
        <v>11897</v>
      </c>
    </row>
    <row r="665" spans="1:17" ht="14.4" customHeight="1" x14ac:dyDescent="0.3">
      <c r="A665" s="831" t="s">
        <v>565</v>
      </c>
      <c r="B665" s="832" t="s">
        <v>3804</v>
      </c>
      <c r="C665" s="832" t="s">
        <v>2881</v>
      </c>
      <c r="D665" s="832" t="s">
        <v>3647</v>
      </c>
      <c r="E665" s="832" t="s">
        <v>3648</v>
      </c>
      <c r="F665" s="849">
        <v>0</v>
      </c>
      <c r="G665" s="849">
        <v>0</v>
      </c>
      <c r="H665" s="849"/>
      <c r="I665" s="849"/>
      <c r="J665" s="849">
        <v>0</v>
      </c>
      <c r="K665" s="849">
        <v>0</v>
      </c>
      <c r="L665" s="849"/>
      <c r="M665" s="849"/>
      <c r="N665" s="849">
        <v>0</v>
      </c>
      <c r="O665" s="849">
        <v>0</v>
      </c>
      <c r="P665" s="837"/>
      <c r="Q665" s="850"/>
    </row>
    <row r="666" spans="1:17" ht="14.4" customHeight="1" x14ac:dyDescent="0.3">
      <c r="A666" s="831" t="s">
        <v>565</v>
      </c>
      <c r="B666" s="832" t="s">
        <v>3804</v>
      </c>
      <c r="C666" s="832" t="s">
        <v>2881</v>
      </c>
      <c r="D666" s="832" t="s">
        <v>3649</v>
      </c>
      <c r="E666" s="832" t="s">
        <v>3650</v>
      </c>
      <c r="F666" s="849">
        <v>16</v>
      </c>
      <c r="G666" s="849">
        <v>0</v>
      </c>
      <c r="H666" s="849"/>
      <c r="I666" s="849">
        <v>0</v>
      </c>
      <c r="J666" s="849">
        <v>56</v>
      </c>
      <c r="K666" s="849">
        <v>0</v>
      </c>
      <c r="L666" s="849"/>
      <c r="M666" s="849">
        <v>0</v>
      </c>
      <c r="N666" s="849">
        <v>71</v>
      </c>
      <c r="O666" s="849">
        <v>0</v>
      </c>
      <c r="P666" s="837"/>
      <c r="Q666" s="850">
        <v>0</v>
      </c>
    </row>
    <row r="667" spans="1:17" ht="14.4" customHeight="1" x14ac:dyDescent="0.3">
      <c r="A667" s="831" t="s">
        <v>565</v>
      </c>
      <c r="B667" s="832" t="s">
        <v>3804</v>
      </c>
      <c r="C667" s="832" t="s">
        <v>2881</v>
      </c>
      <c r="D667" s="832" t="s">
        <v>3651</v>
      </c>
      <c r="E667" s="832" t="s">
        <v>3652</v>
      </c>
      <c r="F667" s="849">
        <v>19</v>
      </c>
      <c r="G667" s="849">
        <v>0</v>
      </c>
      <c r="H667" s="849"/>
      <c r="I667" s="849">
        <v>0</v>
      </c>
      <c r="J667" s="849">
        <v>21</v>
      </c>
      <c r="K667" s="849">
        <v>0</v>
      </c>
      <c r="L667" s="849"/>
      <c r="M667" s="849">
        <v>0</v>
      </c>
      <c r="N667" s="849">
        <v>23</v>
      </c>
      <c r="O667" s="849">
        <v>0</v>
      </c>
      <c r="P667" s="837"/>
      <c r="Q667" s="850">
        <v>0</v>
      </c>
    </row>
    <row r="668" spans="1:17" ht="14.4" customHeight="1" x14ac:dyDescent="0.3">
      <c r="A668" s="831" t="s">
        <v>565</v>
      </c>
      <c r="B668" s="832" t="s">
        <v>3804</v>
      </c>
      <c r="C668" s="832" t="s">
        <v>2881</v>
      </c>
      <c r="D668" s="832" t="s">
        <v>3865</v>
      </c>
      <c r="E668" s="832" t="s">
        <v>3866</v>
      </c>
      <c r="F668" s="849">
        <v>14</v>
      </c>
      <c r="G668" s="849">
        <v>76664</v>
      </c>
      <c r="H668" s="849">
        <v>1</v>
      </c>
      <c r="I668" s="849">
        <v>5476</v>
      </c>
      <c r="J668" s="849">
        <v>19</v>
      </c>
      <c r="K668" s="849">
        <v>104044</v>
      </c>
      <c r="L668" s="849">
        <v>1.3571428571428572</v>
      </c>
      <c r="M668" s="849">
        <v>5476</v>
      </c>
      <c r="N668" s="849">
        <v>4</v>
      </c>
      <c r="O668" s="849">
        <v>21904</v>
      </c>
      <c r="P668" s="837">
        <v>0.2857142857142857</v>
      </c>
      <c r="Q668" s="850">
        <v>5476</v>
      </c>
    </row>
    <row r="669" spans="1:17" ht="14.4" customHeight="1" x14ac:dyDescent="0.3">
      <c r="A669" s="831" t="s">
        <v>565</v>
      </c>
      <c r="B669" s="832" t="s">
        <v>3804</v>
      </c>
      <c r="C669" s="832" t="s">
        <v>2881</v>
      </c>
      <c r="D669" s="832" t="s">
        <v>3867</v>
      </c>
      <c r="E669" s="832" t="s">
        <v>3868</v>
      </c>
      <c r="F669" s="849">
        <v>54</v>
      </c>
      <c r="G669" s="849">
        <v>360504</v>
      </c>
      <c r="H669" s="849">
        <v>1</v>
      </c>
      <c r="I669" s="849">
        <v>6676</v>
      </c>
      <c r="J669" s="849">
        <v>80</v>
      </c>
      <c r="K669" s="849">
        <v>534080</v>
      </c>
      <c r="L669" s="849">
        <v>1.4814814814814814</v>
      </c>
      <c r="M669" s="849">
        <v>6676</v>
      </c>
      <c r="N669" s="849">
        <v>105</v>
      </c>
      <c r="O669" s="849">
        <v>700980</v>
      </c>
      <c r="P669" s="837">
        <v>1.9444444444444444</v>
      </c>
      <c r="Q669" s="850">
        <v>6676</v>
      </c>
    </row>
    <row r="670" spans="1:17" ht="14.4" customHeight="1" x14ac:dyDescent="0.3">
      <c r="A670" s="831" t="s">
        <v>565</v>
      </c>
      <c r="B670" s="832" t="s">
        <v>3804</v>
      </c>
      <c r="C670" s="832" t="s">
        <v>2881</v>
      </c>
      <c r="D670" s="832" t="s">
        <v>2933</v>
      </c>
      <c r="E670" s="832" t="s">
        <v>2934</v>
      </c>
      <c r="F670" s="849">
        <v>37</v>
      </c>
      <c r="G670" s="849">
        <v>9287</v>
      </c>
      <c r="H670" s="849">
        <v>1</v>
      </c>
      <c r="I670" s="849">
        <v>251</v>
      </c>
      <c r="J670" s="849">
        <v>47</v>
      </c>
      <c r="K670" s="849">
        <v>11844</v>
      </c>
      <c r="L670" s="849">
        <v>1.2753311080004308</v>
      </c>
      <c r="M670" s="849">
        <v>252</v>
      </c>
      <c r="N670" s="849">
        <v>52</v>
      </c>
      <c r="O670" s="849">
        <v>13208</v>
      </c>
      <c r="P670" s="837">
        <v>1.4222030795735976</v>
      </c>
      <c r="Q670" s="850">
        <v>254</v>
      </c>
    </row>
    <row r="671" spans="1:17" ht="14.4" customHeight="1" x14ac:dyDescent="0.3">
      <c r="A671" s="831" t="s">
        <v>565</v>
      </c>
      <c r="B671" s="832" t="s">
        <v>3804</v>
      </c>
      <c r="C671" s="832" t="s">
        <v>2881</v>
      </c>
      <c r="D671" s="832" t="s">
        <v>3668</v>
      </c>
      <c r="E671" s="832" t="s">
        <v>3669</v>
      </c>
      <c r="F671" s="849">
        <v>18</v>
      </c>
      <c r="G671" s="849">
        <v>6713</v>
      </c>
      <c r="H671" s="849">
        <v>1</v>
      </c>
      <c r="I671" s="849">
        <v>372.94444444444446</v>
      </c>
      <c r="J671" s="849">
        <v>36</v>
      </c>
      <c r="K671" s="849">
        <v>13462</v>
      </c>
      <c r="L671" s="849">
        <v>2.005362729033219</v>
      </c>
      <c r="M671" s="849">
        <v>373.94444444444446</v>
      </c>
      <c r="N671" s="849">
        <v>39</v>
      </c>
      <c r="O671" s="849">
        <v>14658</v>
      </c>
      <c r="P671" s="837">
        <v>2.1835245046923881</v>
      </c>
      <c r="Q671" s="850">
        <v>375.84615384615387</v>
      </c>
    </row>
    <row r="672" spans="1:17" ht="14.4" customHeight="1" x14ac:dyDescent="0.3">
      <c r="A672" s="831" t="s">
        <v>565</v>
      </c>
      <c r="B672" s="832" t="s">
        <v>3804</v>
      </c>
      <c r="C672" s="832" t="s">
        <v>2881</v>
      </c>
      <c r="D672" s="832" t="s">
        <v>3709</v>
      </c>
      <c r="E672" s="832" t="s">
        <v>3710</v>
      </c>
      <c r="F672" s="849"/>
      <c r="G672" s="849"/>
      <c r="H672" s="849"/>
      <c r="I672" s="849"/>
      <c r="J672" s="849">
        <v>1</v>
      </c>
      <c r="K672" s="849">
        <v>0</v>
      </c>
      <c r="L672" s="849"/>
      <c r="M672" s="849">
        <v>0</v>
      </c>
      <c r="N672" s="849">
        <v>3</v>
      </c>
      <c r="O672" s="849">
        <v>0</v>
      </c>
      <c r="P672" s="837"/>
      <c r="Q672" s="850">
        <v>0</v>
      </c>
    </row>
    <row r="673" spans="1:17" ht="14.4" customHeight="1" x14ac:dyDescent="0.3">
      <c r="A673" s="831" t="s">
        <v>565</v>
      </c>
      <c r="B673" s="832" t="s">
        <v>3869</v>
      </c>
      <c r="C673" s="832" t="s">
        <v>2881</v>
      </c>
      <c r="D673" s="832" t="s">
        <v>3870</v>
      </c>
      <c r="E673" s="832" t="s">
        <v>3871</v>
      </c>
      <c r="F673" s="849"/>
      <c r="G673" s="849"/>
      <c r="H673" s="849"/>
      <c r="I673" s="849"/>
      <c r="J673" s="849">
        <v>1</v>
      </c>
      <c r="K673" s="849">
        <v>4211</v>
      </c>
      <c r="L673" s="849"/>
      <c r="M673" s="849">
        <v>4211</v>
      </c>
      <c r="N673" s="849"/>
      <c r="O673" s="849"/>
      <c r="P673" s="837"/>
      <c r="Q673" s="850"/>
    </row>
    <row r="674" spans="1:17" ht="14.4" customHeight="1" x14ac:dyDescent="0.3">
      <c r="A674" s="831" t="s">
        <v>565</v>
      </c>
      <c r="B674" s="832" t="s">
        <v>3872</v>
      </c>
      <c r="C674" s="832" t="s">
        <v>2881</v>
      </c>
      <c r="D674" s="832" t="s">
        <v>3873</v>
      </c>
      <c r="E674" s="832" t="s">
        <v>3874</v>
      </c>
      <c r="F674" s="849"/>
      <c r="G674" s="849"/>
      <c r="H674" s="849"/>
      <c r="I674" s="849"/>
      <c r="J674" s="849"/>
      <c r="K674" s="849"/>
      <c r="L674" s="849"/>
      <c r="M674" s="849"/>
      <c r="N674" s="849">
        <v>4</v>
      </c>
      <c r="O674" s="849">
        <v>1468</v>
      </c>
      <c r="P674" s="837"/>
      <c r="Q674" s="850">
        <v>367</v>
      </c>
    </row>
    <row r="675" spans="1:17" ht="14.4" customHeight="1" x14ac:dyDescent="0.3">
      <c r="A675" s="831" t="s">
        <v>565</v>
      </c>
      <c r="B675" s="832" t="s">
        <v>3872</v>
      </c>
      <c r="C675" s="832" t="s">
        <v>2881</v>
      </c>
      <c r="D675" s="832" t="s">
        <v>3875</v>
      </c>
      <c r="E675" s="832" t="s">
        <v>3876</v>
      </c>
      <c r="F675" s="849"/>
      <c r="G675" s="849"/>
      <c r="H675" s="849"/>
      <c r="I675" s="849"/>
      <c r="J675" s="849"/>
      <c r="K675" s="849"/>
      <c r="L675" s="849"/>
      <c r="M675" s="849"/>
      <c r="N675" s="849">
        <v>4</v>
      </c>
      <c r="O675" s="849">
        <v>29644</v>
      </c>
      <c r="P675" s="837"/>
      <c r="Q675" s="850">
        <v>7411</v>
      </c>
    </row>
    <row r="676" spans="1:17" ht="14.4" customHeight="1" x14ac:dyDescent="0.3">
      <c r="A676" s="831" t="s">
        <v>565</v>
      </c>
      <c r="B676" s="832" t="s">
        <v>3872</v>
      </c>
      <c r="C676" s="832" t="s">
        <v>2881</v>
      </c>
      <c r="D676" s="832" t="s">
        <v>3877</v>
      </c>
      <c r="E676" s="832" t="s">
        <v>3878</v>
      </c>
      <c r="F676" s="849"/>
      <c r="G676" s="849"/>
      <c r="H676" s="849"/>
      <c r="I676" s="849"/>
      <c r="J676" s="849"/>
      <c r="K676" s="849"/>
      <c r="L676" s="849"/>
      <c r="M676" s="849"/>
      <c r="N676" s="849">
        <v>8</v>
      </c>
      <c r="O676" s="849">
        <v>20768</v>
      </c>
      <c r="P676" s="837"/>
      <c r="Q676" s="850">
        <v>2596</v>
      </c>
    </row>
    <row r="677" spans="1:17" ht="14.4" customHeight="1" x14ac:dyDescent="0.3">
      <c r="A677" s="831" t="s">
        <v>565</v>
      </c>
      <c r="B677" s="832" t="s">
        <v>3879</v>
      </c>
      <c r="C677" s="832" t="s">
        <v>2881</v>
      </c>
      <c r="D677" s="832" t="s">
        <v>3880</v>
      </c>
      <c r="E677" s="832" t="s">
        <v>3881</v>
      </c>
      <c r="F677" s="849"/>
      <c r="G677" s="849"/>
      <c r="H677" s="849"/>
      <c r="I677" s="849"/>
      <c r="J677" s="849">
        <v>1</v>
      </c>
      <c r="K677" s="849">
        <v>823</v>
      </c>
      <c r="L677" s="849"/>
      <c r="M677" s="849">
        <v>823</v>
      </c>
      <c r="N677" s="849"/>
      <c r="O677" s="849"/>
      <c r="P677" s="837"/>
      <c r="Q677" s="850"/>
    </row>
    <row r="678" spans="1:17" ht="14.4" customHeight="1" x14ac:dyDescent="0.3">
      <c r="A678" s="831" t="s">
        <v>565</v>
      </c>
      <c r="B678" s="832" t="s">
        <v>3882</v>
      </c>
      <c r="C678" s="832" t="s">
        <v>2881</v>
      </c>
      <c r="D678" s="832" t="s">
        <v>3883</v>
      </c>
      <c r="E678" s="832" t="s">
        <v>3884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1952</v>
      </c>
      <c r="P678" s="837"/>
      <c r="Q678" s="850">
        <v>1952</v>
      </c>
    </row>
    <row r="679" spans="1:17" ht="14.4" customHeight="1" x14ac:dyDescent="0.3">
      <c r="A679" s="831" t="s">
        <v>3885</v>
      </c>
      <c r="B679" s="832" t="s">
        <v>2869</v>
      </c>
      <c r="C679" s="832" t="s">
        <v>2881</v>
      </c>
      <c r="D679" s="832" t="s">
        <v>2903</v>
      </c>
      <c r="E679" s="832" t="s">
        <v>2904</v>
      </c>
      <c r="F679" s="849">
        <v>2</v>
      </c>
      <c r="G679" s="849">
        <v>252</v>
      </c>
      <c r="H679" s="849">
        <v>1</v>
      </c>
      <c r="I679" s="849">
        <v>126</v>
      </c>
      <c r="J679" s="849">
        <v>2</v>
      </c>
      <c r="K679" s="849">
        <v>254</v>
      </c>
      <c r="L679" s="849">
        <v>1.0079365079365079</v>
      </c>
      <c r="M679" s="849">
        <v>127</v>
      </c>
      <c r="N679" s="849"/>
      <c r="O679" s="849"/>
      <c r="P679" s="837"/>
      <c r="Q679" s="850"/>
    </row>
    <row r="680" spans="1:17" ht="14.4" customHeight="1" x14ac:dyDescent="0.3">
      <c r="A680" s="831" t="s">
        <v>3886</v>
      </c>
      <c r="B680" s="832" t="s">
        <v>2869</v>
      </c>
      <c r="C680" s="832" t="s">
        <v>2881</v>
      </c>
      <c r="D680" s="832" t="s">
        <v>2903</v>
      </c>
      <c r="E680" s="832" t="s">
        <v>2904</v>
      </c>
      <c r="F680" s="849">
        <v>2</v>
      </c>
      <c r="G680" s="849">
        <v>252</v>
      </c>
      <c r="H680" s="849">
        <v>1</v>
      </c>
      <c r="I680" s="849">
        <v>126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3886</v>
      </c>
      <c r="B681" s="832" t="s">
        <v>2869</v>
      </c>
      <c r="C681" s="832" t="s">
        <v>2881</v>
      </c>
      <c r="D681" s="832" t="s">
        <v>3009</v>
      </c>
      <c r="E681" s="832" t="s">
        <v>3010</v>
      </c>
      <c r="F681" s="849">
        <v>1</v>
      </c>
      <c r="G681" s="849">
        <v>120</v>
      </c>
      <c r="H681" s="849">
        <v>1</v>
      </c>
      <c r="I681" s="849">
        <v>120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3887</v>
      </c>
      <c r="B682" s="832" t="s">
        <v>2869</v>
      </c>
      <c r="C682" s="832" t="s">
        <v>2881</v>
      </c>
      <c r="D682" s="832" t="s">
        <v>2903</v>
      </c>
      <c r="E682" s="832" t="s">
        <v>2904</v>
      </c>
      <c r="F682" s="849">
        <v>1</v>
      </c>
      <c r="G682" s="849">
        <v>126</v>
      </c>
      <c r="H682" s="849">
        <v>1</v>
      </c>
      <c r="I682" s="849">
        <v>126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3887</v>
      </c>
      <c r="B683" s="832" t="s">
        <v>2869</v>
      </c>
      <c r="C683" s="832" t="s">
        <v>2881</v>
      </c>
      <c r="D683" s="832" t="s">
        <v>2909</v>
      </c>
      <c r="E683" s="832" t="s">
        <v>2910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1321</v>
      </c>
      <c r="P683" s="837"/>
      <c r="Q683" s="850">
        <v>1321</v>
      </c>
    </row>
    <row r="684" spans="1:17" ht="14.4" customHeight="1" thickBot="1" x14ac:dyDescent="0.35">
      <c r="A684" s="839" t="s">
        <v>3887</v>
      </c>
      <c r="B684" s="840" t="s">
        <v>2869</v>
      </c>
      <c r="C684" s="840" t="s">
        <v>2881</v>
      </c>
      <c r="D684" s="840" t="s">
        <v>2933</v>
      </c>
      <c r="E684" s="840" t="s">
        <v>2934</v>
      </c>
      <c r="F684" s="851"/>
      <c r="G684" s="851"/>
      <c r="H684" s="851"/>
      <c r="I684" s="851"/>
      <c r="J684" s="851"/>
      <c r="K684" s="851"/>
      <c r="L684" s="851"/>
      <c r="M684" s="851"/>
      <c r="N684" s="851">
        <v>1</v>
      </c>
      <c r="O684" s="851">
        <v>254</v>
      </c>
      <c r="P684" s="845"/>
      <c r="Q684" s="852">
        <v>254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106.599</v>
      </c>
      <c r="C5" s="114">
        <v>112.758</v>
      </c>
      <c r="D5" s="114">
        <v>130.035</v>
      </c>
      <c r="E5" s="424">
        <f>IF(OR(D5=0,B5=0),"",D5/B5)</f>
        <v>1.2198519685925759</v>
      </c>
      <c r="F5" s="129">
        <f>IF(OR(D5=0,C5=0),"",D5/C5)</f>
        <v>1.1532219443409781</v>
      </c>
      <c r="G5" s="130">
        <v>104</v>
      </c>
      <c r="H5" s="114">
        <v>101</v>
      </c>
      <c r="I5" s="114">
        <v>106</v>
      </c>
      <c r="J5" s="424">
        <f>IF(OR(I5=0,G5=0),"",I5/G5)</f>
        <v>1.0192307692307692</v>
      </c>
      <c r="K5" s="131">
        <f>IF(OR(I5=0,H5=0),"",I5/H5)</f>
        <v>1.0495049504950495</v>
      </c>
      <c r="L5" s="121"/>
      <c r="M5" s="121"/>
      <c r="N5" s="7">
        <f>D5-C5</f>
        <v>17.277000000000001</v>
      </c>
      <c r="O5" s="8">
        <f>I5-H5</f>
        <v>5</v>
      </c>
      <c r="P5" s="7">
        <f>D5-B5</f>
        <v>23.435999999999993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50.156999999999996</v>
      </c>
      <c r="C6" s="113">
        <v>32.694000000000003</v>
      </c>
      <c r="D6" s="113">
        <v>47.356000000000002</v>
      </c>
      <c r="E6" s="424">
        <f t="shared" ref="E6:E12" si="0">IF(OR(D6=0,B6=0),"",D6/B6)</f>
        <v>0.94415535219411062</v>
      </c>
      <c r="F6" s="129">
        <f t="shared" ref="F6:F12" si="1">IF(OR(D6=0,C6=0),"",D6/C6)</f>
        <v>1.4484614914051508</v>
      </c>
      <c r="G6" s="133">
        <v>59</v>
      </c>
      <c r="H6" s="113">
        <v>38</v>
      </c>
      <c r="I6" s="113">
        <v>52</v>
      </c>
      <c r="J6" s="425">
        <f t="shared" ref="J6:J12" si="2">IF(OR(I6=0,G6=0),"",I6/G6)</f>
        <v>0.88135593220338981</v>
      </c>
      <c r="K6" s="134">
        <f t="shared" ref="K6:K12" si="3">IF(OR(I6=0,H6=0),"",I6/H6)</f>
        <v>1.368421052631579</v>
      </c>
      <c r="L6" s="121"/>
      <c r="M6" s="121"/>
      <c r="N6" s="5">
        <f t="shared" ref="N6:N13" si="4">D6-C6</f>
        <v>14.661999999999999</v>
      </c>
      <c r="O6" s="6">
        <f t="shared" ref="O6:O13" si="5">I6-H6</f>
        <v>14</v>
      </c>
      <c r="P6" s="5">
        <f t="shared" ref="P6:P13" si="6">D6-B6</f>
        <v>-2.8009999999999948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102.91200000000001</v>
      </c>
      <c r="C7" s="113">
        <v>74.686999999999998</v>
      </c>
      <c r="D7" s="113">
        <v>98.849000000000004</v>
      </c>
      <c r="E7" s="424">
        <f t="shared" si="0"/>
        <v>0.9605196672885572</v>
      </c>
      <c r="F7" s="129">
        <f t="shared" si="1"/>
        <v>1.3235101155488909</v>
      </c>
      <c r="G7" s="133">
        <v>108</v>
      </c>
      <c r="H7" s="113">
        <v>92</v>
      </c>
      <c r="I7" s="113">
        <v>107</v>
      </c>
      <c r="J7" s="425">
        <f t="shared" si="2"/>
        <v>0.9907407407407407</v>
      </c>
      <c r="K7" s="134">
        <f t="shared" si="3"/>
        <v>1.1630434782608696</v>
      </c>
      <c r="L7" s="121"/>
      <c r="M7" s="121"/>
      <c r="N7" s="5">
        <f t="shared" si="4"/>
        <v>24.162000000000006</v>
      </c>
      <c r="O7" s="6">
        <f t="shared" si="5"/>
        <v>15</v>
      </c>
      <c r="P7" s="5">
        <f t="shared" si="6"/>
        <v>-4.0630000000000024</v>
      </c>
      <c r="Q7" s="6">
        <f t="shared" si="7"/>
        <v>-1</v>
      </c>
    </row>
    <row r="8" spans="1:17" ht="14.4" hidden="1" customHeight="1" outlineLevel="1" x14ac:dyDescent="0.3">
      <c r="A8" s="441" t="s">
        <v>170</v>
      </c>
      <c r="B8" s="120">
        <v>17.497</v>
      </c>
      <c r="C8" s="113">
        <v>12.866</v>
      </c>
      <c r="D8" s="113">
        <v>9.952</v>
      </c>
      <c r="E8" s="424">
        <f t="shared" si="0"/>
        <v>0.56878321998056813</v>
      </c>
      <c r="F8" s="129">
        <f t="shared" si="1"/>
        <v>0.77351158091092809</v>
      </c>
      <c r="G8" s="133">
        <v>15</v>
      </c>
      <c r="H8" s="113">
        <v>14</v>
      </c>
      <c r="I8" s="113">
        <v>11</v>
      </c>
      <c r="J8" s="425">
        <f t="shared" si="2"/>
        <v>0.73333333333333328</v>
      </c>
      <c r="K8" s="134">
        <f t="shared" si="3"/>
        <v>0.7857142857142857</v>
      </c>
      <c r="L8" s="121"/>
      <c r="M8" s="121"/>
      <c r="N8" s="5">
        <f t="shared" si="4"/>
        <v>-2.9139999999999997</v>
      </c>
      <c r="O8" s="6">
        <f t="shared" si="5"/>
        <v>-3</v>
      </c>
      <c r="P8" s="5">
        <f t="shared" si="6"/>
        <v>-7.5449999999999999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0.224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-0.224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33.072000000000003</v>
      </c>
      <c r="C10" s="113">
        <v>43.445999999999998</v>
      </c>
      <c r="D10" s="113">
        <v>57.326000000000001</v>
      </c>
      <c r="E10" s="424">
        <f t="shared" si="0"/>
        <v>1.73336961780358</v>
      </c>
      <c r="F10" s="129">
        <f t="shared" si="1"/>
        <v>1.3194770519725638</v>
      </c>
      <c r="G10" s="133">
        <v>42</v>
      </c>
      <c r="H10" s="113">
        <v>42</v>
      </c>
      <c r="I10" s="113">
        <v>58</v>
      </c>
      <c r="J10" s="425">
        <f t="shared" si="2"/>
        <v>1.3809523809523809</v>
      </c>
      <c r="K10" s="134">
        <f t="shared" si="3"/>
        <v>1.3809523809523809</v>
      </c>
      <c r="L10" s="121"/>
      <c r="M10" s="121"/>
      <c r="N10" s="5">
        <f t="shared" si="4"/>
        <v>13.880000000000003</v>
      </c>
      <c r="O10" s="6">
        <f t="shared" si="5"/>
        <v>16</v>
      </c>
      <c r="P10" s="5">
        <f t="shared" si="6"/>
        <v>24.253999999999998</v>
      </c>
      <c r="Q10" s="6">
        <f t="shared" si="7"/>
        <v>16</v>
      </c>
    </row>
    <row r="11" spans="1:17" ht="14.4" hidden="1" customHeight="1" outlineLevel="1" x14ac:dyDescent="0.3">
      <c r="A11" s="441" t="s">
        <v>173</v>
      </c>
      <c r="B11" s="120">
        <v>13.568</v>
      </c>
      <c r="C11" s="113">
        <v>5.9160000000000004</v>
      </c>
      <c r="D11" s="113">
        <v>3.1429999999999998</v>
      </c>
      <c r="E11" s="424">
        <f t="shared" si="0"/>
        <v>0.23164799528301885</v>
      </c>
      <c r="F11" s="129">
        <f t="shared" si="1"/>
        <v>0.53127112914131158</v>
      </c>
      <c r="G11" s="133">
        <v>14</v>
      </c>
      <c r="H11" s="113">
        <v>6</v>
      </c>
      <c r="I11" s="113">
        <v>5</v>
      </c>
      <c r="J11" s="425">
        <f t="shared" si="2"/>
        <v>0.35714285714285715</v>
      </c>
      <c r="K11" s="134">
        <f t="shared" si="3"/>
        <v>0.83333333333333337</v>
      </c>
      <c r="L11" s="121"/>
      <c r="M11" s="121"/>
      <c r="N11" s="5">
        <f t="shared" si="4"/>
        <v>-2.7730000000000006</v>
      </c>
      <c r="O11" s="6">
        <f t="shared" si="5"/>
        <v>-1</v>
      </c>
      <c r="P11" s="5">
        <f t="shared" si="6"/>
        <v>-10.425000000000001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2.806</v>
      </c>
      <c r="C12" s="239">
        <v>17.977</v>
      </c>
      <c r="D12" s="239">
        <v>1.5760000000000001</v>
      </c>
      <c r="E12" s="424">
        <f t="shared" si="0"/>
        <v>0.56165359942979332</v>
      </c>
      <c r="F12" s="129">
        <f t="shared" si="1"/>
        <v>8.7667575235022527E-2</v>
      </c>
      <c r="G12" s="241">
        <v>5</v>
      </c>
      <c r="H12" s="239">
        <v>3</v>
      </c>
      <c r="I12" s="239">
        <v>1</v>
      </c>
      <c r="J12" s="426">
        <f t="shared" si="2"/>
        <v>0.2</v>
      </c>
      <c r="K12" s="242">
        <f t="shared" si="3"/>
        <v>0.33333333333333331</v>
      </c>
      <c r="L12" s="121"/>
      <c r="M12" s="121"/>
      <c r="N12" s="243">
        <f t="shared" si="4"/>
        <v>-16.401</v>
      </c>
      <c r="O12" s="244">
        <f t="shared" si="5"/>
        <v>-2</v>
      </c>
      <c r="P12" s="243">
        <f t="shared" si="6"/>
        <v>-1.23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326.83499999999998</v>
      </c>
      <c r="C13" s="116">
        <f>SUM(C5:C12)</f>
        <v>300.34399999999999</v>
      </c>
      <c r="D13" s="116">
        <f>SUM(D5:D12)</f>
        <v>348.23700000000002</v>
      </c>
      <c r="E13" s="420">
        <f>IF(OR(D13=0,B13=0),0,D13/B13)</f>
        <v>1.0654825829547021</v>
      </c>
      <c r="F13" s="135">
        <f>IF(OR(D13=0,C13=0),0,D13/C13)</f>
        <v>1.1594604853101778</v>
      </c>
      <c r="G13" s="136">
        <f>SUM(G5:G12)</f>
        <v>348</v>
      </c>
      <c r="H13" s="116">
        <f>SUM(H5:H12)</f>
        <v>296</v>
      </c>
      <c r="I13" s="116">
        <f>SUM(I5:I12)</f>
        <v>340</v>
      </c>
      <c r="J13" s="420">
        <f>IF(OR(I13=0,G13=0),0,I13/G13)</f>
        <v>0.97701149425287359</v>
      </c>
      <c r="K13" s="137">
        <f>IF(OR(I13=0,H13=0),0,I13/H13)</f>
        <v>1.1486486486486487</v>
      </c>
      <c r="L13" s="121"/>
      <c r="M13" s="121"/>
      <c r="N13" s="127">
        <f t="shared" si="4"/>
        <v>47.893000000000029</v>
      </c>
      <c r="O13" s="138">
        <f t="shared" si="5"/>
        <v>44</v>
      </c>
      <c r="P13" s="127">
        <f t="shared" si="6"/>
        <v>21.402000000000044</v>
      </c>
      <c r="Q13" s="138">
        <f t="shared" si="7"/>
        <v>-8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106.599</v>
      </c>
      <c r="C18" s="114">
        <v>112.758</v>
      </c>
      <c r="D18" s="114">
        <v>130.035</v>
      </c>
      <c r="E18" s="424">
        <f>IF(OR(D18=0,B18=0),"",D18/B18)</f>
        <v>1.2198519685925759</v>
      </c>
      <c r="F18" s="129">
        <f>IF(OR(D18=0,C18=0),"",D18/C18)</f>
        <v>1.1532219443409781</v>
      </c>
      <c r="G18" s="119">
        <v>104</v>
      </c>
      <c r="H18" s="114">
        <v>101</v>
      </c>
      <c r="I18" s="114">
        <v>106</v>
      </c>
      <c r="J18" s="424">
        <f>IF(OR(I18=0,G18=0),"",I18/G18)</f>
        <v>1.0192307692307692</v>
      </c>
      <c r="K18" s="131">
        <f>IF(OR(I18=0,H18=0),"",I18/H18)</f>
        <v>1.0495049504950495</v>
      </c>
      <c r="L18" s="645">
        <v>0.91871999999999998</v>
      </c>
      <c r="M18" s="646"/>
      <c r="N18" s="145">
        <f t="shared" ref="N18:N26" si="8">D18-C18</f>
        <v>17.277000000000001</v>
      </c>
      <c r="O18" s="146">
        <f t="shared" ref="O18:O26" si="9">I18-H18</f>
        <v>5</v>
      </c>
      <c r="P18" s="145">
        <f t="shared" ref="P18:P26" si="10">D18-B18</f>
        <v>23.435999999999993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50.156999999999996</v>
      </c>
      <c r="C19" s="113">
        <v>32.694000000000003</v>
      </c>
      <c r="D19" s="113">
        <v>47.356000000000002</v>
      </c>
      <c r="E19" s="425">
        <f t="shared" ref="E19:E25" si="12">IF(OR(D19=0,B19=0),"",D19/B19)</f>
        <v>0.94415535219411062</v>
      </c>
      <c r="F19" s="132">
        <f t="shared" ref="F19:F25" si="13">IF(OR(D19=0,C19=0),"",D19/C19)</f>
        <v>1.4484614914051508</v>
      </c>
      <c r="G19" s="120">
        <v>59</v>
      </c>
      <c r="H19" s="113">
        <v>38</v>
      </c>
      <c r="I19" s="113">
        <v>52</v>
      </c>
      <c r="J19" s="425">
        <f t="shared" ref="J19:J25" si="14">IF(OR(I19=0,G19=0),"",I19/G19)</f>
        <v>0.88135593220338981</v>
      </c>
      <c r="K19" s="134">
        <f t="shared" ref="K19:K25" si="15">IF(OR(I19=0,H19=0),"",I19/H19)</f>
        <v>1.368421052631579</v>
      </c>
      <c r="L19" s="645">
        <v>0.99456</v>
      </c>
      <c r="M19" s="646"/>
      <c r="N19" s="147">
        <f t="shared" si="8"/>
        <v>14.661999999999999</v>
      </c>
      <c r="O19" s="148">
        <f t="shared" si="9"/>
        <v>14</v>
      </c>
      <c r="P19" s="147">
        <f t="shared" si="10"/>
        <v>-2.8009999999999948</v>
      </c>
      <c r="Q19" s="148">
        <f t="shared" si="11"/>
        <v>-7</v>
      </c>
    </row>
    <row r="20" spans="1:17" ht="14.4" hidden="1" customHeight="1" outlineLevel="1" x14ac:dyDescent="0.3">
      <c r="A20" s="441" t="s">
        <v>169</v>
      </c>
      <c r="B20" s="120">
        <v>102.91200000000001</v>
      </c>
      <c r="C20" s="113">
        <v>74.686999999999998</v>
      </c>
      <c r="D20" s="113">
        <v>98.849000000000004</v>
      </c>
      <c r="E20" s="425">
        <f t="shared" si="12"/>
        <v>0.9605196672885572</v>
      </c>
      <c r="F20" s="132">
        <f t="shared" si="13"/>
        <v>1.3235101155488909</v>
      </c>
      <c r="G20" s="120">
        <v>108</v>
      </c>
      <c r="H20" s="113">
        <v>92</v>
      </c>
      <c r="I20" s="113">
        <v>107</v>
      </c>
      <c r="J20" s="425">
        <f t="shared" si="14"/>
        <v>0.9907407407407407</v>
      </c>
      <c r="K20" s="134">
        <f t="shared" si="15"/>
        <v>1.1630434782608696</v>
      </c>
      <c r="L20" s="645">
        <v>0.96671999999999991</v>
      </c>
      <c r="M20" s="646"/>
      <c r="N20" s="147">
        <f t="shared" si="8"/>
        <v>24.162000000000006</v>
      </c>
      <c r="O20" s="148">
        <f t="shared" si="9"/>
        <v>15</v>
      </c>
      <c r="P20" s="147">
        <f t="shared" si="10"/>
        <v>-4.0630000000000024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17.497</v>
      </c>
      <c r="C21" s="113">
        <v>12.866</v>
      </c>
      <c r="D21" s="113">
        <v>9.952</v>
      </c>
      <c r="E21" s="425">
        <f t="shared" si="12"/>
        <v>0.56878321998056813</v>
      </c>
      <c r="F21" s="132">
        <f t="shared" si="13"/>
        <v>0.77351158091092809</v>
      </c>
      <c r="G21" s="120">
        <v>15</v>
      </c>
      <c r="H21" s="113">
        <v>14</v>
      </c>
      <c r="I21" s="113">
        <v>11</v>
      </c>
      <c r="J21" s="425">
        <f t="shared" si="14"/>
        <v>0.73333333333333328</v>
      </c>
      <c r="K21" s="134">
        <f t="shared" si="15"/>
        <v>0.7857142857142857</v>
      </c>
      <c r="L21" s="645">
        <v>1.11744</v>
      </c>
      <c r="M21" s="646"/>
      <c r="N21" s="147">
        <f t="shared" si="8"/>
        <v>-2.9139999999999997</v>
      </c>
      <c r="O21" s="148">
        <f t="shared" si="9"/>
        <v>-3</v>
      </c>
      <c r="P21" s="147">
        <f t="shared" si="10"/>
        <v>-7.5449999999999999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0.224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-0.224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33.072000000000003</v>
      </c>
      <c r="C23" s="113">
        <v>43.445999999999998</v>
      </c>
      <c r="D23" s="113">
        <v>57.326000000000001</v>
      </c>
      <c r="E23" s="425">
        <f t="shared" si="12"/>
        <v>1.73336961780358</v>
      </c>
      <c r="F23" s="132">
        <f t="shared" si="13"/>
        <v>1.3194770519725638</v>
      </c>
      <c r="G23" s="120">
        <v>42</v>
      </c>
      <c r="H23" s="113">
        <v>42</v>
      </c>
      <c r="I23" s="113">
        <v>58</v>
      </c>
      <c r="J23" s="425">
        <f t="shared" si="14"/>
        <v>1.3809523809523809</v>
      </c>
      <c r="K23" s="134">
        <f t="shared" si="15"/>
        <v>1.3809523809523809</v>
      </c>
      <c r="L23" s="645">
        <v>0.98495999999999995</v>
      </c>
      <c r="M23" s="646"/>
      <c r="N23" s="147">
        <f t="shared" si="8"/>
        <v>13.880000000000003</v>
      </c>
      <c r="O23" s="148">
        <f t="shared" si="9"/>
        <v>16</v>
      </c>
      <c r="P23" s="147">
        <f t="shared" si="10"/>
        <v>24.253999999999998</v>
      </c>
      <c r="Q23" s="148">
        <f t="shared" si="11"/>
        <v>16</v>
      </c>
    </row>
    <row r="24" spans="1:17" ht="14.4" hidden="1" customHeight="1" outlineLevel="1" x14ac:dyDescent="0.3">
      <c r="A24" s="441" t="s">
        <v>173</v>
      </c>
      <c r="B24" s="120">
        <v>13.568</v>
      </c>
      <c r="C24" s="113">
        <v>5.9160000000000004</v>
      </c>
      <c r="D24" s="113">
        <v>3.1429999999999998</v>
      </c>
      <c r="E24" s="425">
        <f t="shared" si="12"/>
        <v>0.23164799528301885</v>
      </c>
      <c r="F24" s="132">
        <f t="shared" si="13"/>
        <v>0.53127112914131158</v>
      </c>
      <c r="G24" s="120">
        <v>14</v>
      </c>
      <c r="H24" s="113">
        <v>6</v>
      </c>
      <c r="I24" s="113">
        <v>5</v>
      </c>
      <c r="J24" s="425">
        <f t="shared" si="14"/>
        <v>0.35714285714285715</v>
      </c>
      <c r="K24" s="134">
        <f t="shared" si="15"/>
        <v>0.83333333333333337</v>
      </c>
      <c r="L24" s="645">
        <v>1.0147199999999998</v>
      </c>
      <c r="M24" s="646"/>
      <c r="N24" s="147">
        <f t="shared" si="8"/>
        <v>-2.7730000000000006</v>
      </c>
      <c r="O24" s="148">
        <f t="shared" si="9"/>
        <v>-1</v>
      </c>
      <c r="P24" s="147">
        <f t="shared" si="10"/>
        <v>-10.425000000000001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2.806</v>
      </c>
      <c r="C25" s="239">
        <v>17.977</v>
      </c>
      <c r="D25" s="239">
        <v>1.5760000000000001</v>
      </c>
      <c r="E25" s="426">
        <f t="shared" si="12"/>
        <v>0.56165359942979332</v>
      </c>
      <c r="F25" s="240">
        <f t="shared" si="13"/>
        <v>8.7667575235022527E-2</v>
      </c>
      <c r="G25" s="238">
        <v>5</v>
      </c>
      <c r="H25" s="239">
        <v>3</v>
      </c>
      <c r="I25" s="239">
        <v>1</v>
      </c>
      <c r="J25" s="426">
        <f t="shared" si="14"/>
        <v>0.2</v>
      </c>
      <c r="K25" s="242">
        <f t="shared" si="15"/>
        <v>0.33333333333333331</v>
      </c>
      <c r="L25" s="356"/>
      <c r="M25" s="357"/>
      <c r="N25" s="245">
        <f t="shared" si="8"/>
        <v>-16.401</v>
      </c>
      <c r="O25" s="246">
        <f t="shared" si="9"/>
        <v>-2</v>
      </c>
      <c r="P25" s="245">
        <f t="shared" si="10"/>
        <v>-1.23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326.83499999999998</v>
      </c>
      <c r="C26" s="150">
        <f>SUM(C18:C25)</f>
        <v>300.34399999999999</v>
      </c>
      <c r="D26" s="150">
        <f>SUM(D18:D25)</f>
        <v>348.23700000000002</v>
      </c>
      <c r="E26" s="421">
        <f>IF(OR(D26=0,B26=0),0,D26/B26)</f>
        <v>1.0654825829547021</v>
      </c>
      <c r="F26" s="151">
        <f>IF(OR(D26=0,C26=0),0,D26/C26)</f>
        <v>1.1594604853101778</v>
      </c>
      <c r="G26" s="149">
        <f>SUM(G18:G25)</f>
        <v>348</v>
      </c>
      <c r="H26" s="150">
        <f>SUM(H18:H25)</f>
        <v>296</v>
      </c>
      <c r="I26" s="150">
        <f>SUM(I18:I25)</f>
        <v>340</v>
      </c>
      <c r="J26" s="421">
        <f>IF(OR(I26=0,G26=0),0,I26/G26)</f>
        <v>0.97701149425287359</v>
      </c>
      <c r="K26" s="152">
        <f>IF(OR(I26=0,H26=0),0,I26/H26)</f>
        <v>1.1486486486486487</v>
      </c>
      <c r="L26" s="121"/>
      <c r="M26" s="121"/>
      <c r="N26" s="143">
        <f t="shared" si="8"/>
        <v>47.893000000000029</v>
      </c>
      <c r="O26" s="153">
        <f t="shared" si="9"/>
        <v>44</v>
      </c>
      <c r="P26" s="143">
        <f t="shared" si="10"/>
        <v>21.402000000000044</v>
      </c>
      <c r="Q26" s="153">
        <f t="shared" si="11"/>
        <v>-8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4049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3889</v>
      </c>
      <c r="B5" s="946"/>
      <c r="C5" s="947"/>
      <c r="D5" s="948"/>
      <c r="E5" s="949"/>
      <c r="F5" s="950"/>
      <c r="G5" s="951"/>
      <c r="H5" s="952">
        <v>1</v>
      </c>
      <c r="I5" s="953">
        <v>21.56</v>
      </c>
      <c r="J5" s="954">
        <v>20</v>
      </c>
      <c r="K5" s="955">
        <v>20.34</v>
      </c>
      <c r="L5" s="956">
        <v>11</v>
      </c>
      <c r="M5" s="956">
        <v>87</v>
      </c>
      <c r="N5" s="957">
        <v>29</v>
      </c>
      <c r="O5" s="956" t="s">
        <v>3890</v>
      </c>
      <c r="P5" s="958" t="s">
        <v>3891</v>
      </c>
      <c r="Q5" s="959">
        <f>H5-B5</f>
        <v>1</v>
      </c>
      <c r="R5" s="975">
        <f>I5-C5</f>
        <v>21.56</v>
      </c>
      <c r="S5" s="959">
        <f>H5-E5</f>
        <v>1</v>
      </c>
      <c r="T5" s="975">
        <f>I5-F5</f>
        <v>21.56</v>
      </c>
      <c r="U5" s="985">
        <v>29</v>
      </c>
      <c r="V5" s="946">
        <v>20</v>
      </c>
      <c r="W5" s="946">
        <v>-9</v>
      </c>
      <c r="X5" s="986">
        <v>0.68965517241379315</v>
      </c>
      <c r="Y5" s="987"/>
    </row>
    <row r="6" spans="1:25" ht="14.4" customHeight="1" x14ac:dyDescent="0.3">
      <c r="A6" s="943" t="s">
        <v>3892</v>
      </c>
      <c r="B6" s="924"/>
      <c r="C6" s="925"/>
      <c r="D6" s="926"/>
      <c r="E6" s="909">
        <v>1</v>
      </c>
      <c r="F6" s="910">
        <v>0.45</v>
      </c>
      <c r="G6" s="911">
        <v>3</v>
      </c>
      <c r="H6" s="913"/>
      <c r="I6" s="907"/>
      <c r="J6" s="908"/>
      <c r="K6" s="912">
        <v>0.45</v>
      </c>
      <c r="L6" s="913">
        <v>1</v>
      </c>
      <c r="M6" s="913">
        <v>9</v>
      </c>
      <c r="N6" s="914">
        <v>3</v>
      </c>
      <c r="O6" s="913" t="s">
        <v>3890</v>
      </c>
      <c r="P6" s="928" t="s">
        <v>3893</v>
      </c>
      <c r="Q6" s="915">
        <f t="shared" ref="Q6:R69" si="0">H6-B6</f>
        <v>0</v>
      </c>
      <c r="R6" s="976">
        <f t="shared" si="0"/>
        <v>0</v>
      </c>
      <c r="S6" s="915">
        <f t="shared" ref="S6:S69" si="1">H6-E6</f>
        <v>-1</v>
      </c>
      <c r="T6" s="976">
        <f t="shared" ref="T6:T69" si="2">I6-F6</f>
        <v>-0.45</v>
      </c>
      <c r="U6" s="983" t="s">
        <v>567</v>
      </c>
      <c r="V6" s="924" t="s">
        <v>567</v>
      </c>
      <c r="W6" s="924" t="s">
        <v>567</v>
      </c>
      <c r="X6" s="981" t="s">
        <v>567</v>
      </c>
      <c r="Y6" s="979"/>
    </row>
    <row r="7" spans="1:25" ht="14.4" customHeight="1" x14ac:dyDescent="0.3">
      <c r="A7" s="943" t="s">
        <v>3894</v>
      </c>
      <c r="B7" s="924"/>
      <c r="C7" s="925"/>
      <c r="D7" s="926"/>
      <c r="E7" s="909">
        <v>2</v>
      </c>
      <c r="F7" s="910">
        <v>1.88</v>
      </c>
      <c r="G7" s="911">
        <v>2</v>
      </c>
      <c r="H7" s="913"/>
      <c r="I7" s="907"/>
      <c r="J7" s="908"/>
      <c r="K7" s="912">
        <v>1.24</v>
      </c>
      <c r="L7" s="913">
        <v>2</v>
      </c>
      <c r="M7" s="913">
        <v>18</v>
      </c>
      <c r="N7" s="914">
        <v>6</v>
      </c>
      <c r="O7" s="913" t="s">
        <v>3890</v>
      </c>
      <c r="P7" s="928" t="s">
        <v>3895</v>
      </c>
      <c r="Q7" s="915">
        <f t="shared" si="0"/>
        <v>0</v>
      </c>
      <c r="R7" s="976">
        <f t="shared" si="0"/>
        <v>0</v>
      </c>
      <c r="S7" s="915">
        <f t="shared" si="1"/>
        <v>-2</v>
      </c>
      <c r="T7" s="976">
        <f t="shared" si="2"/>
        <v>-1.88</v>
      </c>
      <c r="U7" s="983" t="s">
        <v>567</v>
      </c>
      <c r="V7" s="924" t="s">
        <v>567</v>
      </c>
      <c r="W7" s="924" t="s">
        <v>567</v>
      </c>
      <c r="X7" s="981" t="s">
        <v>567</v>
      </c>
      <c r="Y7" s="979"/>
    </row>
    <row r="8" spans="1:25" ht="14.4" customHeight="1" x14ac:dyDescent="0.3">
      <c r="A8" s="943" t="s">
        <v>3896</v>
      </c>
      <c r="B8" s="924">
        <v>2</v>
      </c>
      <c r="C8" s="925">
        <v>1.35</v>
      </c>
      <c r="D8" s="926">
        <v>2.5</v>
      </c>
      <c r="E8" s="927"/>
      <c r="F8" s="907"/>
      <c r="G8" s="908"/>
      <c r="H8" s="909">
        <v>1</v>
      </c>
      <c r="I8" s="910">
        <v>0.67</v>
      </c>
      <c r="J8" s="911">
        <v>3</v>
      </c>
      <c r="K8" s="912">
        <v>0.67</v>
      </c>
      <c r="L8" s="913">
        <v>2</v>
      </c>
      <c r="M8" s="913">
        <v>18</v>
      </c>
      <c r="N8" s="914">
        <v>6</v>
      </c>
      <c r="O8" s="913" t="s">
        <v>3890</v>
      </c>
      <c r="P8" s="928" t="s">
        <v>3897</v>
      </c>
      <c r="Q8" s="915">
        <f t="shared" si="0"/>
        <v>-1</v>
      </c>
      <c r="R8" s="976">
        <f t="shared" si="0"/>
        <v>-0.68</v>
      </c>
      <c r="S8" s="915">
        <f t="shared" si="1"/>
        <v>1</v>
      </c>
      <c r="T8" s="976">
        <f t="shared" si="2"/>
        <v>0.67</v>
      </c>
      <c r="U8" s="983">
        <v>6</v>
      </c>
      <c r="V8" s="924">
        <v>3</v>
      </c>
      <c r="W8" s="924">
        <v>-3</v>
      </c>
      <c r="X8" s="981">
        <v>0.5</v>
      </c>
      <c r="Y8" s="979"/>
    </row>
    <row r="9" spans="1:25" ht="14.4" customHeight="1" x14ac:dyDescent="0.3">
      <c r="A9" s="944" t="s">
        <v>3898</v>
      </c>
      <c r="B9" s="930"/>
      <c r="C9" s="931"/>
      <c r="D9" s="929"/>
      <c r="E9" s="932"/>
      <c r="F9" s="933"/>
      <c r="G9" s="916"/>
      <c r="H9" s="934">
        <v>2</v>
      </c>
      <c r="I9" s="935">
        <v>1.87</v>
      </c>
      <c r="J9" s="917">
        <v>5</v>
      </c>
      <c r="K9" s="936">
        <v>1.1200000000000001</v>
      </c>
      <c r="L9" s="937">
        <v>3</v>
      </c>
      <c r="M9" s="937">
        <v>27</v>
      </c>
      <c r="N9" s="938">
        <v>9</v>
      </c>
      <c r="O9" s="937" t="s">
        <v>3890</v>
      </c>
      <c r="P9" s="939" t="s">
        <v>3899</v>
      </c>
      <c r="Q9" s="940">
        <f t="shared" si="0"/>
        <v>2</v>
      </c>
      <c r="R9" s="977">
        <f t="shared" si="0"/>
        <v>1.87</v>
      </c>
      <c r="S9" s="940">
        <f t="shared" si="1"/>
        <v>2</v>
      </c>
      <c r="T9" s="977">
        <f t="shared" si="2"/>
        <v>1.87</v>
      </c>
      <c r="U9" s="984">
        <v>18</v>
      </c>
      <c r="V9" s="930">
        <v>10</v>
      </c>
      <c r="W9" s="930">
        <v>-8</v>
      </c>
      <c r="X9" s="982">
        <v>0.55555555555555558</v>
      </c>
      <c r="Y9" s="980"/>
    </row>
    <row r="10" spans="1:25" ht="14.4" customHeight="1" x14ac:dyDescent="0.3">
      <c r="A10" s="944" t="s">
        <v>3900</v>
      </c>
      <c r="B10" s="930">
        <v>1</v>
      </c>
      <c r="C10" s="931">
        <v>2.38</v>
      </c>
      <c r="D10" s="929">
        <v>4</v>
      </c>
      <c r="E10" s="932"/>
      <c r="F10" s="933"/>
      <c r="G10" s="916"/>
      <c r="H10" s="934"/>
      <c r="I10" s="935"/>
      <c r="J10" s="917"/>
      <c r="K10" s="936">
        <v>2.38</v>
      </c>
      <c r="L10" s="937">
        <v>3</v>
      </c>
      <c r="M10" s="937">
        <v>30</v>
      </c>
      <c r="N10" s="938">
        <v>10</v>
      </c>
      <c r="O10" s="937" t="s">
        <v>3890</v>
      </c>
      <c r="P10" s="939" t="s">
        <v>3901</v>
      </c>
      <c r="Q10" s="940">
        <f t="shared" si="0"/>
        <v>-1</v>
      </c>
      <c r="R10" s="977">
        <f t="shared" si="0"/>
        <v>-2.38</v>
      </c>
      <c r="S10" s="940">
        <f t="shared" si="1"/>
        <v>0</v>
      </c>
      <c r="T10" s="977">
        <f t="shared" si="2"/>
        <v>0</v>
      </c>
      <c r="U10" s="984" t="s">
        <v>567</v>
      </c>
      <c r="V10" s="930" t="s">
        <v>567</v>
      </c>
      <c r="W10" s="930" t="s">
        <v>567</v>
      </c>
      <c r="X10" s="982" t="s">
        <v>567</v>
      </c>
      <c r="Y10" s="980"/>
    </row>
    <row r="11" spans="1:25" ht="14.4" customHeight="1" x14ac:dyDescent="0.3">
      <c r="A11" s="943" t="s">
        <v>3902</v>
      </c>
      <c r="B11" s="918">
        <v>16</v>
      </c>
      <c r="C11" s="919">
        <v>3.6</v>
      </c>
      <c r="D11" s="920">
        <v>2.5</v>
      </c>
      <c r="E11" s="927">
        <v>12</v>
      </c>
      <c r="F11" s="907">
        <v>2.7</v>
      </c>
      <c r="G11" s="908">
        <v>2.2999999999999998</v>
      </c>
      <c r="H11" s="913">
        <v>8</v>
      </c>
      <c r="I11" s="907">
        <v>1.81</v>
      </c>
      <c r="J11" s="908">
        <v>2.4</v>
      </c>
      <c r="K11" s="912">
        <v>0.22</v>
      </c>
      <c r="L11" s="913">
        <v>1</v>
      </c>
      <c r="M11" s="913">
        <v>9</v>
      </c>
      <c r="N11" s="914">
        <v>3</v>
      </c>
      <c r="O11" s="913" t="s">
        <v>3890</v>
      </c>
      <c r="P11" s="928" t="s">
        <v>3903</v>
      </c>
      <c r="Q11" s="915">
        <f t="shared" si="0"/>
        <v>-8</v>
      </c>
      <c r="R11" s="976">
        <f t="shared" si="0"/>
        <v>-1.79</v>
      </c>
      <c r="S11" s="915">
        <f t="shared" si="1"/>
        <v>-4</v>
      </c>
      <c r="T11" s="976">
        <f t="shared" si="2"/>
        <v>-0.89000000000000012</v>
      </c>
      <c r="U11" s="983">
        <v>24</v>
      </c>
      <c r="V11" s="924">
        <v>19.2</v>
      </c>
      <c r="W11" s="924">
        <v>-4.8000000000000007</v>
      </c>
      <c r="X11" s="981">
        <v>0.79999999999999993</v>
      </c>
      <c r="Y11" s="979"/>
    </row>
    <row r="12" spans="1:25" ht="14.4" customHeight="1" x14ac:dyDescent="0.3">
      <c r="A12" s="944" t="s">
        <v>3904</v>
      </c>
      <c r="B12" s="941">
        <v>1</v>
      </c>
      <c r="C12" s="942">
        <v>0.25</v>
      </c>
      <c r="D12" s="921">
        <v>2</v>
      </c>
      <c r="E12" s="932">
        <v>4</v>
      </c>
      <c r="F12" s="933">
        <v>1.1299999999999999</v>
      </c>
      <c r="G12" s="916">
        <v>4</v>
      </c>
      <c r="H12" s="937">
        <v>2</v>
      </c>
      <c r="I12" s="933">
        <v>0.52</v>
      </c>
      <c r="J12" s="922">
        <v>3.5</v>
      </c>
      <c r="K12" s="936">
        <v>0.25</v>
      </c>
      <c r="L12" s="937">
        <v>1</v>
      </c>
      <c r="M12" s="937">
        <v>9</v>
      </c>
      <c r="N12" s="938">
        <v>3</v>
      </c>
      <c r="O12" s="937" t="s">
        <v>3890</v>
      </c>
      <c r="P12" s="939" t="s">
        <v>3905</v>
      </c>
      <c r="Q12" s="940">
        <f t="shared" si="0"/>
        <v>1</v>
      </c>
      <c r="R12" s="977">
        <f t="shared" si="0"/>
        <v>0.27</v>
      </c>
      <c r="S12" s="940">
        <f t="shared" si="1"/>
        <v>-2</v>
      </c>
      <c r="T12" s="977">
        <f t="shared" si="2"/>
        <v>-0.60999999999999988</v>
      </c>
      <c r="U12" s="984">
        <v>6</v>
      </c>
      <c r="V12" s="930">
        <v>7</v>
      </c>
      <c r="W12" s="930">
        <v>1</v>
      </c>
      <c r="X12" s="982">
        <v>1.1666666666666667</v>
      </c>
      <c r="Y12" s="980">
        <v>1</v>
      </c>
    </row>
    <row r="13" spans="1:25" ht="14.4" customHeight="1" x14ac:dyDescent="0.3">
      <c r="A13" s="943" t="s">
        <v>3906</v>
      </c>
      <c r="B13" s="924"/>
      <c r="C13" s="925"/>
      <c r="D13" s="926"/>
      <c r="E13" s="927"/>
      <c r="F13" s="907"/>
      <c r="G13" s="908"/>
      <c r="H13" s="909">
        <v>1</v>
      </c>
      <c r="I13" s="910">
        <v>0.34</v>
      </c>
      <c r="J13" s="911">
        <v>3</v>
      </c>
      <c r="K13" s="912">
        <v>0.34</v>
      </c>
      <c r="L13" s="913">
        <v>1</v>
      </c>
      <c r="M13" s="913">
        <v>12</v>
      </c>
      <c r="N13" s="914">
        <v>4</v>
      </c>
      <c r="O13" s="913" t="s">
        <v>3890</v>
      </c>
      <c r="P13" s="928" t="s">
        <v>3907</v>
      </c>
      <c r="Q13" s="915">
        <f t="shared" si="0"/>
        <v>1</v>
      </c>
      <c r="R13" s="976">
        <f t="shared" si="0"/>
        <v>0.34</v>
      </c>
      <c r="S13" s="915">
        <f t="shared" si="1"/>
        <v>1</v>
      </c>
      <c r="T13" s="976">
        <f t="shared" si="2"/>
        <v>0.34</v>
      </c>
      <c r="U13" s="983">
        <v>4</v>
      </c>
      <c r="V13" s="924">
        <v>3</v>
      </c>
      <c r="W13" s="924">
        <v>-1</v>
      </c>
      <c r="X13" s="981">
        <v>0.75</v>
      </c>
      <c r="Y13" s="979"/>
    </row>
    <row r="14" spans="1:25" ht="14.4" customHeight="1" x14ac:dyDescent="0.3">
      <c r="A14" s="944" t="s">
        <v>3908</v>
      </c>
      <c r="B14" s="930">
        <v>1</v>
      </c>
      <c r="C14" s="931">
        <v>0.41</v>
      </c>
      <c r="D14" s="929">
        <v>5</v>
      </c>
      <c r="E14" s="932"/>
      <c r="F14" s="933"/>
      <c r="G14" s="916"/>
      <c r="H14" s="934"/>
      <c r="I14" s="935"/>
      <c r="J14" s="917"/>
      <c r="K14" s="936">
        <v>0.41</v>
      </c>
      <c r="L14" s="937">
        <v>1</v>
      </c>
      <c r="M14" s="937">
        <v>12</v>
      </c>
      <c r="N14" s="938">
        <v>4</v>
      </c>
      <c r="O14" s="937" t="s">
        <v>3890</v>
      </c>
      <c r="P14" s="939" t="s">
        <v>3909</v>
      </c>
      <c r="Q14" s="940">
        <f t="shared" si="0"/>
        <v>-1</v>
      </c>
      <c r="R14" s="977">
        <f t="shared" si="0"/>
        <v>-0.41</v>
      </c>
      <c r="S14" s="940">
        <f t="shared" si="1"/>
        <v>0</v>
      </c>
      <c r="T14" s="977">
        <f t="shared" si="2"/>
        <v>0</v>
      </c>
      <c r="U14" s="984" t="s">
        <v>567</v>
      </c>
      <c r="V14" s="930" t="s">
        <v>567</v>
      </c>
      <c r="W14" s="930" t="s">
        <v>567</v>
      </c>
      <c r="X14" s="982" t="s">
        <v>567</v>
      </c>
      <c r="Y14" s="980"/>
    </row>
    <row r="15" spans="1:25" ht="14.4" customHeight="1" x14ac:dyDescent="0.3">
      <c r="A15" s="943" t="s">
        <v>3910</v>
      </c>
      <c r="B15" s="918">
        <v>2</v>
      </c>
      <c r="C15" s="919">
        <v>2.0099999999999998</v>
      </c>
      <c r="D15" s="920">
        <v>2.5</v>
      </c>
      <c r="E15" s="927">
        <v>1</v>
      </c>
      <c r="F15" s="907">
        <v>1</v>
      </c>
      <c r="G15" s="908">
        <v>2</v>
      </c>
      <c r="H15" s="913"/>
      <c r="I15" s="907"/>
      <c r="J15" s="908"/>
      <c r="K15" s="912">
        <v>1</v>
      </c>
      <c r="L15" s="913">
        <v>1</v>
      </c>
      <c r="M15" s="913">
        <v>12</v>
      </c>
      <c r="N15" s="914">
        <v>4</v>
      </c>
      <c r="O15" s="913" t="s">
        <v>3890</v>
      </c>
      <c r="P15" s="928" t="s">
        <v>3911</v>
      </c>
      <c r="Q15" s="915">
        <f t="shared" si="0"/>
        <v>-2</v>
      </c>
      <c r="R15" s="976">
        <f t="shared" si="0"/>
        <v>-2.0099999999999998</v>
      </c>
      <c r="S15" s="915">
        <f t="shared" si="1"/>
        <v>-1</v>
      </c>
      <c r="T15" s="976">
        <f t="shared" si="2"/>
        <v>-1</v>
      </c>
      <c r="U15" s="983" t="s">
        <v>567</v>
      </c>
      <c r="V15" s="924" t="s">
        <v>567</v>
      </c>
      <c r="W15" s="924" t="s">
        <v>567</v>
      </c>
      <c r="X15" s="981" t="s">
        <v>567</v>
      </c>
      <c r="Y15" s="979"/>
    </row>
    <row r="16" spans="1:25" ht="14.4" customHeight="1" x14ac:dyDescent="0.3">
      <c r="A16" s="943" t="s">
        <v>3912</v>
      </c>
      <c r="B16" s="924"/>
      <c r="C16" s="925"/>
      <c r="D16" s="926"/>
      <c r="E16" s="927"/>
      <c r="F16" s="907"/>
      <c r="G16" s="908"/>
      <c r="H16" s="909">
        <v>1</v>
      </c>
      <c r="I16" s="910">
        <v>1.67</v>
      </c>
      <c r="J16" s="911">
        <v>5</v>
      </c>
      <c r="K16" s="912">
        <v>1.67</v>
      </c>
      <c r="L16" s="913">
        <v>3</v>
      </c>
      <c r="M16" s="913">
        <v>27</v>
      </c>
      <c r="N16" s="914">
        <v>9</v>
      </c>
      <c r="O16" s="913" t="s">
        <v>3890</v>
      </c>
      <c r="P16" s="928" t="s">
        <v>3913</v>
      </c>
      <c r="Q16" s="915">
        <f t="shared" si="0"/>
        <v>1</v>
      </c>
      <c r="R16" s="976">
        <f t="shared" si="0"/>
        <v>1.67</v>
      </c>
      <c r="S16" s="915">
        <f t="shared" si="1"/>
        <v>1</v>
      </c>
      <c r="T16" s="976">
        <f t="shared" si="2"/>
        <v>1.67</v>
      </c>
      <c r="U16" s="983">
        <v>9</v>
      </c>
      <c r="V16" s="924">
        <v>5</v>
      </c>
      <c r="W16" s="924">
        <v>-4</v>
      </c>
      <c r="X16" s="981">
        <v>0.55555555555555558</v>
      </c>
      <c r="Y16" s="979"/>
    </row>
    <row r="17" spans="1:25" ht="14.4" customHeight="1" x14ac:dyDescent="0.3">
      <c r="A17" s="943" t="s">
        <v>3914</v>
      </c>
      <c r="B17" s="918">
        <v>5</v>
      </c>
      <c r="C17" s="919">
        <v>1.86</v>
      </c>
      <c r="D17" s="920">
        <v>3</v>
      </c>
      <c r="E17" s="927">
        <v>1</v>
      </c>
      <c r="F17" s="907">
        <v>0.37</v>
      </c>
      <c r="G17" s="908">
        <v>2</v>
      </c>
      <c r="H17" s="913">
        <v>1</v>
      </c>
      <c r="I17" s="907">
        <v>0.36</v>
      </c>
      <c r="J17" s="908">
        <v>2</v>
      </c>
      <c r="K17" s="912">
        <v>0.36</v>
      </c>
      <c r="L17" s="913">
        <v>2</v>
      </c>
      <c r="M17" s="913">
        <v>15</v>
      </c>
      <c r="N17" s="914">
        <v>5</v>
      </c>
      <c r="O17" s="913" t="s">
        <v>3890</v>
      </c>
      <c r="P17" s="928" t="s">
        <v>3915</v>
      </c>
      <c r="Q17" s="915">
        <f t="shared" si="0"/>
        <v>-4</v>
      </c>
      <c r="R17" s="976">
        <f t="shared" si="0"/>
        <v>-1.5</v>
      </c>
      <c r="S17" s="915">
        <f t="shared" si="1"/>
        <v>0</v>
      </c>
      <c r="T17" s="976">
        <f t="shared" si="2"/>
        <v>-1.0000000000000009E-2</v>
      </c>
      <c r="U17" s="983">
        <v>5</v>
      </c>
      <c r="V17" s="924">
        <v>2</v>
      </c>
      <c r="W17" s="924">
        <v>-3</v>
      </c>
      <c r="X17" s="981">
        <v>0.4</v>
      </c>
      <c r="Y17" s="979"/>
    </row>
    <row r="18" spans="1:25" ht="14.4" customHeight="1" x14ac:dyDescent="0.3">
      <c r="A18" s="944" t="s">
        <v>3916</v>
      </c>
      <c r="B18" s="941">
        <v>1</v>
      </c>
      <c r="C18" s="942">
        <v>0.61</v>
      </c>
      <c r="D18" s="921">
        <v>2</v>
      </c>
      <c r="E18" s="932">
        <v>1</v>
      </c>
      <c r="F18" s="933">
        <v>0.62</v>
      </c>
      <c r="G18" s="916">
        <v>3</v>
      </c>
      <c r="H18" s="937">
        <v>2</v>
      </c>
      <c r="I18" s="933">
        <v>1.23</v>
      </c>
      <c r="J18" s="916">
        <v>4.5</v>
      </c>
      <c r="K18" s="936">
        <v>0.61</v>
      </c>
      <c r="L18" s="937">
        <v>2</v>
      </c>
      <c r="M18" s="937">
        <v>21</v>
      </c>
      <c r="N18" s="938">
        <v>7</v>
      </c>
      <c r="O18" s="937" t="s">
        <v>3890</v>
      </c>
      <c r="P18" s="939" t="s">
        <v>3917</v>
      </c>
      <c r="Q18" s="940">
        <f t="shared" si="0"/>
        <v>1</v>
      </c>
      <c r="R18" s="977">
        <f t="shared" si="0"/>
        <v>0.62</v>
      </c>
      <c r="S18" s="940">
        <f t="shared" si="1"/>
        <v>1</v>
      </c>
      <c r="T18" s="977">
        <f t="shared" si="2"/>
        <v>0.61</v>
      </c>
      <c r="U18" s="984">
        <v>14</v>
      </c>
      <c r="V18" s="930">
        <v>9</v>
      </c>
      <c r="W18" s="930">
        <v>-5</v>
      </c>
      <c r="X18" s="982">
        <v>0.6428571428571429</v>
      </c>
      <c r="Y18" s="980"/>
    </row>
    <row r="19" spans="1:25" ht="14.4" customHeight="1" x14ac:dyDescent="0.3">
      <c r="A19" s="943" t="s">
        <v>3918</v>
      </c>
      <c r="B19" s="924">
        <v>2</v>
      </c>
      <c r="C19" s="925">
        <v>1.47</v>
      </c>
      <c r="D19" s="926">
        <v>5</v>
      </c>
      <c r="E19" s="909">
        <v>1</v>
      </c>
      <c r="F19" s="910">
        <v>0.73</v>
      </c>
      <c r="G19" s="911">
        <v>5</v>
      </c>
      <c r="H19" s="913"/>
      <c r="I19" s="907"/>
      <c r="J19" s="908"/>
      <c r="K19" s="912">
        <v>0.73</v>
      </c>
      <c r="L19" s="913">
        <v>2</v>
      </c>
      <c r="M19" s="913">
        <v>21</v>
      </c>
      <c r="N19" s="914">
        <v>7</v>
      </c>
      <c r="O19" s="913" t="s">
        <v>3890</v>
      </c>
      <c r="P19" s="928" t="s">
        <v>3919</v>
      </c>
      <c r="Q19" s="915">
        <f t="shared" si="0"/>
        <v>-2</v>
      </c>
      <c r="R19" s="976">
        <f t="shared" si="0"/>
        <v>-1.47</v>
      </c>
      <c r="S19" s="915">
        <f t="shared" si="1"/>
        <v>-1</v>
      </c>
      <c r="T19" s="976">
        <f t="shared" si="2"/>
        <v>-0.73</v>
      </c>
      <c r="U19" s="983" t="s">
        <v>567</v>
      </c>
      <c r="V19" s="924" t="s">
        <v>567</v>
      </c>
      <c r="W19" s="924" t="s">
        <v>567</v>
      </c>
      <c r="X19" s="981" t="s">
        <v>567</v>
      </c>
      <c r="Y19" s="979"/>
    </row>
    <row r="20" spans="1:25" ht="14.4" customHeight="1" x14ac:dyDescent="0.3">
      <c r="A20" s="944" t="s">
        <v>3920</v>
      </c>
      <c r="B20" s="930"/>
      <c r="C20" s="931"/>
      <c r="D20" s="929"/>
      <c r="E20" s="934">
        <v>3</v>
      </c>
      <c r="F20" s="935">
        <v>2.6</v>
      </c>
      <c r="G20" s="917">
        <v>7.3</v>
      </c>
      <c r="H20" s="937"/>
      <c r="I20" s="933"/>
      <c r="J20" s="916"/>
      <c r="K20" s="936">
        <v>0.87</v>
      </c>
      <c r="L20" s="937">
        <v>3</v>
      </c>
      <c r="M20" s="937">
        <v>27</v>
      </c>
      <c r="N20" s="938">
        <v>9</v>
      </c>
      <c r="O20" s="937" t="s">
        <v>3890</v>
      </c>
      <c r="P20" s="939" t="s">
        <v>3921</v>
      </c>
      <c r="Q20" s="940">
        <f t="shared" si="0"/>
        <v>0</v>
      </c>
      <c r="R20" s="977">
        <f t="shared" si="0"/>
        <v>0</v>
      </c>
      <c r="S20" s="940">
        <f t="shared" si="1"/>
        <v>-3</v>
      </c>
      <c r="T20" s="977">
        <f t="shared" si="2"/>
        <v>-2.6</v>
      </c>
      <c r="U20" s="984" t="s">
        <v>567</v>
      </c>
      <c r="V20" s="930" t="s">
        <v>567</v>
      </c>
      <c r="W20" s="930" t="s">
        <v>567</v>
      </c>
      <c r="X20" s="982" t="s">
        <v>567</v>
      </c>
      <c r="Y20" s="980"/>
    </row>
    <row r="21" spans="1:25" ht="14.4" customHeight="1" x14ac:dyDescent="0.3">
      <c r="A21" s="943" t="s">
        <v>3922</v>
      </c>
      <c r="B21" s="924">
        <v>1</v>
      </c>
      <c r="C21" s="925">
        <v>0.42</v>
      </c>
      <c r="D21" s="926">
        <v>3</v>
      </c>
      <c r="E21" s="927"/>
      <c r="F21" s="907"/>
      <c r="G21" s="908"/>
      <c r="H21" s="909">
        <v>1</v>
      </c>
      <c r="I21" s="910">
        <v>0.42</v>
      </c>
      <c r="J21" s="911">
        <v>2</v>
      </c>
      <c r="K21" s="912">
        <v>0.42</v>
      </c>
      <c r="L21" s="913">
        <v>2</v>
      </c>
      <c r="M21" s="913">
        <v>15</v>
      </c>
      <c r="N21" s="914">
        <v>5</v>
      </c>
      <c r="O21" s="913" t="s">
        <v>3890</v>
      </c>
      <c r="P21" s="928" t="s">
        <v>3923</v>
      </c>
      <c r="Q21" s="915">
        <f t="shared" si="0"/>
        <v>0</v>
      </c>
      <c r="R21" s="976">
        <f t="shared" si="0"/>
        <v>0</v>
      </c>
      <c r="S21" s="915">
        <f t="shared" si="1"/>
        <v>1</v>
      </c>
      <c r="T21" s="976">
        <f t="shared" si="2"/>
        <v>0.42</v>
      </c>
      <c r="U21" s="983">
        <v>5</v>
      </c>
      <c r="V21" s="924">
        <v>2</v>
      </c>
      <c r="W21" s="924">
        <v>-3</v>
      </c>
      <c r="X21" s="981">
        <v>0.4</v>
      </c>
      <c r="Y21" s="979"/>
    </row>
    <row r="22" spans="1:25" ht="14.4" customHeight="1" x14ac:dyDescent="0.3">
      <c r="A22" s="943" t="s">
        <v>3924</v>
      </c>
      <c r="B22" s="924"/>
      <c r="C22" s="925"/>
      <c r="D22" s="926"/>
      <c r="E22" s="927"/>
      <c r="F22" s="907"/>
      <c r="G22" s="908"/>
      <c r="H22" s="909">
        <v>1</v>
      </c>
      <c r="I22" s="910">
        <v>3.52</v>
      </c>
      <c r="J22" s="911">
        <v>9</v>
      </c>
      <c r="K22" s="912">
        <v>3.52</v>
      </c>
      <c r="L22" s="913">
        <v>7</v>
      </c>
      <c r="M22" s="913">
        <v>63</v>
      </c>
      <c r="N22" s="914">
        <v>21</v>
      </c>
      <c r="O22" s="913" t="s">
        <v>3890</v>
      </c>
      <c r="P22" s="928" t="s">
        <v>3925</v>
      </c>
      <c r="Q22" s="915">
        <f t="shared" si="0"/>
        <v>1</v>
      </c>
      <c r="R22" s="976">
        <f t="shared" si="0"/>
        <v>3.52</v>
      </c>
      <c r="S22" s="915">
        <f t="shared" si="1"/>
        <v>1</v>
      </c>
      <c r="T22" s="976">
        <f t="shared" si="2"/>
        <v>3.52</v>
      </c>
      <c r="U22" s="983">
        <v>21</v>
      </c>
      <c r="V22" s="924">
        <v>9</v>
      </c>
      <c r="W22" s="924">
        <v>-12</v>
      </c>
      <c r="X22" s="981">
        <v>0.42857142857142855</v>
      </c>
      <c r="Y22" s="979"/>
    </row>
    <row r="23" spans="1:25" ht="14.4" customHeight="1" x14ac:dyDescent="0.3">
      <c r="A23" s="943" t="s">
        <v>3926</v>
      </c>
      <c r="B23" s="924"/>
      <c r="C23" s="925"/>
      <c r="D23" s="926"/>
      <c r="E23" s="927"/>
      <c r="F23" s="907"/>
      <c r="G23" s="908"/>
      <c r="H23" s="909">
        <v>1</v>
      </c>
      <c r="I23" s="910">
        <v>0.47</v>
      </c>
      <c r="J23" s="911">
        <v>2</v>
      </c>
      <c r="K23" s="912">
        <v>0.47</v>
      </c>
      <c r="L23" s="913">
        <v>2</v>
      </c>
      <c r="M23" s="913">
        <v>18</v>
      </c>
      <c r="N23" s="914">
        <v>6</v>
      </c>
      <c r="O23" s="913" t="s">
        <v>3890</v>
      </c>
      <c r="P23" s="928" t="s">
        <v>3927</v>
      </c>
      <c r="Q23" s="915">
        <f t="shared" si="0"/>
        <v>1</v>
      </c>
      <c r="R23" s="976">
        <f t="shared" si="0"/>
        <v>0.47</v>
      </c>
      <c r="S23" s="915">
        <f t="shared" si="1"/>
        <v>1</v>
      </c>
      <c r="T23" s="976">
        <f t="shared" si="2"/>
        <v>0.47</v>
      </c>
      <c r="U23" s="983">
        <v>6</v>
      </c>
      <c r="V23" s="924">
        <v>2</v>
      </c>
      <c r="W23" s="924">
        <v>-4</v>
      </c>
      <c r="X23" s="981">
        <v>0.33333333333333331</v>
      </c>
      <c r="Y23" s="979"/>
    </row>
    <row r="24" spans="1:25" ht="14.4" customHeight="1" x14ac:dyDescent="0.3">
      <c r="A24" s="943" t="s">
        <v>3928</v>
      </c>
      <c r="B24" s="924"/>
      <c r="C24" s="925"/>
      <c r="D24" s="926"/>
      <c r="E24" s="927"/>
      <c r="F24" s="907"/>
      <c r="G24" s="908"/>
      <c r="H24" s="909">
        <v>1</v>
      </c>
      <c r="I24" s="910">
        <v>5.18</v>
      </c>
      <c r="J24" s="911">
        <v>6</v>
      </c>
      <c r="K24" s="912">
        <v>5.18</v>
      </c>
      <c r="L24" s="913">
        <v>3</v>
      </c>
      <c r="M24" s="913">
        <v>27</v>
      </c>
      <c r="N24" s="914">
        <v>9</v>
      </c>
      <c r="O24" s="913" t="s">
        <v>3890</v>
      </c>
      <c r="P24" s="928" t="s">
        <v>3929</v>
      </c>
      <c r="Q24" s="915">
        <f t="shared" si="0"/>
        <v>1</v>
      </c>
      <c r="R24" s="976">
        <f t="shared" si="0"/>
        <v>5.18</v>
      </c>
      <c r="S24" s="915">
        <f t="shared" si="1"/>
        <v>1</v>
      </c>
      <c r="T24" s="976">
        <f t="shared" si="2"/>
        <v>5.18</v>
      </c>
      <c r="U24" s="983">
        <v>9</v>
      </c>
      <c r="V24" s="924">
        <v>6</v>
      </c>
      <c r="W24" s="924">
        <v>-3</v>
      </c>
      <c r="X24" s="981">
        <v>0.66666666666666663</v>
      </c>
      <c r="Y24" s="979"/>
    </row>
    <row r="25" spans="1:25" ht="14.4" customHeight="1" x14ac:dyDescent="0.3">
      <c r="A25" s="943" t="s">
        <v>3930</v>
      </c>
      <c r="B25" s="924"/>
      <c r="C25" s="925"/>
      <c r="D25" s="926"/>
      <c r="E25" s="909">
        <v>1</v>
      </c>
      <c r="F25" s="910">
        <v>2.57</v>
      </c>
      <c r="G25" s="911">
        <v>3</v>
      </c>
      <c r="H25" s="913"/>
      <c r="I25" s="907"/>
      <c r="J25" s="908"/>
      <c r="K25" s="912">
        <v>3.02</v>
      </c>
      <c r="L25" s="913">
        <v>4</v>
      </c>
      <c r="M25" s="913">
        <v>33</v>
      </c>
      <c r="N25" s="914">
        <v>11</v>
      </c>
      <c r="O25" s="913" t="s">
        <v>3890</v>
      </c>
      <c r="P25" s="928" t="s">
        <v>3931</v>
      </c>
      <c r="Q25" s="915">
        <f t="shared" si="0"/>
        <v>0</v>
      </c>
      <c r="R25" s="976">
        <f t="shared" si="0"/>
        <v>0</v>
      </c>
      <c r="S25" s="915">
        <f t="shared" si="1"/>
        <v>-1</v>
      </c>
      <c r="T25" s="976">
        <f t="shared" si="2"/>
        <v>-2.57</v>
      </c>
      <c r="U25" s="983" t="s">
        <v>567</v>
      </c>
      <c r="V25" s="924" t="s">
        <v>567</v>
      </c>
      <c r="W25" s="924" t="s">
        <v>567</v>
      </c>
      <c r="X25" s="981" t="s">
        <v>567</v>
      </c>
      <c r="Y25" s="979"/>
    </row>
    <row r="26" spans="1:25" ht="14.4" customHeight="1" x14ac:dyDescent="0.3">
      <c r="A26" s="944" t="s">
        <v>3932</v>
      </c>
      <c r="B26" s="930">
        <v>1</v>
      </c>
      <c r="C26" s="931">
        <v>3.11</v>
      </c>
      <c r="D26" s="929">
        <v>7</v>
      </c>
      <c r="E26" s="934"/>
      <c r="F26" s="935"/>
      <c r="G26" s="917"/>
      <c r="H26" s="937"/>
      <c r="I26" s="933"/>
      <c r="J26" s="916"/>
      <c r="K26" s="936">
        <v>3.11</v>
      </c>
      <c r="L26" s="937">
        <v>4</v>
      </c>
      <c r="M26" s="937">
        <v>39</v>
      </c>
      <c r="N26" s="938">
        <v>13</v>
      </c>
      <c r="O26" s="937" t="s">
        <v>3890</v>
      </c>
      <c r="P26" s="939" t="s">
        <v>3931</v>
      </c>
      <c r="Q26" s="940">
        <f t="shared" si="0"/>
        <v>-1</v>
      </c>
      <c r="R26" s="977">
        <f t="shared" si="0"/>
        <v>-3.11</v>
      </c>
      <c r="S26" s="940">
        <f t="shared" si="1"/>
        <v>0</v>
      </c>
      <c r="T26" s="977">
        <f t="shared" si="2"/>
        <v>0</v>
      </c>
      <c r="U26" s="984" t="s">
        <v>567</v>
      </c>
      <c r="V26" s="930" t="s">
        <v>567</v>
      </c>
      <c r="W26" s="930" t="s">
        <v>567</v>
      </c>
      <c r="X26" s="982" t="s">
        <v>567</v>
      </c>
      <c r="Y26" s="980"/>
    </row>
    <row r="27" spans="1:25" ht="14.4" customHeight="1" x14ac:dyDescent="0.3">
      <c r="A27" s="943" t="s">
        <v>3933</v>
      </c>
      <c r="B27" s="924"/>
      <c r="C27" s="925"/>
      <c r="D27" s="926"/>
      <c r="E27" s="909">
        <v>1</v>
      </c>
      <c r="F27" s="910">
        <v>1.59</v>
      </c>
      <c r="G27" s="911">
        <v>22</v>
      </c>
      <c r="H27" s="913"/>
      <c r="I27" s="907"/>
      <c r="J27" s="908"/>
      <c r="K27" s="912">
        <v>1.59</v>
      </c>
      <c r="L27" s="913">
        <v>4</v>
      </c>
      <c r="M27" s="913">
        <v>36</v>
      </c>
      <c r="N27" s="914">
        <v>12</v>
      </c>
      <c r="O27" s="913" t="s">
        <v>3890</v>
      </c>
      <c r="P27" s="928" t="s">
        <v>3934</v>
      </c>
      <c r="Q27" s="915">
        <f t="shared" si="0"/>
        <v>0</v>
      </c>
      <c r="R27" s="976">
        <f t="shared" si="0"/>
        <v>0</v>
      </c>
      <c r="S27" s="915">
        <f t="shared" si="1"/>
        <v>-1</v>
      </c>
      <c r="T27" s="976">
        <f t="shared" si="2"/>
        <v>-1.59</v>
      </c>
      <c r="U27" s="983" t="s">
        <v>567</v>
      </c>
      <c r="V27" s="924" t="s">
        <v>567</v>
      </c>
      <c r="W27" s="924" t="s">
        <v>567</v>
      </c>
      <c r="X27" s="981" t="s">
        <v>567</v>
      </c>
      <c r="Y27" s="979"/>
    </row>
    <row r="28" spans="1:25" ht="14.4" customHeight="1" x14ac:dyDescent="0.3">
      <c r="A28" s="943" t="s">
        <v>3935</v>
      </c>
      <c r="B28" s="924">
        <v>5</v>
      </c>
      <c r="C28" s="925">
        <v>11.89</v>
      </c>
      <c r="D28" s="926">
        <v>5.4</v>
      </c>
      <c r="E28" s="927">
        <v>4</v>
      </c>
      <c r="F28" s="907">
        <v>9.51</v>
      </c>
      <c r="G28" s="908">
        <v>7.3</v>
      </c>
      <c r="H28" s="909">
        <v>5</v>
      </c>
      <c r="I28" s="910">
        <v>10.93</v>
      </c>
      <c r="J28" s="911">
        <v>4.4000000000000004</v>
      </c>
      <c r="K28" s="912">
        <v>2.38</v>
      </c>
      <c r="L28" s="913">
        <v>4</v>
      </c>
      <c r="M28" s="913">
        <v>33</v>
      </c>
      <c r="N28" s="914">
        <v>11</v>
      </c>
      <c r="O28" s="913" t="s">
        <v>3890</v>
      </c>
      <c r="P28" s="928" t="s">
        <v>3936</v>
      </c>
      <c r="Q28" s="915">
        <f t="shared" si="0"/>
        <v>0</v>
      </c>
      <c r="R28" s="976">
        <f t="shared" si="0"/>
        <v>-0.96000000000000085</v>
      </c>
      <c r="S28" s="915">
        <f t="shared" si="1"/>
        <v>1</v>
      </c>
      <c r="T28" s="976">
        <f t="shared" si="2"/>
        <v>1.42</v>
      </c>
      <c r="U28" s="983">
        <v>55</v>
      </c>
      <c r="V28" s="924">
        <v>22</v>
      </c>
      <c r="W28" s="924">
        <v>-33</v>
      </c>
      <c r="X28" s="981">
        <v>0.4</v>
      </c>
      <c r="Y28" s="979"/>
    </row>
    <row r="29" spans="1:25" ht="14.4" customHeight="1" x14ac:dyDescent="0.3">
      <c r="A29" s="944" t="s">
        <v>3937</v>
      </c>
      <c r="B29" s="930">
        <v>3</v>
      </c>
      <c r="C29" s="931">
        <v>7.71</v>
      </c>
      <c r="D29" s="929">
        <v>13.7</v>
      </c>
      <c r="E29" s="932">
        <v>3</v>
      </c>
      <c r="F29" s="933">
        <v>8.2799999999999994</v>
      </c>
      <c r="G29" s="916">
        <v>4.7</v>
      </c>
      <c r="H29" s="934">
        <v>7</v>
      </c>
      <c r="I29" s="935">
        <v>19.32</v>
      </c>
      <c r="J29" s="917">
        <v>7.6</v>
      </c>
      <c r="K29" s="936">
        <v>2.76</v>
      </c>
      <c r="L29" s="937">
        <v>4</v>
      </c>
      <c r="M29" s="937">
        <v>39</v>
      </c>
      <c r="N29" s="938">
        <v>13</v>
      </c>
      <c r="O29" s="937" t="s">
        <v>3890</v>
      </c>
      <c r="P29" s="939" t="s">
        <v>3936</v>
      </c>
      <c r="Q29" s="940">
        <f t="shared" si="0"/>
        <v>4</v>
      </c>
      <c r="R29" s="977">
        <f t="shared" si="0"/>
        <v>11.61</v>
      </c>
      <c r="S29" s="940">
        <f t="shared" si="1"/>
        <v>4</v>
      </c>
      <c r="T29" s="977">
        <f t="shared" si="2"/>
        <v>11.040000000000001</v>
      </c>
      <c r="U29" s="984">
        <v>91</v>
      </c>
      <c r="V29" s="930">
        <v>53.199999999999996</v>
      </c>
      <c r="W29" s="930">
        <v>-37.800000000000004</v>
      </c>
      <c r="X29" s="982">
        <v>0.58461538461538454</v>
      </c>
      <c r="Y29" s="980">
        <v>1</v>
      </c>
    </row>
    <row r="30" spans="1:25" ht="14.4" customHeight="1" x14ac:dyDescent="0.3">
      <c r="A30" s="944" t="s">
        <v>3938</v>
      </c>
      <c r="B30" s="930">
        <v>2</v>
      </c>
      <c r="C30" s="931">
        <v>7.41</v>
      </c>
      <c r="D30" s="929">
        <v>10</v>
      </c>
      <c r="E30" s="932"/>
      <c r="F30" s="933"/>
      <c r="G30" s="916"/>
      <c r="H30" s="934">
        <v>1</v>
      </c>
      <c r="I30" s="935">
        <v>3.7</v>
      </c>
      <c r="J30" s="917">
        <v>8</v>
      </c>
      <c r="K30" s="936">
        <v>3.7</v>
      </c>
      <c r="L30" s="937">
        <v>6</v>
      </c>
      <c r="M30" s="937">
        <v>51</v>
      </c>
      <c r="N30" s="938">
        <v>17</v>
      </c>
      <c r="O30" s="937" t="s">
        <v>3890</v>
      </c>
      <c r="P30" s="939" t="s">
        <v>3936</v>
      </c>
      <c r="Q30" s="940">
        <f t="shared" si="0"/>
        <v>-1</v>
      </c>
      <c r="R30" s="977">
        <f t="shared" si="0"/>
        <v>-3.71</v>
      </c>
      <c r="S30" s="940">
        <f t="shared" si="1"/>
        <v>1</v>
      </c>
      <c r="T30" s="977">
        <f t="shared" si="2"/>
        <v>3.7</v>
      </c>
      <c r="U30" s="984">
        <v>17</v>
      </c>
      <c r="V30" s="930">
        <v>8</v>
      </c>
      <c r="W30" s="930">
        <v>-9</v>
      </c>
      <c r="X30" s="982">
        <v>0.47058823529411764</v>
      </c>
      <c r="Y30" s="980"/>
    </row>
    <row r="31" spans="1:25" ht="14.4" customHeight="1" x14ac:dyDescent="0.3">
      <c r="A31" s="943" t="s">
        <v>3939</v>
      </c>
      <c r="B31" s="918">
        <v>58</v>
      </c>
      <c r="C31" s="919">
        <v>71.83</v>
      </c>
      <c r="D31" s="920">
        <v>3.6</v>
      </c>
      <c r="E31" s="927">
        <v>43</v>
      </c>
      <c r="F31" s="907">
        <v>54.08</v>
      </c>
      <c r="G31" s="908">
        <v>3.9</v>
      </c>
      <c r="H31" s="913">
        <v>48</v>
      </c>
      <c r="I31" s="907">
        <v>59.45</v>
      </c>
      <c r="J31" s="908">
        <v>3.8</v>
      </c>
      <c r="K31" s="912">
        <v>1.22</v>
      </c>
      <c r="L31" s="913">
        <v>2</v>
      </c>
      <c r="M31" s="913">
        <v>18</v>
      </c>
      <c r="N31" s="914">
        <v>6</v>
      </c>
      <c r="O31" s="913" t="s">
        <v>3890</v>
      </c>
      <c r="P31" s="928" t="s">
        <v>3940</v>
      </c>
      <c r="Q31" s="915">
        <f t="shared" si="0"/>
        <v>-10</v>
      </c>
      <c r="R31" s="976">
        <f t="shared" si="0"/>
        <v>-12.379999999999995</v>
      </c>
      <c r="S31" s="915">
        <f t="shared" si="1"/>
        <v>5</v>
      </c>
      <c r="T31" s="976">
        <f t="shared" si="2"/>
        <v>5.3700000000000045</v>
      </c>
      <c r="U31" s="983">
        <v>288</v>
      </c>
      <c r="V31" s="924">
        <v>182.39999999999998</v>
      </c>
      <c r="W31" s="924">
        <v>-105.60000000000002</v>
      </c>
      <c r="X31" s="981">
        <v>0.6333333333333333</v>
      </c>
      <c r="Y31" s="979">
        <v>7</v>
      </c>
    </row>
    <row r="32" spans="1:25" ht="14.4" customHeight="1" x14ac:dyDescent="0.3">
      <c r="A32" s="944" t="s">
        <v>3941</v>
      </c>
      <c r="B32" s="941">
        <v>9</v>
      </c>
      <c r="C32" s="942">
        <v>14.88</v>
      </c>
      <c r="D32" s="921">
        <v>8.3000000000000007</v>
      </c>
      <c r="E32" s="932">
        <v>5</v>
      </c>
      <c r="F32" s="933">
        <v>8.25</v>
      </c>
      <c r="G32" s="916">
        <v>6</v>
      </c>
      <c r="H32" s="937">
        <v>8</v>
      </c>
      <c r="I32" s="933">
        <v>12.61</v>
      </c>
      <c r="J32" s="916">
        <v>5.6</v>
      </c>
      <c r="K32" s="936">
        <v>1.58</v>
      </c>
      <c r="L32" s="937">
        <v>3</v>
      </c>
      <c r="M32" s="937">
        <v>24</v>
      </c>
      <c r="N32" s="938">
        <v>8</v>
      </c>
      <c r="O32" s="937" t="s">
        <v>3890</v>
      </c>
      <c r="P32" s="939" t="s">
        <v>3940</v>
      </c>
      <c r="Q32" s="940">
        <f t="shared" si="0"/>
        <v>-1</v>
      </c>
      <c r="R32" s="977">
        <f t="shared" si="0"/>
        <v>-2.2700000000000014</v>
      </c>
      <c r="S32" s="940">
        <f t="shared" si="1"/>
        <v>3</v>
      </c>
      <c r="T32" s="977">
        <f t="shared" si="2"/>
        <v>4.3599999999999994</v>
      </c>
      <c r="U32" s="984">
        <v>64</v>
      </c>
      <c r="V32" s="930">
        <v>44.8</v>
      </c>
      <c r="W32" s="930">
        <v>-19.200000000000003</v>
      </c>
      <c r="X32" s="982">
        <v>0.7</v>
      </c>
      <c r="Y32" s="980">
        <v>2</v>
      </c>
    </row>
    <row r="33" spans="1:25" ht="14.4" customHeight="1" x14ac:dyDescent="0.3">
      <c r="A33" s="944" t="s">
        <v>3942</v>
      </c>
      <c r="B33" s="941"/>
      <c r="C33" s="942"/>
      <c r="D33" s="921"/>
      <c r="E33" s="932">
        <v>1</v>
      </c>
      <c r="F33" s="933">
        <v>1.87</v>
      </c>
      <c r="G33" s="916">
        <v>3</v>
      </c>
      <c r="H33" s="937">
        <v>1</v>
      </c>
      <c r="I33" s="933">
        <v>2.85</v>
      </c>
      <c r="J33" s="922">
        <v>19</v>
      </c>
      <c r="K33" s="936">
        <v>2.37</v>
      </c>
      <c r="L33" s="937">
        <v>4</v>
      </c>
      <c r="M33" s="937">
        <v>39</v>
      </c>
      <c r="N33" s="938">
        <v>13</v>
      </c>
      <c r="O33" s="937" t="s">
        <v>3890</v>
      </c>
      <c r="P33" s="939" t="s">
        <v>3940</v>
      </c>
      <c r="Q33" s="940">
        <f t="shared" si="0"/>
        <v>1</v>
      </c>
      <c r="R33" s="977">
        <f t="shared" si="0"/>
        <v>2.85</v>
      </c>
      <c r="S33" s="940">
        <f t="shared" si="1"/>
        <v>0</v>
      </c>
      <c r="T33" s="977">
        <f t="shared" si="2"/>
        <v>0.98</v>
      </c>
      <c r="U33" s="984">
        <v>13</v>
      </c>
      <c r="V33" s="930">
        <v>19</v>
      </c>
      <c r="W33" s="930">
        <v>6</v>
      </c>
      <c r="X33" s="982">
        <v>1.4615384615384615</v>
      </c>
      <c r="Y33" s="980">
        <v>6</v>
      </c>
    </row>
    <row r="34" spans="1:25" ht="14.4" customHeight="1" x14ac:dyDescent="0.3">
      <c r="A34" s="943" t="s">
        <v>3943</v>
      </c>
      <c r="B34" s="924">
        <v>43</v>
      </c>
      <c r="C34" s="925">
        <v>16.38</v>
      </c>
      <c r="D34" s="926">
        <v>2.9</v>
      </c>
      <c r="E34" s="927">
        <v>30</v>
      </c>
      <c r="F34" s="907">
        <v>11.46</v>
      </c>
      <c r="G34" s="908">
        <v>2.9</v>
      </c>
      <c r="H34" s="909">
        <v>52</v>
      </c>
      <c r="I34" s="910">
        <v>19.86</v>
      </c>
      <c r="J34" s="911">
        <v>2.5</v>
      </c>
      <c r="K34" s="912">
        <v>0.38</v>
      </c>
      <c r="L34" s="913">
        <v>1</v>
      </c>
      <c r="M34" s="913">
        <v>9</v>
      </c>
      <c r="N34" s="914">
        <v>3</v>
      </c>
      <c r="O34" s="913" t="s">
        <v>3890</v>
      </c>
      <c r="P34" s="928" t="s">
        <v>3944</v>
      </c>
      <c r="Q34" s="915">
        <f t="shared" si="0"/>
        <v>9</v>
      </c>
      <c r="R34" s="976">
        <f t="shared" si="0"/>
        <v>3.4800000000000004</v>
      </c>
      <c r="S34" s="915">
        <f t="shared" si="1"/>
        <v>22</v>
      </c>
      <c r="T34" s="976">
        <f t="shared" si="2"/>
        <v>8.3999999999999986</v>
      </c>
      <c r="U34" s="983">
        <v>156</v>
      </c>
      <c r="V34" s="924">
        <v>130</v>
      </c>
      <c r="W34" s="924">
        <v>-26</v>
      </c>
      <c r="X34" s="981">
        <v>0.83333333333333337</v>
      </c>
      <c r="Y34" s="979">
        <v>6</v>
      </c>
    </row>
    <row r="35" spans="1:25" ht="14.4" customHeight="1" x14ac:dyDescent="0.3">
      <c r="A35" s="944" t="s">
        <v>3945</v>
      </c>
      <c r="B35" s="930">
        <v>2</v>
      </c>
      <c r="C35" s="931">
        <v>0.94</v>
      </c>
      <c r="D35" s="929">
        <v>3</v>
      </c>
      <c r="E35" s="932">
        <v>4</v>
      </c>
      <c r="F35" s="933">
        <v>2.0499999999999998</v>
      </c>
      <c r="G35" s="916">
        <v>4.5</v>
      </c>
      <c r="H35" s="934">
        <v>5</v>
      </c>
      <c r="I35" s="935">
        <v>2.35</v>
      </c>
      <c r="J35" s="917">
        <v>3</v>
      </c>
      <c r="K35" s="936">
        <v>0.47</v>
      </c>
      <c r="L35" s="937">
        <v>1</v>
      </c>
      <c r="M35" s="937">
        <v>12</v>
      </c>
      <c r="N35" s="938">
        <v>4</v>
      </c>
      <c r="O35" s="937" t="s">
        <v>3890</v>
      </c>
      <c r="P35" s="939" t="s">
        <v>3946</v>
      </c>
      <c r="Q35" s="940">
        <f t="shared" si="0"/>
        <v>3</v>
      </c>
      <c r="R35" s="977">
        <f t="shared" si="0"/>
        <v>1.4100000000000001</v>
      </c>
      <c r="S35" s="940">
        <f t="shared" si="1"/>
        <v>1</v>
      </c>
      <c r="T35" s="977">
        <f t="shared" si="2"/>
        <v>0.30000000000000027</v>
      </c>
      <c r="U35" s="984">
        <v>20</v>
      </c>
      <c r="V35" s="930">
        <v>15</v>
      </c>
      <c r="W35" s="930">
        <v>-5</v>
      </c>
      <c r="X35" s="982">
        <v>0.75</v>
      </c>
      <c r="Y35" s="980">
        <v>1</v>
      </c>
    </row>
    <row r="36" spans="1:25" ht="14.4" customHeight="1" x14ac:dyDescent="0.3">
      <c r="A36" s="943" t="s">
        <v>3947</v>
      </c>
      <c r="B36" s="918">
        <v>1</v>
      </c>
      <c r="C36" s="919">
        <v>0.74</v>
      </c>
      <c r="D36" s="920">
        <v>2</v>
      </c>
      <c r="E36" s="927"/>
      <c r="F36" s="907"/>
      <c r="G36" s="908"/>
      <c r="H36" s="913"/>
      <c r="I36" s="907"/>
      <c r="J36" s="908"/>
      <c r="K36" s="912">
        <v>0.74</v>
      </c>
      <c r="L36" s="913">
        <v>1</v>
      </c>
      <c r="M36" s="913">
        <v>12</v>
      </c>
      <c r="N36" s="914">
        <v>4</v>
      </c>
      <c r="O36" s="913" t="s">
        <v>3890</v>
      </c>
      <c r="P36" s="928" t="s">
        <v>3948</v>
      </c>
      <c r="Q36" s="915">
        <f t="shared" si="0"/>
        <v>-1</v>
      </c>
      <c r="R36" s="976">
        <f t="shared" si="0"/>
        <v>-0.74</v>
      </c>
      <c r="S36" s="915">
        <f t="shared" si="1"/>
        <v>0</v>
      </c>
      <c r="T36" s="976">
        <f t="shared" si="2"/>
        <v>0</v>
      </c>
      <c r="U36" s="983" t="s">
        <v>567</v>
      </c>
      <c r="V36" s="924" t="s">
        <v>567</v>
      </c>
      <c r="W36" s="924" t="s">
        <v>567</v>
      </c>
      <c r="X36" s="981" t="s">
        <v>567</v>
      </c>
      <c r="Y36" s="979"/>
    </row>
    <row r="37" spans="1:25" ht="14.4" customHeight="1" x14ac:dyDescent="0.3">
      <c r="A37" s="943" t="s">
        <v>3949</v>
      </c>
      <c r="B37" s="924">
        <v>5</v>
      </c>
      <c r="C37" s="925">
        <v>3.94</v>
      </c>
      <c r="D37" s="926">
        <v>4</v>
      </c>
      <c r="E37" s="909">
        <v>5</v>
      </c>
      <c r="F37" s="910">
        <v>3.91</v>
      </c>
      <c r="G37" s="911">
        <v>4.4000000000000004</v>
      </c>
      <c r="H37" s="913">
        <v>3</v>
      </c>
      <c r="I37" s="907">
        <v>2.0299999999999998</v>
      </c>
      <c r="J37" s="908">
        <v>3</v>
      </c>
      <c r="K37" s="912">
        <v>0.62</v>
      </c>
      <c r="L37" s="913">
        <v>1</v>
      </c>
      <c r="M37" s="913">
        <v>12</v>
      </c>
      <c r="N37" s="914">
        <v>4</v>
      </c>
      <c r="O37" s="913" t="s">
        <v>3890</v>
      </c>
      <c r="P37" s="928" t="s">
        <v>3950</v>
      </c>
      <c r="Q37" s="915">
        <f t="shared" si="0"/>
        <v>-2</v>
      </c>
      <c r="R37" s="976">
        <f t="shared" si="0"/>
        <v>-1.9100000000000001</v>
      </c>
      <c r="S37" s="915">
        <f t="shared" si="1"/>
        <v>-2</v>
      </c>
      <c r="T37" s="976">
        <f t="shared" si="2"/>
        <v>-1.8800000000000003</v>
      </c>
      <c r="U37" s="983">
        <v>12</v>
      </c>
      <c r="V37" s="924">
        <v>9</v>
      </c>
      <c r="W37" s="924">
        <v>-3</v>
      </c>
      <c r="X37" s="981">
        <v>0.75</v>
      </c>
      <c r="Y37" s="979"/>
    </row>
    <row r="38" spans="1:25" ht="14.4" customHeight="1" x14ac:dyDescent="0.3">
      <c r="A38" s="944" t="s">
        <v>3951</v>
      </c>
      <c r="B38" s="930"/>
      <c r="C38" s="931"/>
      <c r="D38" s="929"/>
      <c r="E38" s="934">
        <v>1</v>
      </c>
      <c r="F38" s="935">
        <v>0.81</v>
      </c>
      <c r="G38" s="917">
        <v>6</v>
      </c>
      <c r="H38" s="937"/>
      <c r="I38" s="933"/>
      <c r="J38" s="916"/>
      <c r="K38" s="936">
        <v>0.81</v>
      </c>
      <c r="L38" s="937">
        <v>2</v>
      </c>
      <c r="M38" s="937">
        <v>18</v>
      </c>
      <c r="N38" s="938">
        <v>6</v>
      </c>
      <c r="O38" s="937" t="s">
        <v>3890</v>
      </c>
      <c r="P38" s="939" t="s">
        <v>3952</v>
      </c>
      <c r="Q38" s="940">
        <f t="shared" si="0"/>
        <v>0</v>
      </c>
      <c r="R38" s="977">
        <f t="shared" si="0"/>
        <v>0</v>
      </c>
      <c r="S38" s="940">
        <f t="shared" si="1"/>
        <v>-1</v>
      </c>
      <c r="T38" s="977">
        <f t="shared" si="2"/>
        <v>-0.81</v>
      </c>
      <c r="U38" s="984" t="s">
        <v>567</v>
      </c>
      <c r="V38" s="930" t="s">
        <v>567</v>
      </c>
      <c r="W38" s="930" t="s">
        <v>567</v>
      </c>
      <c r="X38" s="982" t="s">
        <v>567</v>
      </c>
      <c r="Y38" s="980"/>
    </row>
    <row r="39" spans="1:25" ht="14.4" customHeight="1" x14ac:dyDescent="0.3">
      <c r="A39" s="943" t="s">
        <v>3953</v>
      </c>
      <c r="B39" s="918">
        <v>92</v>
      </c>
      <c r="C39" s="919">
        <v>87.14</v>
      </c>
      <c r="D39" s="920">
        <v>3</v>
      </c>
      <c r="E39" s="927">
        <v>83</v>
      </c>
      <c r="F39" s="907">
        <v>76.19</v>
      </c>
      <c r="G39" s="908">
        <v>2.8</v>
      </c>
      <c r="H39" s="913">
        <v>72</v>
      </c>
      <c r="I39" s="907">
        <v>68.34</v>
      </c>
      <c r="J39" s="908">
        <v>2.6</v>
      </c>
      <c r="K39" s="912">
        <v>0.89</v>
      </c>
      <c r="L39" s="913">
        <v>1</v>
      </c>
      <c r="M39" s="913">
        <v>12</v>
      </c>
      <c r="N39" s="914">
        <v>4</v>
      </c>
      <c r="O39" s="913" t="s">
        <v>3890</v>
      </c>
      <c r="P39" s="928" t="s">
        <v>3954</v>
      </c>
      <c r="Q39" s="915">
        <f t="shared" si="0"/>
        <v>-20</v>
      </c>
      <c r="R39" s="976">
        <f t="shared" si="0"/>
        <v>-18.799999999999997</v>
      </c>
      <c r="S39" s="915">
        <f t="shared" si="1"/>
        <v>-11</v>
      </c>
      <c r="T39" s="976">
        <f t="shared" si="2"/>
        <v>-7.8499999999999943</v>
      </c>
      <c r="U39" s="983">
        <v>288</v>
      </c>
      <c r="V39" s="924">
        <v>187.20000000000002</v>
      </c>
      <c r="W39" s="924">
        <v>-100.79999999999998</v>
      </c>
      <c r="X39" s="981">
        <v>0.65</v>
      </c>
      <c r="Y39" s="979">
        <v>3</v>
      </c>
    </row>
    <row r="40" spans="1:25" ht="14.4" customHeight="1" x14ac:dyDescent="0.3">
      <c r="A40" s="944" t="s">
        <v>3955</v>
      </c>
      <c r="B40" s="941">
        <v>4</v>
      </c>
      <c r="C40" s="942">
        <v>5.46</v>
      </c>
      <c r="D40" s="921">
        <v>3.5</v>
      </c>
      <c r="E40" s="932">
        <v>5</v>
      </c>
      <c r="F40" s="933">
        <v>6.83</v>
      </c>
      <c r="G40" s="916">
        <v>3.2</v>
      </c>
      <c r="H40" s="937">
        <v>15</v>
      </c>
      <c r="I40" s="933">
        <v>21.2</v>
      </c>
      <c r="J40" s="916">
        <v>4.7</v>
      </c>
      <c r="K40" s="936">
        <v>1.37</v>
      </c>
      <c r="L40" s="937">
        <v>2</v>
      </c>
      <c r="M40" s="937">
        <v>21</v>
      </c>
      <c r="N40" s="938">
        <v>7</v>
      </c>
      <c r="O40" s="937" t="s">
        <v>3890</v>
      </c>
      <c r="P40" s="939" t="s">
        <v>3956</v>
      </c>
      <c r="Q40" s="940">
        <f t="shared" si="0"/>
        <v>11</v>
      </c>
      <c r="R40" s="977">
        <f t="shared" si="0"/>
        <v>15.739999999999998</v>
      </c>
      <c r="S40" s="940">
        <f t="shared" si="1"/>
        <v>10</v>
      </c>
      <c r="T40" s="977">
        <f t="shared" si="2"/>
        <v>14.37</v>
      </c>
      <c r="U40" s="984">
        <v>105</v>
      </c>
      <c r="V40" s="930">
        <v>70.5</v>
      </c>
      <c r="W40" s="930">
        <v>-34.5</v>
      </c>
      <c r="X40" s="982">
        <v>0.67142857142857137</v>
      </c>
      <c r="Y40" s="980">
        <v>14</v>
      </c>
    </row>
    <row r="41" spans="1:25" ht="14.4" customHeight="1" x14ac:dyDescent="0.3">
      <c r="A41" s="944" t="s">
        <v>3957</v>
      </c>
      <c r="B41" s="941">
        <v>1</v>
      </c>
      <c r="C41" s="942">
        <v>4.63</v>
      </c>
      <c r="D41" s="921">
        <v>7</v>
      </c>
      <c r="E41" s="932"/>
      <c r="F41" s="933"/>
      <c r="G41" s="916"/>
      <c r="H41" s="937"/>
      <c r="I41" s="933"/>
      <c r="J41" s="916"/>
      <c r="K41" s="936">
        <v>1.76</v>
      </c>
      <c r="L41" s="937">
        <v>3</v>
      </c>
      <c r="M41" s="937">
        <v>27</v>
      </c>
      <c r="N41" s="938">
        <v>9</v>
      </c>
      <c r="O41" s="937" t="s">
        <v>3890</v>
      </c>
      <c r="P41" s="939" t="s">
        <v>3958</v>
      </c>
      <c r="Q41" s="940">
        <f t="shared" si="0"/>
        <v>-1</v>
      </c>
      <c r="R41" s="977">
        <f t="shared" si="0"/>
        <v>-4.63</v>
      </c>
      <c r="S41" s="940">
        <f t="shared" si="1"/>
        <v>0</v>
      </c>
      <c r="T41" s="977">
        <f t="shared" si="2"/>
        <v>0</v>
      </c>
      <c r="U41" s="984" t="s">
        <v>567</v>
      </c>
      <c r="V41" s="930" t="s">
        <v>567</v>
      </c>
      <c r="W41" s="930" t="s">
        <v>567</v>
      </c>
      <c r="X41" s="982" t="s">
        <v>567</v>
      </c>
      <c r="Y41" s="980"/>
    </row>
    <row r="42" spans="1:25" ht="14.4" customHeight="1" x14ac:dyDescent="0.3">
      <c r="A42" s="943" t="s">
        <v>3959</v>
      </c>
      <c r="B42" s="924">
        <v>7</v>
      </c>
      <c r="C42" s="925">
        <v>3.96</v>
      </c>
      <c r="D42" s="926">
        <v>2.2999999999999998</v>
      </c>
      <c r="E42" s="927">
        <v>8</v>
      </c>
      <c r="F42" s="907">
        <v>4.43</v>
      </c>
      <c r="G42" s="908">
        <v>2.8</v>
      </c>
      <c r="H42" s="909">
        <v>16</v>
      </c>
      <c r="I42" s="910">
        <v>9.3800000000000008</v>
      </c>
      <c r="J42" s="911">
        <v>2.8</v>
      </c>
      <c r="K42" s="912">
        <v>0.54</v>
      </c>
      <c r="L42" s="913">
        <v>1</v>
      </c>
      <c r="M42" s="913">
        <v>12</v>
      </c>
      <c r="N42" s="914">
        <v>4</v>
      </c>
      <c r="O42" s="913" t="s">
        <v>3890</v>
      </c>
      <c r="P42" s="928" t="s">
        <v>3960</v>
      </c>
      <c r="Q42" s="915">
        <f t="shared" si="0"/>
        <v>9</v>
      </c>
      <c r="R42" s="976">
        <f t="shared" si="0"/>
        <v>5.4200000000000008</v>
      </c>
      <c r="S42" s="915">
        <f t="shared" si="1"/>
        <v>8</v>
      </c>
      <c r="T42" s="976">
        <f t="shared" si="2"/>
        <v>4.9500000000000011</v>
      </c>
      <c r="U42" s="983">
        <v>64</v>
      </c>
      <c r="V42" s="924">
        <v>44.8</v>
      </c>
      <c r="W42" s="924">
        <v>-19.200000000000003</v>
      </c>
      <c r="X42" s="981">
        <v>0.7</v>
      </c>
      <c r="Y42" s="979">
        <v>1</v>
      </c>
    </row>
    <row r="43" spans="1:25" ht="14.4" customHeight="1" x14ac:dyDescent="0.3">
      <c r="A43" s="944" t="s">
        <v>3961</v>
      </c>
      <c r="B43" s="930"/>
      <c r="C43" s="931"/>
      <c r="D43" s="929"/>
      <c r="E43" s="932">
        <v>1</v>
      </c>
      <c r="F43" s="933">
        <v>0.8</v>
      </c>
      <c r="G43" s="916">
        <v>3</v>
      </c>
      <c r="H43" s="934">
        <v>4</v>
      </c>
      <c r="I43" s="935">
        <v>3.21</v>
      </c>
      <c r="J43" s="917">
        <v>5.5</v>
      </c>
      <c r="K43" s="936">
        <v>0.8</v>
      </c>
      <c r="L43" s="937">
        <v>2</v>
      </c>
      <c r="M43" s="937">
        <v>21</v>
      </c>
      <c r="N43" s="938">
        <v>7</v>
      </c>
      <c r="O43" s="937" t="s">
        <v>3890</v>
      </c>
      <c r="P43" s="939" t="s">
        <v>3962</v>
      </c>
      <c r="Q43" s="940">
        <f t="shared" si="0"/>
        <v>4</v>
      </c>
      <c r="R43" s="977">
        <f t="shared" si="0"/>
        <v>3.21</v>
      </c>
      <c r="S43" s="940">
        <f t="shared" si="1"/>
        <v>3</v>
      </c>
      <c r="T43" s="977">
        <f t="shared" si="2"/>
        <v>2.41</v>
      </c>
      <c r="U43" s="984">
        <v>28</v>
      </c>
      <c r="V43" s="930">
        <v>22</v>
      </c>
      <c r="W43" s="930">
        <v>-6</v>
      </c>
      <c r="X43" s="982">
        <v>0.7857142857142857</v>
      </c>
      <c r="Y43" s="980">
        <v>4</v>
      </c>
    </row>
    <row r="44" spans="1:25" ht="14.4" customHeight="1" x14ac:dyDescent="0.3">
      <c r="A44" s="943" t="s">
        <v>3963</v>
      </c>
      <c r="B44" s="924">
        <v>4</v>
      </c>
      <c r="C44" s="925">
        <v>2.63</v>
      </c>
      <c r="D44" s="926">
        <v>3.8</v>
      </c>
      <c r="E44" s="927">
        <v>1</v>
      </c>
      <c r="F44" s="907">
        <v>0.61</v>
      </c>
      <c r="G44" s="908">
        <v>3</v>
      </c>
      <c r="H44" s="909">
        <v>6</v>
      </c>
      <c r="I44" s="910">
        <v>3.66</v>
      </c>
      <c r="J44" s="911">
        <v>2.2999999999999998</v>
      </c>
      <c r="K44" s="912">
        <v>0.61</v>
      </c>
      <c r="L44" s="913">
        <v>1</v>
      </c>
      <c r="M44" s="913">
        <v>12</v>
      </c>
      <c r="N44" s="914">
        <v>4</v>
      </c>
      <c r="O44" s="913" t="s">
        <v>3890</v>
      </c>
      <c r="P44" s="928" t="s">
        <v>3964</v>
      </c>
      <c r="Q44" s="915">
        <f t="shared" si="0"/>
        <v>2</v>
      </c>
      <c r="R44" s="976">
        <f t="shared" si="0"/>
        <v>1.0300000000000002</v>
      </c>
      <c r="S44" s="915">
        <f t="shared" si="1"/>
        <v>5</v>
      </c>
      <c r="T44" s="976">
        <f t="shared" si="2"/>
        <v>3.0500000000000003</v>
      </c>
      <c r="U44" s="983">
        <v>24</v>
      </c>
      <c r="V44" s="924">
        <v>13.799999999999999</v>
      </c>
      <c r="W44" s="924">
        <v>-10.200000000000001</v>
      </c>
      <c r="X44" s="981">
        <v>0.57499999999999996</v>
      </c>
      <c r="Y44" s="979"/>
    </row>
    <row r="45" spans="1:25" ht="14.4" customHeight="1" x14ac:dyDescent="0.3">
      <c r="A45" s="944" t="s">
        <v>3965</v>
      </c>
      <c r="B45" s="930"/>
      <c r="C45" s="931"/>
      <c r="D45" s="929"/>
      <c r="E45" s="932">
        <v>1</v>
      </c>
      <c r="F45" s="933">
        <v>1.25</v>
      </c>
      <c r="G45" s="916">
        <v>18</v>
      </c>
      <c r="H45" s="934">
        <v>1</v>
      </c>
      <c r="I45" s="935">
        <v>1.26</v>
      </c>
      <c r="J45" s="922">
        <v>12</v>
      </c>
      <c r="K45" s="936">
        <v>1.25</v>
      </c>
      <c r="L45" s="937">
        <v>3</v>
      </c>
      <c r="M45" s="937">
        <v>27</v>
      </c>
      <c r="N45" s="938">
        <v>9</v>
      </c>
      <c r="O45" s="937" t="s">
        <v>3890</v>
      </c>
      <c r="P45" s="939" t="s">
        <v>3964</v>
      </c>
      <c r="Q45" s="940">
        <f t="shared" si="0"/>
        <v>1</v>
      </c>
      <c r="R45" s="977">
        <f t="shared" si="0"/>
        <v>1.26</v>
      </c>
      <c r="S45" s="940">
        <f t="shared" si="1"/>
        <v>0</v>
      </c>
      <c r="T45" s="977">
        <f t="shared" si="2"/>
        <v>1.0000000000000009E-2</v>
      </c>
      <c r="U45" s="984">
        <v>9</v>
      </c>
      <c r="V45" s="930">
        <v>12</v>
      </c>
      <c r="W45" s="930">
        <v>3</v>
      </c>
      <c r="X45" s="982">
        <v>1.3333333333333333</v>
      </c>
      <c r="Y45" s="980">
        <v>3</v>
      </c>
    </row>
    <row r="46" spans="1:25" ht="14.4" customHeight="1" x14ac:dyDescent="0.3">
      <c r="A46" s="943" t="s">
        <v>3966</v>
      </c>
      <c r="B46" s="924">
        <v>24</v>
      </c>
      <c r="C46" s="925">
        <v>14.66</v>
      </c>
      <c r="D46" s="926">
        <v>3.1</v>
      </c>
      <c r="E46" s="927">
        <v>23</v>
      </c>
      <c r="F46" s="907">
        <v>14.63</v>
      </c>
      <c r="G46" s="908">
        <v>2.9</v>
      </c>
      <c r="H46" s="909">
        <v>30</v>
      </c>
      <c r="I46" s="910">
        <v>18.510000000000002</v>
      </c>
      <c r="J46" s="911">
        <v>3</v>
      </c>
      <c r="K46" s="912">
        <v>0.6</v>
      </c>
      <c r="L46" s="913">
        <v>1</v>
      </c>
      <c r="M46" s="913">
        <v>9</v>
      </c>
      <c r="N46" s="914">
        <v>3</v>
      </c>
      <c r="O46" s="913" t="s">
        <v>3890</v>
      </c>
      <c r="P46" s="928" t="s">
        <v>3967</v>
      </c>
      <c r="Q46" s="915">
        <f t="shared" si="0"/>
        <v>6</v>
      </c>
      <c r="R46" s="976">
        <f t="shared" si="0"/>
        <v>3.8500000000000014</v>
      </c>
      <c r="S46" s="915">
        <f t="shared" si="1"/>
        <v>7</v>
      </c>
      <c r="T46" s="976">
        <f t="shared" si="2"/>
        <v>3.8800000000000008</v>
      </c>
      <c r="U46" s="983">
        <v>90</v>
      </c>
      <c r="V46" s="924">
        <v>90</v>
      </c>
      <c r="W46" s="924">
        <v>0</v>
      </c>
      <c r="X46" s="981">
        <v>1</v>
      </c>
      <c r="Y46" s="979">
        <v>2</v>
      </c>
    </row>
    <row r="47" spans="1:25" ht="14.4" customHeight="1" x14ac:dyDescent="0.3">
      <c r="A47" s="944" t="s">
        <v>3968</v>
      </c>
      <c r="B47" s="930">
        <v>2</v>
      </c>
      <c r="C47" s="931">
        <v>1.24</v>
      </c>
      <c r="D47" s="929">
        <v>3</v>
      </c>
      <c r="E47" s="932"/>
      <c r="F47" s="933"/>
      <c r="G47" s="916"/>
      <c r="H47" s="934">
        <v>1</v>
      </c>
      <c r="I47" s="935">
        <v>0.62</v>
      </c>
      <c r="J47" s="917">
        <v>2</v>
      </c>
      <c r="K47" s="936">
        <v>0.62</v>
      </c>
      <c r="L47" s="937">
        <v>1</v>
      </c>
      <c r="M47" s="937">
        <v>12</v>
      </c>
      <c r="N47" s="938">
        <v>4</v>
      </c>
      <c r="O47" s="937" t="s">
        <v>3890</v>
      </c>
      <c r="P47" s="939" t="s">
        <v>3969</v>
      </c>
      <c r="Q47" s="940">
        <f t="shared" si="0"/>
        <v>-1</v>
      </c>
      <c r="R47" s="977">
        <f t="shared" si="0"/>
        <v>-0.62</v>
      </c>
      <c r="S47" s="940">
        <f t="shared" si="1"/>
        <v>1</v>
      </c>
      <c r="T47" s="977">
        <f t="shared" si="2"/>
        <v>0.62</v>
      </c>
      <c r="U47" s="984">
        <v>4</v>
      </c>
      <c r="V47" s="930">
        <v>2</v>
      </c>
      <c r="W47" s="930">
        <v>-2</v>
      </c>
      <c r="X47" s="982">
        <v>0.5</v>
      </c>
      <c r="Y47" s="980"/>
    </row>
    <row r="48" spans="1:25" ht="14.4" customHeight="1" x14ac:dyDescent="0.3">
      <c r="A48" s="943" t="s">
        <v>3970</v>
      </c>
      <c r="B48" s="918">
        <v>1</v>
      </c>
      <c r="C48" s="919">
        <v>0.49</v>
      </c>
      <c r="D48" s="920">
        <v>9</v>
      </c>
      <c r="E48" s="927"/>
      <c r="F48" s="907"/>
      <c r="G48" s="908"/>
      <c r="H48" s="913"/>
      <c r="I48" s="907"/>
      <c r="J48" s="908"/>
      <c r="K48" s="912">
        <v>0.49</v>
      </c>
      <c r="L48" s="913">
        <v>2</v>
      </c>
      <c r="M48" s="913">
        <v>21</v>
      </c>
      <c r="N48" s="914">
        <v>7</v>
      </c>
      <c r="O48" s="913" t="s">
        <v>3890</v>
      </c>
      <c r="P48" s="928" t="s">
        <v>3971</v>
      </c>
      <c r="Q48" s="915">
        <f t="shared" si="0"/>
        <v>-1</v>
      </c>
      <c r="R48" s="976">
        <f t="shared" si="0"/>
        <v>-0.49</v>
      </c>
      <c r="S48" s="915">
        <f t="shared" si="1"/>
        <v>0</v>
      </c>
      <c r="T48" s="976">
        <f t="shared" si="2"/>
        <v>0</v>
      </c>
      <c r="U48" s="983" t="s">
        <v>567</v>
      </c>
      <c r="V48" s="924" t="s">
        <v>567</v>
      </c>
      <c r="W48" s="924" t="s">
        <v>567</v>
      </c>
      <c r="X48" s="981" t="s">
        <v>567</v>
      </c>
      <c r="Y48" s="979"/>
    </row>
    <row r="49" spans="1:25" ht="14.4" customHeight="1" x14ac:dyDescent="0.3">
      <c r="A49" s="943" t="s">
        <v>3972</v>
      </c>
      <c r="B49" s="924"/>
      <c r="C49" s="925"/>
      <c r="D49" s="926"/>
      <c r="E49" s="927"/>
      <c r="F49" s="907"/>
      <c r="G49" s="908"/>
      <c r="H49" s="909">
        <v>2</v>
      </c>
      <c r="I49" s="910">
        <v>0.95</v>
      </c>
      <c r="J49" s="923">
        <v>8</v>
      </c>
      <c r="K49" s="912">
        <v>0.47</v>
      </c>
      <c r="L49" s="913">
        <v>2</v>
      </c>
      <c r="M49" s="913">
        <v>21</v>
      </c>
      <c r="N49" s="914">
        <v>7</v>
      </c>
      <c r="O49" s="913" t="s">
        <v>3890</v>
      </c>
      <c r="P49" s="928" t="s">
        <v>3973</v>
      </c>
      <c r="Q49" s="915">
        <f t="shared" si="0"/>
        <v>2</v>
      </c>
      <c r="R49" s="976">
        <f t="shared" si="0"/>
        <v>0.95</v>
      </c>
      <c r="S49" s="915">
        <f t="shared" si="1"/>
        <v>2</v>
      </c>
      <c r="T49" s="976">
        <f t="shared" si="2"/>
        <v>0.95</v>
      </c>
      <c r="U49" s="983">
        <v>14</v>
      </c>
      <c r="V49" s="924">
        <v>16</v>
      </c>
      <c r="W49" s="924">
        <v>2</v>
      </c>
      <c r="X49" s="981">
        <v>1.1428571428571428</v>
      </c>
      <c r="Y49" s="979">
        <v>2</v>
      </c>
    </row>
    <row r="50" spans="1:25" ht="14.4" customHeight="1" x14ac:dyDescent="0.3">
      <c r="A50" s="944" t="s">
        <v>3974</v>
      </c>
      <c r="B50" s="930"/>
      <c r="C50" s="931"/>
      <c r="D50" s="929"/>
      <c r="E50" s="932"/>
      <c r="F50" s="933"/>
      <c r="G50" s="916"/>
      <c r="H50" s="934">
        <v>1</v>
      </c>
      <c r="I50" s="935">
        <v>0.63</v>
      </c>
      <c r="J50" s="922">
        <v>10</v>
      </c>
      <c r="K50" s="936">
        <v>0.63</v>
      </c>
      <c r="L50" s="937">
        <v>3</v>
      </c>
      <c r="M50" s="937">
        <v>27</v>
      </c>
      <c r="N50" s="938">
        <v>9</v>
      </c>
      <c r="O50" s="937" t="s">
        <v>3890</v>
      </c>
      <c r="P50" s="939" t="s">
        <v>3975</v>
      </c>
      <c r="Q50" s="940">
        <f t="shared" si="0"/>
        <v>1</v>
      </c>
      <c r="R50" s="977">
        <f t="shared" si="0"/>
        <v>0.63</v>
      </c>
      <c r="S50" s="940">
        <f t="shared" si="1"/>
        <v>1</v>
      </c>
      <c r="T50" s="977">
        <f t="shared" si="2"/>
        <v>0.63</v>
      </c>
      <c r="U50" s="984">
        <v>9</v>
      </c>
      <c r="V50" s="930">
        <v>10</v>
      </c>
      <c r="W50" s="930">
        <v>1</v>
      </c>
      <c r="X50" s="982">
        <v>1.1111111111111112</v>
      </c>
      <c r="Y50" s="980">
        <v>1</v>
      </c>
    </row>
    <row r="51" spans="1:25" ht="14.4" customHeight="1" x14ac:dyDescent="0.3">
      <c r="A51" s="943" t="s">
        <v>3976</v>
      </c>
      <c r="B51" s="918">
        <v>8</v>
      </c>
      <c r="C51" s="919">
        <v>2.58</v>
      </c>
      <c r="D51" s="920">
        <v>3.1</v>
      </c>
      <c r="E51" s="927">
        <v>7</v>
      </c>
      <c r="F51" s="907">
        <v>2.59</v>
      </c>
      <c r="G51" s="908">
        <v>2.7</v>
      </c>
      <c r="H51" s="913">
        <v>4</v>
      </c>
      <c r="I51" s="907">
        <v>1.34</v>
      </c>
      <c r="J51" s="923">
        <v>4.3</v>
      </c>
      <c r="K51" s="912">
        <v>0.32</v>
      </c>
      <c r="L51" s="913">
        <v>1</v>
      </c>
      <c r="M51" s="913">
        <v>9</v>
      </c>
      <c r="N51" s="914">
        <v>3</v>
      </c>
      <c r="O51" s="913" t="s">
        <v>3890</v>
      </c>
      <c r="P51" s="928" t="s">
        <v>3977</v>
      </c>
      <c r="Q51" s="915">
        <f t="shared" si="0"/>
        <v>-4</v>
      </c>
      <c r="R51" s="976">
        <f t="shared" si="0"/>
        <v>-1.24</v>
      </c>
      <c r="S51" s="915">
        <f t="shared" si="1"/>
        <v>-3</v>
      </c>
      <c r="T51" s="976">
        <f t="shared" si="2"/>
        <v>-1.2499999999999998</v>
      </c>
      <c r="U51" s="983">
        <v>12</v>
      </c>
      <c r="V51" s="924">
        <v>17.2</v>
      </c>
      <c r="W51" s="924">
        <v>5.1999999999999993</v>
      </c>
      <c r="X51" s="981">
        <v>1.4333333333333333</v>
      </c>
      <c r="Y51" s="979">
        <v>7</v>
      </c>
    </row>
    <row r="52" spans="1:25" ht="14.4" customHeight="1" x14ac:dyDescent="0.3">
      <c r="A52" s="944" t="s">
        <v>3978</v>
      </c>
      <c r="B52" s="941">
        <v>4</v>
      </c>
      <c r="C52" s="942">
        <v>1.8</v>
      </c>
      <c r="D52" s="921">
        <v>3.5</v>
      </c>
      <c r="E52" s="932">
        <v>2</v>
      </c>
      <c r="F52" s="933">
        <v>0.98</v>
      </c>
      <c r="G52" s="916">
        <v>4</v>
      </c>
      <c r="H52" s="937">
        <v>2</v>
      </c>
      <c r="I52" s="933">
        <v>0.85</v>
      </c>
      <c r="J52" s="916">
        <v>3</v>
      </c>
      <c r="K52" s="936">
        <v>0.42</v>
      </c>
      <c r="L52" s="937">
        <v>2</v>
      </c>
      <c r="M52" s="937">
        <v>15</v>
      </c>
      <c r="N52" s="938">
        <v>5</v>
      </c>
      <c r="O52" s="937" t="s">
        <v>3890</v>
      </c>
      <c r="P52" s="939" t="s">
        <v>3979</v>
      </c>
      <c r="Q52" s="940">
        <f t="shared" si="0"/>
        <v>-2</v>
      </c>
      <c r="R52" s="977">
        <f t="shared" si="0"/>
        <v>-0.95000000000000007</v>
      </c>
      <c r="S52" s="940">
        <f t="shared" si="1"/>
        <v>0</v>
      </c>
      <c r="T52" s="977">
        <f t="shared" si="2"/>
        <v>-0.13</v>
      </c>
      <c r="U52" s="984">
        <v>10</v>
      </c>
      <c r="V52" s="930">
        <v>6</v>
      </c>
      <c r="W52" s="930">
        <v>-4</v>
      </c>
      <c r="X52" s="982">
        <v>0.6</v>
      </c>
      <c r="Y52" s="980"/>
    </row>
    <row r="53" spans="1:25" ht="14.4" customHeight="1" x14ac:dyDescent="0.3">
      <c r="A53" s="943" t="s">
        <v>3980</v>
      </c>
      <c r="B53" s="924"/>
      <c r="C53" s="925"/>
      <c r="D53" s="926"/>
      <c r="E53" s="927"/>
      <c r="F53" s="907"/>
      <c r="G53" s="908"/>
      <c r="H53" s="909">
        <v>1</v>
      </c>
      <c r="I53" s="910">
        <v>0.47</v>
      </c>
      <c r="J53" s="911">
        <v>2</v>
      </c>
      <c r="K53" s="912">
        <v>0.68</v>
      </c>
      <c r="L53" s="913">
        <v>3</v>
      </c>
      <c r="M53" s="913">
        <v>24</v>
      </c>
      <c r="N53" s="914">
        <v>8</v>
      </c>
      <c r="O53" s="913" t="s">
        <v>3890</v>
      </c>
      <c r="P53" s="928" t="s">
        <v>3981</v>
      </c>
      <c r="Q53" s="915">
        <f t="shared" si="0"/>
        <v>1</v>
      </c>
      <c r="R53" s="976">
        <f t="shared" si="0"/>
        <v>0.47</v>
      </c>
      <c r="S53" s="915">
        <f t="shared" si="1"/>
        <v>1</v>
      </c>
      <c r="T53" s="976">
        <f t="shared" si="2"/>
        <v>0.47</v>
      </c>
      <c r="U53" s="983">
        <v>8</v>
      </c>
      <c r="V53" s="924">
        <v>2</v>
      </c>
      <c r="W53" s="924">
        <v>-6</v>
      </c>
      <c r="X53" s="981">
        <v>0.25</v>
      </c>
      <c r="Y53" s="979"/>
    </row>
    <row r="54" spans="1:25" ht="14.4" customHeight="1" x14ac:dyDescent="0.3">
      <c r="A54" s="944" t="s">
        <v>3982</v>
      </c>
      <c r="B54" s="930"/>
      <c r="C54" s="931"/>
      <c r="D54" s="929"/>
      <c r="E54" s="932"/>
      <c r="F54" s="933"/>
      <c r="G54" s="916"/>
      <c r="H54" s="934">
        <v>1</v>
      </c>
      <c r="I54" s="935">
        <v>0.89</v>
      </c>
      <c r="J54" s="917">
        <v>6</v>
      </c>
      <c r="K54" s="936">
        <v>0.89</v>
      </c>
      <c r="L54" s="937">
        <v>4</v>
      </c>
      <c r="M54" s="937">
        <v>33</v>
      </c>
      <c r="N54" s="938">
        <v>11</v>
      </c>
      <c r="O54" s="937" t="s">
        <v>3890</v>
      </c>
      <c r="P54" s="939" t="s">
        <v>3983</v>
      </c>
      <c r="Q54" s="940">
        <f t="shared" si="0"/>
        <v>1</v>
      </c>
      <c r="R54" s="977">
        <f t="shared" si="0"/>
        <v>0.89</v>
      </c>
      <c r="S54" s="940">
        <f t="shared" si="1"/>
        <v>1</v>
      </c>
      <c r="T54" s="977">
        <f t="shared" si="2"/>
        <v>0.89</v>
      </c>
      <c r="U54" s="984">
        <v>11</v>
      </c>
      <c r="V54" s="930">
        <v>6</v>
      </c>
      <c r="W54" s="930">
        <v>-5</v>
      </c>
      <c r="X54" s="982">
        <v>0.54545454545454541</v>
      </c>
      <c r="Y54" s="980"/>
    </row>
    <row r="55" spans="1:25" ht="14.4" customHeight="1" x14ac:dyDescent="0.3">
      <c r="A55" s="943" t="s">
        <v>3984</v>
      </c>
      <c r="B55" s="924">
        <v>1</v>
      </c>
      <c r="C55" s="925">
        <v>0.44</v>
      </c>
      <c r="D55" s="926">
        <v>2</v>
      </c>
      <c r="E55" s="909">
        <v>3</v>
      </c>
      <c r="F55" s="910">
        <v>1.29</v>
      </c>
      <c r="G55" s="911">
        <v>2.7</v>
      </c>
      <c r="H55" s="913">
        <v>1</v>
      </c>
      <c r="I55" s="907">
        <v>0.43</v>
      </c>
      <c r="J55" s="908">
        <v>3</v>
      </c>
      <c r="K55" s="912">
        <v>0.43</v>
      </c>
      <c r="L55" s="913">
        <v>2</v>
      </c>
      <c r="M55" s="913">
        <v>18</v>
      </c>
      <c r="N55" s="914">
        <v>6</v>
      </c>
      <c r="O55" s="913" t="s">
        <v>3890</v>
      </c>
      <c r="P55" s="928" t="s">
        <v>3985</v>
      </c>
      <c r="Q55" s="915">
        <f t="shared" si="0"/>
        <v>0</v>
      </c>
      <c r="R55" s="976">
        <f t="shared" si="0"/>
        <v>-1.0000000000000009E-2</v>
      </c>
      <c r="S55" s="915">
        <f t="shared" si="1"/>
        <v>-2</v>
      </c>
      <c r="T55" s="976">
        <f t="shared" si="2"/>
        <v>-0.8600000000000001</v>
      </c>
      <c r="U55" s="983">
        <v>6</v>
      </c>
      <c r="V55" s="924">
        <v>3</v>
      </c>
      <c r="W55" s="924">
        <v>-3</v>
      </c>
      <c r="X55" s="981">
        <v>0.5</v>
      </c>
      <c r="Y55" s="979"/>
    </row>
    <row r="56" spans="1:25" ht="14.4" customHeight="1" x14ac:dyDescent="0.3">
      <c r="A56" s="944" t="s">
        <v>3986</v>
      </c>
      <c r="B56" s="930">
        <v>1</v>
      </c>
      <c r="C56" s="931">
        <v>0.51</v>
      </c>
      <c r="D56" s="929">
        <v>4</v>
      </c>
      <c r="E56" s="934">
        <v>2</v>
      </c>
      <c r="F56" s="935">
        <v>1.01</v>
      </c>
      <c r="G56" s="917">
        <v>2.5</v>
      </c>
      <c r="H56" s="937"/>
      <c r="I56" s="933"/>
      <c r="J56" s="916"/>
      <c r="K56" s="936">
        <v>0.5</v>
      </c>
      <c r="L56" s="937">
        <v>2</v>
      </c>
      <c r="M56" s="937">
        <v>21</v>
      </c>
      <c r="N56" s="938">
        <v>7</v>
      </c>
      <c r="O56" s="937" t="s">
        <v>3890</v>
      </c>
      <c r="P56" s="939" t="s">
        <v>3987</v>
      </c>
      <c r="Q56" s="940">
        <f t="shared" si="0"/>
        <v>-1</v>
      </c>
      <c r="R56" s="977">
        <f t="shared" si="0"/>
        <v>-0.51</v>
      </c>
      <c r="S56" s="940">
        <f t="shared" si="1"/>
        <v>-2</v>
      </c>
      <c r="T56" s="977">
        <f t="shared" si="2"/>
        <v>-1.01</v>
      </c>
      <c r="U56" s="984" t="s">
        <v>567</v>
      </c>
      <c r="V56" s="930" t="s">
        <v>567</v>
      </c>
      <c r="W56" s="930" t="s">
        <v>567</v>
      </c>
      <c r="X56" s="982" t="s">
        <v>567</v>
      </c>
      <c r="Y56" s="980"/>
    </row>
    <row r="57" spans="1:25" ht="14.4" customHeight="1" x14ac:dyDescent="0.3">
      <c r="A57" s="943" t="s">
        <v>3988</v>
      </c>
      <c r="B57" s="918">
        <v>1</v>
      </c>
      <c r="C57" s="919">
        <v>0.44</v>
      </c>
      <c r="D57" s="920">
        <v>8</v>
      </c>
      <c r="E57" s="927"/>
      <c r="F57" s="907"/>
      <c r="G57" s="908"/>
      <c r="H57" s="913"/>
      <c r="I57" s="907"/>
      <c r="J57" s="908"/>
      <c r="K57" s="912">
        <v>0.42</v>
      </c>
      <c r="L57" s="913">
        <v>2</v>
      </c>
      <c r="M57" s="913">
        <v>18</v>
      </c>
      <c r="N57" s="914">
        <v>6</v>
      </c>
      <c r="O57" s="913" t="s">
        <v>3890</v>
      </c>
      <c r="P57" s="928" t="s">
        <v>3989</v>
      </c>
      <c r="Q57" s="915">
        <f t="shared" si="0"/>
        <v>-1</v>
      </c>
      <c r="R57" s="976">
        <f t="shared" si="0"/>
        <v>-0.44</v>
      </c>
      <c r="S57" s="915">
        <f t="shared" si="1"/>
        <v>0</v>
      </c>
      <c r="T57" s="976">
        <f t="shared" si="2"/>
        <v>0</v>
      </c>
      <c r="U57" s="983" t="s">
        <v>567</v>
      </c>
      <c r="V57" s="924" t="s">
        <v>567</v>
      </c>
      <c r="W57" s="924" t="s">
        <v>567</v>
      </c>
      <c r="X57" s="981" t="s">
        <v>567</v>
      </c>
      <c r="Y57" s="979"/>
    </row>
    <row r="58" spans="1:25" ht="14.4" customHeight="1" x14ac:dyDescent="0.3">
      <c r="A58" s="943" t="s">
        <v>3990</v>
      </c>
      <c r="B58" s="918">
        <v>1</v>
      </c>
      <c r="C58" s="919">
        <v>0.51</v>
      </c>
      <c r="D58" s="920">
        <v>3</v>
      </c>
      <c r="E58" s="927"/>
      <c r="F58" s="907"/>
      <c r="G58" s="908"/>
      <c r="H58" s="913"/>
      <c r="I58" s="907"/>
      <c r="J58" s="908"/>
      <c r="K58" s="912">
        <v>0.51</v>
      </c>
      <c r="L58" s="913">
        <v>2</v>
      </c>
      <c r="M58" s="913">
        <v>21</v>
      </c>
      <c r="N58" s="914">
        <v>7</v>
      </c>
      <c r="O58" s="913" t="s">
        <v>3890</v>
      </c>
      <c r="P58" s="928" t="s">
        <v>3991</v>
      </c>
      <c r="Q58" s="915">
        <f t="shared" si="0"/>
        <v>-1</v>
      </c>
      <c r="R58" s="976">
        <f t="shared" si="0"/>
        <v>-0.51</v>
      </c>
      <c r="S58" s="915">
        <f t="shared" si="1"/>
        <v>0</v>
      </c>
      <c r="T58" s="976">
        <f t="shared" si="2"/>
        <v>0</v>
      </c>
      <c r="U58" s="983" t="s">
        <v>567</v>
      </c>
      <c r="V58" s="924" t="s">
        <v>567</v>
      </c>
      <c r="W58" s="924" t="s">
        <v>567</v>
      </c>
      <c r="X58" s="981" t="s">
        <v>567</v>
      </c>
      <c r="Y58" s="979"/>
    </row>
    <row r="59" spans="1:25" ht="14.4" customHeight="1" x14ac:dyDescent="0.3">
      <c r="A59" s="943" t="s">
        <v>3992</v>
      </c>
      <c r="B59" s="924">
        <v>2</v>
      </c>
      <c r="C59" s="925">
        <v>0.7</v>
      </c>
      <c r="D59" s="926">
        <v>3.5</v>
      </c>
      <c r="E59" s="909">
        <v>3</v>
      </c>
      <c r="F59" s="910">
        <v>1.04</v>
      </c>
      <c r="G59" s="911">
        <v>2.7</v>
      </c>
      <c r="H59" s="913"/>
      <c r="I59" s="907"/>
      <c r="J59" s="908"/>
      <c r="K59" s="912">
        <v>0.35</v>
      </c>
      <c r="L59" s="913">
        <v>1</v>
      </c>
      <c r="M59" s="913">
        <v>12</v>
      </c>
      <c r="N59" s="914">
        <v>4</v>
      </c>
      <c r="O59" s="913" t="s">
        <v>3890</v>
      </c>
      <c r="P59" s="928" t="s">
        <v>3993</v>
      </c>
      <c r="Q59" s="915">
        <f t="shared" si="0"/>
        <v>-2</v>
      </c>
      <c r="R59" s="976">
        <f t="shared" si="0"/>
        <v>-0.7</v>
      </c>
      <c r="S59" s="915">
        <f t="shared" si="1"/>
        <v>-3</v>
      </c>
      <c r="T59" s="976">
        <f t="shared" si="2"/>
        <v>-1.04</v>
      </c>
      <c r="U59" s="983" t="s">
        <v>567</v>
      </c>
      <c r="V59" s="924" t="s">
        <v>567</v>
      </c>
      <c r="W59" s="924" t="s">
        <v>567</v>
      </c>
      <c r="X59" s="981" t="s">
        <v>567</v>
      </c>
      <c r="Y59" s="979"/>
    </row>
    <row r="60" spans="1:25" ht="14.4" customHeight="1" x14ac:dyDescent="0.3">
      <c r="A60" s="943" t="s">
        <v>3994</v>
      </c>
      <c r="B60" s="924">
        <v>4</v>
      </c>
      <c r="C60" s="925">
        <v>1.22</v>
      </c>
      <c r="D60" s="926">
        <v>1.8</v>
      </c>
      <c r="E60" s="927">
        <v>2</v>
      </c>
      <c r="F60" s="907">
        <v>0.61</v>
      </c>
      <c r="G60" s="908">
        <v>3.5</v>
      </c>
      <c r="H60" s="909">
        <v>6</v>
      </c>
      <c r="I60" s="910">
        <v>1.83</v>
      </c>
      <c r="J60" s="911">
        <v>3.2</v>
      </c>
      <c r="K60" s="912">
        <v>0.3</v>
      </c>
      <c r="L60" s="913">
        <v>1</v>
      </c>
      <c r="M60" s="913">
        <v>12</v>
      </c>
      <c r="N60" s="914">
        <v>4</v>
      </c>
      <c r="O60" s="913" t="s">
        <v>3890</v>
      </c>
      <c r="P60" s="928" t="s">
        <v>3995</v>
      </c>
      <c r="Q60" s="915">
        <f t="shared" si="0"/>
        <v>2</v>
      </c>
      <c r="R60" s="976">
        <f t="shared" si="0"/>
        <v>0.6100000000000001</v>
      </c>
      <c r="S60" s="915">
        <f t="shared" si="1"/>
        <v>4</v>
      </c>
      <c r="T60" s="976">
        <f t="shared" si="2"/>
        <v>1.2200000000000002</v>
      </c>
      <c r="U60" s="983">
        <v>24</v>
      </c>
      <c r="V60" s="924">
        <v>19.200000000000003</v>
      </c>
      <c r="W60" s="924">
        <v>-4.7999999999999972</v>
      </c>
      <c r="X60" s="981">
        <v>0.80000000000000016</v>
      </c>
      <c r="Y60" s="979">
        <v>6</v>
      </c>
    </row>
    <row r="61" spans="1:25" ht="14.4" customHeight="1" x14ac:dyDescent="0.3">
      <c r="A61" s="943" t="s">
        <v>3996</v>
      </c>
      <c r="B61" s="924">
        <v>1</v>
      </c>
      <c r="C61" s="925">
        <v>1.24</v>
      </c>
      <c r="D61" s="926">
        <v>7</v>
      </c>
      <c r="E61" s="927"/>
      <c r="F61" s="907"/>
      <c r="G61" s="908"/>
      <c r="H61" s="909">
        <v>1</v>
      </c>
      <c r="I61" s="910">
        <v>0.94</v>
      </c>
      <c r="J61" s="911">
        <v>3</v>
      </c>
      <c r="K61" s="912">
        <v>1.24</v>
      </c>
      <c r="L61" s="913">
        <v>4</v>
      </c>
      <c r="M61" s="913">
        <v>33</v>
      </c>
      <c r="N61" s="914">
        <v>11</v>
      </c>
      <c r="O61" s="913" t="s">
        <v>3890</v>
      </c>
      <c r="P61" s="928" t="s">
        <v>3997</v>
      </c>
      <c r="Q61" s="915">
        <f t="shared" si="0"/>
        <v>0</v>
      </c>
      <c r="R61" s="976">
        <f t="shared" si="0"/>
        <v>-0.30000000000000004</v>
      </c>
      <c r="S61" s="915">
        <f t="shared" si="1"/>
        <v>1</v>
      </c>
      <c r="T61" s="976">
        <f t="shared" si="2"/>
        <v>0.94</v>
      </c>
      <c r="U61" s="983">
        <v>11</v>
      </c>
      <c r="V61" s="924">
        <v>3</v>
      </c>
      <c r="W61" s="924">
        <v>-8</v>
      </c>
      <c r="X61" s="981">
        <v>0.27272727272727271</v>
      </c>
      <c r="Y61" s="979"/>
    </row>
    <row r="62" spans="1:25" ht="14.4" customHeight="1" x14ac:dyDescent="0.3">
      <c r="A62" s="943" t="s">
        <v>3998</v>
      </c>
      <c r="B62" s="924">
        <v>1</v>
      </c>
      <c r="C62" s="925">
        <v>0.98</v>
      </c>
      <c r="D62" s="926">
        <v>3</v>
      </c>
      <c r="E62" s="927">
        <v>1</v>
      </c>
      <c r="F62" s="907">
        <v>0.45</v>
      </c>
      <c r="G62" s="908">
        <v>1</v>
      </c>
      <c r="H62" s="909"/>
      <c r="I62" s="910"/>
      <c r="J62" s="911"/>
      <c r="K62" s="912">
        <v>0.45</v>
      </c>
      <c r="L62" s="913">
        <v>1</v>
      </c>
      <c r="M62" s="913">
        <v>12</v>
      </c>
      <c r="N62" s="914">
        <v>4</v>
      </c>
      <c r="O62" s="913" t="s">
        <v>3890</v>
      </c>
      <c r="P62" s="928" t="s">
        <v>3999</v>
      </c>
      <c r="Q62" s="915">
        <f t="shared" si="0"/>
        <v>-1</v>
      </c>
      <c r="R62" s="976">
        <f t="shared" si="0"/>
        <v>-0.98</v>
      </c>
      <c r="S62" s="915">
        <f t="shared" si="1"/>
        <v>-1</v>
      </c>
      <c r="T62" s="976">
        <f t="shared" si="2"/>
        <v>-0.45</v>
      </c>
      <c r="U62" s="983" t="s">
        <v>567</v>
      </c>
      <c r="V62" s="924" t="s">
        <v>567</v>
      </c>
      <c r="W62" s="924" t="s">
        <v>567</v>
      </c>
      <c r="X62" s="981" t="s">
        <v>567</v>
      </c>
      <c r="Y62" s="979"/>
    </row>
    <row r="63" spans="1:25" ht="14.4" customHeight="1" x14ac:dyDescent="0.3">
      <c r="A63" s="944" t="s">
        <v>4000</v>
      </c>
      <c r="B63" s="930"/>
      <c r="C63" s="931"/>
      <c r="D63" s="929"/>
      <c r="E63" s="932"/>
      <c r="F63" s="933"/>
      <c r="G63" s="916"/>
      <c r="H63" s="934">
        <v>1</v>
      </c>
      <c r="I63" s="935">
        <v>0.72</v>
      </c>
      <c r="J63" s="917">
        <v>3</v>
      </c>
      <c r="K63" s="936">
        <v>0.72</v>
      </c>
      <c r="L63" s="937">
        <v>3</v>
      </c>
      <c r="M63" s="937">
        <v>24</v>
      </c>
      <c r="N63" s="938">
        <v>8</v>
      </c>
      <c r="O63" s="937" t="s">
        <v>3890</v>
      </c>
      <c r="P63" s="939" t="s">
        <v>3999</v>
      </c>
      <c r="Q63" s="940">
        <f t="shared" si="0"/>
        <v>1</v>
      </c>
      <c r="R63" s="977">
        <f t="shared" si="0"/>
        <v>0.72</v>
      </c>
      <c r="S63" s="940">
        <f t="shared" si="1"/>
        <v>1</v>
      </c>
      <c r="T63" s="977">
        <f t="shared" si="2"/>
        <v>0.72</v>
      </c>
      <c r="U63" s="984">
        <v>8</v>
      </c>
      <c r="V63" s="930">
        <v>3</v>
      </c>
      <c r="W63" s="930">
        <v>-5</v>
      </c>
      <c r="X63" s="982">
        <v>0.375</v>
      </c>
      <c r="Y63" s="980"/>
    </row>
    <row r="64" spans="1:25" ht="14.4" customHeight="1" x14ac:dyDescent="0.3">
      <c r="A64" s="943" t="s">
        <v>4001</v>
      </c>
      <c r="B64" s="924"/>
      <c r="C64" s="925"/>
      <c r="D64" s="926"/>
      <c r="E64" s="909">
        <v>1</v>
      </c>
      <c r="F64" s="910">
        <v>0.54</v>
      </c>
      <c r="G64" s="911">
        <v>6</v>
      </c>
      <c r="H64" s="913"/>
      <c r="I64" s="907"/>
      <c r="J64" s="908"/>
      <c r="K64" s="912">
        <v>0.54</v>
      </c>
      <c r="L64" s="913">
        <v>3</v>
      </c>
      <c r="M64" s="913">
        <v>27</v>
      </c>
      <c r="N64" s="914">
        <v>9</v>
      </c>
      <c r="O64" s="913" t="s">
        <v>3890</v>
      </c>
      <c r="P64" s="928" t="s">
        <v>4002</v>
      </c>
      <c r="Q64" s="915">
        <f t="shared" si="0"/>
        <v>0</v>
      </c>
      <c r="R64" s="976">
        <f t="shared" si="0"/>
        <v>0</v>
      </c>
      <c r="S64" s="915">
        <f t="shared" si="1"/>
        <v>-1</v>
      </c>
      <c r="T64" s="976">
        <f t="shared" si="2"/>
        <v>-0.54</v>
      </c>
      <c r="U64" s="983" t="s">
        <v>567</v>
      </c>
      <c r="V64" s="924" t="s">
        <v>567</v>
      </c>
      <c r="W64" s="924" t="s">
        <v>567</v>
      </c>
      <c r="X64" s="981" t="s">
        <v>567</v>
      </c>
      <c r="Y64" s="979"/>
    </row>
    <row r="65" spans="1:25" ht="14.4" customHeight="1" x14ac:dyDescent="0.3">
      <c r="A65" s="943" t="s">
        <v>4003</v>
      </c>
      <c r="B65" s="918"/>
      <c r="C65" s="919"/>
      <c r="D65" s="920"/>
      <c r="E65" s="927">
        <v>1</v>
      </c>
      <c r="F65" s="907">
        <v>0.49</v>
      </c>
      <c r="G65" s="908">
        <v>2</v>
      </c>
      <c r="H65" s="913">
        <v>1</v>
      </c>
      <c r="I65" s="907">
        <v>0.49</v>
      </c>
      <c r="J65" s="923">
        <v>9</v>
      </c>
      <c r="K65" s="912">
        <v>0.49</v>
      </c>
      <c r="L65" s="913">
        <v>2</v>
      </c>
      <c r="M65" s="913">
        <v>21</v>
      </c>
      <c r="N65" s="914">
        <v>7</v>
      </c>
      <c r="O65" s="913" t="s">
        <v>3890</v>
      </c>
      <c r="P65" s="928" t="s">
        <v>4004</v>
      </c>
      <c r="Q65" s="915">
        <f t="shared" si="0"/>
        <v>1</v>
      </c>
      <c r="R65" s="976">
        <f t="shared" si="0"/>
        <v>0.49</v>
      </c>
      <c r="S65" s="915">
        <f t="shared" si="1"/>
        <v>0</v>
      </c>
      <c r="T65" s="976">
        <f t="shared" si="2"/>
        <v>0</v>
      </c>
      <c r="U65" s="983">
        <v>7</v>
      </c>
      <c r="V65" s="924">
        <v>9</v>
      </c>
      <c r="W65" s="924">
        <v>2</v>
      </c>
      <c r="X65" s="981">
        <v>1.2857142857142858</v>
      </c>
      <c r="Y65" s="979">
        <v>2</v>
      </c>
    </row>
    <row r="66" spans="1:25" ht="14.4" customHeight="1" x14ac:dyDescent="0.3">
      <c r="A66" s="944" t="s">
        <v>4005</v>
      </c>
      <c r="B66" s="941">
        <v>3</v>
      </c>
      <c r="C66" s="942">
        <v>1.94</v>
      </c>
      <c r="D66" s="921">
        <v>7.3</v>
      </c>
      <c r="E66" s="932"/>
      <c r="F66" s="933"/>
      <c r="G66" s="916"/>
      <c r="H66" s="937">
        <v>1</v>
      </c>
      <c r="I66" s="933">
        <v>0.65</v>
      </c>
      <c r="J66" s="916">
        <v>9</v>
      </c>
      <c r="K66" s="936">
        <v>0.65</v>
      </c>
      <c r="L66" s="937">
        <v>3</v>
      </c>
      <c r="M66" s="937">
        <v>30</v>
      </c>
      <c r="N66" s="938">
        <v>10</v>
      </c>
      <c r="O66" s="937" t="s">
        <v>3890</v>
      </c>
      <c r="P66" s="939" t="s">
        <v>4006</v>
      </c>
      <c r="Q66" s="940">
        <f t="shared" si="0"/>
        <v>-2</v>
      </c>
      <c r="R66" s="977">
        <f t="shared" si="0"/>
        <v>-1.29</v>
      </c>
      <c r="S66" s="940">
        <f t="shared" si="1"/>
        <v>1</v>
      </c>
      <c r="T66" s="977">
        <f t="shared" si="2"/>
        <v>0.65</v>
      </c>
      <c r="U66" s="984">
        <v>10</v>
      </c>
      <c r="V66" s="930">
        <v>9</v>
      </c>
      <c r="W66" s="930">
        <v>-1</v>
      </c>
      <c r="X66" s="982">
        <v>0.9</v>
      </c>
      <c r="Y66" s="980"/>
    </row>
    <row r="67" spans="1:25" ht="14.4" customHeight="1" x14ac:dyDescent="0.3">
      <c r="A67" s="943" t="s">
        <v>4007</v>
      </c>
      <c r="B67" s="918">
        <v>10</v>
      </c>
      <c r="C67" s="919">
        <v>2.59</v>
      </c>
      <c r="D67" s="920">
        <v>2.5</v>
      </c>
      <c r="E67" s="927">
        <v>5</v>
      </c>
      <c r="F67" s="907">
        <v>1.27</v>
      </c>
      <c r="G67" s="908">
        <v>2.4</v>
      </c>
      <c r="H67" s="913">
        <v>4</v>
      </c>
      <c r="I67" s="907">
        <v>0.99</v>
      </c>
      <c r="J67" s="923">
        <v>3.5</v>
      </c>
      <c r="K67" s="912">
        <v>0.25</v>
      </c>
      <c r="L67" s="913">
        <v>1</v>
      </c>
      <c r="M67" s="913">
        <v>9</v>
      </c>
      <c r="N67" s="914">
        <v>3</v>
      </c>
      <c r="O67" s="913" t="s">
        <v>3890</v>
      </c>
      <c r="P67" s="928" t="s">
        <v>4008</v>
      </c>
      <c r="Q67" s="915">
        <f t="shared" si="0"/>
        <v>-6</v>
      </c>
      <c r="R67" s="976">
        <f t="shared" si="0"/>
        <v>-1.5999999999999999</v>
      </c>
      <c r="S67" s="915">
        <f t="shared" si="1"/>
        <v>-1</v>
      </c>
      <c r="T67" s="976">
        <f t="shared" si="2"/>
        <v>-0.28000000000000003</v>
      </c>
      <c r="U67" s="983">
        <v>12</v>
      </c>
      <c r="V67" s="924">
        <v>14</v>
      </c>
      <c r="W67" s="924">
        <v>2</v>
      </c>
      <c r="X67" s="981">
        <v>1.1666666666666667</v>
      </c>
      <c r="Y67" s="979">
        <v>3</v>
      </c>
    </row>
    <row r="68" spans="1:25" ht="14.4" customHeight="1" x14ac:dyDescent="0.3">
      <c r="A68" s="944" t="s">
        <v>4009</v>
      </c>
      <c r="B68" s="941">
        <v>1</v>
      </c>
      <c r="C68" s="942">
        <v>0.31</v>
      </c>
      <c r="D68" s="921">
        <v>3</v>
      </c>
      <c r="E68" s="932">
        <v>2</v>
      </c>
      <c r="F68" s="933">
        <v>0.64</v>
      </c>
      <c r="G68" s="916">
        <v>5</v>
      </c>
      <c r="H68" s="937">
        <v>2</v>
      </c>
      <c r="I68" s="933">
        <v>0.62</v>
      </c>
      <c r="J68" s="916">
        <v>3</v>
      </c>
      <c r="K68" s="936">
        <v>0.31</v>
      </c>
      <c r="L68" s="937">
        <v>1</v>
      </c>
      <c r="M68" s="937">
        <v>12</v>
      </c>
      <c r="N68" s="938">
        <v>4</v>
      </c>
      <c r="O68" s="937" t="s">
        <v>3890</v>
      </c>
      <c r="P68" s="939" t="s">
        <v>4010</v>
      </c>
      <c r="Q68" s="940">
        <f t="shared" si="0"/>
        <v>1</v>
      </c>
      <c r="R68" s="977">
        <f t="shared" si="0"/>
        <v>0.31</v>
      </c>
      <c r="S68" s="940">
        <f t="shared" si="1"/>
        <v>0</v>
      </c>
      <c r="T68" s="977">
        <f t="shared" si="2"/>
        <v>-2.0000000000000018E-2</v>
      </c>
      <c r="U68" s="984">
        <v>8</v>
      </c>
      <c r="V68" s="930">
        <v>6</v>
      </c>
      <c r="W68" s="930">
        <v>-2</v>
      </c>
      <c r="X68" s="982">
        <v>0.75</v>
      </c>
      <c r="Y68" s="980"/>
    </row>
    <row r="69" spans="1:25" ht="14.4" customHeight="1" x14ac:dyDescent="0.3">
      <c r="A69" s="943" t="s">
        <v>4011</v>
      </c>
      <c r="B69" s="924"/>
      <c r="C69" s="925"/>
      <c r="D69" s="926"/>
      <c r="E69" s="909">
        <v>1</v>
      </c>
      <c r="F69" s="910">
        <v>0.49</v>
      </c>
      <c r="G69" s="911">
        <v>11</v>
      </c>
      <c r="H69" s="913"/>
      <c r="I69" s="907"/>
      <c r="J69" s="908"/>
      <c r="K69" s="912">
        <v>0.49</v>
      </c>
      <c r="L69" s="913">
        <v>2</v>
      </c>
      <c r="M69" s="913">
        <v>15</v>
      </c>
      <c r="N69" s="914">
        <v>5</v>
      </c>
      <c r="O69" s="913" t="s">
        <v>3890</v>
      </c>
      <c r="P69" s="928" t="s">
        <v>4012</v>
      </c>
      <c r="Q69" s="915">
        <f t="shared" si="0"/>
        <v>0</v>
      </c>
      <c r="R69" s="976">
        <f t="shared" si="0"/>
        <v>0</v>
      </c>
      <c r="S69" s="915">
        <f t="shared" si="1"/>
        <v>-1</v>
      </c>
      <c r="T69" s="976">
        <f t="shared" si="2"/>
        <v>-0.49</v>
      </c>
      <c r="U69" s="983" t="s">
        <v>567</v>
      </c>
      <c r="V69" s="924" t="s">
        <v>567</v>
      </c>
      <c r="W69" s="924" t="s">
        <v>567</v>
      </c>
      <c r="X69" s="981" t="s">
        <v>567</v>
      </c>
      <c r="Y69" s="979"/>
    </row>
    <row r="70" spans="1:25" ht="14.4" customHeight="1" x14ac:dyDescent="0.3">
      <c r="A70" s="943" t="s">
        <v>4013</v>
      </c>
      <c r="B70" s="924">
        <v>2</v>
      </c>
      <c r="C70" s="925">
        <v>2.54</v>
      </c>
      <c r="D70" s="926">
        <v>4.5</v>
      </c>
      <c r="E70" s="909">
        <v>2</v>
      </c>
      <c r="F70" s="910">
        <v>2.54</v>
      </c>
      <c r="G70" s="911">
        <v>5</v>
      </c>
      <c r="H70" s="913">
        <v>1</v>
      </c>
      <c r="I70" s="907">
        <v>1.43</v>
      </c>
      <c r="J70" s="908">
        <v>7</v>
      </c>
      <c r="K70" s="912">
        <v>1.43</v>
      </c>
      <c r="L70" s="913">
        <v>4</v>
      </c>
      <c r="M70" s="913">
        <v>36</v>
      </c>
      <c r="N70" s="914">
        <v>12</v>
      </c>
      <c r="O70" s="913" t="s">
        <v>3890</v>
      </c>
      <c r="P70" s="928" t="s">
        <v>4014</v>
      </c>
      <c r="Q70" s="915">
        <f t="shared" ref="Q70:R88" si="3">H70-B70</f>
        <v>-1</v>
      </c>
      <c r="R70" s="976">
        <f t="shared" si="3"/>
        <v>-1.1100000000000001</v>
      </c>
      <c r="S70" s="915">
        <f t="shared" ref="S70:S88" si="4">H70-E70</f>
        <v>-1</v>
      </c>
      <c r="T70" s="976">
        <f t="shared" ref="T70:T88" si="5">I70-F70</f>
        <v>-1.1100000000000001</v>
      </c>
      <c r="U70" s="983">
        <v>12</v>
      </c>
      <c r="V70" s="924">
        <v>7</v>
      </c>
      <c r="W70" s="924">
        <v>-5</v>
      </c>
      <c r="X70" s="981">
        <v>0.58333333333333337</v>
      </c>
      <c r="Y70" s="979"/>
    </row>
    <row r="71" spans="1:25" ht="14.4" customHeight="1" x14ac:dyDescent="0.3">
      <c r="A71" s="944" t="s">
        <v>4015</v>
      </c>
      <c r="B71" s="930">
        <v>1</v>
      </c>
      <c r="C71" s="931">
        <v>1.81</v>
      </c>
      <c r="D71" s="929">
        <v>19</v>
      </c>
      <c r="E71" s="934">
        <v>3</v>
      </c>
      <c r="F71" s="935">
        <v>5.5</v>
      </c>
      <c r="G71" s="917">
        <v>13.7</v>
      </c>
      <c r="H71" s="937">
        <v>1</v>
      </c>
      <c r="I71" s="933">
        <v>1.81</v>
      </c>
      <c r="J71" s="916">
        <v>15</v>
      </c>
      <c r="K71" s="936">
        <v>1.81</v>
      </c>
      <c r="L71" s="937">
        <v>5</v>
      </c>
      <c r="M71" s="937">
        <v>45</v>
      </c>
      <c r="N71" s="938">
        <v>15</v>
      </c>
      <c r="O71" s="937" t="s">
        <v>3890</v>
      </c>
      <c r="P71" s="939" t="s">
        <v>4016</v>
      </c>
      <c r="Q71" s="940">
        <f t="shared" si="3"/>
        <v>0</v>
      </c>
      <c r="R71" s="977">
        <f t="shared" si="3"/>
        <v>0</v>
      </c>
      <c r="S71" s="940">
        <f t="shared" si="4"/>
        <v>-2</v>
      </c>
      <c r="T71" s="977">
        <f t="shared" si="5"/>
        <v>-3.69</v>
      </c>
      <c r="U71" s="984">
        <v>15</v>
      </c>
      <c r="V71" s="930">
        <v>15</v>
      </c>
      <c r="W71" s="930">
        <v>0</v>
      </c>
      <c r="X71" s="982">
        <v>1</v>
      </c>
      <c r="Y71" s="980"/>
    </row>
    <row r="72" spans="1:25" ht="14.4" customHeight="1" x14ac:dyDescent="0.3">
      <c r="A72" s="943" t="s">
        <v>4017</v>
      </c>
      <c r="B72" s="924"/>
      <c r="C72" s="925"/>
      <c r="D72" s="926"/>
      <c r="E72" s="909">
        <v>1</v>
      </c>
      <c r="F72" s="910">
        <v>0.82</v>
      </c>
      <c r="G72" s="911">
        <v>6</v>
      </c>
      <c r="H72" s="913"/>
      <c r="I72" s="907"/>
      <c r="J72" s="908"/>
      <c r="K72" s="912">
        <v>0.82</v>
      </c>
      <c r="L72" s="913">
        <v>3</v>
      </c>
      <c r="M72" s="913">
        <v>30</v>
      </c>
      <c r="N72" s="914">
        <v>10</v>
      </c>
      <c r="O72" s="913" t="s">
        <v>3890</v>
      </c>
      <c r="P72" s="928" t="s">
        <v>4018</v>
      </c>
      <c r="Q72" s="915">
        <f t="shared" si="3"/>
        <v>0</v>
      </c>
      <c r="R72" s="976">
        <f t="shared" si="3"/>
        <v>0</v>
      </c>
      <c r="S72" s="915">
        <f t="shared" si="4"/>
        <v>-1</v>
      </c>
      <c r="T72" s="976">
        <f t="shared" si="5"/>
        <v>-0.82</v>
      </c>
      <c r="U72" s="983" t="s">
        <v>567</v>
      </c>
      <c r="V72" s="924" t="s">
        <v>567</v>
      </c>
      <c r="W72" s="924" t="s">
        <v>567</v>
      </c>
      <c r="X72" s="981" t="s">
        <v>567</v>
      </c>
      <c r="Y72" s="979"/>
    </row>
    <row r="73" spans="1:25" ht="14.4" customHeight="1" x14ac:dyDescent="0.3">
      <c r="A73" s="943" t="s">
        <v>4019</v>
      </c>
      <c r="B73" s="918"/>
      <c r="C73" s="919"/>
      <c r="D73" s="920"/>
      <c r="E73" s="927"/>
      <c r="F73" s="907"/>
      <c r="G73" s="908"/>
      <c r="H73" s="913">
        <v>1</v>
      </c>
      <c r="I73" s="907">
        <v>1.28</v>
      </c>
      <c r="J73" s="908">
        <v>4</v>
      </c>
      <c r="K73" s="912">
        <v>1.28</v>
      </c>
      <c r="L73" s="913">
        <v>3</v>
      </c>
      <c r="M73" s="913">
        <v>24</v>
      </c>
      <c r="N73" s="914">
        <v>8</v>
      </c>
      <c r="O73" s="913" t="s">
        <v>3890</v>
      </c>
      <c r="P73" s="928" t="s">
        <v>4020</v>
      </c>
      <c r="Q73" s="915">
        <f t="shared" si="3"/>
        <v>1</v>
      </c>
      <c r="R73" s="976">
        <f t="shared" si="3"/>
        <v>1.28</v>
      </c>
      <c r="S73" s="915">
        <f t="shared" si="4"/>
        <v>1</v>
      </c>
      <c r="T73" s="976">
        <f t="shared" si="5"/>
        <v>1.28</v>
      </c>
      <c r="U73" s="983">
        <v>8</v>
      </c>
      <c r="V73" s="924">
        <v>4</v>
      </c>
      <c r="W73" s="924">
        <v>-4</v>
      </c>
      <c r="X73" s="981">
        <v>0.5</v>
      </c>
      <c r="Y73" s="979"/>
    </row>
    <row r="74" spans="1:25" ht="14.4" customHeight="1" x14ac:dyDescent="0.3">
      <c r="A74" s="944" t="s">
        <v>4021</v>
      </c>
      <c r="B74" s="941">
        <v>3</v>
      </c>
      <c r="C74" s="942">
        <v>7.27</v>
      </c>
      <c r="D74" s="921">
        <v>14.7</v>
      </c>
      <c r="E74" s="932">
        <v>2</v>
      </c>
      <c r="F74" s="933">
        <v>4.76</v>
      </c>
      <c r="G74" s="916">
        <v>5.5</v>
      </c>
      <c r="H74" s="937">
        <v>2</v>
      </c>
      <c r="I74" s="933">
        <v>4.72</v>
      </c>
      <c r="J74" s="916">
        <v>12.5</v>
      </c>
      <c r="K74" s="936">
        <v>2.36</v>
      </c>
      <c r="L74" s="937">
        <v>4</v>
      </c>
      <c r="M74" s="937">
        <v>39</v>
      </c>
      <c r="N74" s="938">
        <v>13</v>
      </c>
      <c r="O74" s="937" t="s">
        <v>3890</v>
      </c>
      <c r="P74" s="939" t="s">
        <v>4022</v>
      </c>
      <c r="Q74" s="940">
        <f t="shared" si="3"/>
        <v>-1</v>
      </c>
      <c r="R74" s="977">
        <f t="shared" si="3"/>
        <v>-2.5499999999999998</v>
      </c>
      <c r="S74" s="940">
        <f t="shared" si="4"/>
        <v>0</v>
      </c>
      <c r="T74" s="977">
        <f t="shared" si="5"/>
        <v>-4.0000000000000036E-2</v>
      </c>
      <c r="U74" s="984">
        <v>26</v>
      </c>
      <c r="V74" s="930">
        <v>25</v>
      </c>
      <c r="W74" s="930">
        <v>-1</v>
      </c>
      <c r="X74" s="982">
        <v>0.96153846153846156</v>
      </c>
      <c r="Y74" s="980">
        <v>5</v>
      </c>
    </row>
    <row r="75" spans="1:25" ht="14.4" customHeight="1" x14ac:dyDescent="0.3">
      <c r="A75" s="944" t="s">
        <v>4023</v>
      </c>
      <c r="B75" s="941">
        <v>1</v>
      </c>
      <c r="C75" s="942">
        <v>4.8499999999999996</v>
      </c>
      <c r="D75" s="921">
        <v>15</v>
      </c>
      <c r="E75" s="932"/>
      <c r="F75" s="933"/>
      <c r="G75" s="916"/>
      <c r="H75" s="937"/>
      <c r="I75" s="933"/>
      <c r="J75" s="916"/>
      <c r="K75" s="936">
        <v>4.8499999999999996</v>
      </c>
      <c r="L75" s="937">
        <v>5</v>
      </c>
      <c r="M75" s="937">
        <v>48</v>
      </c>
      <c r="N75" s="938">
        <v>16</v>
      </c>
      <c r="O75" s="937" t="s">
        <v>3890</v>
      </c>
      <c r="P75" s="939" t="s">
        <v>4024</v>
      </c>
      <c r="Q75" s="940">
        <f t="shared" si="3"/>
        <v>-1</v>
      </c>
      <c r="R75" s="977">
        <f t="shared" si="3"/>
        <v>-4.8499999999999996</v>
      </c>
      <c r="S75" s="940">
        <f t="shared" si="4"/>
        <v>0</v>
      </c>
      <c r="T75" s="977">
        <f t="shared" si="5"/>
        <v>0</v>
      </c>
      <c r="U75" s="984" t="s">
        <v>567</v>
      </c>
      <c r="V75" s="930" t="s">
        <v>567</v>
      </c>
      <c r="W75" s="930" t="s">
        <v>567</v>
      </c>
      <c r="X75" s="982" t="s">
        <v>567</v>
      </c>
      <c r="Y75" s="980"/>
    </row>
    <row r="76" spans="1:25" ht="14.4" customHeight="1" x14ac:dyDescent="0.3">
      <c r="A76" s="943" t="s">
        <v>4025</v>
      </c>
      <c r="B76" s="924"/>
      <c r="C76" s="925"/>
      <c r="D76" s="926"/>
      <c r="E76" s="927"/>
      <c r="F76" s="907"/>
      <c r="G76" s="908"/>
      <c r="H76" s="909">
        <v>1</v>
      </c>
      <c r="I76" s="910">
        <v>0.56999999999999995</v>
      </c>
      <c r="J76" s="911">
        <v>2</v>
      </c>
      <c r="K76" s="912">
        <v>0.56999999999999995</v>
      </c>
      <c r="L76" s="913">
        <v>2</v>
      </c>
      <c r="M76" s="913">
        <v>15</v>
      </c>
      <c r="N76" s="914">
        <v>5</v>
      </c>
      <c r="O76" s="913" t="s">
        <v>3890</v>
      </c>
      <c r="P76" s="928" t="s">
        <v>4026</v>
      </c>
      <c r="Q76" s="915">
        <f t="shared" si="3"/>
        <v>1</v>
      </c>
      <c r="R76" s="976">
        <f t="shared" si="3"/>
        <v>0.56999999999999995</v>
      </c>
      <c r="S76" s="915">
        <f t="shared" si="4"/>
        <v>1</v>
      </c>
      <c r="T76" s="976">
        <f t="shared" si="5"/>
        <v>0.56999999999999995</v>
      </c>
      <c r="U76" s="983">
        <v>5</v>
      </c>
      <c r="V76" s="924">
        <v>2</v>
      </c>
      <c r="W76" s="924">
        <v>-3</v>
      </c>
      <c r="X76" s="981">
        <v>0.4</v>
      </c>
      <c r="Y76" s="979"/>
    </row>
    <row r="77" spans="1:25" ht="14.4" customHeight="1" x14ac:dyDescent="0.3">
      <c r="A77" s="943" t="s">
        <v>4027</v>
      </c>
      <c r="B77" s="924"/>
      <c r="C77" s="925"/>
      <c r="D77" s="926"/>
      <c r="E77" s="909">
        <v>1</v>
      </c>
      <c r="F77" s="910">
        <v>0.57999999999999996</v>
      </c>
      <c r="G77" s="911">
        <v>6</v>
      </c>
      <c r="H77" s="913"/>
      <c r="I77" s="907"/>
      <c r="J77" s="908"/>
      <c r="K77" s="912">
        <v>0.57999999999999996</v>
      </c>
      <c r="L77" s="913">
        <v>4</v>
      </c>
      <c r="M77" s="913">
        <v>36</v>
      </c>
      <c r="N77" s="914">
        <v>12</v>
      </c>
      <c r="O77" s="913" t="s">
        <v>3890</v>
      </c>
      <c r="P77" s="928" t="s">
        <v>4028</v>
      </c>
      <c r="Q77" s="915">
        <f t="shared" si="3"/>
        <v>0</v>
      </c>
      <c r="R77" s="976">
        <f t="shared" si="3"/>
        <v>0</v>
      </c>
      <c r="S77" s="915">
        <f t="shared" si="4"/>
        <v>-1</v>
      </c>
      <c r="T77" s="976">
        <f t="shared" si="5"/>
        <v>-0.57999999999999996</v>
      </c>
      <c r="U77" s="983" t="s">
        <v>567</v>
      </c>
      <c r="V77" s="924" t="s">
        <v>567</v>
      </c>
      <c r="W77" s="924" t="s">
        <v>567</v>
      </c>
      <c r="X77" s="981" t="s">
        <v>567</v>
      </c>
      <c r="Y77" s="979"/>
    </row>
    <row r="78" spans="1:25" ht="14.4" customHeight="1" x14ac:dyDescent="0.3">
      <c r="A78" s="943" t="s">
        <v>4029</v>
      </c>
      <c r="B78" s="924">
        <v>1</v>
      </c>
      <c r="C78" s="925">
        <v>9.14</v>
      </c>
      <c r="D78" s="926">
        <v>26</v>
      </c>
      <c r="E78" s="909">
        <v>2</v>
      </c>
      <c r="F78" s="910">
        <v>17.96</v>
      </c>
      <c r="G78" s="911">
        <v>13.5</v>
      </c>
      <c r="H78" s="913"/>
      <c r="I78" s="907"/>
      <c r="J78" s="908"/>
      <c r="K78" s="912">
        <v>9.14</v>
      </c>
      <c r="L78" s="913">
        <v>7</v>
      </c>
      <c r="M78" s="913">
        <v>66</v>
      </c>
      <c r="N78" s="914">
        <v>22</v>
      </c>
      <c r="O78" s="913" t="s">
        <v>3890</v>
      </c>
      <c r="P78" s="928" t="s">
        <v>4030</v>
      </c>
      <c r="Q78" s="915">
        <f t="shared" si="3"/>
        <v>-1</v>
      </c>
      <c r="R78" s="976">
        <f t="shared" si="3"/>
        <v>-9.14</v>
      </c>
      <c r="S78" s="915">
        <f t="shared" si="4"/>
        <v>-2</v>
      </c>
      <c r="T78" s="976">
        <f t="shared" si="5"/>
        <v>-17.96</v>
      </c>
      <c r="U78" s="983" t="s">
        <v>567</v>
      </c>
      <c r="V78" s="924" t="s">
        <v>567</v>
      </c>
      <c r="W78" s="924" t="s">
        <v>567</v>
      </c>
      <c r="X78" s="981" t="s">
        <v>567</v>
      </c>
      <c r="Y78" s="979"/>
    </row>
    <row r="79" spans="1:25" ht="14.4" customHeight="1" x14ac:dyDescent="0.3">
      <c r="A79" s="943" t="s">
        <v>4031</v>
      </c>
      <c r="B79" s="924">
        <v>1</v>
      </c>
      <c r="C79" s="925">
        <v>3.36</v>
      </c>
      <c r="D79" s="926">
        <v>4</v>
      </c>
      <c r="E79" s="927">
        <v>1</v>
      </c>
      <c r="F79" s="907">
        <v>4.1500000000000004</v>
      </c>
      <c r="G79" s="908">
        <v>11</v>
      </c>
      <c r="H79" s="909">
        <v>1</v>
      </c>
      <c r="I79" s="910">
        <v>1.95</v>
      </c>
      <c r="J79" s="911">
        <v>2</v>
      </c>
      <c r="K79" s="912">
        <v>4.07</v>
      </c>
      <c r="L79" s="913">
        <v>5</v>
      </c>
      <c r="M79" s="913">
        <v>45</v>
      </c>
      <c r="N79" s="914">
        <v>15</v>
      </c>
      <c r="O79" s="913" t="s">
        <v>3890</v>
      </c>
      <c r="P79" s="928" t="s">
        <v>4032</v>
      </c>
      <c r="Q79" s="915">
        <f t="shared" si="3"/>
        <v>0</v>
      </c>
      <c r="R79" s="976">
        <f t="shared" si="3"/>
        <v>-1.41</v>
      </c>
      <c r="S79" s="915">
        <f t="shared" si="4"/>
        <v>0</v>
      </c>
      <c r="T79" s="976">
        <f t="shared" si="5"/>
        <v>-2.2000000000000002</v>
      </c>
      <c r="U79" s="983">
        <v>15</v>
      </c>
      <c r="V79" s="924">
        <v>2</v>
      </c>
      <c r="W79" s="924">
        <v>-13</v>
      </c>
      <c r="X79" s="981">
        <v>0.13333333333333333</v>
      </c>
      <c r="Y79" s="979"/>
    </row>
    <row r="80" spans="1:25" ht="14.4" customHeight="1" x14ac:dyDescent="0.3">
      <c r="A80" s="944" t="s">
        <v>4033</v>
      </c>
      <c r="B80" s="930"/>
      <c r="C80" s="931"/>
      <c r="D80" s="929"/>
      <c r="E80" s="932">
        <v>1</v>
      </c>
      <c r="F80" s="933">
        <v>6.6</v>
      </c>
      <c r="G80" s="916">
        <v>12</v>
      </c>
      <c r="H80" s="934">
        <v>3</v>
      </c>
      <c r="I80" s="935">
        <v>19.809999999999999</v>
      </c>
      <c r="J80" s="917">
        <v>11</v>
      </c>
      <c r="K80" s="936">
        <v>6.6</v>
      </c>
      <c r="L80" s="937">
        <v>6</v>
      </c>
      <c r="M80" s="937">
        <v>51</v>
      </c>
      <c r="N80" s="938">
        <v>17</v>
      </c>
      <c r="O80" s="937" t="s">
        <v>3890</v>
      </c>
      <c r="P80" s="939" t="s">
        <v>4034</v>
      </c>
      <c r="Q80" s="940">
        <f t="shared" si="3"/>
        <v>3</v>
      </c>
      <c r="R80" s="977">
        <f t="shared" si="3"/>
        <v>19.809999999999999</v>
      </c>
      <c r="S80" s="940">
        <f t="shared" si="4"/>
        <v>2</v>
      </c>
      <c r="T80" s="977">
        <f t="shared" si="5"/>
        <v>13.209999999999999</v>
      </c>
      <c r="U80" s="984">
        <v>51</v>
      </c>
      <c r="V80" s="930">
        <v>33</v>
      </c>
      <c r="W80" s="930">
        <v>-18</v>
      </c>
      <c r="X80" s="982">
        <v>0.6470588235294118</v>
      </c>
      <c r="Y80" s="980"/>
    </row>
    <row r="81" spans="1:25" ht="14.4" customHeight="1" x14ac:dyDescent="0.3">
      <c r="A81" s="943" t="s">
        <v>4035</v>
      </c>
      <c r="B81" s="924"/>
      <c r="C81" s="925"/>
      <c r="D81" s="926"/>
      <c r="E81" s="909">
        <v>1</v>
      </c>
      <c r="F81" s="910">
        <v>16.940000000000001</v>
      </c>
      <c r="G81" s="911">
        <v>21</v>
      </c>
      <c r="H81" s="913"/>
      <c r="I81" s="907"/>
      <c r="J81" s="908"/>
      <c r="K81" s="912">
        <v>16.940000000000001</v>
      </c>
      <c r="L81" s="913">
        <v>5</v>
      </c>
      <c r="M81" s="913">
        <v>72</v>
      </c>
      <c r="N81" s="914">
        <v>24</v>
      </c>
      <c r="O81" s="913" t="s">
        <v>3890</v>
      </c>
      <c r="P81" s="928" t="s">
        <v>4036</v>
      </c>
      <c r="Q81" s="915">
        <f t="shared" si="3"/>
        <v>0</v>
      </c>
      <c r="R81" s="976">
        <f t="shared" si="3"/>
        <v>0</v>
      </c>
      <c r="S81" s="915">
        <f t="shared" si="4"/>
        <v>-1</v>
      </c>
      <c r="T81" s="976">
        <f t="shared" si="5"/>
        <v>-16.940000000000001</v>
      </c>
      <c r="U81" s="983" t="s">
        <v>567</v>
      </c>
      <c r="V81" s="924" t="s">
        <v>567</v>
      </c>
      <c r="W81" s="924" t="s">
        <v>567</v>
      </c>
      <c r="X81" s="981" t="s">
        <v>567</v>
      </c>
      <c r="Y81" s="979"/>
    </row>
    <row r="82" spans="1:25" ht="14.4" customHeight="1" x14ac:dyDescent="0.3">
      <c r="A82" s="943" t="s">
        <v>4037</v>
      </c>
      <c r="B82" s="924"/>
      <c r="C82" s="925"/>
      <c r="D82" s="926"/>
      <c r="E82" s="909">
        <v>1</v>
      </c>
      <c r="F82" s="910">
        <v>0.89</v>
      </c>
      <c r="G82" s="911">
        <v>15</v>
      </c>
      <c r="H82" s="913"/>
      <c r="I82" s="907"/>
      <c r="J82" s="908"/>
      <c r="K82" s="912">
        <v>0.89</v>
      </c>
      <c r="L82" s="913">
        <v>3</v>
      </c>
      <c r="M82" s="913">
        <v>24</v>
      </c>
      <c r="N82" s="914">
        <v>8</v>
      </c>
      <c r="O82" s="913" t="s">
        <v>3890</v>
      </c>
      <c r="P82" s="928" t="s">
        <v>4038</v>
      </c>
      <c r="Q82" s="915">
        <f t="shared" si="3"/>
        <v>0</v>
      </c>
      <c r="R82" s="976">
        <f t="shared" si="3"/>
        <v>0</v>
      </c>
      <c r="S82" s="915">
        <f t="shared" si="4"/>
        <v>-1</v>
      </c>
      <c r="T82" s="976">
        <f t="shared" si="5"/>
        <v>-0.89</v>
      </c>
      <c r="U82" s="983" t="s">
        <v>567</v>
      </c>
      <c r="V82" s="924" t="s">
        <v>567</v>
      </c>
      <c r="W82" s="924" t="s">
        <v>567</v>
      </c>
      <c r="X82" s="981" t="s">
        <v>567</v>
      </c>
      <c r="Y82" s="979"/>
    </row>
    <row r="83" spans="1:25" ht="14.4" customHeight="1" x14ac:dyDescent="0.3">
      <c r="A83" s="944" t="s">
        <v>4039</v>
      </c>
      <c r="B83" s="930">
        <v>1</v>
      </c>
      <c r="C83" s="931">
        <v>0.89</v>
      </c>
      <c r="D83" s="929">
        <v>5</v>
      </c>
      <c r="E83" s="934">
        <v>2</v>
      </c>
      <c r="F83" s="935">
        <v>2.0499999999999998</v>
      </c>
      <c r="G83" s="917">
        <v>16</v>
      </c>
      <c r="H83" s="937">
        <v>1</v>
      </c>
      <c r="I83" s="933">
        <v>0.89</v>
      </c>
      <c r="J83" s="916">
        <v>3</v>
      </c>
      <c r="K83" s="936">
        <v>0.89</v>
      </c>
      <c r="L83" s="937">
        <v>3</v>
      </c>
      <c r="M83" s="937">
        <v>24</v>
      </c>
      <c r="N83" s="938">
        <v>8</v>
      </c>
      <c r="O83" s="937" t="s">
        <v>3890</v>
      </c>
      <c r="P83" s="939" t="s">
        <v>4038</v>
      </c>
      <c r="Q83" s="940">
        <f t="shared" si="3"/>
        <v>0</v>
      </c>
      <c r="R83" s="977">
        <f t="shared" si="3"/>
        <v>0</v>
      </c>
      <c r="S83" s="940">
        <f t="shared" si="4"/>
        <v>-1</v>
      </c>
      <c r="T83" s="977">
        <f t="shared" si="5"/>
        <v>-1.1599999999999997</v>
      </c>
      <c r="U83" s="984">
        <v>8</v>
      </c>
      <c r="V83" s="930">
        <v>3</v>
      </c>
      <c r="W83" s="930">
        <v>-5</v>
      </c>
      <c r="X83" s="982">
        <v>0.375</v>
      </c>
      <c r="Y83" s="980"/>
    </row>
    <row r="84" spans="1:25" ht="14.4" customHeight="1" x14ac:dyDescent="0.3">
      <c r="A84" s="944" t="s">
        <v>4040</v>
      </c>
      <c r="B84" s="930">
        <v>3</v>
      </c>
      <c r="C84" s="931">
        <v>5.13</v>
      </c>
      <c r="D84" s="929">
        <v>8.6999999999999993</v>
      </c>
      <c r="E84" s="934">
        <v>1</v>
      </c>
      <c r="F84" s="935">
        <v>1.94</v>
      </c>
      <c r="G84" s="917">
        <v>23</v>
      </c>
      <c r="H84" s="937">
        <v>1</v>
      </c>
      <c r="I84" s="933">
        <v>1.62</v>
      </c>
      <c r="J84" s="922">
        <v>13</v>
      </c>
      <c r="K84" s="936">
        <v>1.62</v>
      </c>
      <c r="L84" s="937">
        <v>4</v>
      </c>
      <c r="M84" s="937">
        <v>36</v>
      </c>
      <c r="N84" s="938">
        <v>12</v>
      </c>
      <c r="O84" s="937" t="s">
        <v>3890</v>
      </c>
      <c r="P84" s="939" t="s">
        <v>4038</v>
      </c>
      <c r="Q84" s="940">
        <f t="shared" si="3"/>
        <v>-2</v>
      </c>
      <c r="R84" s="977">
        <f t="shared" si="3"/>
        <v>-3.51</v>
      </c>
      <c r="S84" s="940">
        <f t="shared" si="4"/>
        <v>0</v>
      </c>
      <c r="T84" s="977">
        <f t="shared" si="5"/>
        <v>-0.31999999999999984</v>
      </c>
      <c r="U84" s="984">
        <v>12</v>
      </c>
      <c r="V84" s="930">
        <v>13</v>
      </c>
      <c r="W84" s="930">
        <v>1</v>
      </c>
      <c r="X84" s="982">
        <v>1.0833333333333333</v>
      </c>
      <c r="Y84" s="980">
        <v>1</v>
      </c>
    </row>
    <row r="85" spans="1:25" ht="14.4" customHeight="1" x14ac:dyDescent="0.3">
      <c r="A85" s="943" t="s">
        <v>4041</v>
      </c>
      <c r="B85" s="924"/>
      <c r="C85" s="925"/>
      <c r="D85" s="926"/>
      <c r="E85" s="927">
        <v>1</v>
      </c>
      <c r="F85" s="907">
        <v>1.32</v>
      </c>
      <c r="G85" s="908">
        <v>5</v>
      </c>
      <c r="H85" s="909">
        <v>1</v>
      </c>
      <c r="I85" s="910">
        <v>1</v>
      </c>
      <c r="J85" s="911">
        <v>3</v>
      </c>
      <c r="K85" s="912">
        <v>1.32</v>
      </c>
      <c r="L85" s="913">
        <v>4</v>
      </c>
      <c r="M85" s="913">
        <v>33</v>
      </c>
      <c r="N85" s="914">
        <v>11</v>
      </c>
      <c r="O85" s="913" t="s">
        <v>3890</v>
      </c>
      <c r="P85" s="928" t="s">
        <v>4042</v>
      </c>
      <c r="Q85" s="915">
        <f t="shared" si="3"/>
        <v>1</v>
      </c>
      <c r="R85" s="976">
        <f t="shared" si="3"/>
        <v>1</v>
      </c>
      <c r="S85" s="915">
        <f t="shared" si="4"/>
        <v>0</v>
      </c>
      <c r="T85" s="976">
        <f t="shared" si="5"/>
        <v>-0.32000000000000006</v>
      </c>
      <c r="U85" s="983">
        <v>11</v>
      </c>
      <c r="V85" s="924">
        <v>3</v>
      </c>
      <c r="W85" s="924">
        <v>-8</v>
      </c>
      <c r="X85" s="981">
        <v>0.27272727272727271</v>
      </c>
      <c r="Y85" s="979"/>
    </row>
    <row r="86" spans="1:25" ht="14.4" customHeight="1" x14ac:dyDescent="0.3">
      <c r="A86" s="943" t="s">
        <v>4043</v>
      </c>
      <c r="B86" s="924"/>
      <c r="C86" s="925"/>
      <c r="D86" s="926"/>
      <c r="E86" s="909">
        <v>1</v>
      </c>
      <c r="F86" s="910">
        <v>2.2599999999999998</v>
      </c>
      <c r="G86" s="911">
        <v>13</v>
      </c>
      <c r="H86" s="913"/>
      <c r="I86" s="907"/>
      <c r="J86" s="908"/>
      <c r="K86" s="912">
        <v>2.2599999999999998</v>
      </c>
      <c r="L86" s="913">
        <v>4</v>
      </c>
      <c r="M86" s="913">
        <v>39</v>
      </c>
      <c r="N86" s="914">
        <v>13</v>
      </c>
      <c r="O86" s="913" t="s">
        <v>3890</v>
      </c>
      <c r="P86" s="928" t="s">
        <v>4044</v>
      </c>
      <c r="Q86" s="915">
        <f t="shared" si="3"/>
        <v>0</v>
      </c>
      <c r="R86" s="976">
        <f t="shared" si="3"/>
        <v>0</v>
      </c>
      <c r="S86" s="915">
        <f t="shared" si="4"/>
        <v>-1</v>
      </c>
      <c r="T86" s="976">
        <f t="shared" si="5"/>
        <v>-2.2599999999999998</v>
      </c>
      <c r="U86" s="983" t="s">
        <v>567</v>
      </c>
      <c r="V86" s="924" t="s">
        <v>567</v>
      </c>
      <c r="W86" s="924" t="s">
        <v>567</v>
      </c>
      <c r="X86" s="981" t="s">
        <v>567</v>
      </c>
      <c r="Y86" s="979"/>
    </row>
    <row r="87" spans="1:25" ht="14.4" customHeight="1" x14ac:dyDescent="0.3">
      <c r="A87" s="944" t="s">
        <v>4045</v>
      </c>
      <c r="B87" s="930">
        <v>1</v>
      </c>
      <c r="C87" s="931">
        <v>3.15</v>
      </c>
      <c r="D87" s="929">
        <v>4</v>
      </c>
      <c r="E87" s="934"/>
      <c r="F87" s="935"/>
      <c r="G87" s="917"/>
      <c r="H87" s="937"/>
      <c r="I87" s="933"/>
      <c r="J87" s="916"/>
      <c r="K87" s="936">
        <v>4.42</v>
      </c>
      <c r="L87" s="937">
        <v>6</v>
      </c>
      <c r="M87" s="937">
        <v>57</v>
      </c>
      <c r="N87" s="938">
        <v>19</v>
      </c>
      <c r="O87" s="937" t="s">
        <v>3890</v>
      </c>
      <c r="P87" s="939" t="s">
        <v>4046</v>
      </c>
      <c r="Q87" s="940">
        <f t="shared" si="3"/>
        <v>-1</v>
      </c>
      <c r="R87" s="977">
        <f t="shared" si="3"/>
        <v>-3.15</v>
      </c>
      <c r="S87" s="940">
        <f t="shared" si="4"/>
        <v>0</v>
      </c>
      <c r="T87" s="977">
        <f t="shared" si="5"/>
        <v>0</v>
      </c>
      <c r="U87" s="984" t="s">
        <v>567</v>
      </c>
      <c r="V87" s="930" t="s">
        <v>567</v>
      </c>
      <c r="W87" s="930" t="s">
        <v>567</v>
      </c>
      <c r="X87" s="982" t="s">
        <v>567</v>
      </c>
      <c r="Y87" s="980"/>
    </row>
    <row r="88" spans="1:25" ht="14.4" customHeight="1" thickBot="1" x14ac:dyDescent="0.35">
      <c r="A88" s="960" t="s">
        <v>4047</v>
      </c>
      <c r="B88" s="961"/>
      <c r="C88" s="962"/>
      <c r="D88" s="963"/>
      <c r="E88" s="964"/>
      <c r="F88" s="965"/>
      <c r="G88" s="966"/>
      <c r="H88" s="967">
        <v>1</v>
      </c>
      <c r="I88" s="968">
        <v>2.44</v>
      </c>
      <c r="J88" s="969">
        <v>34</v>
      </c>
      <c r="K88" s="970">
        <v>2.44</v>
      </c>
      <c r="L88" s="971">
        <v>5</v>
      </c>
      <c r="M88" s="971">
        <v>45</v>
      </c>
      <c r="N88" s="972">
        <v>15</v>
      </c>
      <c r="O88" s="971" t="s">
        <v>3890</v>
      </c>
      <c r="P88" s="973" t="s">
        <v>4048</v>
      </c>
      <c r="Q88" s="974">
        <f t="shared" si="3"/>
        <v>1</v>
      </c>
      <c r="R88" s="978">
        <f t="shared" si="3"/>
        <v>2.44</v>
      </c>
      <c r="S88" s="974">
        <f t="shared" si="4"/>
        <v>1</v>
      </c>
      <c r="T88" s="978">
        <f t="shared" si="5"/>
        <v>2.44</v>
      </c>
      <c r="U88" s="988">
        <v>15</v>
      </c>
      <c r="V88" s="961">
        <v>34</v>
      </c>
      <c r="W88" s="961">
        <v>19</v>
      </c>
      <c r="X88" s="989">
        <v>2.2666666666666666</v>
      </c>
      <c r="Y88" s="990">
        <v>19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9:Q1048576">
    <cfRule type="cellIs" dxfId="14" priority="11" stopIfTrue="1" operator="lessThan">
      <formula>0</formula>
    </cfRule>
  </conditionalFormatting>
  <conditionalFormatting sqref="W89:W1048576">
    <cfRule type="cellIs" dxfId="13" priority="10" stopIfTrue="1" operator="greaterThan">
      <formula>0</formula>
    </cfRule>
  </conditionalFormatting>
  <conditionalFormatting sqref="X89:X1048576">
    <cfRule type="cellIs" dxfId="12" priority="9" stopIfTrue="1" operator="greaterThan">
      <formula>1</formula>
    </cfRule>
  </conditionalFormatting>
  <conditionalFormatting sqref="X89:X1048576">
    <cfRule type="cellIs" dxfId="11" priority="6" stopIfTrue="1" operator="greaterThan">
      <formula>1</formula>
    </cfRule>
  </conditionalFormatting>
  <conditionalFormatting sqref="W89:W1048576">
    <cfRule type="cellIs" dxfId="10" priority="7" stopIfTrue="1" operator="greaterThan">
      <formula>0</formula>
    </cfRule>
  </conditionalFormatting>
  <conditionalFormatting sqref="Q8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8">
    <cfRule type="cellIs" dxfId="7" priority="4" stopIfTrue="1" operator="lessThan">
      <formula>0</formula>
    </cfRule>
  </conditionalFormatting>
  <conditionalFormatting sqref="X5:X88">
    <cfRule type="cellIs" dxfId="6" priority="2" stopIfTrue="1" operator="greaterThan">
      <formula>1</formula>
    </cfRule>
  </conditionalFormatting>
  <conditionalFormatting sqref="W5:W88">
    <cfRule type="cellIs" dxfId="5" priority="3" stopIfTrue="1" operator="greaterThan">
      <formula>0</formula>
    </cfRule>
  </conditionalFormatting>
  <conditionalFormatting sqref="S5:S8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938895</v>
      </c>
      <c r="C3" s="344">
        <f t="shared" ref="C3:L3" si="0">SUBTOTAL(9,C6:C1048576)</f>
        <v>6</v>
      </c>
      <c r="D3" s="344">
        <f t="shared" si="0"/>
        <v>941988</v>
      </c>
      <c r="E3" s="344">
        <f t="shared" si="0"/>
        <v>5.8484365104420455</v>
      </c>
      <c r="F3" s="344">
        <f t="shared" si="0"/>
        <v>957107</v>
      </c>
      <c r="G3" s="347">
        <f>IF(D3&lt;&gt;0,F3/D3,"")</f>
        <v>1.0160500983027385</v>
      </c>
      <c r="H3" s="343">
        <f t="shared" si="0"/>
        <v>18642.75</v>
      </c>
      <c r="I3" s="344">
        <f t="shared" si="0"/>
        <v>1</v>
      </c>
      <c r="J3" s="344">
        <f t="shared" si="0"/>
        <v>171239.12</v>
      </c>
      <c r="K3" s="344">
        <f t="shared" si="0"/>
        <v>7.7358646122487302</v>
      </c>
      <c r="L3" s="344">
        <f t="shared" si="0"/>
        <v>41080.299999999996</v>
      </c>
      <c r="M3" s="345">
        <f>IF(J3&lt;&gt;0,L3/J3,"")</f>
        <v>0.23990020504660381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2018</v>
      </c>
      <c r="E5" s="993"/>
      <c r="F5" s="993">
        <v>2019</v>
      </c>
      <c r="G5" s="901" t="s">
        <v>2</v>
      </c>
      <c r="H5" s="992">
        <v>2015</v>
      </c>
      <c r="I5" s="993"/>
      <c r="J5" s="993">
        <v>2018</v>
      </c>
      <c r="K5" s="993"/>
      <c r="L5" s="993">
        <v>2019</v>
      </c>
      <c r="M5" s="901" t="s">
        <v>2</v>
      </c>
    </row>
    <row r="6" spans="1:13" ht="14.4" customHeight="1" x14ac:dyDescent="0.3">
      <c r="A6" s="856" t="s">
        <v>4050</v>
      </c>
      <c r="B6" s="883"/>
      <c r="C6" s="825"/>
      <c r="D6" s="883">
        <v>28777</v>
      </c>
      <c r="E6" s="825"/>
      <c r="F6" s="883">
        <v>2262</v>
      </c>
      <c r="G6" s="830"/>
      <c r="H6" s="883"/>
      <c r="I6" s="825"/>
      <c r="J6" s="883">
        <v>27021.33</v>
      </c>
      <c r="K6" s="825"/>
      <c r="L6" s="883">
        <v>1525.08</v>
      </c>
      <c r="M6" s="231"/>
    </row>
    <row r="7" spans="1:13" ht="14.4" customHeight="1" x14ac:dyDescent="0.3">
      <c r="A7" s="857" t="s">
        <v>2997</v>
      </c>
      <c r="B7" s="885">
        <v>55858</v>
      </c>
      <c r="C7" s="832">
        <v>1</v>
      </c>
      <c r="D7" s="885">
        <v>43983</v>
      </c>
      <c r="E7" s="832">
        <v>0.7874073543628487</v>
      </c>
      <c r="F7" s="885">
        <v>41244</v>
      </c>
      <c r="G7" s="837">
        <v>0.73837230119230912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4051</v>
      </c>
      <c r="B8" s="885">
        <v>153987</v>
      </c>
      <c r="C8" s="832">
        <v>1</v>
      </c>
      <c r="D8" s="885">
        <v>128178</v>
      </c>
      <c r="E8" s="832">
        <v>0.83239494243020518</v>
      </c>
      <c r="F8" s="885">
        <v>129289</v>
      </c>
      <c r="G8" s="837">
        <v>0.8396098371940488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4052</v>
      </c>
      <c r="B9" s="885">
        <v>607016</v>
      </c>
      <c r="C9" s="832">
        <v>1</v>
      </c>
      <c r="D9" s="885">
        <v>601912</v>
      </c>
      <c r="E9" s="832">
        <v>0.99159165491519174</v>
      </c>
      <c r="F9" s="885">
        <v>605173</v>
      </c>
      <c r="G9" s="837">
        <v>0.99696383620860074</v>
      </c>
      <c r="H9" s="885">
        <v>18642.75</v>
      </c>
      <c r="I9" s="832">
        <v>1</v>
      </c>
      <c r="J9" s="885">
        <v>144217.79</v>
      </c>
      <c r="K9" s="832">
        <v>7.7358646122487302</v>
      </c>
      <c r="L9" s="885">
        <v>39555.219999999994</v>
      </c>
      <c r="M9" s="838">
        <v>2.1217481326521028</v>
      </c>
    </row>
    <row r="10" spans="1:13" ht="14.4" customHeight="1" x14ac:dyDescent="0.3">
      <c r="A10" s="857" t="s">
        <v>4053</v>
      </c>
      <c r="B10" s="885">
        <v>73515</v>
      </c>
      <c r="C10" s="832">
        <v>1</v>
      </c>
      <c r="D10" s="885">
        <v>81333</v>
      </c>
      <c r="E10" s="832">
        <v>1.1063456437461743</v>
      </c>
      <c r="F10" s="885">
        <v>113155</v>
      </c>
      <c r="G10" s="837">
        <v>1.5392096850982793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4054</v>
      </c>
      <c r="B11" s="885">
        <v>6140</v>
      </c>
      <c r="C11" s="832">
        <v>1</v>
      </c>
      <c r="D11" s="885">
        <v>6520</v>
      </c>
      <c r="E11" s="832">
        <v>1.0618892508143323</v>
      </c>
      <c r="F11" s="885">
        <v>10111</v>
      </c>
      <c r="G11" s="837">
        <v>1.6467426710097719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4055</v>
      </c>
      <c r="B12" s="885">
        <v>42379</v>
      </c>
      <c r="C12" s="832">
        <v>1</v>
      </c>
      <c r="D12" s="885">
        <v>45295</v>
      </c>
      <c r="E12" s="832">
        <v>1.0688076641732933</v>
      </c>
      <c r="F12" s="885">
        <v>55873</v>
      </c>
      <c r="G12" s="837">
        <v>1.3184124212463719</v>
      </c>
      <c r="H12" s="885"/>
      <c r="I12" s="832"/>
      <c r="J12" s="885"/>
      <c r="K12" s="832"/>
      <c r="L12" s="885"/>
      <c r="M12" s="838"/>
    </row>
    <row r="13" spans="1:13" ht="14.4" customHeight="1" thickBot="1" x14ac:dyDescent="0.35">
      <c r="A13" s="889" t="s">
        <v>4056</v>
      </c>
      <c r="B13" s="887"/>
      <c r="C13" s="840"/>
      <c r="D13" s="887">
        <v>5990</v>
      </c>
      <c r="E13" s="840"/>
      <c r="F13" s="887"/>
      <c r="G13" s="845"/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4415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6543.13</v>
      </c>
      <c r="G3" s="211">
        <f t="shared" si="0"/>
        <v>957537.75</v>
      </c>
      <c r="H3" s="212"/>
      <c r="I3" s="212"/>
      <c r="J3" s="207">
        <f t="shared" si="0"/>
        <v>6458.72</v>
      </c>
      <c r="K3" s="211">
        <f t="shared" si="0"/>
        <v>1113227.1200000001</v>
      </c>
      <c r="L3" s="212"/>
      <c r="M3" s="212"/>
      <c r="N3" s="207">
        <f t="shared" si="0"/>
        <v>6184.7699999999995</v>
      </c>
      <c r="O3" s="211">
        <f t="shared" si="0"/>
        <v>998187.3</v>
      </c>
      <c r="P3" s="177">
        <f>IF(K3=0,"",O3/K3)</f>
        <v>0.89666096169126741</v>
      </c>
      <c r="Q3" s="209">
        <f>IF(N3=0,"",O3/N3)</f>
        <v>161.39440916962153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4057</v>
      </c>
      <c r="B6" s="825" t="s">
        <v>4058</v>
      </c>
      <c r="C6" s="825" t="s">
        <v>2870</v>
      </c>
      <c r="D6" s="825" t="s">
        <v>4059</v>
      </c>
      <c r="E6" s="825" t="s">
        <v>4060</v>
      </c>
      <c r="F6" s="225"/>
      <c r="G6" s="225"/>
      <c r="H6" s="225"/>
      <c r="I6" s="225"/>
      <c r="J6" s="225">
        <v>0.45</v>
      </c>
      <c r="K6" s="225">
        <v>818.57</v>
      </c>
      <c r="L6" s="225"/>
      <c r="M6" s="225">
        <v>1819.0444444444445</v>
      </c>
      <c r="N6" s="225"/>
      <c r="O6" s="225"/>
      <c r="P6" s="830"/>
      <c r="Q6" s="848"/>
    </row>
    <row r="7" spans="1:17" ht="14.4" customHeight="1" x14ac:dyDescent="0.3">
      <c r="A7" s="831" t="s">
        <v>4057</v>
      </c>
      <c r="B7" s="832" t="s">
        <v>4058</v>
      </c>
      <c r="C7" s="832" t="s">
        <v>3097</v>
      </c>
      <c r="D7" s="832" t="s">
        <v>4061</v>
      </c>
      <c r="E7" s="832" t="s">
        <v>4062</v>
      </c>
      <c r="F7" s="849"/>
      <c r="G7" s="849"/>
      <c r="H7" s="849"/>
      <c r="I7" s="849"/>
      <c r="J7" s="849"/>
      <c r="K7" s="849"/>
      <c r="L7" s="849"/>
      <c r="M7" s="849"/>
      <c r="N7" s="849">
        <v>284</v>
      </c>
      <c r="O7" s="849">
        <v>1525.08</v>
      </c>
      <c r="P7" s="837"/>
      <c r="Q7" s="850">
        <v>5.37</v>
      </c>
    </row>
    <row r="8" spans="1:17" ht="14.4" customHeight="1" x14ac:dyDescent="0.3">
      <c r="A8" s="831" t="s">
        <v>4057</v>
      </c>
      <c r="B8" s="832" t="s">
        <v>4058</v>
      </c>
      <c r="C8" s="832" t="s">
        <v>3097</v>
      </c>
      <c r="D8" s="832" t="s">
        <v>4063</v>
      </c>
      <c r="E8" s="832" t="s">
        <v>4064</v>
      </c>
      <c r="F8" s="849"/>
      <c r="G8" s="849"/>
      <c r="H8" s="849"/>
      <c r="I8" s="849"/>
      <c r="J8" s="849">
        <v>920</v>
      </c>
      <c r="K8" s="849">
        <v>19228</v>
      </c>
      <c r="L8" s="849"/>
      <c r="M8" s="849">
        <v>20.9</v>
      </c>
      <c r="N8" s="849"/>
      <c r="O8" s="849"/>
      <c r="P8" s="837"/>
      <c r="Q8" s="850"/>
    </row>
    <row r="9" spans="1:17" ht="14.4" customHeight="1" x14ac:dyDescent="0.3">
      <c r="A9" s="831" t="s">
        <v>4057</v>
      </c>
      <c r="B9" s="832" t="s">
        <v>4058</v>
      </c>
      <c r="C9" s="832" t="s">
        <v>3097</v>
      </c>
      <c r="D9" s="832" t="s">
        <v>4065</v>
      </c>
      <c r="E9" s="832" t="s">
        <v>4066</v>
      </c>
      <c r="F9" s="849"/>
      <c r="G9" s="849"/>
      <c r="H9" s="849"/>
      <c r="I9" s="849"/>
      <c r="J9" s="849">
        <v>204</v>
      </c>
      <c r="K9" s="849">
        <v>6974.76</v>
      </c>
      <c r="L9" s="849"/>
      <c r="M9" s="849">
        <v>34.19</v>
      </c>
      <c r="N9" s="849"/>
      <c r="O9" s="849"/>
      <c r="P9" s="837"/>
      <c r="Q9" s="850"/>
    </row>
    <row r="10" spans="1:17" ht="14.4" customHeight="1" x14ac:dyDescent="0.3">
      <c r="A10" s="831" t="s">
        <v>4057</v>
      </c>
      <c r="B10" s="832" t="s">
        <v>4058</v>
      </c>
      <c r="C10" s="832" t="s">
        <v>2881</v>
      </c>
      <c r="D10" s="832" t="s">
        <v>4067</v>
      </c>
      <c r="E10" s="832" t="s">
        <v>4068</v>
      </c>
      <c r="F10" s="849"/>
      <c r="G10" s="849"/>
      <c r="H10" s="849"/>
      <c r="I10" s="849"/>
      <c r="J10" s="849">
        <v>4</v>
      </c>
      <c r="K10" s="849">
        <v>7304</v>
      </c>
      <c r="L10" s="849"/>
      <c r="M10" s="849">
        <v>1826</v>
      </c>
      <c r="N10" s="849">
        <v>1</v>
      </c>
      <c r="O10" s="849">
        <v>1831</v>
      </c>
      <c r="P10" s="837"/>
      <c r="Q10" s="850">
        <v>1831</v>
      </c>
    </row>
    <row r="11" spans="1:17" ht="14.4" customHeight="1" x14ac:dyDescent="0.3">
      <c r="A11" s="831" t="s">
        <v>4057</v>
      </c>
      <c r="B11" s="832" t="s">
        <v>4058</v>
      </c>
      <c r="C11" s="832" t="s">
        <v>2881</v>
      </c>
      <c r="D11" s="832" t="s">
        <v>4069</v>
      </c>
      <c r="E11" s="832" t="s">
        <v>4070</v>
      </c>
      <c r="F11" s="849"/>
      <c r="G11" s="849"/>
      <c r="H11" s="849"/>
      <c r="I11" s="849"/>
      <c r="J11" s="849">
        <v>2</v>
      </c>
      <c r="K11" s="849">
        <v>860</v>
      </c>
      <c r="L11" s="849"/>
      <c r="M11" s="849">
        <v>430</v>
      </c>
      <c r="N11" s="849">
        <v>1</v>
      </c>
      <c r="O11" s="849">
        <v>431</v>
      </c>
      <c r="P11" s="837"/>
      <c r="Q11" s="850">
        <v>431</v>
      </c>
    </row>
    <row r="12" spans="1:17" ht="14.4" customHeight="1" x14ac:dyDescent="0.3">
      <c r="A12" s="831" t="s">
        <v>4057</v>
      </c>
      <c r="B12" s="832" t="s">
        <v>4058</v>
      </c>
      <c r="C12" s="832" t="s">
        <v>2881</v>
      </c>
      <c r="D12" s="832" t="s">
        <v>4071</v>
      </c>
      <c r="E12" s="832" t="s">
        <v>4072</v>
      </c>
      <c r="F12" s="849"/>
      <c r="G12" s="849"/>
      <c r="H12" s="849"/>
      <c r="I12" s="849"/>
      <c r="J12" s="849">
        <v>1</v>
      </c>
      <c r="K12" s="849">
        <v>14509</v>
      </c>
      <c r="L12" s="849"/>
      <c r="M12" s="849">
        <v>14509</v>
      </c>
      <c r="N12" s="849"/>
      <c r="O12" s="849"/>
      <c r="P12" s="837"/>
      <c r="Q12" s="850"/>
    </row>
    <row r="13" spans="1:17" ht="14.4" customHeight="1" x14ac:dyDescent="0.3">
      <c r="A13" s="831" t="s">
        <v>4057</v>
      </c>
      <c r="B13" s="832" t="s">
        <v>4058</v>
      </c>
      <c r="C13" s="832" t="s">
        <v>2881</v>
      </c>
      <c r="D13" s="832" t="s">
        <v>4073</v>
      </c>
      <c r="E13" s="832" t="s">
        <v>4074</v>
      </c>
      <c r="F13" s="849"/>
      <c r="G13" s="849"/>
      <c r="H13" s="849"/>
      <c r="I13" s="849"/>
      <c r="J13" s="849">
        <v>2</v>
      </c>
      <c r="K13" s="849">
        <v>4666</v>
      </c>
      <c r="L13" s="849"/>
      <c r="M13" s="849">
        <v>2333</v>
      </c>
      <c r="N13" s="849"/>
      <c r="O13" s="849"/>
      <c r="P13" s="837"/>
      <c r="Q13" s="850"/>
    </row>
    <row r="14" spans="1:17" ht="14.4" customHeight="1" x14ac:dyDescent="0.3">
      <c r="A14" s="831" t="s">
        <v>4057</v>
      </c>
      <c r="B14" s="832" t="s">
        <v>4058</v>
      </c>
      <c r="C14" s="832" t="s">
        <v>2881</v>
      </c>
      <c r="D14" s="832" t="s">
        <v>4075</v>
      </c>
      <c r="E14" s="832" t="s">
        <v>4076</v>
      </c>
      <c r="F14" s="849"/>
      <c r="G14" s="849"/>
      <c r="H14" s="849"/>
      <c r="I14" s="849"/>
      <c r="J14" s="849">
        <v>2</v>
      </c>
      <c r="K14" s="849">
        <v>1438</v>
      </c>
      <c r="L14" s="849"/>
      <c r="M14" s="849">
        <v>719</v>
      </c>
      <c r="N14" s="849"/>
      <c r="O14" s="849"/>
      <c r="P14" s="837"/>
      <c r="Q14" s="850"/>
    </row>
    <row r="15" spans="1:17" ht="14.4" customHeight="1" x14ac:dyDescent="0.3">
      <c r="A15" s="831" t="s">
        <v>3885</v>
      </c>
      <c r="B15" s="832" t="s">
        <v>4077</v>
      </c>
      <c r="C15" s="832" t="s">
        <v>2881</v>
      </c>
      <c r="D15" s="832" t="s">
        <v>4078</v>
      </c>
      <c r="E15" s="832" t="s">
        <v>4079</v>
      </c>
      <c r="F15" s="849">
        <v>22</v>
      </c>
      <c r="G15" s="849">
        <v>7788</v>
      </c>
      <c r="H15" s="849">
        <v>1</v>
      </c>
      <c r="I15" s="849">
        <v>354</v>
      </c>
      <c r="J15" s="849">
        <v>16</v>
      </c>
      <c r="K15" s="849">
        <v>5664</v>
      </c>
      <c r="L15" s="849">
        <v>0.72727272727272729</v>
      </c>
      <c r="M15" s="849">
        <v>354</v>
      </c>
      <c r="N15" s="849">
        <v>10</v>
      </c>
      <c r="O15" s="849">
        <v>3550</v>
      </c>
      <c r="P15" s="837">
        <v>0.45582948125321004</v>
      </c>
      <c r="Q15" s="850">
        <v>355</v>
      </c>
    </row>
    <row r="16" spans="1:17" ht="14.4" customHeight="1" x14ac:dyDescent="0.3">
      <c r="A16" s="831" t="s">
        <v>3885</v>
      </c>
      <c r="B16" s="832" t="s">
        <v>4077</v>
      </c>
      <c r="C16" s="832" t="s">
        <v>2881</v>
      </c>
      <c r="D16" s="832" t="s">
        <v>4080</v>
      </c>
      <c r="E16" s="832" t="s">
        <v>4081</v>
      </c>
      <c r="F16" s="849">
        <v>187</v>
      </c>
      <c r="G16" s="849">
        <v>12155</v>
      </c>
      <c r="H16" s="849">
        <v>1</v>
      </c>
      <c r="I16" s="849">
        <v>65</v>
      </c>
      <c r="J16" s="849">
        <v>139</v>
      </c>
      <c r="K16" s="849">
        <v>9035</v>
      </c>
      <c r="L16" s="849">
        <v>0.74331550802139035</v>
      </c>
      <c r="M16" s="849">
        <v>65</v>
      </c>
      <c r="N16" s="849">
        <v>151</v>
      </c>
      <c r="O16" s="849">
        <v>9815</v>
      </c>
      <c r="P16" s="837">
        <v>0.80748663101604279</v>
      </c>
      <c r="Q16" s="850">
        <v>65</v>
      </c>
    </row>
    <row r="17" spans="1:17" ht="14.4" customHeight="1" x14ac:dyDescent="0.3">
      <c r="A17" s="831" t="s">
        <v>3885</v>
      </c>
      <c r="B17" s="832" t="s">
        <v>4077</v>
      </c>
      <c r="C17" s="832" t="s">
        <v>2881</v>
      </c>
      <c r="D17" s="832" t="s">
        <v>4082</v>
      </c>
      <c r="E17" s="832" t="s">
        <v>4083</v>
      </c>
      <c r="F17" s="849">
        <v>5</v>
      </c>
      <c r="G17" s="849">
        <v>2960</v>
      </c>
      <c r="H17" s="849">
        <v>1</v>
      </c>
      <c r="I17" s="849">
        <v>592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3885</v>
      </c>
      <c r="B18" s="832" t="s">
        <v>4077</v>
      </c>
      <c r="C18" s="832" t="s">
        <v>2881</v>
      </c>
      <c r="D18" s="832" t="s">
        <v>4084</v>
      </c>
      <c r="E18" s="832" t="s">
        <v>4085</v>
      </c>
      <c r="F18" s="849">
        <v>1</v>
      </c>
      <c r="G18" s="849">
        <v>24</v>
      </c>
      <c r="H18" s="849">
        <v>1</v>
      </c>
      <c r="I18" s="849">
        <v>24</v>
      </c>
      <c r="J18" s="849">
        <v>1</v>
      </c>
      <c r="K18" s="849">
        <v>24</v>
      </c>
      <c r="L18" s="849">
        <v>1</v>
      </c>
      <c r="M18" s="849">
        <v>24</v>
      </c>
      <c r="N18" s="849">
        <v>1</v>
      </c>
      <c r="O18" s="849">
        <v>26</v>
      </c>
      <c r="P18" s="837">
        <v>1.0833333333333333</v>
      </c>
      <c r="Q18" s="850">
        <v>26</v>
      </c>
    </row>
    <row r="19" spans="1:17" ht="14.4" customHeight="1" x14ac:dyDescent="0.3">
      <c r="A19" s="831" t="s">
        <v>3885</v>
      </c>
      <c r="B19" s="832" t="s">
        <v>4077</v>
      </c>
      <c r="C19" s="832" t="s">
        <v>2881</v>
      </c>
      <c r="D19" s="832" t="s">
        <v>4086</v>
      </c>
      <c r="E19" s="832" t="s">
        <v>4087</v>
      </c>
      <c r="F19" s="849">
        <v>27</v>
      </c>
      <c r="G19" s="849">
        <v>1485</v>
      </c>
      <c r="H19" s="849">
        <v>1</v>
      </c>
      <c r="I19" s="849">
        <v>55</v>
      </c>
      <c r="J19" s="849">
        <v>26</v>
      </c>
      <c r="K19" s="849">
        <v>1430</v>
      </c>
      <c r="L19" s="849">
        <v>0.96296296296296291</v>
      </c>
      <c r="M19" s="849">
        <v>55</v>
      </c>
      <c r="N19" s="849">
        <v>28</v>
      </c>
      <c r="O19" s="849">
        <v>1540</v>
      </c>
      <c r="P19" s="837">
        <v>1.037037037037037</v>
      </c>
      <c r="Q19" s="850">
        <v>55</v>
      </c>
    </row>
    <row r="20" spans="1:17" ht="14.4" customHeight="1" x14ac:dyDescent="0.3">
      <c r="A20" s="831" t="s">
        <v>3885</v>
      </c>
      <c r="B20" s="832" t="s">
        <v>4077</v>
      </c>
      <c r="C20" s="832" t="s">
        <v>2881</v>
      </c>
      <c r="D20" s="832" t="s">
        <v>4088</v>
      </c>
      <c r="E20" s="832" t="s">
        <v>4089</v>
      </c>
      <c r="F20" s="849">
        <v>251</v>
      </c>
      <c r="G20" s="849">
        <v>19327</v>
      </c>
      <c r="H20" s="849">
        <v>1</v>
      </c>
      <c r="I20" s="849">
        <v>77</v>
      </c>
      <c r="J20" s="849">
        <v>183</v>
      </c>
      <c r="K20" s="849">
        <v>14091</v>
      </c>
      <c r="L20" s="849">
        <v>0.72908366533864544</v>
      </c>
      <c r="M20" s="849">
        <v>77</v>
      </c>
      <c r="N20" s="849">
        <v>183</v>
      </c>
      <c r="O20" s="849">
        <v>14274</v>
      </c>
      <c r="P20" s="837">
        <v>0.73855228436901743</v>
      </c>
      <c r="Q20" s="850">
        <v>78</v>
      </c>
    </row>
    <row r="21" spans="1:17" ht="14.4" customHeight="1" x14ac:dyDescent="0.3">
      <c r="A21" s="831" t="s">
        <v>3885</v>
      </c>
      <c r="B21" s="832" t="s">
        <v>4077</v>
      </c>
      <c r="C21" s="832" t="s">
        <v>2881</v>
      </c>
      <c r="D21" s="832" t="s">
        <v>4090</v>
      </c>
      <c r="E21" s="832" t="s">
        <v>4091</v>
      </c>
      <c r="F21" s="849">
        <v>7</v>
      </c>
      <c r="G21" s="849">
        <v>168</v>
      </c>
      <c r="H21" s="849">
        <v>1</v>
      </c>
      <c r="I21" s="849">
        <v>24</v>
      </c>
      <c r="J21" s="849">
        <v>6</v>
      </c>
      <c r="K21" s="849">
        <v>144</v>
      </c>
      <c r="L21" s="849">
        <v>0.8571428571428571</v>
      </c>
      <c r="M21" s="849">
        <v>24</v>
      </c>
      <c r="N21" s="849">
        <v>7</v>
      </c>
      <c r="O21" s="849">
        <v>168</v>
      </c>
      <c r="P21" s="837">
        <v>1</v>
      </c>
      <c r="Q21" s="850">
        <v>24</v>
      </c>
    </row>
    <row r="22" spans="1:17" ht="14.4" customHeight="1" x14ac:dyDescent="0.3">
      <c r="A22" s="831" t="s">
        <v>3885</v>
      </c>
      <c r="B22" s="832" t="s">
        <v>4077</v>
      </c>
      <c r="C22" s="832" t="s">
        <v>2881</v>
      </c>
      <c r="D22" s="832" t="s">
        <v>4092</v>
      </c>
      <c r="E22" s="832" t="s">
        <v>4093</v>
      </c>
      <c r="F22" s="849"/>
      <c r="G22" s="849"/>
      <c r="H22" s="849"/>
      <c r="I22" s="849"/>
      <c r="J22" s="849">
        <v>1</v>
      </c>
      <c r="K22" s="849">
        <v>210</v>
      </c>
      <c r="L22" s="849"/>
      <c r="M22" s="849">
        <v>210</v>
      </c>
      <c r="N22" s="849"/>
      <c r="O22" s="849"/>
      <c r="P22" s="837"/>
      <c r="Q22" s="850"/>
    </row>
    <row r="23" spans="1:17" ht="14.4" customHeight="1" x14ac:dyDescent="0.3">
      <c r="A23" s="831" t="s">
        <v>3885</v>
      </c>
      <c r="B23" s="832" t="s">
        <v>4077</v>
      </c>
      <c r="C23" s="832" t="s">
        <v>2881</v>
      </c>
      <c r="D23" s="832" t="s">
        <v>4094</v>
      </c>
      <c r="E23" s="832" t="s">
        <v>4095</v>
      </c>
      <c r="F23" s="849"/>
      <c r="G23" s="849"/>
      <c r="H23" s="849"/>
      <c r="I23" s="849"/>
      <c r="J23" s="849">
        <v>2</v>
      </c>
      <c r="K23" s="849">
        <v>132</v>
      </c>
      <c r="L23" s="849"/>
      <c r="M23" s="849">
        <v>66</v>
      </c>
      <c r="N23" s="849">
        <v>1</v>
      </c>
      <c r="O23" s="849">
        <v>66</v>
      </c>
      <c r="P23" s="837"/>
      <c r="Q23" s="850">
        <v>66</v>
      </c>
    </row>
    <row r="24" spans="1:17" ht="14.4" customHeight="1" x14ac:dyDescent="0.3">
      <c r="A24" s="831" t="s">
        <v>3885</v>
      </c>
      <c r="B24" s="832" t="s">
        <v>4077</v>
      </c>
      <c r="C24" s="832" t="s">
        <v>2881</v>
      </c>
      <c r="D24" s="832" t="s">
        <v>4096</v>
      </c>
      <c r="E24" s="832" t="s">
        <v>4097</v>
      </c>
      <c r="F24" s="849">
        <v>6</v>
      </c>
      <c r="G24" s="849">
        <v>150</v>
      </c>
      <c r="H24" s="849">
        <v>1</v>
      </c>
      <c r="I24" s="849">
        <v>25</v>
      </c>
      <c r="J24" s="849">
        <v>5</v>
      </c>
      <c r="K24" s="849">
        <v>125</v>
      </c>
      <c r="L24" s="849">
        <v>0.83333333333333337</v>
      </c>
      <c r="M24" s="849">
        <v>25</v>
      </c>
      <c r="N24" s="849">
        <v>6</v>
      </c>
      <c r="O24" s="849">
        <v>150</v>
      </c>
      <c r="P24" s="837">
        <v>1</v>
      </c>
      <c r="Q24" s="850">
        <v>25</v>
      </c>
    </row>
    <row r="25" spans="1:17" ht="14.4" customHeight="1" x14ac:dyDescent="0.3">
      <c r="A25" s="831" t="s">
        <v>3885</v>
      </c>
      <c r="B25" s="832" t="s">
        <v>4077</v>
      </c>
      <c r="C25" s="832" t="s">
        <v>2881</v>
      </c>
      <c r="D25" s="832" t="s">
        <v>4098</v>
      </c>
      <c r="E25" s="832" t="s">
        <v>4099</v>
      </c>
      <c r="F25" s="849">
        <v>24</v>
      </c>
      <c r="G25" s="849">
        <v>4344</v>
      </c>
      <c r="H25" s="849">
        <v>1</v>
      </c>
      <c r="I25" s="849">
        <v>181</v>
      </c>
      <c r="J25" s="849">
        <v>16</v>
      </c>
      <c r="K25" s="849">
        <v>2896</v>
      </c>
      <c r="L25" s="849">
        <v>0.66666666666666663</v>
      </c>
      <c r="M25" s="849">
        <v>181</v>
      </c>
      <c r="N25" s="849">
        <v>25</v>
      </c>
      <c r="O25" s="849">
        <v>4525</v>
      </c>
      <c r="P25" s="837">
        <v>1.0416666666666667</v>
      </c>
      <c r="Q25" s="850">
        <v>181</v>
      </c>
    </row>
    <row r="26" spans="1:17" ht="14.4" customHeight="1" x14ac:dyDescent="0.3">
      <c r="A26" s="831" t="s">
        <v>3885</v>
      </c>
      <c r="B26" s="832" t="s">
        <v>4077</v>
      </c>
      <c r="C26" s="832" t="s">
        <v>2881</v>
      </c>
      <c r="D26" s="832" t="s">
        <v>4100</v>
      </c>
      <c r="E26" s="832" t="s">
        <v>4101</v>
      </c>
      <c r="F26" s="849">
        <v>8</v>
      </c>
      <c r="G26" s="849">
        <v>2032</v>
      </c>
      <c r="H26" s="849">
        <v>1</v>
      </c>
      <c r="I26" s="849">
        <v>254</v>
      </c>
      <c r="J26" s="849">
        <v>8</v>
      </c>
      <c r="K26" s="849">
        <v>2032</v>
      </c>
      <c r="L26" s="849">
        <v>1</v>
      </c>
      <c r="M26" s="849">
        <v>254</v>
      </c>
      <c r="N26" s="849">
        <v>2</v>
      </c>
      <c r="O26" s="849">
        <v>508</v>
      </c>
      <c r="P26" s="837">
        <v>0.25</v>
      </c>
      <c r="Q26" s="850">
        <v>254</v>
      </c>
    </row>
    <row r="27" spans="1:17" ht="14.4" customHeight="1" x14ac:dyDescent="0.3">
      <c r="A27" s="831" t="s">
        <v>3885</v>
      </c>
      <c r="B27" s="832" t="s">
        <v>4077</v>
      </c>
      <c r="C27" s="832" t="s">
        <v>2881</v>
      </c>
      <c r="D27" s="832" t="s">
        <v>4102</v>
      </c>
      <c r="E27" s="832" t="s">
        <v>4103</v>
      </c>
      <c r="F27" s="849">
        <v>25</v>
      </c>
      <c r="G27" s="849">
        <v>5425</v>
      </c>
      <c r="H27" s="849">
        <v>1</v>
      </c>
      <c r="I27" s="849">
        <v>217</v>
      </c>
      <c r="J27" s="849">
        <v>21</v>
      </c>
      <c r="K27" s="849">
        <v>4557</v>
      </c>
      <c r="L27" s="849">
        <v>0.84</v>
      </c>
      <c r="M27" s="849">
        <v>217</v>
      </c>
      <c r="N27" s="849">
        <v>26</v>
      </c>
      <c r="O27" s="849">
        <v>5642</v>
      </c>
      <c r="P27" s="837">
        <v>1.04</v>
      </c>
      <c r="Q27" s="850">
        <v>217</v>
      </c>
    </row>
    <row r="28" spans="1:17" ht="14.4" customHeight="1" x14ac:dyDescent="0.3">
      <c r="A28" s="831" t="s">
        <v>3885</v>
      </c>
      <c r="B28" s="832" t="s">
        <v>4077</v>
      </c>
      <c r="C28" s="832" t="s">
        <v>2881</v>
      </c>
      <c r="D28" s="832" t="s">
        <v>4104</v>
      </c>
      <c r="E28" s="832" t="s">
        <v>4105</v>
      </c>
      <c r="F28" s="849"/>
      <c r="G28" s="849"/>
      <c r="H28" s="849"/>
      <c r="I28" s="849"/>
      <c r="J28" s="849">
        <v>5</v>
      </c>
      <c r="K28" s="849">
        <v>1935</v>
      </c>
      <c r="L28" s="849"/>
      <c r="M28" s="849">
        <v>387</v>
      </c>
      <c r="N28" s="849"/>
      <c r="O28" s="849"/>
      <c r="P28" s="837"/>
      <c r="Q28" s="850"/>
    </row>
    <row r="29" spans="1:17" ht="14.4" customHeight="1" x14ac:dyDescent="0.3">
      <c r="A29" s="831" t="s">
        <v>3885</v>
      </c>
      <c r="B29" s="832" t="s">
        <v>4077</v>
      </c>
      <c r="C29" s="832" t="s">
        <v>2881</v>
      </c>
      <c r="D29" s="832" t="s">
        <v>4106</v>
      </c>
      <c r="E29" s="832" t="s">
        <v>4107</v>
      </c>
      <c r="F29" s="849"/>
      <c r="G29" s="849"/>
      <c r="H29" s="849"/>
      <c r="I29" s="849"/>
      <c r="J29" s="849">
        <v>7</v>
      </c>
      <c r="K29" s="849">
        <v>1708</v>
      </c>
      <c r="L29" s="849"/>
      <c r="M29" s="849">
        <v>244</v>
      </c>
      <c r="N29" s="849">
        <v>4</v>
      </c>
      <c r="O29" s="849">
        <v>980</v>
      </c>
      <c r="P29" s="837"/>
      <c r="Q29" s="850">
        <v>245</v>
      </c>
    </row>
    <row r="30" spans="1:17" ht="14.4" customHeight="1" x14ac:dyDescent="0.3">
      <c r="A30" s="831" t="s">
        <v>4108</v>
      </c>
      <c r="B30" s="832" t="s">
        <v>4109</v>
      </c>
      <c r="C30" s="832" t="s">
        <v>2881</v>
      </c>
      <c r="D30" s="832" t="s">
        <v>4110</v>
      </c>
      <c r="E30" s="832" t="s">
        <v>4111</v>
      </c>
      <c r="F30" s="849">
        <v>202</v>
      </c>
      <c r="G30" s="849">
        <v>5454</v>
      </c>
      <c r="H30" s="849">
        <v>1</v>
      </c>
      <c r="I30" s="849">
        <v>27</v>
      </c>
      <c r="J30" s="849">
        <v>157</v>
      </c>
      <c r="K30" s="849">
        <v>4239</v>
      </c>
      <c r="L30" s="849">
        <v>0.77722772277227725</v>
      </c>
      <c r="M30" s="849">
        <v>27</v>
      </c>
      <c r="N30" s="849">
        <v>158</v>
      </c>
      <c r="O30" s="849">
        <v>4424</v>
      </c>
      <c r="P30" s="837">
        <v>0.81114778144481114</v>
      </c>
      <c r="Q30" s="850">
        <v>28</v>
      </c>
    </row>
    <row r="31" spans="1:17" ht="14.4" customHeight="1" x14ac:dyDescent="0.3">
      <c r="A31" s="831" t="s">
        <v>4108</v>
      </c>
      <c r="B31" s="832" t="s">
        <v>4109</v>
      </c>
      <c r="C31" s="832" t="s">
        <v>2881</v>
      </c>
      <c r="D31" s="832" t="s">
        <v>4112</v>
      </c>
      <c r="E31" s="832" t="s">
        <v>4113</v>
      </c>
      <c r="F31" s="849">
        <v>131</v>
      </c>
      <c r="G31" s="849">
        <v>7074</v>
      </c>
      <c r="H31" s="849">
        <v>1</v>
      </c>
      <c r="I31" s="849">
        <v>54</v>
      </c>
      <c r="J31" s="849">
        <v>101</v>
      </c>
      <c r="K31" s="849">
        <v>5454</v>
      </c>
      <c r="L31" s="849">
        <v>0.77099236641221369</v>
      </c>
      <c r="M31" s="849">
        <v>54</v>
      </c>
      <c r="N31" s="849">
        <v>99</v>
      </c>
      <c r="O31" s="849">
        <v>5346</v>
      </c>
      <c r="P31" s="837">
        <v>0.75572519083969469</v>
      </c>
      <c r="Q31" s="850">
        <v>54</v>
      </c>
    </row>
    <row r="32" spans="1:17" ht="14.4" customHeight="1" x14ac:dyDescent="0.3">
      <c r="A32" s="831" t="s">
        <v>4108</v>
      </c>
      <c r="B32" s="832" t="s">
        <v>4109</v>
      </c>
      <c r="C32" s="832" t="s">
        <v>2881</v>
      </c>
      <c r="D32" s="832" t="s">
        <v>4114</v>
      </c>
      <c r="E32" s="832" t="s">
        <v>4115</v>
      </c>
      <c r="F32" s="849">
        <v>186</v>
      </c>
      <c r="G32" s="849">
        <v>4464</v>
      </c>
      <c r="H32" s="849">
        <v>1</v>
      </c>
      <c r="I32" s="849">
        <v>24</v>
      </c>
      <c r="J32" s="849">
        <v>135</v>
      </c>
      <c r="K32" s="849">
        <v>3240</v>
      </c>
      <c r="L32" s="849">
        <v>0.72580645161290325</v>
      </c>
      <c r="M32" s="849">
        <v>24</v>
      </c>
      <c r="N32" s="849">
        <v>141</v>
      </c>
      <c r="O32" s="849">
        <v>3384</v>
      </c>
      <c r="P32" s="837">
        <v>0.75806451612903225</v>
      </c>
      <c r="Q32" s="850">
        <v>24</v>
      </c>
    </row>
    <row r="33" spans="1:17" ht="14.4" customHeight="1" x14ac:dyDescent="0.3">
      <c r="A33" s="831" t="s">
        <v>4108</v>
      </c>
      <c r="B33" s="832" t="s">
        <v>4109</v>
      </c>
      <c r="C33" s="832" t="s">
        <v>2881</v>
      </c>
      <c r="D33" s="832" t="s">
        <v>4116</v>
      </c>
      <c r="E33" s="832" t="s">
        <v>4117</v>
      </c>
      <c r="F33" s="849">
        <v>224</v>
      </c>
      <c r="G33" s="849">
        <v>6048</v>
      </c>
      <c r="H33" s="849">
        <v>1</v>
      </c>
      <c r="I33" s="849">
        <v>27</v>
      </c>
      <c r="J33" s="849">
        <v>166</v>
      </c>
      <c r="K33" s="849">
        <v>4482</v>
      </c>
      <c r="L33" s="849">
        <v>0.7410714285714286</v>
      </c>
      <c r="M33" s="849">
        <v>27</v>
      </c>
      <c r="N33" s="849">
        <v>188</v>
      </c>
      <c r="O33" s="849">
        <v>5076</v>
      </c>
      <c r="P33" s="837">
        <v>0.8392857142857143</v>
      </c>
      <c r="Q33" s="850">
        <v>27</v>
      </c>
    </row>
    <row r="34" spans="1:17" ht="14.4" customHeight="1" x14ac:dyDescent="0.3">
      <c r="A34" s="831" t="s">
        <v>4108</v>
      </c>
      <c r="B34" s="832" t="s">
        <v>4109</v>
      </c>
      <c r="C34" s="832" t="s">
        <v>2881</v>
      </c>
      <c r="D34" s="832" t="s">
        <v>4118</v>
      </c>
      <c r="E34" s="832" t="s">
        <v>4119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114</v>
      </c>
      <c r="P34" s="837"/>
      <c r="Q34" s="850">
        <v>57</v>
      </c>
    </row>
    <row r="35" spans="1:17" ht="14.4" customHeight="1" x14ac:dyDescent="0.3">
      <c r="A35" s="831" t="s">
        <v>4108</v>
      </c>
      <c r="B35" s="832" t="s">
        <v>4109</v>
      </c>
      <c r="C35" s="832" t="s">
        <v>2881</v>
      </c>
      <c r="D35" s="832" t="s">
        <v>4120</v>
      </c>
      <c r="E35" s="832" t="s">
        <v>4121</v>
      </c>
      <c r="F35" s="849">
        <v>90</v>
      </c>
      <c r="G35" s="849">
        <v>2430</v>
      </c>
      <c r="H35" s="849">
        <v>1</v>
      </c>
      <c r="I35" s="849">
        <v>27</v>
      </c>
      <c r="J35" s="849">
        <v>56</v>
      </c>
      <c r="K35" s="849">
        <v>1512</v>
      </c>
      <c r="L35" s="849">
        <v>0.62222222222222223</v>
      </c>
      <c r="M35" s="849">
        <v>27</v>
      </c>
      <c r="N35" s="849">
        <v>45</v>
      </c>
      <c r="O35" s="849">
        <v>1215</v>
      </c>
      <c r="P35" s="837">
        <v>0.5</v>
      </c>
      <c r="Q35" s="850">
        <v>27</v>
      </c>
    </row>
    <row r="36" spans="1:17" ht="14.4" customHeight="1" x14ac:dyDescent="0.3">
      <c r="A36" s="831" t="s">
        <v>4108</v>
      </c>
      <c r="B36" s="832" t="s">
        <v>4109</v>
      </c>
      <c r="C36" s="832" t="s">
        <v>2881</v>
      </c>
      <c r="D36" s="832" t="s">
        <v>4122</v>
      </c>
      <c r="E36" s="832" t="s">
        <v>4123</v>
      </c>
      <c r="F36" s="849">
        <v>456</v>
      </c>
      <c r="G36" s="849">
        <v>10032</v>
      </c>
      <c r="H36" s="849">
        <v>1</v>
      </c>
      <c r="I36" s="849">
        <v>22</v>
      </c>
      <c r="J36" s="849">
        <v>350</v>
      </c>
      <c r="K36" s="849">
        <v>7700</v>
      </c>
      <c r="L36" s="849">
        <v>0.76754385964912286</v>
      </c>
      <c r="M36" s="849">
        <v>22</v>
      </c>
      <c r="N36" s="849">
        <v>371</v>
      </c>
      <c r="O36" s="849">
        <v>8533</v>
      </c>
      <c r="P36" s="837">
        <v>0.85057814992025516</v>
      </c>
      <c r="Q36" s="850">
        <v>23</v>
      </c>
    </row>
    <row r="37" spans="1:17" ht="14.4" customHeight="1" x14ac:dyDescent="0.3">
      <c r="A37" s="831" t="s">
        <v>4108</v>
      </c>
      <c r="B37" s="832" t="s">
        <v>4109</v>
      </c>
      <c r="C37" s="832" t="s">
        <v>2881</v>
      </c>
      <c r="D37" s="832" t="s">
        <v>4124</v>
      </c>
      <c r="E37" s="832" t="s">
        <v>4125</v>
      </c>
      <c r="F37" s="849"/>
      <c r="G37" s="849"/>
      <c r="H37" s="849"/>
      <c r="I37" s="849"/>
      <c r="J37" s="849">
        <v>3</v>
      </c>
      <c r="K37" s="849">
        <v>204</v>
      </c>
      <c r="L37" s="849"/>
      <c r="M37" s="849">
        <v>68</v>
      </c>
      <c r="N37" s="849"/>
      <c r="O37" s="849"/>
      <c r="P37" s="837"/>
      <c r="Q37" s="850"/>
    </row>
    <row r="38" spans="1:17" ht="14.4" customHeight="1" x14ac:dyDescent="0.3">
      <c r="A38" s="831" t="s">
        <v>4108</v>
      </c>
      <c r="B38" s="832" t="s">
        <v>4109</v>
      </c>
      <c r="C38" s="832" t="s">
        <v>2881</v>
      </c>
      <c r="D38" s="832" t="s">
        <v>4126</v>
      </c>
      <c r="E38" s="832" t="s">
        <v>4127</v>
      </c>
      <c r="F38" s="849">
        <v>67</v>
      </c>
      <c r="G38" s="849">
        <v>4154</v>
      </c>
      <c r="H38" s="849">
        <v>1</v>
      </c>
      <c r="I38" s="849">
        <v>62</v>
      </c>
      <c r="J38" s="849">
        <v>53</v>
      </c>
      <c r="K38" s="849">
        <v>3286</v>
      </c>
      <c r="L38" s="849">
        <v>0.79104477611940294</v>
      </c>
      <c r="M38" s="849">
        <v>62</v>
      </c>
      <c r="N38" s="849">
        <v>53</v>
      </c>
      <c r="O38" s="849">
        <v>3286</v>
      </c>
      <c r="P38" s="837">
        <v>0.79104477611940294</v>
      </c>
      <c r="Q38" s="850">
        <v>62</v>
      </c>
    </row>
    <row r="39" spans="1:17" ht="14.4" customHeight="1" x14ac:dyDescent="0.3">
      <c r="A39" s="831" t="s">
        <v>4108</v>
      </c>
      <c r="B39" s="832" t="s">
        <v>4109</v>
      </c>
      <c r="C39" s="832" t="s">
        <v>2881</v>
      </c>
      <c r="D39" s="832" t="s">
        <v>4128</v>
      </c>
      <c r="E39" s="832" t="s">
        <v>4129</v>
      </c>
      <c r="F39" s="849">
        <v>2</v>
      </c>
      <c r="G39" s="849">
        <v>164</v>
      </c>
      <c r="H39" s="849">
        <v>1</v>
      </c>
      <c r="I39" s="849">
        <v>82</v>
      </c>
      <c r="J39" s="849"/>
      <c r="K39" s="849"/>
      <c r="L39" s="849"/>
      <c r="M39" s="849"/>
      <c r="N39" s="849">
        <v>4</v>
      </c>
      <c r="O39" s="849">
        <v>336</v>
      </c>
      <c r="P39" s="837">
        <v>2.0487804878048781</v>
      </c>
      <c r="Q39" s="850">
        <v>84</v>
      </c>
    </row>
    <row r="40" spans="1:17" ht="14.4" customHeight="1" x14ac:dyDescent="0.3">
      <c r="A40" s="831" t="s">
        <v>4108</v>
      </c>
      <c r="B40" s="832" t="s">
        <v>4109</v>
      </c>
      <c r="C40" s="832" t="s">
        <v>2881</v>
      </c>
      <c r="D40" s="832" t="s">
        <v>4130</v>
      </c>
      <c r="E40" s="832" t="s">
        <v>4131</v>
      </c>
      <c r="F40" s="849">
        <v>17</v>
      </c>
      <c r="G40" s="849">
        <v>16796</v>
      </c>
      <c r="H40" s="849">
        <v>1</v>
      </c>
      <c r="I40" s="849">
        <v>988</v>
      </c>
      <c r="J40" s="849">
        <v>14</v>
      </c>
      <c r="K40" s="849">
        <v>13832</v>
      </c>
      <c r="L40" s="849">
        <v>0.82352941176470584</v>
      </c>
      <c r="M40" s="849">
        <v>988</v>
      </c>
      <c r="N40" s="849">
        <v>12</v>
      </c>
      <c r="O40" s="849">
        <v>11856</v>
      </c>
      <c r="P40" s="837">
        <v>0.70588235294117652</v>
      </c>
      <c r="Q40" s="850">
        <v>988</v>
      </c>
    </row>
    <row r="41" spans="1:17" ht="14.4" customHeight="1" x14ac:dyDescent="0.3">
      <c r="A41" s="831" t="s">
        <v>4108</v>
      </c>
      <c r="B41" s="832" t="s">
        <v>4109</v>
      </c>
      <c r="C41" s="832" t="s">
        <v>2881</v>
      </c>
      <c r="D41" s="832" t="s">
        <v>4132</v>
      </c>
      <c r="E41" s="832" t="s">
        <v>4133</v>
      </c>
      <c r="F41" s="849">
        <v>2</v>
      </c>
      <c r="G41" s="849">
        <v>34</v>
      </c>
      <c r="H41" s="849">
        <v>1</v>
      </c>
      <c r="I41" s="849">
        <v>17</v>
      </c>
      <c r="J41" s="849">
        <v>2</v>
      </c>
      <c r="K41" s="849">
        <v>34</v>
      </c>
      <c r="L41" s="849">
        <v>1</v>
      </c>
      <c r="M41" s="849">
        <v>17</v>
      </c>
      <c r="N41" s="849">
        <v>3</v>
      </c>
      <c r="O41" s="849">
        <v>51</v>
      </c>
      <c r="P41" s="837">
        <v>1.5</v>
      </c>
      <c r="Q41" s="850">
        <v>17</v>
      </c>
    </row>
    <row r="42" spans="1:17" ht="14.4" customHeight="1" x14ac:dyDescent="0.3">
      <c r="A42" s="831" t="s">
        <v>4108</v>
      </c>
      <c r="B42" s="832" t="s">
        <v>4109</v>
      </c>
      <c r="C42" s="832" t="s">
        <v>2881</v>
      </c>
      <c r="D42" s="832" t="s">
        <v>4134</v>
      </c>
      <c r="E42" s="832" t="s">
        <v>4135</v>
      </c>
      <c r="F42" s="849">
        <v>5</v>
      </c>
      <c r="G42" s="849">
        <v>4265</v>
      </c>
      <c r="H42" s="849">
        <v>1</v>
      </c>
      <c r="I42" s="849">
        <v>853</v>
      </c>
      <c r="J42" s="849">
        <v>8</v>
      </c>
      <c r="K42" s="849">
        <v>6824</v>
      </c>
      <c r="L42" s="849">
        <v>1.6</v>
      </c>
      <c r="M42" s="849">
        <v>853</v>
      </c>
      <c r="N42" s="849"/>
      <c r="O42" s="849"/>
      <c r="P42" s="837"/>
      <c r="Q42" s="850"/>
    </row>
    <row r="43" spans="1:17" ht="14.4" customHeight="1" x14ac:dyDescent="0.3">
      <c r="A43" s="831" t="s">
        <v>4108</v>
      </c>
      <c r="B43" s="832" t="s">
        <v>4109</v>
      </c>
      <c r="C43" s="832" t="s">
        <v>2881</v>
      </c>
      <c r="D43" s="832" t="s">
        <v>4136</v>
      </c>
      <c r="E43" s="832" t="s">
        <v>4137</v>
      </c>
      <c r="F43" s="849"/>
      <c r="G43" s="849"/>
      <c r="H43" s="849"/>
      <c r="I43" s="849"/>
      <c r="J43" s="849">
        <v>2</v>
      </c>
      <c r="K43" s="849">
        <v>374</v>
      </c>
      <c r="L43" s="849"/>
      <c r="M43" s="849">
        <v>187</v>
      </c>
      <c r="N43" s="849"/>
      <c r="O43" s="849"/>
      <c r="P43" s="837"/>
      <c r="Q43" s="850"/>
    </row>
    <row r="44" spans="1:17" ht="14.4" customHeight="1" x14ac:dyDescent="0.3">
      <c r="A44" s="831" t="s">
        <v>4108</v>
      </c>
      <c r="B44" s="832" t="s">
        <v>4109</v>
      </c>
      <c r="C44" s="832" t="s">
        <v>2881</v>
      </c>
      <c r="D44" s="832" t="s">
        <v>4138</v>
      </c>
      <c r="E44" s="832" t="s">
        <v>4139</v>
      </c>
      <c r="F44" s="849">
        <v>1</v>
      </c>
      <c r="G44" s="849">
        <v>167</v>
      </c>
      <c r="H44" s="849">
        <v>1</v>
      </c>
      <c r="I44" s="849">
        <v>167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4108</v>
      </c>
      <c r="B45" s="832" t="s">
        <v>4109</v>
      </c>
      <c r="C45" s="832" t="s">
        <v>2881</v>
      </c>
      <c r="D45" s="832" t="s">
        <v>4140</v>
      </c>
      <c r="E45" s="832" t="s">
        <v>4141</v>
      </c>
      <c r="F45" s="849">
        <v>1</v>
      </c>
      <c r="G45" s="849">
        <v>788</v>
      </c>
      <c r="H45" s="849">
        <v>1</v>
      </c>
      <c r="I45" s="849">
        <v>788</v>
      </c>
      <c r="J45" s="849">
        <v>4</v>
      </c>
      <c r="K45" s="849">
        <v>3152</v>
      </c>
      <c r="L45" s="849">
        <v>4</v>
      </c>
      <c r="M45" s="849">
        <v>788</v>
      </c>
      <c r="N45" s="849">
        <v>2</v>
      </c>
      <c r="O45" s="849">
        <v>1578</v>
      </c>
      <c r="P45" s="837">
        <v>2.0025380710659899</v>
      </c>
      <c r="Q45" s="850">
        <v>789</v>
      </c>
    </row>
    <row r="46" spans="1:17" ht="14.4" customHeight="1" x14ac:dyDescent="0.3">
      <c r="A46" s="831" t="s">
        <v>4108</v>
      </c>
      <c r="B46" s="832" t="s">
        <v>4109</v>
      </c>
      <c r="C46" s="832" t="s">
        <v>2881</v>
      </c>
      <c r="D46" s="832" t="s">
        <v>4142</v>
      </c>
      <c r="E46" s="832" t="s">
        <v>4143</v>
      </c>
      <c r="F46" s="849">
        <v>458</v>
      </c>
      <c r="G46" s="849">
        <v>13740</v>
      </c>
      <c r="H46" s="849">
        <v>1</v>
      </c>
      <c r="I46" s="849">
        <v>30</v>
      </c>
      <c r="J46" s="849">
        <v>350</v>
      </c>
      <c r="K46" s="849">
        <v>10500</v>
      </c>
      <c r="L46" s="849">
        <v>0.76419213973799127</v>
      </c>
      <c r="M46" s="849">
        <v>30</v>
      </c>
      <c r="N46" s="849">
        <v>371</v>
      </c>
      <c r="O46" s="849">
        <v>11130</v>
      </c>
      <c r="P46" s="837">
        <v>0.81004366812227069</v>
      </c>
      <c r="Q46" s="850">
        <v>30</v>
      </c>
    </row>
    <row r="47" spans="1:17" ht="14.4" customHeight="1" x14ac:dyDescent="0.3">
      <c r="A47" s="831" t="s">
        <v>4108</v>
      </c>
      <c r="B47" s="832" t="s">
        <v>4109</v>
      </c>
      <c r="C47" s="832" t="s">
        <v>2881</v>
      </c>
      <c r="D47" s="832" t="s">
        <v>4144</v>
      </c>
      <c r="E47" s="832" t="s">
        <v>4145</v>
      </c>
      <c r="F47" s="849">
        <v>51</v>
      </c>
      <c r="G47" s="849">
        <v>612</v>
      </c>
      <c r="H47" s="849">
        <v>1</v>
      </c>
      <c r="I47" s="849">
        <v>12</v>
      </c>
      <c r="J47" s="849">
        <v>38</v>
      </c>
      <c r="K47" s="849">
        <v>456</v>
      </c>
      <c r="L47" s="849">
        <v>0.74509803921568629</v>
      </c>
      <c r="M47" s="849">
        <v>12</v>
      </c>
      <c r="N47" s="849">
        <v>33</v>
      </c>
      <c r="O47" s="849">
        <v>429</v>
      </c>
      <c r="P47" s="837">
        <v>0.7009803921568627</v>
      </c>
      <c r="Q47" s="850">
        <v>13</v>
      </c>
    </row>
    <row r="48" spans="1:17" ht="14.4" customHeight="1" x14ac:dyDescent="0.3">
      <c r="A48" s="831" t="s">
        <v>4108</v>
      </c>
      <c r="B48" s="832" t="s">
        <v>4109</v>
      </c>
      <c r="C48" s="832" t="s">
        <v>2881</v>
      </c>
      <c r="D48" s="832" t="s">
        <v>4146</v>
      </c>
      <c r="E48" s="832" t="s">
        <v>4147</v>
      </c>
      <c r="F48" s="849"/>
      <c r="G48" s="849"/>
      <c r="H48" s="849"/>
      <c r="I48" s="849"/>
      <c r="J48" s="849">
        <v>2</v>
      </c>
      <c r="K48" s="849">
        <v>366</v>
      </c>
      <c r="L48" s="849"/>
      <c r="M48" s="849">
        <v>183</v>
      </c>
      <c r="N48" s="849"/>
      <c r="O48" s="849"/>
      <c r="P48" s="837"/>
      <c r="Q48" s="850"/>
    </row>
    <row r="49" spans="1:17" ht="14.4" customHeight="1" x14ac:dyDescent="0.3">
      <c r="A49" s="831" t="s">
        <v>4108</v>
      </c>
      <c r="B49" s="832" t="s">
        <v>4109</v>
      </c>
      <c r="C49" s="832" t="s">
        <v>2881</v>
      </c>
      <c r="D49" s="832" t="s">
        <v>4148</v>
      </c>
      <c r="E49" s="832" t="s">
        <v>4149</v>
      </c>
      <c r="F49" s="849">
        <v>2</v>
      </c>
      <c r="G49" s="849">
        <v>146</v>
      </c>
      <c r="H49" s="849">
        <v>1</v>
      </c>
      <c r="I49" s="849">
        <v>73</v>
      </c>
      <c r="J49" s="849"/>
      <c r="K49" s="849"/>
      <c r="L49" s="849"/>
      <c r="M49" s="849"/>
      <c r="N49" s="849">
        <v>6</v>
      </c>
      <c r="O49" s="849">
        <v>438</v>
      </c>
      <c r="P49" s="837">
        <v>3</v>
      </c>
      <c r="Q49" s="850">
        <v>73</v>
      </c>
    </row>
    <row r="50" spans="1:17" ht="14.4" customHeight="1" x14ac:dyDescent="0.3">
      <c r="A50" s="831" t="s">
        <v>4108</v>
      </c>
      <c r="B50" s="832" t="s">
        <v>4109</v>
      </c>
      <c r="C50" s="832" t="s">
        <v>2881</v>
      </c>
      <c r="D50" s="832" t="s">
        <v>4150</v>
      </c>
      <c r="E50" s="832" t="s">
        <v>4151</v>
      </c>
      <c r="F50" s="849"/>
      <c r="G50" s="849"/>
      <c r="H50" s="849"/>
      <c r="I50" s="849"/>
      <c r="J50" s="849">
        <v>1</v>
      </c>
      <c r="K50" s="849">
        <v>184</v>
      </c>
      <c r="L50" s="849"/>
      <c r="M50" s="849">
        <v>184</v>
      </c>
      <c r="N50" s="849"/>
      <c r="O50" s="849"/>
      <c r="P50" s="837"/>
      <c r="Q50" s="850"/>
    </row>
    <row r="51" spans="1:17" ht="14.4" customHeight="1" x14ac:dyDescent="0.3">
      <c r="A51" s="831" t="s">
        <v>4108</v>
      </c>
      <c r="B51" s="832" t="s">
        <v>4109</v>
      </c>
      <c r="C51" s="832" t="s">
        <v>2881</v>
      </c>
      <c r="D51" s="832" t="s">
        <v>4152</v>
      </c>
      <c r="E51" s="832" t="s">
        <v>4153</v>
      </c>
      <c r="F51" s="849">
        <v>207</v>
      </c>
      <c r="G51" s="849">
        <v>30843</v>
      </c>
      <c r="H51" s="849">
        <v>1</v>
      </c>
      <c r="I51" s="849">
        <v>149</v>
      </c>
      <c r="J51" s="849">
        <v>167</v>
      </c>
      <c r="K51" s="849">
        <v>24883</v>
      </c>
      <c r="L51" s="849">
        <v>0.80676328502415462</v>
      </c>
      <c r="M51" s="849">
        <v>149</v>
      </c>
      <c r="N51" s="849">
        <v>172</v>
      </c>
      <c r="O51" s="849">
        <v>25800</v>
      </c>
      <c r="P51" s="837">
        <v>0.83649450442563955</v>
      </c>
      <c r="Q51" s="850">
        <v>150</v>
      </c>
    </row>
    <row r="52" spans="1:17" ht="14.4" customHeight="1" x14ac:dyDescent="0.3">
      <c r="A52" s="831" t="s">
        <v>4108</v>
      </c>
      <c r="B52" s="832" t="s">
        <v>4109</v>
      </c>
      <c r="C52" s="832" t="s">
        <v>2881</v>
      </c>
      <c r="D52" s="832" t="s">
        <v>4154</v>
      </c>
      <c r="E52" s="832" t="s">
        <v>4155</v>
      </c>
      <c r="F52" s="849">
        <v>465</v>
      </c>
      <c r="G52" s="849">
        <v>13950</v>
      </c>
      <c r="H52" s="849">
        <v>1</v>
      </c>
      <c r="I52" s="849">
        <v>30</v>
      </c>
      <c r="J52" s="849">
        <v>360</v>
      </c>
      <c r="K52" s="849">
        <v>10800</v>
      </c>
      <c r="L52" s="849">
        <v>0.77419354838709675</v>
      </c>
      <c r="M52" s="849">
        <v>30</v>
      </c>
      <c r="N52" s="849">
        <v>386</v>
      </c>
      <c r="O52" s="849">
        <v>11580</v>
      </c>
      <c r="P52" s="837">
        <v>0.8301075268817204</v>
      </c>
      <c r="Q52" s="850">
        <v>30</v>
      </c>
    </row>
    <row r="53" spans="1:17" ht="14.4" customHeight="1" x14ac:dyDescent="0.3">
      <c r="A53" s="831" t="s">
        <v>4108</v>
      </c>
      <c r="B53" s="832" t="s">
        <v>4109</v>
      </c>
      <c r="C53" s="832" t="s">
        <v>2881</v>
      </c>
      <c r="D53" s="832" t="s">
        <v>4156</v>
      </c>
      <c r="E53" s="832" t="s">
        <v>4157</v>
      </c>
      <c r="F53" s="849">
        <v>82</v>
      </c>
      <c r="G53" s="849">
        <v>2542</v>
      </c>
      <c r="H53" s="849">
        <v>1</v>
      </c>
      <c r="I53" s="849">
        <v>31</v>
      </c>
      <c r="J53" s="849">
        <v>52</v>
      </c>
      <c r="K53" s="849">
        <v>1612</v>
      </c>
      <c r="L53" s="849">
        <v>0.63414634146341464</v>
      </c>
      <c r="M53" s="849">
        <v>31</v>
      </c>
      <c r="N53" s="849">
        <v>112</v>
      </c>
      <c r="O53" s="849">
        <v>3472</v>
      </c>
      <c r="P53" s="837">
        <v>1.3658536585365855</v>
      </c>
      <c r="Q53" s="850">
        <v>31</v>
      </c>
    </row>
    <row r="54" spans="1:17" ht="14.4" customHeight="1" x14ac:dyDescent="0.3">
      <c r="A54" s="831" t="s">
        <v>4108</v>
      </c>
      <c r="B54" s="832" t="s">
        <v>4109</v>
      </c>
      <c r="C54" s="832" t="s">
        <v>2881</v>
      </c>
      <c r="D54" s="832" t="s">
        <v>4158</v>
      </c>
      <c r="E54" s="832" t="s">
        <v>4159</v>
      </c>
      <c r="F54" s="849">
        <v>202</v>
      </c>
      <c r="G54" s="849">
        <v>5454</v>
      </c>
      <c r="H54" s="849">
        <v>1</v>
      </c>
      <c r="I54" s="849">
        <v>27</v>
      </c>
      <c r="J54" s="849">
        <v>161</v>
      </c>
      <c r="K54" s="849">
        <v>4347</v>
      </c>
      <c r="L54" s="849">
        <v>0.79702970297029707</v>
      </c>
      <c r="M54" s="849">
        <v>27</v>
      </c>
      <c r="N54" s="849">
        <v>160</v>
      </c>
      <c r="O54" s="849">
        <v>4480</v>
      </c>
      <c r="P54" s="837">
        <v>0.82141547488082145</v>
      </c>
      <c r="Q54" s="850">
        <v>28</v>
      </c>
    </row>
    <row r="55" spans="1:17" ht="14.4" customHeight="1" x14ac:dyDescent="0.3">
      <c r="A55" s="831" t="s">
        <v>4108</v>
      </c>
      <c r="B55" s="832" t="s">
        <v>4109</v>
      </c>
      <c r="C55" s="832" t="s">
        <v>2881</v>
      </c>
      <c r="D55" s="832" t="s">
        <v>4160</v>
      </c>
      <c r="E55" s="832" t="s">
        <v>4161</v>
      </c>
      <c r="F55" s="849">
        <v>224</v>
      </c>
      <c r="G55" s="849">
        <v>5600</v>
      </c>
      <c r="H55" s="849">
        <v>1</v>
      </c>
      <c r="I55" s="849">
        <v>25</v>
      </c>
      <c r="J55" s="849">
        <v>167</v>
      </c>
      <c r="K55" s="849">
        <v>4175</v>
      </c>
      <c r="L55" s="849">
        <v>0.7455357142857143</v>
      </c>
      <c r="M55" s="849">
        <v>25</v>
      </c>
      <c r="N55" s="849">
        <v>188</v>
      </c>
      <c r="O55" s="849">
        <v>4888</v>
      </c>
      <c r="P55" s="837">
        <v>0.87285714285714289</v>
      </c>
      <c r="Q55" s="850">
        <v>26</v>
      </c>
    </row>
    <row r="56" spans="1:17" ht="14.4" customHeight="1" x14ac:dyDescent="0.3">
      <c r="A56" s="831" t="s">
        <v>4108</v>
      </c>
      <c r="B56" s="832" t="s">
        <v>4109</v>
      </c>
      <c r="C56" s="832" t="s">
        <v>2881</v>
      </c>
      <c r="D56" s="832" t="s">
        <v>4162</v>
      </c>
      <c r="E56" s="832" t="s">
        <v>4163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33</v>
      </c>
      <c r="P56" s="837"/>
      <c r="Q56" s="850">
        <v>33</v>
      </c>
    </row>
    <row r="57" spans="1:17" ht="14.4" customHeight="1" x14ac:dyDescent="0.3">
      <c r="A57" s="831" t="s">
        <v>4108</v>
      </c>
      <c r="B57" s="832" t="s">
        <v>4109</v>
      </c>
      <c r="C57" s="832" t="s">
        <v>2881</v>
      </c>
      <c r="D57" s="832" t="s">
        <v>4164</v>
      </c>
      <c r="E57" s="832" t="s">
        <v>4165</v>
      </c>
      <c r="F57" s="849"/>
      <c r="G57" s="849"/>
      <c r="H57" s="849"/>
      <c r="I57" s="849"/>
      <c r="J57" s="849">
        <v>1</v>
      </c>
      <c r="K57" s="849">
        <v>205</v>
      </c>
      <c r="L57" s="849"/>
      <c r="M57" s="849">
        <v>205</v>
      </c>
      <c r="N57" s="849">
        <v>1</v>
      </c>
      <c r="O57" s="849">
        <v>204</v>
      </c>
      <c r="P57" s="837"/>
      <c r="Q57" s="850">
        <v>204</v>
      </c>
    </row>
    <row r="58" spans="1:17" ht="14.4" customHeight="1" x14ac:dyDescent="0.3">
      <c r="A58" s="831" t="s">
        <v>4108</v>
      </c>
      <c r="B58" s="832" t="s">
        <v>4109</v>
      </c>
      <c r="C58" s="832" t="s">
        <v>2881</v>
      </c>
      <c r="D58" s="832" t="s">
        <v>4166</v>
      </c>
      <c r="E58" s="832" t="s">
        <v>4167</v>
      </c>
      <c r="F58" s="849"/>
      <c r="G58" s="849"/>
      <c r="H58" s="849"/>
      <c r="I58" s="849"/>
      <c r="J58" s="849">
        <v>3</v>
      </c>
      <c r="K58" s="849">
        <v>78</v>
      </c>
      <c r="L58" s="849"/>
      <c r="M58" s="849">
        <v>26</v>
      </c>
      <c r="N58" s="849"/>
      <c r="O58" s="849"/>
      <c r="P58" s="837"/>
      <c r="Q58" s="850"/>
    </row>
    <row r="59" spans="1:17" ht="14.4" customHeight="1" x14ac:dyDescent="0.3">
      <c r="A59" s="831" t="s">
        <v>4108</v>
      </c>
      <c r="B59" s="832" t="s">
        <v>4109</v>
      </c>
      <c r="C59" s="832" t="s">
        <v>2881</v>
      </c>
      <c r="D59" s="832" t="s">
        <v>4168</v>
      </c>
      <c r="E59" s="832" t="s">
        <v>4169</v>
      </c>
      <c r="F59" s="849">
        <v>20</v>
      </c>
      <c r="G59" s="849">
        <v>1680</v>
      </c>
      <c r="H59" s="849">
        <v>1</v>
      </c>
      <c r="I59" s="849">
        <v>84</v>
      </c>
      <c r="J59" s="849">
        <v>18</v>
      </c>
      <c r="K59" s="849">
        <v>1512</v>
      </c>
      <c r="L59" s="849">
        <v>0.9</v>
      </c>
      <c r="M59" s="849">
        <v>84</v>
      </c>
      <c r="N59" s="849">
        <v>7</v>
      </c>
      <c r="O59" s="849">
        <v>588</v>
      </c>
      <c r="P59" s="837">
        <v>0.35</v>
      </c>
      <c r="Q59" s="850">
        <v>84</v>
      </c>
    </row>
    <row r="60" spans="1:17" ht="14.4" customHeight="1" x14ac:dyDescent="0.3">
      <c r="A60" s="831" t="s">
        <v>4108</v>
      </c>
      <c r="B60" s="832" t="s">
        <v>4109</v>
      </c>
      <c r="C60" s="832" t="s">
        <v>2881</v>
      </c>
      <c r="D60" s="832" t="s">
        <v>4170</v>
      </c>
      <c r="E60" s="832" t="s">
        <v>4171</v>
      </c>
      <c r="F60" s="849"/>
      <c r="G60" s="849"/>
      <c r="H60" s="849"/>
      <c r="I60" s="849"/>
      <c r="J60" s="849">
        <v>2</v>
      </c>
      <c r="K60" s="849">
        <v>352</v>
      </c>
      <c r="L60" s="849"/>
      <c r="M60" s="849">
        <v>176</v>
      </c>
      <c r="N60" s="849"/>
      <c r="O60" s="849"/>
      <c r="P60" s="837"/>
      <c r="Q60" s="850"/>
    </row>
    <row r="61" spans="1:17" ht="14.4" customHeight="1" x14ac:dyDescent="0.3">
      <c r="A61" s="831" t="s">
        <v>4108</v>
      </c>
      <c r="B61" s="832" t="s">
        <v>4109</v>
      </c>
      <c r="C61" s="832" t="s">
        <v>2881</v>
      </c>
      <c r="D61" s="832" t="s">
        <v>4172</v>
      </c>
      <c r="E61" s="832" t="s">
        <v>4173</v>
      </c>
      <c r="F61" s="849">
        <v>1</v>
      </c>
      <c r="G61" s="849">
        <v>15</v>
      </c>
      <c r="H61" s="849">
        <v>1</v>
      </c>
      <c r="I61" s="849">
        <v>15</v>
      </c>
      <c r="J61" s="849">
        <v>1</v>
      </c>
      <c r="K61" s="849">
        <v>15</v>
      </c>
      <c r="L61" s="849">
        <v>1</v>
      </c>
      <c r="M61" s="849">
        <v>15</v>
      </c>
      <c r="N61" s="849"/>
      <c r="O61" s="849"/>
      <c r="P61" s="837"/>
      <c r="Q61" s="850"/>
    </row>
    <row r="62" spans="1:17" ht="14.4" customHeight="1" x14ac:dyDescent="0.3">
      <c r="A62" s="831" t="s">
        <v>4108</v>
      </c>
      <c r="B62" s="832" t="s">
        <v>4109</v>
      </c>
      <c r="C62" s="832" t="s">
        <v>2881</v>
      </c>
      <c r="D62" s="832" t="s">
        <v>4174</v>
      </c>
      <c r="E62" s="832" t="s">
        <v>4175</v>
      </c>
      <c r="F62" s="849">
        <v>4</v>
      </c>
      <c r="G62" s="849">
        <v>92</v>
      </c>
      <c r="H62" s="849">
        <v>1</v>
      </c>
      <c r="I62" s="849">
        <v>23</v>
      </c>
      <c r="J62" s="849">
        <v>3</v>
      </c>
      <c r="K62" s="849">
        <v>69</v>
      </c>
      <c r="L62" s="849">
        <v>0.75</v>
      </c>
      <c r="M62" s="849">
        <v>23</v>
      </c>
      <c r="N62" s="849">
        <v>4</v>
      </c>
      <c r="O62" s="849">
        <v>92</v>
      </c>
      <c r="P62" s="837">
        <v>1</v>
      </c>
      <c r="Q62" s="850">
        <v>23</v>
      </c>
    </row>
    <row r="63" spans="1:17" ht="14.4" customHeight="1" x14ac:dyDescent="0.3">
      <c r="A63" s="831" t="s">
        <v>4108</v>
      </c>
      <c r="B63" s="832" t="s">
        <v>4109</v>
      </c>
      <c r="C63" s="832" t="s">
        <v>2881</v>
      </c>
      <c r="D63" s="832" t="s">
        <v>4176</v>
      </c>
      <c r="E63" s="832" t="s">
        <v>4177</v>
      </c>
      <c r="F63" s="849">
        <v>275</v>
      </c>
      <c r="G63" s="849">
        <v>6325</v>
      </c>
      <c r="H63" s="849">
        <v>1</v>
      </c>
      <c r="I63" s="849">
        <v>23</v>
      </c>
      <c r="J63" s="849">
        <v>205</v>
      </c>
      <c r="K63" s="849">
        <v>4715</v>
      </c>
      <c r="L63" s="849">
        <v>0.74545454545454548</v>
      </c>
      <c r="M63" s="849">
        <v>23</v>
      </c>
      <c r="N63" s="849">
        <v>246</v>
      </c>
      <c r="O63" s="849">
        <v>5658</v>
      </c>
      <c r="P63" s="837">
        <v>0.89454545454545453</v>
      </c>
      <c r="Q63" s="850">
        <v>23</v>
      </c>
    </row>
    <row r="64" spans="1:17" ht="14.4" customHeight="1" x14ac:dyDescent="0.3">
      <c r="A64" s="831" t="s">
        <v>4108</v>
      </c>
      <c r="B64" s="832" t="s">
        <v>4109</v>
      </c>
      <c r="C64" s="832" t="s">
        <v>2881</v>
      </c>
      <c r="D64" s="832" t="s">
        <v>4178</v>
      </c>
      <c r="E64" s="832" t="s">
        <v>4179</v>
      </c>
      <c r="F64" s="849">
        <v>2</v>
      </c>
      <c r="G64" s="849">
        <v>58</v>
      </c>
      <c r="H64" s="849">
        <v>1</v>
      </c>
      <c r="I64" s="849">
        <v>29</v>
      </c>
      <c r="J64" s="849">
        <v>9</v>
      </c>
      <c r="K64" s="849">
        <v>261</v>
      </c>
      <c r="L64" s="849">
        <v>4.5</v>
      </c>
      <c r="M64" s="849">
        <v>29</v>
      </c>
      <c r="N64" s="849">
        <v>1</v>
      </c>
      <c r="O64" s="849">
        <v>29</v>
      </c>
      <c r="P64" s="837">
        <v>0.5</v>
      </c>
      <c r="Q64" s="850">
        <v>29</v>
      </c>
    </row>
    <row r="65" spans="1:17" ht="14.4" customHeight="1" x14ac:dyDescent="0.3">
      <c r="A65" s="831" t="s">
        <v>4108</v>
      </c>
      <c r="B65" s="832" t="s">
        <v>4109</v>
      </c>
      <c r="C65" s="832" t="s">
        <v>2881</v>
      </c>
      <c r="D65" s="832" t="s">
        <v>4180</v>
      </c>
      <c r="E65" s="832" t="s">
        <v>4181</v>
      </c>
      <c r="F65" s="849">
        <v>2</v>
      </c>
      <c r="G65" s="849">
        <v>356</v>
      </c>
      <c r="H65" s="849">
        <v>1</v>
      </c>
      <c r="I65" s="849">
        <v>178</v>
      </c>
      <c r="J65" s="849">
        <v>1</v>
      </c>
      <c r="K65" s="849">
        <v>178</v>
      </c>
      <c r="L65" s="849">
        <v>0.5</v>
      </c>
      <c r="M65" s="849">
        <v>178</v>
      </c>
      <c r="N65" s="849">
        <v>3</v>
      </c>
      <c r="O65" s="849">
        <v>537</v>
      </c>
      <c r="P65" s="837">
        <v>1.5084269662921348</v>
      </c>
      <c r="Q65" s="850">
        <v>179</v>
      </c>
    </row>
    <row r="66" spans="1:17" ht="14.4" customHeight="1" x14ac:dyDescent="0.3">
      <c r="A66" s="831" t="s">
        <v>4108</v>
      </c>
      <c r="B66" s="832" t="s">
        <v>4109</v>
      </c>
      <c r="C66" s="832" t="s">
        <v>2881</v>
      </c>
      <c r="D66" s="832" t="s">
        <v>4182</v>
      </c>
      <c r="E66" s="832" t="s">
        <v>4183</v>
      </c>
      <c r="F66" s="849"/>
      <c r="G66" s="849"/>
      <c r="H66" s="849"/>
      <c r="I66" s="849"/>
      <c r="J66" s="849">
        <v>1</v>
      </c>
      <c r="K66" s="849">
        <v>19</v>
      </c>
      <c r="L66" s="849"/>
      <c r="M66" s="849">
        <v>19</v>
      </c>
      <c r="N66" s="849">
        <v>2</v>
      </c>
      <c r="O66" s="849">
        <v>40</v>
      </c>
      <c r="P66" s="837"/>
      <c r="Q66" s="850">
        <v>20</v>
      </c>
    </row>
    <row r="67" spans="1:17" ht="14.4" customHeight="1" x14ac:dyDescent="0.3">
      <c r="A67" s="831" t="s">
        <v>4108</v>
      </c>
      <c r="B67" s="832" t="s">
        <v>4109</v>
      </c>
      <c r="C67" s="832" t="s">
        <v>2881</v>
      </c>
      <c r="D67" s="832" t="s">
        <v>4184</v>
      </c>
      <c r="E67" s="832" t="s">
        <v>4185</v>
      </c>
      <c r="F67" s="849">
        <v>4</v>
      </c>
      <c r="G67" s="849">
        <v>80</v>
      </c>
      <c r="H67" s="849">
        <v>1</v>
      </c>
      <c r="I67" s="849">
        <v>20</v>
      </c>
      <c r="J67" s="849">
        <v>10</v>
      </c>
      <c r="K67" s="849">
        <v>200</v>
      </c>
      <c r="L67" s="849">
        <v>2.5</v>
      </c>
      <c r="M67" s="849">
        <v>20</v>
      </c>
      <c r="N67" s="849">
        <v>5</v>
      </c>
      <c r="O67" s="849">
        <v>100</v>
      </c>
      <c r="P67" s="837">
        <v>1.25</v>
      </c>
      <c r="Q67" s="850">
        <v>20</v>
      </c>
    </row>
    <row r="68" spans="1:17" ht="14.4" customHeight="1" x14ac:dyDescent="0.3">
      <c r="A68" s="831" t="s">
        <v>4108</v>
      </c>
      <c r="B68" s="832" t="s">
        <v>4109</v>
      </c>
      <c r="C68" s="832" t="s">
        <v>2881</v>
      </c>
      <c r="D68" s="832" t="s">
        <v>4186</v>
      </c>
      <c r="E68" s="832" t="s">
        <v>4187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190</v>
      </c>
      <c r="P68" s="837"/>
      <c r="Q68" s="850">
        <v>190</v>
      </c>
    </row>
    <row r="69" spans="1:17" ht="14.4" customHeight="1" x14ac:dyDescent="0.3">
      <c r="A69" s="831" t="s">
        <v>4108</v>
      </c>
      <c r="B69" s="832" t="s">
        <v>4109</v>
      </c>
      <c r="C69" s="832" t="s">
        <v>2881</v>
      </c>
      <c r="D69" s="832" t="s">
        <v>4188</v>
      </c>
      <c r="E69" s="832" t="s">
        <v>4189</v>
      </c>
      <c r="F69" s="849"/>
      <c r="G69" s="849"/>
      <c r="H69" s="849"/>
      <c r="I69" s="849"/>
      <c r="J69" s="849">
        <v>1</v>
      </c>
      <c r="K69" s="849">
        <v>301</v>
      </c>
      <c r="L69" s="849"/>
      <c r="M69" s="849">
        <v>301</v>
      </c>
      <c r="N69" s="849"/>
      <c r="O69" s="849"/>
      <c r="P69" s="837"/>
      <c r="Q69" s="850"/>
    </row>
    <row r="70" spans="1:17" ht="14.4" customHeight="1" x14ac:dyDescent="0.3">
      <c r="A70" s="831" t="s">
        <v>4108</v>
      </c>
      <c r="B70" s="832" t="s">
        <v>4109</v>
      </c>
      <c r="C70" s="832" t="s">
        <v>2881</v>
      </c>
      <c r="D70" s="832" t="s">
        <v>4190</v>
      </c>
      <c r="E70" s="832" t="s">
        <v>4191</v>
      </c>
      <c r="F70" s="849">
        <v>2</v>
      </c>
      <c r="G70" s="849">
        <v>44</v>
      </c>
      <c r="H70" s="849">
        <v>1</v>
      </c>
      <c r="I70" s="849">
        <v>22</v>
      </c>
      <c r="J70" s="849">
        <v>3</v>
      </c>
      <c r="K70" s="849">
        <v>66</v>
      </c>
      <c r="L70" s="849">
        <v>1.5</v>
      </c>
      <c r="M70" s="849">
        <v>22</v>
      </c>
      <c r="N70" s="849">
        <v>5</v>
      </c>
      <c r="O70" s="849">
        <v>110</v>
      </c>
      <c r="P70" s="837">
        <v>2.5</v>
      </c>
      <c r="Q70" s="850">
        <v>22</v>
      </c>
    </row>
    <row r="71" spans="1:17" ht="14.4" customHeight="1" x14ac:dyDescent="0.3">
      <c r="A71" s="831" t="s">
        <v>4108</v>
      </c>
      <c r="B71" s="832" t="s">
        <v>4109</v>
      </c>
      <c r="C71" s="832" t="s">
        <v>2881</v>
      </c>
      <c r="D71" s="832" t="s">
        <v>4192</v>
      </c>
      <c r="E71" s="832" t="s">
        <v>4193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495</v>
      </c>
      <c r="P71" s="837"/>
      <c r="Q71" s="850">
        <v>495</v>
      </c>
    </row>
    <row r="72" spans="1:17" ht="14.4" customHeight="1" x14ac:dyDescent="0.3">
      <c r="A72" s="831" t="s">
        <v>4108</v>
      </c>
      <c r="B72" s="832" t="s">
        <v>4109</v>
      </c>
      <c r="C72" s="832" t="s">
        <v>2881</v>
      </c>
      <c r="D72" s="832" t="s">
        <v>4194</v>
      </c>
      <c r="E72" s="832" t="s">
        <v>4195</v>
      </c>
      <c r="F72" s="849"/>
      <c r="G72" s="849"/>
      <c r="H72" s="849"/>
      <c r="I72" s="849"/>
      <c r="J72" s="849">
        <v>1</v>
      </c>
      <c r="K72" s="849">
        <v>192</v>
      </c>
      <c r="L72" s="849"/>
      <c r="M72" s="849">
        <v>192</v>
      </c>
      <c r="N72" s="849"/>
      <c r="O72" s="849"/>
      <c r="P72" s="837"/>
      <c r="Q72" s="850"/>
    </row>
    <row r="73" spans="1:17" ht="14.4" customHeight="1" x14ac:dyDescent="0.3">
      <c r="A73" s="831" t="s">
        <v>4108</v>
      </c>
      <c r="B73" s="832" t="s">
        <v>4109</v>
      </c>
      <c r="C73" s="832" t="s">
        <v>2881</v>
      </c>
      <c r="D73" s="832" t="s">
        <v>4196</v>
      </c>
      <c r="E73" s="832" t="s">
        <v>4197</v>
      </c>
      <c r="F73" s="849"/>
      <c r="G73" s="849"/>
      <c r="H73" s="849"/>
      <c r="I73" s="849"/>
      <c r="J73" s="849">
        <v>1</v>
      </c>
      <c r="K73" s="849">
        <v>127</v>
      </c>
      <c r="L73" s="849"/>
      <c r="M73" s="849">
        <v>127</v>
      </c>
      <c r="N73" s="849"/>
      <c r="O73" s="849"/>
      <c r="P73" s="837"/>
      <c r="Q73" s="850"/>
    </row>
    <row r="74" spans="1:17" ht="14.4" customHeight="1" x14ac:dyDescent="0.3">
      <c r="A74" s="831" t="s">
        <v>4108</v>
      </c>
      <c r="B74" s="832" t="s">
        <v>4109</v>
      </c>
      <c r="C74" s="832" t="s">
        <v>2881</v>
      </c>
      <c r="D74" s="832" t="s">
        <v>4198</v>
      </c>
      <c r="E74" s="832" t="s">
        <v>4199</v>
      </c>
      <c r="F74" s="849"/>
      <c r="G74" s="849"/>
      <c r="H74" s="849"/>
      <c r="I74" s="849"/>
      <c r="J74" s="849">
        <v>1</v>
      </c>
      <c r="K74" s="849">
        <v>23</v>
      </c>
      <c r="L74" s="849"/>
      <c r="M74" s="849">
        <v>23</v>
      </c>
      <c r="N74" s="849">
        <v>1</v>
      </c>
      <c r="O74" s="849">
        <v>23</v>
      </c>
      <c r="P74" s="837"/>
      <c r="Q74" s="850">
        <v>23</v>
      </c>
    </row>
    <row r="75" spans="1:17" ht="14.4" customHeight="1" x14ac:dyDescent="0.3">
      <c r="A75" s="831" t="s">
        <v>4108</v>
      </c>
      <c r="B75" s="832" t="s">
        <v>4109</v>
      </c>
      <c r="C75" s="832" t="s">
        <v>2881</v>
      </c>
      <c r="D75" s="832" t="s">
        <v>4200</v>
      </c>
      <c r="E75" s="832" t="s">
        <v>4201</v>
      </c>
      <c r="F75" s="849">
        <v>21</v>
      </c>
      <c r="G75" s="849">
        <v>6174</v>
      </c>
      <c r="H75" s="849">
        <v>1</v>
      </c>
      <c r="I75" s="849">
        <v>294</v>
      </c>
      <c r="J75" s="849">
        <v>14</v>
      </c>
      <c r="K75" s="849">
        <v>4130</v>
      </c>
      <c r="L75" s="849">
        <v>0.66893424036281179</v>
      </c>
      <c r="M75" s="849">
        <v>295</v>
      </c>
      <c r="N75" s="849">
        <v>28</v>
      </c>
      <c r="O75" s="849">
        <v>8288</v>
      </c>
      <c r="P75" s="837">
        <v>1.3424036281179139</v>
      </c>
      <c r="Q75" s="850">
        <v>296</v>
      </c>
    </row>
    <row r="76" spans="1:17" ht="14.4" customHeight="1" x14ac:dyDescent="0.3">
      <c r="A76" s="831" t="s">
        <v>4108</v>
      </c>
      <c r="B76" s="832" t="s">
        <v>4109</v>
      </c>
      <c r="C76" s="832" t="s">
        <v>2881</v>
      </c>
      <c r="D76" s="832" t="s">
        <v>4202</v>
      </c>
      <c r="E76" s="832" t="s">
        <v>4203</v>
      </c>
      <c r="F76" s="849"/>
      <c r="G76" s="849"/>
      <c r="H76" s="849"/>
      <c r="I76" s="849"/>
      <c r="J76" s="849">
        <v>1</v>
      </c>
      <c r="K76" s="849">
        <v>45</v>
      </c>
      <c r="L76" s="849"/>
      <c r="M76" s="849">
        <v>45</v>
      </c>
      <c r="N76" s="849"/>
      <c r="O76" s="849"/>
      <c r="P76" s="837"/>
      <c r="Q76" s="850"/>
    </row>
    <row r="77" spans="1:17" ht="14.4" customHeight="1" x14ac:dyDescent="0.3">
      <c r="A77" s="831" t="s">
        <v>4108</v>
      </c>
      <c r="B77" s="832" t="s">
        <v>4109</v>
      </c>
      <c r="C77" s="832" t="s">
        <v>2881</v>
      </c>
      <c r="D77" s="832" t="s">
        <v>4204</v>
      </c>
      <c r="E77" s="832" t="s">
        <v>4205</v>
      </c>
      <c r="F77" s="849">
        <v>2</v>
      </c>
      <c r="G77" s="849">
        <v>92</v>
      </c>
      <c r="H77" s="849">
        <v>1</v>
      </c>
      <c r="I77" s="849">
        <v>46</v>
      </c>
      <c r="J77" s="849"/>
      <c r="K77" s="849"/>
      <c r="L77" s="849"/>
      <c r="M77" s="849"/>
      <c r="N77" s="849">
        <v>4</v>
      </c>
      <c r="O77" s="849">
        <v>184</v>
      </c>
      <c r="P77" s="837">
        <v>2</v>
      </c>
      <c r="Q77" s="850">
        <v>46</v>
      </c>
    </row>
    <row r="78" spans="1:17" ht="14.4" customHeight="1" x14ac:dyDescent="0.3">
      <c r="A78" s="831" t="s">
        <v>4108</v>
      </c>
      <c r="B78" s="832" t="s">
        <v>4109</v>
      </c>
      <c r="C78" s="832" t="s">
        <v>2881</v>
      </c>
      <c r="D78" s="832" t="s">
        <v>4206</v>
      </c>
      <c r="E78" s="832" t="s">
        <v>4207</v>
      </c>
      <c r="F78" s="849">
        <v>1</v>
      </c>
      <c r="G78" s="849">
        <v>133</v>
      </c>
      <c r="H78" s="849">
        <v>1</v>
      </c>
      <c r="I78" s="849">
        <v>133</v>
      </c>
      <c r="J78" s="849"/>
      <c r="K78" s="849"/>
      <c r="L78" s="849"/>
      <c r="M78" s="849"/>
      <c r="N78" s="849">
        <v>1</v>
      </c>
      <c r="O78" s="849">
        <v>133</v>
      </c>
      <c r="P78" s="837">
        <v>1</v>
      </c>
      <c r="Q78" s="850">
        <v>133</v>
      </c>
    </row>
    <row r="79" spans="1:17" ht="14.4" customHeight="1" x14ac:dyDescent="0.3">
      <c r="A79" s="831" t="s">
        <v>4108</v>
      </c>
      <c r="B79" s="832" t="s">
        <v>4109</v>
      </c>
      <c r="C79" s="832" t="s">
        <v>2881</v>
      </c>
      <c r="D79" s="832" t="s">
        <v>4208</v>
      </c>
      <c r="E79" s="832" t="s">
        <v>4209</v>
      </c>
      <c r="F79" s="849">
        <v>113</v>
      </c>
      <c r="G79" s="849">
        <v>4181</v>
      </c>
      <c r="H79" s="849">
        <v>1</v>
      </c>
      <c r="I79" s="849">
        <v>37</v>
      </c>
      <c r="J79" s="849">
        <v>104</v>
      </c>
      <c r="K79" s="849">
        <v>3848</v>
      </c>
      <c r="L79" s="849">
        <v>0.92035398230088494</v>
      </c>
      <c r="M79" s="849">
        <v>37</v>
      </c>
      <c r="N79" s="849">
        <v>129</v>
      </c>
      <c r="O79" s="849">
        <v>4773</v>
      </c>
      <c r="P79" s="837">
        <v>1.1415929203539823</v>
      </c>
      <c r="Q79" s="850">
        <v>37</v>
      </c>
    </row>
    <row r="80" spans="1:17" ht="14.4" customHeight="1" x14ac:dyDescent="0.3">
      <c r="A80" s="831" t="s">
        <v>4108</v>
      </c>
      <c r="B80" s="832" t="s">
        <v>4109</v>
      </c>
      <c r="C80" s="832" t="s">
        <v>2881</v>
      </c>
      <c r="D80" s="832" t="s">
        <v>4210</v>
      </c>
      <c r="E80" s="832" t="s">
        <v>4211</v>
      </c>
      <c r="F80" s="849"/>
      <c r="G80" s="849"/>
      <c r="H80" s="849"/>
      <c r="I80" s="849"/>
      <c r="J80" s="849">
        <v>2</v>
      </c>
      <c r="K80" s="849">
        <v>186</v>
      </c>
      <c r="L80" s="849"/>
      <c r="M80" s="849">
        <v>93</v>
      </c>
      <c r="N80" s="849"/>
      <c r="O80" s="849"/>
      <c r="P80" s="837"/>
      <c r="Q80" s="850"/>
    </row>
    <row r="81" spans="1:17" ht="14.4" customHeight="1" x14ac:dyDescent="0.3">
      <c r="A81" s="831" t="s">
        <v>4108</v>
      </c>
      <c r="B81" s="832" t="s">
        <v>4109</v>
      </c>
      <c r="C81" s="832" t="s">
        <v>2881</v>
      </c>
      <c r="D81" s="832" t="s">
        <v>4212</v>
      </c>
      <c r="E81" s="832" t="s">
        <v>4213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396</v>
      </c>
      <c r="P81" s="837"/>
      <c r="Q81" s="850">
        <v>396</v>
      </c>
    </row>
    <row r="82" spans="1:17" ht="14.4" customHeight="1" x14ac:dyDescent="0.3">
      <c r="A82" s="831" t="s">
        <v>4214</v>
      </c>
      <c r="B82" s="832" t="s">
        <v>4215</v>
      </c>
      <c r="C82" s="832" t="s">
        <v>2870</v>
      </c>
      <c r="D82" s="832" t="s">
        <v>4216</v>
      </c>
      <c r="E82" s="832" t="s">
        <v>4217</v>
      </c>
      <c r="F82" s="849">
        <v>3.9000000000000004</v>
      </c>
      <c r="G82" s="849">
        <v>3918.8199999999997</v>
      </c>
      <c r="H82" s="849">
        <v>1</v>
      </c>
      <c r="I82" s="849">
        <v>1004.8256410256408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4214</v>
      </c>
      <c r="B83" s="832" t="s">
        <v>4215</v>
      </c>
      <c r="C83" s="832" t="s">
        <v>2870</v>
      </c>
      <c r="D83" s="832" t="s">
        <v>4218</v>
      </c>
      <c r="E83" s="832" t="s">
        <v>4219</v>
      </c>
      <c r="F83" s="849">
        <v>0.01</v>
      </c>
      <c r="G83" s="849">
        <v>98.87</v>
      </c>
      <c r="H83" s="849">
        <v>1</v>
      </c>
      <c r="I83" s="849">
        <v>9887</v>
      </c>
      <c r="J83" s="849">
        <v>0.67</v>
      </c>
      <c r="K83" s="849">
        <v>6624.8899999999994</v>
      </c>
      <c r="L83" s="849">
        <v>67.006068574896318</v>
      </c>
      <c r="M83" s="849">
        <v>9887.8955223880585</v>
      </c>
      <c r="N83" s="849">
        <v>0.49000000000000005</v>
      </c>
      <c r="O83" s="849">
        <v>4287.1200000000008</v>
      </c>
      <c r="P83" s="837">
        <v>43.361181349246493</v>
      </c>
      <c r="Q83" s="850">
        <v>8749.224489795919</v>
      </c>
    </row>
    <row r="84" spans="1:17" ht="14.4" customHeight="1" x14ac:dyDescent="0.3">
      <c r="A84" s="831" t="s">
        <v>4214</v>
      </c>
      <c r="B84" s="832" t="s">
        <v>4215</v>
      </c>
      <c r="C84" s="832" t="s">
        <v>2870</v>
      </c>
      <c r="D84" s="832" t="s">
        <v>4220</v>
      </c>
      <c r="E84" s="832" t="s">
        <v>4060</v>
      </c>
      <c r="F84" s="849">
        <v>0.08</v>
      </c>
      <c r="G84" s="849">
        <v>727.61</v>
      </c>
      <c r="H84" s="849">
        <v>1</v>
      </c>
      <c r="I84" s="849">
        <v>9095.125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4214</v>
      </c>
      <c r="B85" s="832" t="s">
        <v>4215</v>
      </c>
      <c r="C85" s="832" t="s">
        <v>2870</v>
      </c>
      <c r="D85" s="832" t="s">
        <v>4059</v>
      </c>
      <c r="E85" s="832" t="s">
        <v>4060</v>
      </c>
      <c r="F85" s="849">
        <v>5</v>
      </c>
      <c r="G85" s="849">
        <v>9095.2199999999993</v>
      </c>
      <c r="H85" s="849">
        <v>1</v>
      </c>
      <c r="I85" s="849">
        <v>1819.0439999999999</v>
      </c>
      <c r="J85" s="849">
        <v>3.3</v>
      </c>
      <c r="K85" s="849">
        <v>6002.84</v>
      </c>
      <c r="L85" s="849">
        <v>0.65999942827111391</v>
      </c>
      <c r="M85" s="849">
        <v>1819.0424242424244</v>
      </c>
      <c r="N85" s="849"/>
      <c r="O85" s="849"/>
      <c r="P85" s="837"/>
      <c r="Q85" s="850"/>
    </row>
    <row r="86" spans="1:17" ht="14.4" customHeight="1" x14ac:dyDescent="0.3">
      <c r="A86" s="831" t="s">
        <v>4214</v>
      </c>
      <c r="B86" s="832" t="s">
        <v>4215</v>
      </c>
      <c r="C86" s="832" t="s">
        <v>2870</v>
      </c>
      <c r="D86" s="832" t="s">
        <v>4221</v>
      </c>
      <c r="E86" s="832" t="s">
        <v>4060</v>
      </c>
      <c r="F86" s="849">
        <v>0.14000000000000001</v>
      </c>
      <c r="G86" s="849">
        <v>4802.2300000000005</v>
      </c>
      <c r="H86" s="849">
        <v>1</v>
      </c>
      <c r="I86" s="849">
        <v>34301.642857142855</v>
      </c>
      <c r="J86" s="849">
        <v>0.30000000000000004</v>
      </c>
      <c r="K86" s="849">
        <v>10368.450000000001</v>
      </c>
      <c r="L86" s="849">
        <v>2.1590906724584205</v>
      </c>
      <c r="M86" s="849">
        <v>34561.5</v>
      </c>
      <c r="N86" s="849"/>
      <c r="O86" s="849"/>
      <c r="P86" s="837"/>
      <c r="Q86" s="850"/>
    </row>
    <row r="87" spans="1:17" ht="14.4" customHeight="1" x14ac:dyDescent="0.3">
      <c r="A87" s="831" t="s">
        <v>4214</v>
      </c>
      <c r="B87" s="832" t="s">
        <v>4215</v>
      </c>
      <c r="C87" s="832" t="s">
        <v>2870</v>
      </c>
      <c r="D87" s="832" t="s">
        <v>4222</v>
      </c>
      <c r="E87" s="832" t="s">
        <v>4060</v>
      </c>
      <c r="F87" s="849"/>
      <c r="G87" s="849"/>
      <c r="H87" s="849"/>
      <c r="I87" s="849"/>
      <c r="J87" s="849"/>
      <c r="K87" s="849"/>
      <c r="L87" s="849"/>
      <c r="M87" s="849"/>
      <c r="N87" s="849">
        <v>6.2</v>
      </c>
      <c r="O87" s="849">
        <v>4064.2299999999996</v>
      </c>
      <c r="P87" s="837"/>
      <c r="Q87" s="850">
        <v>655.52096774193535</v>
      </c>
    </row>
    <row r="88" spans="1:17" ht="14.4" customHeight="1" x14ac:dyDescent="0.3">
      <c r="A88" s="831" t="s">
        <v>4214</v>
      </c>
      <c r="B88" s="832" t="s">
        <v>4215</v>
      </c>
      <c r="C88" s="832" t="s">
        <v>2870</v>
      </c>
      <c r="D88" s="832" t="s">
        <v>4223</v>
      </c>
      <c r="E88" s="832" t="s">
        <v>4060</v>
      </c>
      <c r="F88" s="849"/>
      <c r="G88" s="849"/>
      <c r="H88" s="849"/>
      <c r="I88" s="849"/>
      <c r="J88" s="849"/>
      <c r="K88" s="849"/>
      <c r="L88" s="849"/>
      <c r="M88" s="849"/>
      <c r="N88" s="849">
        <v>0.08</v>
      </c>
      <c r="O88" s="849">
        <v>973.86</v>
      </c>
      <c r="P88" s="837"/>
      <c r="Q88" s="850">
        <v>12173.25</v>
      </c>
    </row>
    <row r="89" spans="1:17" ht="14.4" customHeight="1" x14ac:dyDescent="0.3">
      <c r="A89" s="831" t="s">
        <v>4214</v>
      </c>
      <c r="B89" s="832" t="s">
        <v>4215</v>
      </c>
      <c r="C89" s="832" t="s">
        <v>3108</v>
      </c>
      <c r="D89" s="832" t="s">
        <v>4224</v>
      </c>
      <c r="E89" s="832" t="s">
        <v>4225</v>
      </c>
      <c r="F89" s="849"/>
      <c r="G89" s="849"/>
      <c r="H89" s="849"/>
      <c r="I89" s="849"/>
      <c r="J89" s="849">
        <v>2</v>
      </c>
      <c r="K89" s="849">
        <v>1944.64</v>
      </c>
      <c r="L89" s="849"/>
      <c r="M89" s="849">
        <v>972.32</v>
      </c>
      <c r="N89" s="849"/>
      <c r="O89" s="849"/>
      <c r="P89" s="837"/>
      <c r="Q89" s="850"/>
    </row>
    <row r="90" spans="1:17" ht="14.4" customHeight="1" x14ac:dyDescent="0.3">
      <c r="A90" s="831" t="s">
        <v>4214</v>
      </c>
      <c r="B90" s="832" t="s">
        <v>4215</v>
      </c>
      <c r="C90" s="832" t="s">
        <v>3108</v>
      </c>
      <c r="D90" s="832" t="s">
        <v>4226</v>
      </c>
      <c r="E90" s="832" t="s">
        <v>4225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1408.42</v>
      </c>
      <c r="P90" s="837"/>
      <c r="Q90" s="850">
        <v>1408.42</v>
      </c>
    </row>
    <row r="91" spans="1:17" ht="14.4" customHeight="1" x14ac:dyDescent="0.3">
      <c r="A91" s="831" t="s">
        <v>4214</v>
      </c>
      <c r="B91" s="832" t="s">
        <v>4215</v>
      </c>
      <c r="C91" s="832" t="s">
        <v>3108</v>
      </c>
      <c r="D91" s="832" t="s">
        <v>4227</v>
      </c>
      <c r="E91" s="832" t="s">
        <v>4228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939.14</v>
      </c>
      <c r="P91" s="837"/>
      <c r="Q91" s="850">
        <v>939.14</v>
      </c>
    </row>
    <row r="92" spans="1:17" ht="14.4" customHeight="1" x14ac:dyDescent="0.3">
      <c r="A92" s="831" t="s">
        <v>4214</v>
      </c>
      <c r="B92" s="832" t="s">
        <v>4215</v>
      </c>
      <c r="C92" s="832" t="s">
        <v>3108</v>
      </c>
      <c r="D92" s="832" t="s">
        <v>4229</v>
      </c>
      <c r="E92" s="832" t="s">
        <v>4230</v>
      </c>
      <c r="F92" s="849"/>
      <c r="G92" s="849"/>
      <c r="H92" s="849"/>
      <c r="I92" s="849"/>
      <c r="J92" s="849">
        <v>1</v>
      </c>
      <c r="K92" s="849">
        <v>1002.8</v>
      </c>
      <c r="L92" s="849"/>
      <c r="M92" s="849">
        <v>1002.8</v>
      </c>
      <c r="N92" s="849">
        <v>1</v>
      </c>
      <c r="O92" s="849">
        <v>895.4</v>
      </c>
      <c r="P92" s="837"/>
      <c r="Q92" s="850">
        <v>895.4</v>
      </c>
    </row>
    <row r="93" spans="1:17" ht="14.4" customHeight="1" x14ac:dyDescent="0.3">
      <c r="A93" s="831" t="s">
        <v>4214</v>
      </c>
      <c r="B93" s="832" t="s">
        <v>4215</v>
      </c>
      <c r="C93" s="832" t="s">
        <v>3108</v>
      </c>
      <c r="D93" s="832" t="s">
        <v>4231</v>
      </c>
      <c r="E93" s="832" t="s">
        <v>4232</v>
      </c>
      <c r="F93" s="849"/>
      <c r="G93" s="849"/>
      <c r="H93" s="849"/>
      <c r="I93" s="849"/>
      <c r="J93" s="849">
        <v>2</v>
      </c>
      <c r="K93" s="849">
        <v>10518.46</v>
      </c>
      <c r="L93" s="849"/>
      <c r="M93" s="849">
        <v>5259.23</v>
      </c>
      <c r="N93" s="849">
        <v>2</v>
      </c>
      <c r="O93" s="849">
        <v>5589.34</v>
      </c>
      <c r="P93" s="837"/>
      <c r="Q93" s="850">
        <v>2794.67</v>
      </c>
    </row>
    <row r="94" spans="1:17" ht="14.4" customHeight="1" x14ac:dyDescent="0.3">
      <c r="A94" s="831" t="s">
        <v>4214</v>
      </c>
      <c r="B94" s="832" t="s">
        <v>4215</v>
      </c>
      <c r="C94" s="832" t="s">
        <v>3108</v>
      </c>
      <c r="D94" s="832" t="s">
        <v>4233</v>
      </c>
      <c r="E94" s="832" t="s">
        <v>4234</v>
      </c>
      <c r="F94" s="849"/>
      <c r="G94" s="849"/>
      <c r="H94" s="849"/>
      <c r="I94" s="849"/>
      <c r="J94" s="849">
        <v>1</v>
      </c>
      <c r="K94" s="849">
        <v>888.06</v>
      </c>
      <c r="L94" s="849"/>
      <c r="M94" s="849">
        <v>888.06</v>
      </c>
      <c r="N94" s="849"/>
      <c r="O94" s="849"/>
      <c r="P94" s="837"/>
      <c r="Q94" s="850"/>
    </row>
    <row r="95" spans="1:17" ht="14.4" customHeight="1" x14ac:dyDescent="0.3">
      <c r="A95" s="831" t="s">
        <v>4214</v>
      </c>
      <c r="B95" s="832" t="s">
        <v>4215</v>
      </c>
      <c r="C95" s="832" t="s">
        <v>3108</v>
      </c>
      <c r="D95" s="832" t="s">
        <v>4235</v>
      </c>
      <c r="E95" s="832" t="s">
        <v>4236</v>
      </c>
      <c r="F95" s="849"/>
      <c r="G95" s="849"/>
      <c r="H95" s="849"/>
      <c r="I95" s="849"/>
      <c r="J95" s="849">
        <v>7</v>
      </c>
      <c r="K95" s="849">
        <v>27291.599999999999</v>
      </c>
      <c r="L95" s="849"/>
      <c r="M95" s="849">
        <v>3898.7999999999997</v>
      </c>
      <c r="N95" s="849"/>
      <c r="O95" s="849"/>
      <c r="P95" s="837"/>
      <c r="Q95" s="850"/>
    </row>
    <row r="96" spans="1:17" ht="14.4" customHeight="1" x14ac:dyDescent="0.3">
      <c r="A96" s="831" t="s">
        <v>4214</v>
      </c>
      <c r="B96" s="832" t="s">
        <v>4215</v>
      </c>
      <c r="C96" s="832" t="s">
        <v>3108</v>
      </c>
      <c r="D96" s="832" t="s">
        <v>4237</v>
      </c>
      <c r="E96" s="832" t="s">
        <v>4238</v>
      </c>
      <c r="F96" s="849"/>
      <c r="G96" s="849"/>
      <c r="H96" s="849"/>
      <c r="I96" s="849"/>
      <c r="J96" s="849">
        <v>6</v>
      </c>
      <c r="K96" s="849">
        <v>21867.480000000003</v>
      </c>
      <c r="L96" s="849"/>
      <c r="M96" s="849">
        <v>3644.5800000000004</v>
      </c>
      <c r="N96" s="849">
        <v>1</v>
      </c>
      <c r="O96" s="849">
        <v>3271.56</v>
      </c>
      <c r="P96" s="837"/>
      <c r="Q96" s="850">
        <v>3271.56</v>
      </c>
    </row>
    <row r="97" spans="1:17" ht="14.4" customHeight="1" x14ac:dyDescent="0.3">
      <c r="A97" s="831" t="s">
        <v>4214</v>
      </c>
      <c r="B97" s="832" t="s">
        <v>4215</v>
      </c>
      <c r="C97" s="832" t="s">
        <v>3108</v>
      </c>
      <c r="D97" s="832" t="s">
        <v>4239</v>
      </c>
      <c r="E97" s="832" t="s">
        <v>4240</v>
      </c>
      <c r="F97" s="849"/>
      <c r="G97" s="849"/>
      <c r="H97" s="849"/>
      <c r="I97" s="849"/>
      <c r="J97" s="849">
        <v>1</v>
      </c>
      <c r="K97" s="849">
        <v>359.1</v>
      </c>
      <c r="L97" s="849"/>
      <c r="M97" s="849">
        <v>359.1</v>
      </c>
      <c r="N97" s="849">
        <v>1</v>
      </c>
      <c r="O97" s="849">
        <v>359.1</v>
      </c>
      <c r="P97" s="837"/>
      <c r="Q97" s="850">
        <v>359.1</v>
      </c>
    </row>
    <row r="98" spans="1:17" ht="14.4" customHeight="1" x14ac:dyDescent="0.3">
      <c r="A98" s="831" t="s">
        <v>4214</v>
      </c>
      <c r="B98" s="832" t="s">
        <v>4215</v>
      </c>
      <c r="C98" s="832" t="s">
        <v>3108</v>
      </c>
      <c r="D98" s="832" t="s">
        <v>4241</v>
      </c>
      <c r="E98" s="832" t="s">
        <v>4242</v>
      </c>
      <c r="F98" s="849"/>
      <c r="G98" s="849"/>
      <c r="H98" s="849"/>
      <c r="I98" s="849"/>
      <c r="J98" s="849">
        <v>2</v>
      </c>
      <c r="K98" s="849">
        <v>33663.379999999997</v>
      </c>
      <c r="L98" s="849"/>
      <c r="M98" s="849">
        <v>16831.689999999999</v>
      </c>
      <c r="N98" s="849">
        <v>1</v>
      </c>
      <c r="O98" s="849">
        <v>14260.7</v>
      </c>
      <c r="P98" s="837"/>
      <c r="Q98" s="850">
        <v>14260.7</v>
      </c>
    </row>
    <row r="99" spans="1:17" ht="14.4" customHeight="1" x14ac:dyDescent="0.3">
      <c r="A99" s="831" t="s">
        <v>4214</v>
      </c>
      <c r="B99" s="832" t="s">
        <v>4215</v>
      </c>
      <c r="C99" s="832" t="s">
        <v>3108</v>
      </c>
      <c r="D99" s="832" t="s">
        <v>4243</v>
      </c>
      <c r="E99" s="832" t="s">
        <v>4244</v>
      </c>
      <c r="F99" s="849"/>
      <c r="G99" s="849"/>
      <c r="H99" s="849"/>
      <c r="I99" s="849"/>
      <c r="J99" s="849">
        <v>2</v>
      </c>
      <c r="K99" s="849">
        <v>13174.26</v>
      </c>
      <c r="L99" s="849"/>
      <c r="M99" s="849">
        <v>6587.13</v>
      </c>
      <c r="N99" s="849">
        <v>1</v>
      </c>
      <c r="O99" s="849">
        <v>3506.35</v>
      </c>
      <c r="P99" s="837"/>
      <c r="Q99" s="850">
        <v>3506.35</v>
      </c>
    </row>
    <row r="100" spans="1:17" ht="14.4" customHeight="1" x14ac:dyDescent="0.3">
      <c r="A100" s="831" t="s">
        <v>4214</v>
      </c>
      <c r="B100" s="832" t="s">
        <v>4215</v>
      </c>
      <c r="C100" s="832" t="s">
        <v>3108</v>
      </c>
      <c r="D100" s="832" t="s">
        <v>4245</v>
      </c>
      <c r="E100" s="832" t="s">
        <v>4246</v>
      </c>
      <c r="F100" s="849"/>
      <c r="G100" s="849"/>
      <c r="H100" s="849"/>
      <c r="I100" s="849"/>
      <c r="J100" s="849">
        <v>1</v>
      </c>
      <c r="K100" s="849">
        <v>1841.62</v>
      </c>
      <c r="L100" s="849"/>
      <c r="M100" s="849">
        <v>1841.62</v>
      </c>
      <c r="N100" s="849"/>
      <c r="O100" s="849"/>
      <c r="P100" s="837"/>
      <c r="Q100" s="850"/>
    </row>
    <row r="101" spans="1:17" ht="14.4" customHeight="1" x14ac:dyDescent="0.3">
      <c r="A101" s="831" t="s">
        <v>4214</v>
      </c>
      <c r="B101" s="832" t="s">
        <v>4215</v>
      </c>
      <c r="C101" s="832" t="s">
        <v>3108</v>
      </c>
      <c r="D101" s="832" t="s">
        <v>4247</v>
      </c>
      <c r="E101" s="832" t="s">
        <v>4248</v>
      </c>
      <c r="F101" s="849"/>
      <c r="G101" s="849"/>
      <c r="H101" s="849"/>
      <c r="I101" s="849"/>
      <c r="J101" s="849">
        <v>1</v>
      </c>
      <c r="K101" s="849">
        <v>380.86</v>
      </c>
      <c r="L101" s="849"/>
      <c r="M101" s="849">
        <v>380.86</v>
      </c>
      <c r="N101" s="849"/>
      <c r="O101" s="849"/>
      <c r="P101" s="837"/>
      <c r="Q101" s="850"/>
    </row>
    <row r="102" spans="1:17" ht="14.4" customHeight="1" x14ac:dyDescent="0.3">
      <c r="A102" s="831" t="s">
        <v>4214</v>
      </c>
      <c r="B102" s="832" t="s">
        <v>4215</v>
      </c>
      <c r="C102" s="832" t="s">
        <v>3108</v>
      </c>
      <c r="D102" s="832" t="s">
        <v>4249</v>
      </c>
      <c r="E102" s="832" t="s">
        <v>4250</v>
      </c>
      <c r="F102" s="849"/>
      <c r="G102" s="849"/>
      <c r="H102" s="849"/>
      <c r="I102" s="849"/>
      <c r="J102" s="849">
        <v>2</v>
      </c>
      <c r="K102" s="849">
        <v>6357.26</v>
      </c>
      <c r="L102" s="849"/>
      <c r="M102" s="849">
        <v>3178.63</v>
      </c>
      <c r="N102" s="849"/>
      <c r="O102" s="849"/>
      <c r="P102" s="837"/>
      <c r="Q102" s="850"/>
    </row>
    <row r="103" spans="1:17" ht="14.4" customHeight="1" x14ac:dyDescent="0.3">
      <c r="A103" s="831" t="s">
        <v>4214</v>
      </c>
      <c r="B103" s="832" t="s">
        <v>4215</v>
      </c>
      <c r="C103" s="832" t="s">
        <v>3108</v>
      </c>
      <c r="D103" s="832" t="s">
        <v>4251</v>
      </c>
      <c r="E103" s="832" t="s">
        <v>4252</v>
      </c>
      <c r="F103" s="849"/>
      <c r="G103" s="849"/>
      <c r="H103" s="849"/>
      <c r="I103" s="849"/>
      <c r="J103" s="849">
        <v>1</v>
      </c>
      <c r="K103" s="849">
        <v>1932.09</v>
      </c>
      <c r="L103" s="849"/>
      <c r="M103" s="849">
        <v>1932.09</v>
      </c>
      <c r="N103" s="849"/>
      <c r="O103" s="849"/>
      <c r="P103" s="837"/>
      <c r="Q103" s="850"/>
    </row>
    <row r="104" spans="1:17" ht="14.4" customHeight="1" x14ac:dyDescent="0.3">
      <c r="A104" s="831" t="s">
        <v>4214</v>
      </c>
      <c r="B104" s="832" t="s">
        <v>4215</v>
      </c>
      <c r="C104" s="832" t="s">
        <v>2881</v>
      </c>
      <c r="D104" s="832" t="s">
        <v>4253</v>
      </c>
      <c r="E104" s="832" t="s">
        <v>4254</v>
      </c>
      <c r="F104" s="849">
        <v>2</v>
      </c>
      <c r="G104" s="849">
        <v>426</v>
      </c>
      <c r="H104" s="849">
        <v>1</v>
      </c>
      <c r="I104" s="849">
        <v>213</v>
      </c>
      <c r="J104" s="849">
        <v>2</v>
      </c>
      <c r="K104" s="849">
        <v>428</v>
      </c>
      <c r="L104" s="849">
        <v>1.0046948356807512</v>
      </c>
      <c r="M104" s="849">
        <v>214</v>
      </c>
      <c r="N104" s="849">
        <v>2</v>
      </c>
      <c r="O104" s="849">
        <v>430</v>
      </c>
      <c r="P104" s="837">
        <v>1.0093896713615023</v>
      </c>
      <c r="Q104" s="850">
        <v>215</v>
      </c>
    </row>
    <row r="105" spans="1:17" ht="14.4" customHeight="1" x14ac:dyDescent="0.3">
      <c r="A105" s="831" t="s">
        <v>4214</v>
      </c>
      <c r="B105" s="832" t="s">
        <v>4215</v>
      </c>
      <c r="C105" s="832" t="s">
        <v>2881</v>
      </c>
      <c r="D105" s="832" t="s">
        <v>4255</v>
      </c>
      <c r="E105" s="832" t="s">
        <v>4256</v>
      </c>
      <c r="F105" s="849">
        <v>13</v>
      </c>
      <c r="G105" s="849">
        <v>2015</v>
      </c>
      <c r="H105" s="849">
        <v>1</v>
      </c>
      <c r="I105" s="849">
        <v>155</v>
      </c>
      <c r="J105" s="849">
        <v>6</v>
      </c>
      <c r="K105" s="849">
        <v>930</v>
      </c>
      <c r="L105" s="849">
        <v>0.46153846153846156</v>
      </c>
      <c r="M105" s="849">
        <v>155</v>
      </c>
      <c r="N105" s="849">
        <v>5</v>
      </c>
      <c r="O105" s="849">
        <v>780</v>
      </c>
      <c r="P105" s="837">
        <v>0.38709677419354838</v>
      </c>
      <c r="Q105" s="850">
        <v>156</v>
      </c>
    </row>
    <row r="106" spans="1:17" ht="14.4" customHeight="1" x14ac:dyDescent="0.3">
      <c r="A106" s="831" t="s">
        <v>4214</v>
      </c>
      <c r="B106" s="832" t="s">
        <v>4215</v>
      </c>
      <c r="C106" s="832" t="s">
        <v>2881</v>
      </c>
      <c r="D106" s="832" t="s">
        <v>4257</v>
      </c>
      <c r="E106" s="832" t="s">
        <v>4258</v>
      </c>
      <c r="F106" s="849">
        <v>10</v>
      </c>
      <c r="G106" s="849">
        <v>1870</v>
      </c>
      <c r="H106" s="849">
        <v>1</v>
      </c>
      <c r="I106" s="849">
        <v>187</v>
      </c>
      <c r="J106" s="849">
        <v>7</v>
      </c>
      <c r="K106" s="849">
        <v>1309</v>
      </c>
      <c r="L106" s="849">
        <v>0.7</v>
      </c>
      <c r="M106" s="849">
        <v>187</v>
      </c>
      <c r="N106" s="849">
        <v>12</v>
      </c>
      <c r="O106" s="849">
        <v>2256</v>
      </c>
      <c r="P106" s="837">
        <v>1.2064171122994651</v>
      </c>
      <c r="Q106" s="850">
        <v>188</v>
      </c>
    </row>
    <row r="107" spans="1:17" ht="14.4" customHeight="1" x14ac:dyDescent="0.3">
      <c r="A107" s="831" t="s">
        <v>4214</v>
      </c>
      <c r="B107" s="832" t="s">
        <v>4215</v>
      </c>
      <c r="C107" s="832" t="s">
        <v>2881</v>
      </c>
      <c r="D107" s="832" t="s">
        <v>4259</v>
      </c>
      <c r="E107" s="832" t="s">
        <v>4260</v>
      </c>
      <c r="F107" s="849">
        <v>108</v>
      </c>
      <c r="G107" s="849">
        <v>13824</v>
      </c>
      <c r="H107" s="849">
        <v>1</v>
      </c>
      <c r="I107" s="849">
        <v>128</v>
      </c>
      <c r="J107" s="849">
        <v>104</v>
      </c>
      <c r="K107" s="849">
        <v>13312</v>
      </c>
      <c r="L107" s="849">
        <v>0.96296296296296291</v>
      </c>
      <c r="M107" s="849">
        <v>128</v>
      </c>
      <c r="N107" s="849">
        <v>119</v>
      </c>
      <c r="O107" s="849">
        <v>15351</v>
      </c>
      <c r="P107" s="837">
        <v>1.1104600694444444</v>
      </c>
      <c r="Q107" s="850">
        <v>129</v>
      </c>
    </row>
    <row r="108" spans="1:17" ht="14.4" customHeight="1" x14ac:dyDescent="0.3">
      <c r="A108" s="831" t="s">
        <v>4214</v>
      </c>
      <c r="B108" s="832" t="s">
        <v>4215</v>
      </c>
      <c r="C108" s="832" t="s">
        <v>2881</v>
      </c>
      <c r="D108" s="832" t="s">
        <v>4261</v>
      </c>
      <c r="E108" s="832" t="s">
        <v>4262</v>
      </c>
      <c r="F108" s="849">
        <v>436</v>
      </c>
      <c r="G108" s="849">
        <v>97228</v>
      </c>
      <c r="H108" s="849">
        <v>1</v>
      </c>
      <c r="I108" s="849">
        <v>223</v>
      </c>
      <c r="J108" s="849">
        <v>296</v>
      </c>
      <c r="K108" s="849">
        <v>66304</v>
      </c>
      <c r="L108" s="849">
        <v>0.68194347307360015</v>
      </c>
      <c r="M108" s="849">
        <v>224</v>
      </c>
      <c r="N108" s="849">
        <v>344</v>
      </c>
      <c r="O108" s="849">
        <v>77400</v>
      </c>
      <c r="P108" s="837">
        <v>0.79606697659110548</v>
      </c>
      <c r="Q108" s="850">
        <v>225</v>
      </c>
    </row>
    <row r="109" spans="1:17" ht="14.4" customHeight="1" x14ac:dyDescent="0.3">
      <c r="A109" s="831" t="s">
        <v>4214</v>
      </c>
      <c r="B109" s="832" t="s">
        <v>4215</v>
      </c>
      <c r="C109" s="832" t="s">
        <v>2881</v>
      </c>
      <c r="D109" s="832" t="s">
        <v>4263</v>
      </c>
      <c r="E109" s="832" t="s">
        <v>4264</v>
      </c>
      <c r="F109" s="849">
        <v>12</v>
      </c>
      <c r="G109" s="849">
        <v>2676</v>
      </c>
      <c r="H109" s="849">
        <v>1</v>
      </c>
      <c r="I109" s="849">
        <v>223</v>
      </c>
      <c r="J109" s="849">
        <v>1</v>
      </c>
      <c r="K109" s="849">
        <v>224</v>
      </c>
      <c r="L109" s="849">
        <v>8.3707025411061287E-2</v>
      </c>
      <c r="M109" s="849">
        <v>224</v>
      </c>
      <c r="N109" s="849">
        <v>11</v>
      </c>
      <c r="O109" s="849">
        <v>2475</v>
      </c>
      <c r="P109" s="837">
        <v>0.92488789237668156</v>
      </c>
      <c r="Q109" s="850">
        <v>225</v>
      </c>
    </row>
    <row r="110" spans="1:17" ht="14.4" customHeight="1" x14ac:dyDescent="0.3">
      <c r="A110" s="831" t="s">
        <v>4214</v>
      </c>
      <c r="B110" s="832" t="s">
        <v>4215</v>
      </c>
      <c r="C110" s="832" t="s">
        <v>2881</v>
      </c>
      <c r="D110" s="832" t="s">
        <v>4265</v>
      </c>
      <c r="E110" s="832" t="s">
        <v>4266</v>
      </c>
      <c r="F110" s="849">
        <v>1</v>
      </c>
      <c r="G110" s="849">
        <v>353</v>
      </c>
      <c r="H110" s="849">
        <v>1</v>
      </c>
      <c r="I110" s="849">
        <v>353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4214</v>
      </c>
      <c r="B111" s="832" t="s">
        <v>4215</v>
      </c>
      <c r="C111" s="832" t="s">
        <v>2881</v>
      </c>
      <c r="D111" s="832" t="s">
        <v>4267</v>
      </c>
      <c r="E111" s="832" t="s">
        <v>4268</v>
      </c>
      <c r="F111" s="849"/>
      <c r="G111" s="849"/>
      <c r="H111" s="849"/>
      <c r="I111" s="849"/>
      <c r="J111" s="849">
        <v>2</v>
      </c>
      <c r="K111" s="849">
        <v>452</v>
      </c>
      <c r="L111" s="849"/>
      <c r="M111" s="849">
        <v>226</v>
      </c>
      <c r="N111" s="849">
        <v>1</v>
      </c>
      <c r="O111" s="849">
        <v>227</v>
      </c>
      <c r="P111" s="837"/>
      <c r="Q111" s="850">
        <v>227</v>
      </c>
    </row>
    <row r="112" spans="1:17" ht="14.4" customHeight="1" x14ac:dyDescent="0.3">
      <c r="A112" s="831" t="s">
        <v>4214</v>
      </c>
      <c r="B112" s="832" t="s">
        <v>4215</v>
      </c>
      <c r="C112" s="832" t="s">
        <v>2881</v>
      </c>
      <c r="D112" s="832" t="s">
        <v>4269</v>
      </c>
      <c r="E112" s="832" t="s">
        <v>4270</v>
      </c>
      <c r="F112" s="849"/>
      <c r="G112" s="849"/>
      <c r="H112" s="849"/>
      <c r="I112" s="849"/>
      <c r="J112" s="849">
        <v>2</v>
      </c>
      <c r="K112" s="849">
        <v>8332</v>
      </c>
      <c r="L112" s="849"/>
      <c r="M112" s="849">
        <v>4166</v>
      </c>
      <c r="N112" s="849">
        <v>1</v>
      </c>
      <c r="O112" s="849">
        <v>4173</v>
      </c>
      <c r="P112" s="837"/>
      <c r="Q112" s="850">
        <v>4173</v>
      </c>
    </row>
    <row r="113" spans="1:17" ht="14.4" customHeight="1" x14ac:dyDescent="0.3">
      <c r="A113" s="831" t="s">
        <v>4214</v>
      </c>
      <c r="B113" s="832" t="s">
        <v>4215</v>
      </c>
      <c r="C113" s="832" t="s">
        <v>2881</v>
      </c>
      <c r="D113" s="832" t="s">
        <v>4271</v>
      </c>
      <c r="E113" s="832" t="s">
        <v>4272</v>
      </c>
      <c r="F113" s="849"/>
      <c r="G113" s="849"/>
      <c r="H113" s="849"/>
      <c r="I113" s="849"/>
      <c r="J113" s="849">
        <v>4</v>
      </c>
      <c r="K113" s="849">
        <v>15448</v>
      </c>
      <c r="L113" s="849"/>
      <c r="M113" s="849">
        <v>3862</v>
      </c>
      <c r="N113" s="849">
        <v>2</v>
      </c>
      <c r="O113" s="849">
        <v>7734</v>
      </c>
      <c r="P113" s="837"/>
      <c r="Q113" s="850">
        <v>3867</v>
      </c>
    </row>
    <row r="114" spans="1:17" ht="14.4" customHeight="1" x14ac:dyDescent="0.3">
      <c r="A114" s="831" t="s">
        <v>4214</v>
      </c>
      <c r="B114" s="832" t="s">
        <v>4215</v>
      </c>
      <c r="C114" s="832" t="s">
        <v>2881</v>
      </c>
      <c r="D114" s="832" t="s">
        <v>4273</v>
      </c>
      <c r="E114" s="832" t="s">
        <v>4274</v>
      </c>
      <c r="F114" s="849">
        <v>1</v>
      </c>
      <c r="G114" s="849">
        <v>5210</v>
      </c>
      <c r="H114" s="849">
        <v>1</v>
      </c>
      <c r="I114" s="849">
        <v>5210</v>
      </c>
      <c r="J114" s="849">
        <v>1</v>
      </c>
      <c r="K114" s="849">
        <v>5212</v>
      </c>
      <c r="L114" s="849">
        <v>1.000383877159309</v>
      </c>
      <c r="M114" s="849">
        <v>5212</v>
      </c>
      <c r="N114" s="849"/>
      <c r="O114" s="849"/>
      <c r="P114" s="837"/>
      <c r="Q114" s="850"/>
    </row>
    <row r="115" spans="1:17" ht="14.4" customHeight="1" x14ac:dyDescent="0.3">
      <c r="A115" s="831" t="s">
        <v>4214</v>
      </c>
      <c r="B115" s="832" t="s">
        <v>4215</v>
      </c>
      <c r="C115" s="832" t="s">
        <v>2881</v>
      </c>
      <c r="D115" s="832" t="s">
        <v>4275</v>
      </c>
      <c r="E115" s="832" t="s">
        <v>4276</v>
      </c>
      <c r="F115" s="849"/>
      <c r="G115" s="849"/>
      <c r="H115" s="849"/>
      <c r="I115" s="849"/>
      <c r="J115" s="849">
        <v>5</v>
      </c>
      <c r="K115" s="849">
        <v>6470</v>
      </c>
      <c r="L115" s="849"/>
      <c r="M115" s="849">
        <v>1294</v>
      </c>
      <c r="N115" s="849">
        <v>2</v>
      </c>
      <c r="O115" s="849">
        <v>2594</v>
      </c>
      <c r="P115" s="837"/>
      <c r="Q115" s="850">
        <v>1297</v>
      </c>
    </row>
    <row r="116" spans="1:17" ht="14.4" customHeight="1" x14ac:dyDescent="0.3">
      <c r="A116" s="831" t="s">
        <v>4214</v>
      </c>
      <c r="B116" s="832" t="s">
        <v>4215</v>
      </c>
      <c r="C116" s="832" t="s">
        <v>2881</v>
      </c>
      <c r="D116" s="832" t="s">
        <v>4277</v>
      </c>
      <c r="E116" s="832" t="s">
        <v>4278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1180</v>
      </c>
      <c r="P116" s="837"/>
      <c r="Q116" s="850">
        <v>1180</v>
      </c>
    </row>
    <row r="117" spans="1:17" ht="14.4" customHeight="1" x14ac:dyDescent="0.3">
      <c r="A117" s="831" t="s">
        <v>4214</v>
      </c>
      <c r="B117" s="832" t="s">
        <v>4215</v>
      </c>
      <c r="C117" s="832" t="s">
        <v>2881</v>
      </c>
      <c r="D117" s="832" t="s">
        <v>4279</v>
      </c>
      <c r="E117" s="832" t="s">
        <v>4280</v>
      </c>
      <c r="F117" s="849">
        <v>6</v>
      </c>
      <c r="G117" s="849">
        <v>30942</v>
      </c>
      <c r="H117" s="849">
        <v>1</v>
      </c>
      <c r="I117" s="849">
        <v>5157</v>
      </c>
      <c r="J117" s="849">
        <v>7</v>
      </c>
      <c r="K117" s="849">
        <v>36106</v>
      </c>
      <c r="L117" s="849">
        <v>1.1668928963867882</v>
      </c>
      <c r="M117" s="849">
        <v>5158</v>
      </c>
      <c r="N117" s="849">
        <v>2</v>
      </c>
      <c r="O117" s="849">
        <v>10324</v>
      </c>
      <c r="P117" s="837">
        <v>0.33365651864779267</v>
      </c>
      <c r="Q117" s="850">
        <v>5162</v>
      </c>
    </row>
    <row r="118" spans="1:17" ht="14.4" customHeight="1" x14ac:dyDescent="0.3">
      <c r="A118" s="831" t="s">
        <v>4214</v>
      </c>
      <c r="B118" s="832" t="s">
        <v>4215</v>
      </c>
      <c r="C118" s="832" t="s">
        <v>2881</v>
      </c>
      <c r="D118" s="832" t="s">
        <v>4281</v>
      </c>
      <c r="E118" s="832" t="s">
        <v>4282</v>
      </c>
      <c r="F118" s="849"/>
      <c r="G118" s="849"/>
      <c r="H118" s="849"/>
      <c r="I118" s="849"/>
      <c r="J118" s="849">
        <v>1</v>
      </c>
      <c r="K118" s="849">
        <v>802</v>
      </c>
      <c r="L118" s="849"/>
      <c r="M118" s="849">
        <v>802</v>
      </c>
      <c r="N118" s="849"/>
      <c r="O118" s="849"/>
      <c r="P118" s="837"/>
      <c r="Q118" s="850"/>
    </row>
    <row r="119" spans="1:17" ht="14.4" customHeight="1" x14ac:dyDescent="0.3">
      <c r="A119" s="831" t="s">
        <v>4214</v>
      </c>
      <c r="B119" s="832" t="s">
        <v>4215</v>
      </c>
      <c r="C119" s="832" t="s">
        <v>2881</v>
      </c>
      <c r="D119" s="832" t="s">
        <v>4283</v>
      </c>
      <c r="E119" s="832" t="s">
        <v>4284</v>
      </c>
      <c r="F119" s="849">
        <v>154</v>
      </c>
      <c r="G119" s="849">
        <v>27258</v>
      </c>
      <c r="H119" s="849">
        <v>1</v>
      </c>
      <c r="I119" s="849">
        <v>177</v>
      </c>
      <c r="J119" s="849">
        <v>122</v>
      </c>
      <c r="K119" s="849">
        <v>21716</v>
      </c>
      <c r="L119" s="849">
        <v>0.79668354244625428</v>
      </c>
      <c r="M119" s="849">
        <v>178</v>
      </c>
      <c r="N119" s="849">
        <v>144</v>
      </c>
      <c r="O119" s="849">
        <v>25776</v>
      </c>
      <c r="P119" s="837">
        <v>0.94563064054589474</v>
      </c>
      <c r="Q119" s="850">
        <v>179</v>
      </c>
    </row>
    <row r="120" spans="1:17" ht="14.4" customHeight="1" x14ac:dyDescent="0.3">
      <c r="A120" s="831" t="s">
        <v>4214</v>
      </c>
      <c r="B120" s="832" t="s">
        <v>4215</v>
      </c>
      <c r="C120" s="832" t="s">
        <v>2881</v>
      </c>
      <c r="D120" s="832" t="s">
        <v>4285</v>
      </c>
      <c r="E120" s="832" t="s">
        <v>4286</v>
      </c>
      <c r="F120" s="849">
        <v>60</v>
      </c>
      <c r="G120" s="849">
        <v>122940</v>
      </c>
      <c r="H120" s="849">
        <v>1</v>
      </c>
      <c r="I120" s="849">
        <v>2049</v>
      </c>
      <c r="J120" s="849">
        <v>57</v>
      </c>
      <c r="K120" s="849">
        <v>116850</v>
      </c>
      <c r="L120" s="849">
        <v>0.95046364080039047</v>
      </c>
      <c r="M120" s="849">
        <v>2050</v>
      </c>
      <c r="N120" s="849">
        <v>67</v>
      </c>
      <c r="O120" s="849">
        <v>137551</v>
      </c>
      <c r="P120" s="837">
        <v>1.1188465918334147</v>
      </c>
      <c r="Q120" s="850">
        <v>2053</v>
      </c>
    </row>
    <row r="121" spans="1:17" ht="14.4" customHeight="1" x14ac:dyDescent="0.3">
      <c r="A121" s="831" t="s">
        <v>4214</v>
      </c>
      <c r="B121" s="832" t="s">
        <v>4215</v>
      </c>
      <c r="C121" s="832" t="s">
        <v>2881</v>
      </c>
      <c r="D121" s="832" t="s">
        <v>4287</v>
      </c>
      <c r="E121" s="832" t="s">
        <v>4288</v>
      </c>
      <c r="F121" s="849"/>
      <c r="G121" s="849"/>
      <c r="H121" s="849"/>
      <c r="I121" s="849"/>
      <c r="J121" s="849">
        <v>2</v>
      </c>
      <c r="K121" s="849">
        <v>10540</v>
      </c>
      <c r="L121" s="849"/>
      <c r="M121" s="849">
        <v>5270</v>
      </c>
      <c r="N121" s="849">
        <v>2</v>
      </c>
      <c r="O121" s="849">
        <v>10548</v>
      </c>
      <c r="P121" s="837"/>
      <c r="Q121" s="850">
        <v>5274</v>
      </c>
    </row>
    <row r="122" spans="1:17" ht="14.4" customHeight="1" x14ac:dyDescent="0.3">
      <c r="A122" s="831" t="s">
        <v>4214</v>
      </c>
      <c r="B122" s="832" t="s">
        <v>4215</v>
      </c>
      <c r="C122" s="832" t="s">
        <v>2881</v>
      </c>
      <c r="D122" s="832" t="s">
        <v>4289</v>
      </c>
      <c r="E122" s="832" t="s">
        <v>4290</v>
      </c>
      <c r="F122" s="849">
        <v>71</v>
      </c>
      <c r="G122" s="849">
        <v>11005</v>
      </c>
      <c r="H122" s="849">
        <v>1</v>
      </c>
      <c r="I122" s="849">
        <v>155</v>
      </c>
      <c r="J122" s="849">
        <v>32</v>
      </c>
      <c r="K122" s="849">
        <v>4960</v>
      </c>
      <c r="L122" s="849">
        <v>0.45070422535211269</v>
      </c>
      <c r="M122" s="849">
        <v>155</v>
      </c>
      <c r="N122" s="849">
        <v>47</v>
      </c>
      <c r="O122" s="849">
        <v>7332</v>
      </c>
      <c r="P122" s="837">
        <v>0.66624261699227627</v>
      </c>
      <c r="Q122" s="850">
        <v>156</v>
      </c>
    </row>
    <row r="123" spans="1:17" ht="14.4" customHeight="1" x14ac:dyDescent="0.3">
      <c r="A123" s="831" t="s">
        <v>4214</v>
      </c>
      <c r="B123" s="832" t="s">
        <v>4215</v>
      </c>
      <c r="C123" s="832" t="s">
        <v>2881</v>
      </c>
      <c r="D123" s="832" t="s">
        <v>4291</v>
      </c>
      <c r="E123" s="832" t="s">
        <v>4292</v>
      </c>
      <c r="F123" s="849">
        <v>49</v>
      </c>
      <c r="G123" s="849">
        <v>9751</v>
      </c>
      <c r="H123" s="849">
        <v>1</v>
      </c>
      <c r="I123" s="849">
        <v>199</v>
      </c>
      <c r="J123" s="849">
        <v>29</v>
      </c>
      <c r="K123" s="849">
        <v>5800</v>
      </c>
      <c r="L123" s="849">
        <v>0.59481078863706283</v>
      </c>
      <c r="M123" s="849">
        <v>200</v>
      </c>
      <c r="N123" s="849">
        <v>27</v>
      </c>
      <c r="O123" s="849">
        <v>5427</v>
      </c>
      <c r="P123" s="837">
        <v>0.55655830171264487</v>
      </c>
      <c r="Q123" s="850">
        <v>201</v>
      </c>
    </row>
    <row r="124" spans="1:17" ht="14.4" customHeight="1" x14ac:dyDescent="0.3">
      <c r="A124" s="831" t="s">
        <v>4214</v>
      </c>
      <c r="B124" s="832" t="s">
        <v>4215</v>
      </c>
      <c r="C124" s="832" t="s">
        <v>2881</v>
      </c>
      <c r="D124" s="832" t="s">
        <v>4293</v>
      </c>
      <c r="E124" s="832" t="s">
        <v>4294</v>
      </c>
      <c r="F124" s="849">
        <v>811</v>
      </c>
      <c r="G124" s="849">
        <v>165444</v>
      </c>
      <c r="H124" s="849">
        <v>1</v>
      </c>
      <c r="I124" s="849">
        <v>204</v>
      </c>
      <c r="J124" s="849">
        <v>713</v>
      </c>
      <c r="K124" s="849">
        <v>146165</v>
      </c>
      <c r="L124" s="849">
        <v>0.88347114431469254</v>
      </c>
      <c r="M124" s="849">
        <v>205</v>
      </c>
      <c r="N124" s="849">
        <v>847</v>
      </c>
      <c r="O124" s="849">
        <v>175329</v>
      </c>
      <c r="P124" s="837">
        <v>1.0597483136287806</v>
      </c>
      <c r="Q124" s="850">
        <v>207</v>
      </c>
    </row>
    <row r="125" spans="1:17" ht="14.4" customHeight="1" x14ac:dyDescent="0.3">
      <c r="A125" s="831" t="s">
        <v>4214</v>
      </c>
      <c r="B125" s="832" t="s">
        <v>4215</v>
      </c>
      <c r="C125" s="832" t="s">
        <v>2881</v>
      </c>
      <c r="D125" s="832" t="s">
        <v>4295</v>
      </c>
      <c r="E125" s="832" t="s">
        <v>4296</v>
      </c>
      <c r="F125" s="849">
        <v>9</v>
      </c>
      <c r="G125" s="849">
        <v>1467</v>
      </c>
      <c r="H125" s="849">
        <v>1</v>
      </c>
      <c r="I125" s="849">
        <v>163</v>
      </c>
      <c r="J125" s="849">
        <v>6</v>
      </c>
      <c r="K125" s="849">
        <v>978</v>
      </c>
      <c r="L125" s="849">
        <v>0.66666666666666663</v>
      </c>
      <c r="M125" s="849">
        <v>163</v>
      </c>
      <c r="N125" s="849">
        <v>4</v>
      </c>
      <c r="O125" s="849">
        <v>656</v>
      </c>
      <c r="P125" s="837">
        <v>0.44717109747784595</v>
      </c>
      <c r="Q125" s="850">
        <v>164</v>
      </c>
    </row>
    <row r="126" spans="1:17" ht="14.4" customHeight="1" x14ac:dyDescent="0.3">
      <c r="A126" s="831" t="s">
        <v>4214</v>
      </c>
      <c r="B126" s="832" t="s">
        <v>4215</v>
      </c>
      <c r="C126" s="832" t="s">
        <v>2881</v>
      </c>
      <c r="D126" s="832" t="s">
        <v>4297</v>
      </c>
      <c r="E126" s="832" t="s">
        <v>4298</v>
      </c>
      <c r="F126" s="849">
        <v>52</v>
      </c>
      <c r="G126" s="849">
        <v>112060</v>
      </c>
      <c r="H126" s="849">
        <v>1</v>
      </c>
      <c r="I126" s="849">
        <v>2155</v>
      </c>
      <c r="J126" s="849">
        <v>41</v>
      </c>
      <c r="K126" s="849">
        <v>88396</v>
      </c>
      <c r="L126" s="849">
        <v>0.78882741388541855</v>
      </c>
      <c r="M126" s="849">
        <v>2156</v>
      </c>
      <c r="N126" s="849">
        <v>42</v>
      </c>
      <c r="O126" s="849">
        <v>90678</v>
      </c>
      <c r="P126" s="837">
        <v>0.80919150455113331</v>
      </c>
      <c r="Q126" s="850">
        <v>2159</v>
      </c>
    </row>
    <row r="127" spans="1:17" ht="14.4" customHeight="1" x14ac:dyDescent="0.3">
      <c r="A127" s="831" t="s">
        <v>4214</v>
      </c>
      <c r="B127" s="832" t="s">
        <v>4215</v>
      </c>
      <c r="C127" s="832" t="s">
        <v>2881</v>
      </c>
      <c r="D127" s="832" t="s">
        <v>4299</v>
      </c>
      <c r="E127" s="832" t="s">
        <v>4272</v>
      </c>
      <c r="F127" s="849"/>
      <c r="G127" s="849"/>
      <c r="H127" s="849"/>
      <c r="I127" s="849"/>
      <c r="J127" s="849">
        <v>8</v>
      </c>
      <c r="K127" s="849">
        <v>15112</v>
      </c>
      <c r="L127" s="849"/>
      <c r="M127" s="849">
        <v>1889</v>
      </c>
      <c r="N127" s="849">
        <v>4</v>
      </c>
      <c r="O127" s="849">
        <v>7568</v>
      </c>
      <c r="P127" s="837"/>
      <c r="Q127" s="850">
        <v>1892</v>
      </c>
    </row>
    <row r="128" spans="1:17" ht="14.4" customHeight="1" x14ac:dyDescent="0.3">
      <c r="A128" s="831" t="s">
        <v>4214</v>
      </c>
      <c r="B128" s="832" t="s">
        <v>4215</v>
      </c>
      <c r="C128" s="832" t="s">
        <v>2881</v>
      </c>
      <c r="D128" s="832" t="s">
        <v>4300</v>
      </c>
      <c r="E128" s="832" t="s">
        <v>4301</v>
      </c>
      <c r="F128" s="849"/>
      <c r="G128" s="849"/>
      <c r="H128" s="849"/>
      <c r="I128" s="849"/>
      <c r="J128" s="849">
        <v>1</v>
      </c>
      <c r="K128" s="849">
        <v>163</v>
      </c>
      <c r="L128" s="849"/>
      <c r="M128" s="849">
        <v>163</v>
      </c>
      <c r="N128" s="849">
        <v>1</v>
      </c>
      <c r="O128" s="849">
        <v>164</v>
      </c>
      <c r="P128" s="837"/>
      <c r="Q128" s="850">
        <v>164</v>
      </c>
    </row>
    <row r="129" spans="1:17" ht="14.4" customHeight="1" x14ac:dyDescent="0.3">
      <c r="A129" s="831" t="s">
        <v>4214</v>
      </c>
      <c r="B129" s="832" t="s">
        <v>4215</v>
      </c>
      <c r="C129" s="832" t="s">
        <v>2881</v>
      </c>
      <c r="D129" s="832" t="s">
        <v>4302</v>
      </c>
      <c r="E129" s="832" t="s">
        <v>4303</v>
      </c>
      <c r="F129" s="849"/>
      <c r="G129" s="849"/>
      <c r="H129" s="849"/>
      <c r="I129" s="849"/>
      <c r="J129" s="849">
        <v>4</v>
      </c>
      <c r="K129" s="849">
        <v>33848</v>
      </c>
      <c r="L129" s="849"/>
      <c r="M129" s="849">
        <v>8462</v>
      </c>
      <c r="N129" s="849">
        <v>2</v>
      </c>
      <c r="O129" s="849">
        <v>16940</v>
      </c>
      <c r="P129" s="837"/>
      <c r="Q129" s="850">
        <v>8470</v>
      </c>
    </row>
    <row r="130" spans="1:17" ht="14.4" customHeight="1" x14ac:dyDescent="0.3">
      <c r="A130" s="831" t="s">
        <v>4214</v>
      </c>
      <c r="B130" s="832" t="s">
        <v>4215</v>
      </c>
      <c r="C130" s="832" t="s">
        <v>2881</v>
      </c>
      <c r="D130" s="832" t="s">
        <v>4304</v>
      </c>
      <c r="E130" s="832" t="s">
        <v>4305</v>
      </c>
      <c r="F130" s="849"/>
      <c r="G130" s="849"/>
      <c r="H130" s="849"/>
      <c r="I130" s="849"/>
      <c r="J130" s="849">
        <v>1</v>
      </c>
      <c r="K130" s="849">
        <v>2055</v>
      </c>
      <c r="L130" s="849"/>
      <c r="M130" s="849">
        <v>2055</v>
      </c>
      <c r="N130" s="849"/>
      <c r="O130" s="849"/>
      <c r="P130" s="837"/>
      <c r="Q130" s="850"/>
    </row>
    <row r="131" spans="1:17" ht="14.4" customHeight="1" x14ac:dyDescent="0.3">
      <c r="A131" s="831" t="s">
        <v>4214</v>
      </c>
      <c r="B131" s="832" t="s">
        <v>4215</v>
      </c>
      <c r="C131" s="832" t="s">
        <v>2881</v>
      </c>
      <c r="D131" s="832" t="s">
        <v>4306</v>
      </c>
      <c r="E131" s="832" t="s">
        <v>4307</v>
      </c>
      <c r="F131" s="849">
        <v>9</v>
      </c>
      <c r="G131" s="849">
        <v>2547</v>
      </c>
      <c r="H131" s="849">
        <v>1</v>
      </c>
      <c r="I131" s="849">
        <v>283</v>
      </c>
      <c r="J131" s="849"/>
      <c r="K131" s="849"/>
      <c r="L131" s="849"/>
      <c r="M131" s="849"/>
      <c r="N131" s="849">
        <v>8</v>
      </c>
      <c r="O131" s="849">
        <v>2280</v>
      </c>
      <c r="P131" s="837">
        <v>0.89517078916372206</v>
      </c>
      <c r="Q131" s="850">
        <v>285</v>
      </c>
    </row>
    <row r="132" spans="1:17" ht="14.4" customHeight="1" x14ac:dyDescent="0.3">
      <c r="A132" s="831" t="s">
        <v>4308</v>
      </c>
      <c r="B132" s="832" t="s">
        <v>4309</v>
      </c>
      <c r="C132" s="832" t="s">
        <v>2881</v>
      </c>
      <c r="D132" s="832" t="s">
        <v>4310</v>
      </c>
      <c r="E132" s="832" t="s">
        <v>4311</v>
      </c>
      <c r="F132" s="849">
        <v>128</v>
      </c>
      <c r="G132" s="849">
        <v>27008</v>
      </c>
      <c r="H132" s="849">
        <v>1</v>
      </c>
      <c r="I132" s="849">
        <v>211</v>
      </c>
      <c r="J132" s="849">
        <v>103</v>
      </c>
      <c r="K132" s="849">
        <v>21836</v>
      </c>
      <c r="L132" s="849">
        <v>0.80850118483412325</v>
      </c>
      <c r="M132" s="849">
        <v>212</v>
      </c>
      <c r="N132" s="849">
        <v>99</v>
      </c>
      <c r="O132" s="849">
        <v>21087</v>
      </c>
      <c r="P132" s="837">
        <v>0.78076866113744081</v>
      </c>
      <c r="Q132" s="850">
        <v>213</v>
      </c>
    </row>
    <row r="133" spans="1:17" ht="14.4" customHeight="1" x14ac:dyDescent="0.3">
      <c r="A133" s="831" t="s">
        <v>4308</v>
      </c>
      <c r="B133" s="832" t="s">
        <v>4309</v>
      </c>
      <c r="C133" s="832" t="s">
        <v>2881</v>
      </c>
      <c r="D133" s="832" t="s">
        <v>4312</v>
      </c>
      <c r="E133" s="832" t="s">
        <v>4313</v>
      </c>
      <c r="F133" s="849">
        <v>35</v>
      </c>
      <c r="G133" s="849">
        <v>10535</v>
      </c>
      <c r="H133" s="849">
        <v>1</v>
      </c>
      <c r="I133" s="849">
        <v>301</v>
      </c>
      <c r="J133" s="849">
        <v>70</v>
      </c>
      <c r="K133" s="849">
        <v>21140</v>
      </c>
      <c r="L133" s="849">
        <v>2.0066445182724251</v>
      </c>
      <c r="M133" s="849">
        <v>302</v>
      </c>
      <c r="N133" s="849">
        <v>151</v>
      </c>
      <c r="O133" s="849">
        <v>45753</v>
      </c>
      <c r="P133" s="837">
        <v>4.3429520645467488</v>
      </c>
      <c r="Q133" s="850">
        <v>303</v>
      </c>
    </row>
    <row r="134" spans="1:17" ht="14.4" customHeight="1" x14ac:dyDescent="0.3">
      <c r="A134" s="831" t="s">
        <v>4308</v>
      </c>
      <c r="B134" s="832" t="s">
        <v>4309</v>
      </c>
      <c r="C134" s="832" t="s">
        <v>2881</v>
      </c>
      <c r="D134" s="832" t="s">
        <v>4314</v>
      </c>
      <c r="E134" s="832" t="s">
        <v>4315</v>
      </c>
      <c r="F134" s="849"/>
      <c r="G134" s="849"/>
      <c r="H134" s="849"/>
      <c r="I134" s="849"/>
      <c r="J134" s="849">
        <v>6</v>
      </c>
      <c r="K134" s="849">
        <v>600</v>
      </c>
      <c r="L134" s="849"/>
      <c r="M134" s="849">
        <v>100</v>
      </c>
      <c r="N134" s="849">
        <v>6</v>
      </c>
      <c r="O134" s="849">
        <v>600</v>
      </c>
      <c r="P134" s="837"/>
      <c r="Q134" s="850">
        <v>100</v>
      </c>
    </row>
    <row r="135" spans="1:17" ht="14.4" customHeight="1" x14ac:dyDescent="0.3">
      <c r="A135" s="831" t="s">
        <v>4308</v>
      </c>
      <c r="B135" s="832" t="s">
        <v>4309</v>
      </c>
      <c r="C135" s="832" t="s">
        <v>2881</v>
      </c>
      <c r="D135" s="832" t="s">
        <v>4316</v>
      </c>
      <c r="E135" s="832" t="s">
        <v>4317</v>
      </c>
      <c r="F135" s="849">
        <v>7</v>
      </c>
      <c r="G135" s="849">
        <v>959</v>
      </c>
      <c r="H135" s="849">
        <v>1</v>
      </c>
      <c r="I135" s="849">
        <v>137</v>
      </c>
      <c r="J135" s="849">
        <v>6</v>
      </c>
      <c r="K135" s="849">
        <v>822</v>
      </c>
      <c r="L135" s="849">
        <v>0.8571428571428571</v>
      </c>
      <c r="M135" s="849">
        <v>137</v>
      </c>
      <c r="N135" s="849">
        <v>9</v>
      </c>
      <c r="O135" s="849">
        <v>1242</v>
      </c>
      <c r="P135" s="837">
        <v>1.2950990615224192</v>
      </c>
      <c r="Q135" s="850">
        <v>138</v>
      </c>
    </row>
    <row r="136" spans="1:17" ht="14.4" customHeight="1" x14ac:dyDescent="0.3">
      <c r="A136" s="831" t="s">
        <v>4308</v>
      </c>
      <c r="B136" s="832" t="s">
        <v>4309</v>
      </c>
      <c r="C136" s="832" t="s">
        <v>2881</v>
      </c>
      <c r="D136" s="832" t="s">
        <v>1288</v>
      </c>
      <c r="E136" s="832" t="s">
        <v>4318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1290</v>
      </c>
      <c r="P136" s="837"/>
      <c r="Q136" s="850">
        <v>645</v>
      </c>
    </row>
    <row r="137" spans="1:17" ht="14.4" customHeight="1" x14ac:dyDescent="0.3">
      <c r="A137" s="831" t="s">
        <v>4308</v>
      </c>
      <c r="B137" s="832" t="s">
        <v>4309</v>
      </c>
      <c r="C137" s="832" t="s">
        <v>2881</v>
      </c>
      <c r="D137" s="832" t="s">
        <v>4319</v>
      </c>
      <c r="E137" s="832" t="s">
        <v>4320</v>
      </c>
      <c r="F137" s="849">
        <v>3</v>
      </c>
      <c r="G137" s="849">
        <v>519</v>
      </c>
      <c r="H137" s="849">
        <v>1</v>
      </c>
      <c r="I137" s="849">
        <v>173</v>
      </c>
      <c r="J137" s="849">
        <v>4</v>
      </c>
      <c r="K137" s="849">
        <v>696</v>
      </c>
      <c r="L137" s="849">
        <v>1.3410404624277457</v>
      </c>
      <c r="M137" s="849">
        <v>174</v>
      </c>
      <c r="N137" s="849">
        <v>6</v>
      </c>
      <c r="O137" s="849">
        <v>1050</v>
      </c>
      <c r="P137" s="837">
        <v>2.0231213872832372</v>
      </c>
      <c r="Q137" s="850">
        <v>175</v>
      </c>
    </row>
    <row r="138" spans="1:17" ht="14.4" customHeight="1" x14ac:dyDescent="0.3">
      <c r="A138" s="831" t="s">
        <v>4308</v>
      </c>
      <c r="B138" s="832" t="s">
        <v>4309</v>
      </c>
      <c r="C138" s="832" t="s">
        <v>2881</v>
      </c>
      <c r="D138" s="832" t="s">
        <v>4321</v>
      </c>
      <c r="E138" s="832" t="s">
        <v>4322</v>
      </c>
      <c r="F138" s="849"/>
      <c r="G138" s="849"/>
      <c r="H138" s="849"/>
      <c r="I138" s="849"/>
      <c r="J138" s="849">
        <v>32</v>
      </c>
      <c r="K138" s="849">
        <v>8768</v>
      </c>
      <c r="L138" s="849"/>
      <c r="M138" s="849">
        <v>274</v>
      </c>
      <c r="N138" s="849">
        <v>29</v>
      </c>
      <c r="O138" s="849">
        <v>8033</v>
      </c>
      <c r="P138" s="837"/>
      <c r="Q138" s="850">
        <v>277</v>
      </c>
    </row>
    <row r="139" spans="1:17" ht="14.4" customHeight="1" x14ac:dyDescent="0.3">
      <c r="A139" s="831" t="s">
        <v>4308</v>
      </c>
      <c r="B139" s="832" t="s">
        <v>4309</v>
      </c>
      <c r="C139" s="832" t="s">
        <v>2881</v>
      </c>
      <c r="D139" s="832" t="s">
        <v>4323</v>
      </c>
      <c r="E139" s="832" t="s">
        <v>4324</v>
      </c>
      <c r="F139" s="849">
        <v>49</v>
      </c>
      <c r="G139" s="849">
        <v>6958</v>
      </c>
      <c r="H139" s="849">
        <v>1</v>
      </c>
      <c r="I139" s="849">
        <v>142</v>
      </c>
      <c r="J139" s="849">
        <v>35</v>
      </c>
      <c r="K139" s="849">
        <v>4970</v>
      </c>
      <c r="L139" s="849">
        <v>0.7142857142857143</v>
      </c>
      <c r="M139" s="849">
        <v>142</v>
      </c>
      <c r="N139" s="849">
        <v>36</v>
      </c>
      <c r="O139" s="849">
        <v>5076</v>
      </c>
      <c r="P139" s="837">
        <v>0.72951997700488647</v>
      </c>
      <c r="Q139" s="850">
        <v>141</v>
      </c>
    </row>
    <row r="140" spans="1:17" ht="14.4" customHeight="1" x14ac:dyDescent="0.3">
      <c r="A140" s="831" t="s">
        <v>4308</v>
      </c>
      <c r="B140" s="832" t="s">
        <v>4309</v>
      </c>
      <c r="C140" s="832" t="s">
        <v>2881</v>
      </c>
      <c r="D140" s="832" t="s">
        <v>4325</v>
      </c>
      <c r="E140" s="832" t="s">
        <v>4324</v>
      </c>
      <c r="F140" s="849">
        <v>7</v>
      </c>
      <c r="G140" s="849">
        <v>546</v>
      </c>
      <c r="H140" s="849">
        <v>1</v>
      </c>
      <c r="I140" s="849">
        <v>78</v>
      </c>
      <c r="J140" s="849">
        <v>6</v>
      </c>
      <c r="K140" s="849">
        <v>468</v>
      </c>
      <c r="L140" s="849">
        <v>0.8571428571428571</v>
      </c>
      <c r="M140" s="849">
        <v>78</v>
      </c>
      <c r="N140" s="849">
        <v>9</v>
      </c>
      <c r="O140" s="849">
        <v>711</v>
      </c>
      <c r="P140" s="837">
        <v>1.3021978021978022</v>
      </c>
      <c r="Q140" s="850">
        <v>79</v>
      </c>
    </row>
    <row r="141" spans="1:17" ht="14.4" customHeight="1" x14ac:dyDescent="0.3">
      <c r="A141" s="831" t="s">
        <v>4308</v>
      </c>
      <c r="B141" s="832" t="s">
        <v>4309</v>
      </c>
      <c r="C141" s="832" t="s">
        <v>2881</v>
      </c>
      <c r="D141" s="832" t="s">
        <v>4326</v>
      </c>
      <c r="E141" s="832" t="s">
        <v>4327</v>
      </c>
      <c r="F141" s="849">
        <v>48</v>
      </c>
      <c r="G141" s="849">
        <v>15072</v>
      </c>
      <c r="H141" s="849">
        <v>1</v>
      </c>
      <c r="I141" s="849">
        <v>314</v>
      </c>
      <c r="J141" s="849">
        <v>35</v>
      </c>
      <c r="K141" s="849">
        <v>10990</v>
      </c>
      <c r="L141" s="849">
        <v>0.72916666666666663</v>
      </c>
      <c r="M141" s="849">
        <v>314</v>
      </c>
      <c r="N141" s="849">
        <v>36</v>
      </c>
      <c r="O141" s="849">
        <v>11376</v>
      </c>
      <c r="P141" s="837">
        <v>0.75477707006369432</v>
      </c>
      <c r="Q141" s="850">
        <v>316</v>
      </c>
    </row>
    <row r="142" spans="1:17" ht="14.4" customHeight="1" x14ac:dyDescent="0.3">
      <c r="A142" s="831" t="s">
        <v>4308</v>
      </c>
      <c r="B142" s="832" t="s">
        <v>4309</v>
      </c>
      <c r="C142" s="832" t="s">
        <v>2881</v>
      </c>
      <c r="D142" s="832" t="s">
        <v>4328</v>
      </c>
      <c r="E142" s="832" t="s">
        <v>4329</v>
      </c>
      <c r="F142" s="849">
        <v>46</v>
      </c>
      <c r="G142" s="849">
        <v>7498</v>
      </c>
      <c r="H142" s="849">
        <v>1</v>
      </c>
      <c r="I142" s="849">
        <v>163</v>
      </c>
      <c r="J142" s="849">
        <v>6</v>
      </c>
      <c r="K142" s="849">
        <v>978</v>
      </c>
      <c r="L142" s="849">
        <v>0.13043478260869565</v>
      </c>
      <c r="M142" s="849">
        <v>163</v>
      </c>
      <c r="N142" s="849">
        <v>7</v>
      </c>
      <c r="O142" s="849">
        <v>1155</v>
      </c>
      <c r="P142" s="837">
        <v>0.15404107762069885</v>
      </c>
      <c r="Q142" s="850">
        <v>165</v>
      </c>
    </row>
    <row r="143" spans="1:17" ht="14.4" customHeight="1" x14ac:dyDescent="0.3">
      <c r="A143" s="831" t="s">
        <v>4308</v>
      </c>
      <c r="B143" s="832" t="s">
        <v>4309</v>
      </c>
      <c r="C143" s="832" t="s">
        <v>2881</v>
      </c>
      <c r="D143" s="832" t="s">
        <v>4330</v>
      </c>
      <c r="E143" s="832" t="s">
        <v>4311</v>
      </c>
      <c r="F143" s="849">
        <v>23</v>
      </c>
      <c r="G143" s="849">
        <v>1656</v>
      </c>
      <c r="H143" s="849">
        <v>1</v>
      </c>
      <c r="I143" s="849">
        <v>72</v>
      </c>
      <c r="J143" s="849">
        <v>34</v>
      </c>
      <c r="K143" s="849">
        <v>2448</v>
      </c>
      <c r="L143" s="849">
        <v>1.4782608695652173</v>
      </c>
      <c r="M143" s="849">
        <v>72</v>
      </c>
      <c r="N143" s="849">
        <v>37</v>
      </c>
      <c r="O143" s="849">
        <v>2738</v>
      </c>
      <c r="P143" s="837">
        <v>1.6533816425120773</v>
      </c>
      <c r="Q143" s="850">
        <v>74</v>
      </c>
    </row>
    <row r="144" spans="1:17" ht="14.4" customHeight="1" x14ac:dyDescent="0.3">
      <c r="A144" s="831" t="s">
        <v>4308</v>
      </c>
      <c r="B144" s="832" t="s">
        <v>4309</v>
      </c>
      <c r="C144" s="832" t="s">
        <v>2881</v>
      </c>
      <c r="D144" s="832" t="s">
        <v>4331</v>
      </c>
      <c r="E144" s="832" t="s">
        <v>4332</v>
      </c>
      <c r="F144" s="849">
        <v>2</v>
      </c>
      <c r="G144" s="849">
        <v>2422</v>
      </c>
      <c r="H144" s="849">
        <v>1</v>
      </c>
      <c r="I144" s="849">
        <v>1211</v>
      </c>
      <c r="J144" s="849">
        <v>6</v>
      </c>
      <c r="K144" s="849">
        <v>7272</v>
      </c>
      <c r="L144" s="849">
        <v>3.0024772914946327</v>
      </c>
      <c r="M144" s="849">
        <v>1212</v>
      </c>
      <c r="N144" s="849">
        <v>10</v>
      </c>
      <c r="O144" s="849">
        <v>12160</v>
      </c>
      <c r="P144" s="837">
        <v>5.0206440957886045</v>
      </c>
      <c r="Q144" s="850">
        <v>1216</v>
      </c>
    </row>
    <row r="145" spans="1:17" ht="14.4" customHeight="1" x14ac:dyDescent="0.3">
      <c r="A145" s="831" t="s">
        <v>4308</v>
      </c>
      <c r="B145" s="832" t="s">
        <v>4309</v>
      </c>
      <c r="C145" s="832" t="s">
        <v>2881</v>
      </c>
      <c r="D145" s="832" t="s">
        <v>4333</v>
      </c>
      <c r="E145" s="832" t="s">
        <v>4334</v>
      </c>
      <c r="F145" s="849">
        <v>3</v>
      </c>
      <c r="G145" s="849">
        <v>342</v>
      </c>
      <c r="H145" s="849">
        <v>1</v>
      </c>
      <c r="I145" s="849">
        <v>114</v>
      </c>
      <c r="J145" s="849">
        <v>3</v>
      </c>
      <c r="K145" s="849">
        <v>345</v>
      </c>
      <c r="L145" s="849">
        <v>1.0087719298245614</v>
      </c>
      <c r="M145" s="849">
        <v>115</v>
      </c>
      <c r="N145" s="849">
        <v>5</v>
      </c>
      <c r="O145" s="849">
        <v>580</v>
      </c>
      <c r="P145" s="837">
        <v>1.695906432748538</v>
      </c>
      <c r="Q145" s="850">
        <v>116</v>
      </c>
    </row>
    <row r="146" spans="1:17" ht="14.4" customHeight="1" x14ac:dyDescent="0.3">
      <c r="A146" s="831" t="s">
        <v>4308</v>
      </c>
      <c r="B146" s="832" t="s">
        <v>4309</v>
      </c>
      <c r="C146" s="832" t="s">
        <v>2881</v>
      </c>
      <c r="D146" s="832" t="s">
        <v>4335</v>
      </c>
      <c r="E146" s="832" t="s">
        <v>4336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304</v>
      </c>
      <c r="P146" s="837"/>
      <c r="Q146" s="850">
        <v>304</v>
      </c>
    </row>
    <row r="147" spans="1:17" ht="14.4" customHeight="1" x14ac:dyDescent="0.3">
      <c r="A147" s="831" t="s">
        <v>4337</v>
      </c>
      <c r="B147" s="832" t="s">
        <v>4338</v>
      </c>
      <c r="C147" s="832" t="s">
        <v>2881</v>
      </c>
      <c r="D147" s="832" t="s">
        <v>4339</v>
      </c>
      <c r="E147" s="832" t="s">
        <v>4340</v>
      </c>
      <c r="F147" s="849">
        <v>6</v>
      </c>
      <c r="G147" s="849">
        <v>348</v>
      </c>
      <c r="H147" s="849">
        <v>1</v>
      </c>
      <c r="I147" s="849">
        <v>58</v>
      </c>
      <c r="J147" s="849">
        <v>2</v>
      </c>
      <c r="K147" s="849">
        <v>116</v>
      </c>
      <c r="L147" s="849">
        <v>0.33333333333333331</v>
      </c>
      <c r="M147" s="849">
        <v>58</v>
      </c>
      <c r="N147" s="849">
        <v>6</v>
      </c>
      <c r="O147" s="849">
        <v>354</v>
      </c>
      <c r="P147" s="837">
        <v>1.0172413793103448</v>
      </c>
      <c r="Q147" s="850">
        <v>59</v>
      </c>
    </row>
    <row r="148" spans="1:17" ht="14.4" customHeight="1" x14ac:dyDescent="0.3">
      <c r="A148" s="831" t="s">
        <v>4337</v>
      </c>
      <c r="B148" s="832" t="s">
        <v>4338</v>
      </c>
      <c r="C148" s="832" t="s">
        <v>2881</v>
      </c>
      <c r="D148" s="832" t="s">
        <v>4341</v>
      </c>
      <c r="E148" s="832" t="s">
        <v>4342</v>
      </c>
      <c r="F148" s="849">
        <v>1</v>
      </c>
      <c r="G148" s="849">
        <v>131</v>
      </c>
      <c r="H148" s="849">
        <v>1</v>
      </c>
      <c r="I148" s="849">
        <v>131</v>
      </c>
      <c r="J148" s="849">
        <v>1</v>
      </c>
      <c r="K148" s="849">
        <v>132</v>
      </c>
      <c r="L148" s="849">
        <v>1.0076335877862594</v>
      </c>
      <c r="M148" s="849">
        <v>132</v>
      </c>
      <c r="N148" s="849">
        <v>1</v>
      </c>
      <c r="O148" s="849">
        <v>132</v>
      </c>
      <c r="P148" s="837">
        <v>1.0076335877862594</v>
      </c>
      <c r="Q148" s="850">
        <v>132</v>
      </c>
    </row>
    <row r="149" spans="1:17" ht="14.4" customHeight="1" x14ac:dyDescent="0.3">
      <c r="A149" s="831" t="s">
        <v>4337</v>
      </c>
      <c r="B149" s="832" t="s">
        <v>4338</v>
      </c>
      <c r="C149" s="832" t="s">
        <v>2881</v>
      </c>
      <c r="D149" s="832" t="s">
        <v>4343</v>
      </c>
      <c r="E149" s="832" t="s">
        <v>4344</v>
      </c>
      <c r="F149" s="849">
        <v>1</v>
      </c>
      <c r="G149" s="849">
        <v>189</v>
      </c>
      <c r="H149" s="849">
        <v>1</v>
      </c>
      <c r="I149" s="849">
        <v>189</v>
      </c>
      <c r="J149" s="849">
        <v>1</v>
      </c>
      <c r="K149" s="849">
        <v>190</v>
      </c>
      <c r="L149" s="849">
        <v>1.0052910052910053</v>
      </c>
      <c r="M149" s="849">
        <v>190</v>
      </c>
      <c r="N149" s="849"/>
      <c r="O149" s="849"/>
      <c r="P149" s="837"/>
      <c r="Q149" s="850"/>
    </row>
    <row r="150" spans="1:17" ht="14.4" customHeight="1" x14ac:dyDescent="0.3">
      <c r="A150" s="831" t="s">
        <v>4337</v>
      </c>
      <c r="B150" s="832" t="s">
        <v>4338</v>
      </c>
      <c r="C150" s="832" t="s">
        <v>2881</v>
      </c>
      <c r="D150" s="832" t="s">
        <v>4345</v>
      </c>
      <c r="E150" s="832" t="s">
        <v>4346</v>
      </c>
      <c r="F150" s="849"/>
      <c r="G150" s="849"/>
      <c r="H150" s="849"/>
      <c r="I150" s="849"/>
      <c r="J150" s="849">
        <v>1</v>
      </c>
      <c r="K150" s="849">
        <v>180</v>
      </c>
      <c r="L150" s="849"/>
      <c r="M150" s="849">
        <v>180</v>
      </c>
      <c r="N150" s="849"/>
      <c r="O150" s="849"/>
      <c r="P150" s="837"/>
      <c r="Q150" s="850"/>
    </row>
    <row r="151" spans="1:17" ht="14.4" customHeight="1" x14ac:dyDescent="0.3">
      <c r="A151" s="831" t="s">
        <v>4337</v>
      </c>
      <c r="B151" s="832" t="s">
        <v>4338</v>
      </c>
      <c r="C151" s="832" t="s">
        <v>2881</v>
      </c>
      <c r="D151" s="832" t="s">
        <v>4347</v>
      </c>
      <c r="E151" s="832" t="s">
        <v>4348</v>
      </c>
      <c r="F151" s="849"/>
      <c r="G151" s="849"/>
      <c r="H151" s="849"/>
      <c r="I151" s="849"/>
      <c r="J151" s="849">
        <v>1</v>
      </c>
      <c r="K151" s="849">
        <v>350</v>
      </c>
      <c r="L151" s="849"/>
      <c r="M151" s="849">
        <v>350</v>
      </c>
      <c r="N151" s="849">
        <v>7</v>
      </c>
      <c r="O151" s="849">
        <v>2457</v>
      </c>
      <c r="P151" s="837"/>
      <c r="Q151" s="850">
        <v>351</v>
      </c>
    </row>
    <row r="152" spans="1:17" ht="14.4" customHeight="1" x14ac:dyDescent="0.3">
      <c r="A152" s="831" t="s">
        <v>4337</v>
      </c>
      <c r="B152" s="832" t="s">
        <v>4338</v>
      </c>
      <c r="C152" s="832" t="s">
        <v>2881</v>
      </c>
      <c r="D152" s="832" t="s">
        <v>4349</v>
      </c>
      <c r="E152" s="832" t="s">
        <v>4350</v>
      </c>
      <c r="F152" s="849">
        <v>5</v>
      </c>
      <c r="G152" s="849">
        <v>1525</v>
      </c>
      <c r="H152" s="849">
        <v>1</v>
      </c>
      <c r="I152" s="849">
        <v>305</v>
      </c>
      <c r="J152" s="849">
        <v>2</v>
      </c>
      <c r="K152" s="849">
        <v>610</v>
      </c>
      <c r="L152" s="849">
        <v>0.4</v>
      </c>
      <c r="M152" s="849">
        <v>305</v>
      </c>
      <c r="N152" s="849">
        <v>8</v>
      </c>
      <c r="O152" s="849">
        <v>2464</v>
      </c>
      <c r="P152" s="837">
        <v>1.6157377049180328</v>
      </c>
      <c r="Q152" s="850">
        <v>308</v>
      </c>
    </row>
    <row r="153" spans="1:17" ht="14.4" customHeight="1" x14ac:dyDescent="0.3">
      <c r="A153" s="831" t="s">
        <v>4337</v>
      </c>
      <c r="B153" s="832" t="s">
        <v>4338</v>
      </c>
      <c r="C153" s="832" t="s">
        <v>2881</v>
      </c>
      <c r="D153" s="832" t="s">
        <v>4351</v>
      </c>
      <c r="E153" s="832" t="s">
        <v>4352</v>
      </c>
      <c r="F153" s="849"/>
      <c r="G153" s="849"/>
      <c r="H153" s="849"/>
      <c r="I153" s="849"/>
      <c r="J153" s="849">
        <v>1</v>
      </c>
      <c r="K153" s="849">
        <v>495</v>
      </c>
      <c r="L153" s="849"/>
      <c r="M153" s="849">
        <v>495</v>
      </c>
      <c r="N153" s="849">
        <v>2</v>
      </c>
      <c r="O153" s="849">
        <v>998</v>
      </c>
      <c r="P153" s="837"/>
      <c r="Q153" s="850">
        <v>499</v>
      </c>
    </row>
    <row r="154" spans="1:17" ht="14.4" customHeight="1" x14ac:dyDescent="0.3">
      <c r="A154" s="831" t="s">
        <v>4337</v>
      </c>
      <c r="B154" s="832" t="s">
        <v>4338</v>
      </c>
      <c r="C154" s="832" t="s">
        <v>2881</v>
      </c>
      <c r="D154" s="832" t="s">
        <v>4353</v>
      </c>
      <c r="E154" s="832" t="s">
        <v>4354</v>
      </c>
      <c r="F154" s="849">
        <v>7</v>
      </c>
      <c r="G154" s="849">
        <v>2590</v>
      </c>
      <c r="H154" s="849">
        <v>1</v>
      </c>
      <c r="I154" s="849">
        <v>370</v>
      </c>
      <c r="J154" s="849">
        <v>5</v>
      </c>
      <c r="K154" s="849">
        <v>1855</v>
      </c>
      <c r="L154" s="849">
        <v>0.71621621621621623</v>
      </c>
      <c r="M154" s="849">
        <v>371</v>
      </c>
      <c r="N154" s="849">
        <v>7</v>
      </c>
      <c r="O154" s="849">
        <v>2632</v>
      </c>
      <c r="P154" s="837">
        <v>1.0162162162162163</v>
      </c>
      <c r="Q154" s="850">
        <v>376</v>
      </c>
    </row>
    <row r="155" spans="1:17" ht="14.4" customHeight="1" x14ac:dyDescent="0.3">
      <c r="A155" s="831" t="s">
        <v>4337</v>
      </c>
      <c r="B155" s="832" t="s">
        <v>4338</v>
      </c>
      <c r="C155" s="832" t="s">
        <v>2881</v>
      </c>
      <c r="D155" s="832" t="s">
        <v>4355</v>
      </c>
      <c r="E155" s="832" t="s">
        <v>4356</v>
      </c>
      <c r="F155" s="849">
        <v>1</v>
      </c>
      <c r="G155" s="849">
        <v>125</v>
      </c>
      <c r="H155" s="849">
        <v>1</v>
      </c>
      <c r="I155" s="849">
        <v>125</v>
      </c>
      <c r="J155" s="849">
        <v>2</v>
      </c>
      <c r="K155" s="849">
        <v>252</v>
      </c>
      <c r="L155" s="849">
        <v>2.016</v>
      </c>
      <c r="M155" s="849">
        <v>126</v>
      </c>
      <c r="N155" s="849"/>
      <c r="O155" s="849"/>
      <c r="P155" s="837"/>
      <c r="Q155" s="850"/>
    </row>
    <row r="156" spans="1:17" ht="14.4" customHeight="1" x14ac:dyDescent="0.3">
      <c r="A156" s="831" t="s">
        <v>4337</v>
      </c>
      <c r="B156" s="832" t="s">
        <v>4338</v>
      </c>
      <c r="C156" s="832" t="s">
        <v>2881</v>
      </c>
      <c r="D156" s="832" t="s">
        <v>4357</v>
      </c>
      <c r="E156" s="832" t="s">
        <v>4358</v>
      </c>
      <c r="F156" s="849"/>
      <c r="G156" s="849"/>
      <c r="H156" s="849"/>
      <c r="I156" s="849"/>
      <c r="J156" s="849">
        <v>1</v>
      </c>
      <c r="K156" s="849">
        <v>58</v>
      </c>
      <c r="L156" s="849"/>
      <c r="M156" s="849">
        <v>58</v>
      </c>
      <c r="N156" s="849"/>
      <c r="O156" s="849"/>
      <c r="P156" s="837"/>
      <c r="Q156" s="850"/>
    </row>
    <row r="157" spans="1:17" ht="14.4" customHeight="1" x14ac:dyDescent="0.3">
      <c r="A157" s="831" t="s">
        <v>4337</v>
      </c>
      <c r="B157" s="832" t="s">
        <v>4338</v>
      </c>
      <c r="C157" s="832" t="s">
        <v>2881</v>
      </c>
      <c r="D157" s="832" t="s">
        <v>4359</v>
      </c>
      <c r="E157" s="832" t="s">
        <v>4360</v>
      </c>
      <c r="F157" s="849">
        <v>7</v>
      </c>
      <c r="G157" s="849">
        <v>1232</v>
      </c>
      <c r="H157" s="849">
        <v>1</v>
      </c>
      <c r="I157" s="849">
        <v>176</v>
      </c>
      <c r="J157" s="849">
        <v>12</v>
      </c>
      <c r="K157" s="849">
        <v>2112</v>
      </c>
      <c r="L157" s="849">
        <v>1.7142857142857142</v>
      </c>
      <c r="M157" s="849">
        <v>176</v>
      </c>
      <c r="N157" s="849">
        <v>6</v>
      </c>
      <c r="O157" s="849">
        <v>1074</v>
      </c>
      <c r="P157" s="837">
        <v>0.87175324675324672</v>
      </c>
      <c r="Q157" s="850">
        <v>179</v>
      </c>
    </row>
    <row r="158" spans="1:17" ht="14.4" customHeight="1" x14ac:dyDescent="0.3">
      <c r="A158" s="831" t="s">
        <v>4337</v>
      </c>
      <c r="B158" s="832" t="s">
        <v>4338</v>
      </c>
      <c r="C158" s="832" t="s">
        <v>2881</v>
      </c>
      <c r="D158" s="832" t="s">
        <v>4361</v>
      </c>
      <c r="E158" s="832" t="s">
        <v>4362</v>
      </c>
      <c r="F158" s="849"/>
      <c r="G158" s="849"/>
      <c r="H158" s="849"/>
      <c r="I158" s="849"/>
      <c r="J158" s="849">
        <v>1</v>
      </c>
      <c r="K158" s="849">
        <v>170</v>
      </c>
      <c r="L158" s="849"/>
      <c r="M158" s="849">
        <v>170</v>
      </c>
      <c r="N158" s="849"/>
      <c r="O158" s="849"/>
      <c r="P158" s="837"/>
      <c r="Q158" s="850"/>
    </row>
    <row r="159" spans="1:17" ht="14.4" customHeight="1" x14ac:dyDescent="0.3">
      <c r="A159" s="831" t="s">
        <v>4363</v>
      </c>
      <c r="B159" s="832" t="s">
        <v>4364</v>
      </c>
      <c r="C159" s="832" t="s">
        <v>2881</v>
      </c>
      <c r="D159" s="832" t="s">
        <v>4365</v>
      </c>
      <c r="E159" s="832" t="s">
        <v>4366</v>
      </c>
      <c r="F159" s="849">
        <v>183</v>
      </c>
      <c r="G159" s="849">
        <v>31659</v>
      </c>
      <c r="H159" s="849">
        <v>1</v>
      </c>
      <c r="I159" s="849">
        <v>173</v>
      </c>
      <c r="J159" s="849">
        <v>187</v>
      </c>
      <c r="K159" s="849">
        <v>32538</v>
      </c>
      <c r="L159" s="849">
        <v>1.0277646166966738</v>
      </c>
      <c r="M159" s="849">
        <v>174</v>
      </c>
      <c r="N159" s="849">
        <v>180</v>
      </c>
      <c r="O159" s="849">
        <v>31500</v>
      </c>
      <c r="P159" s="837">
        <v>0.99497773145077228</v>
      </c>
      <c r="Q159" s="850">
        <v>175</v>
      </c>
    </row>
    <row r="160" spans="1:17" ht="14.4" customHeight="1" x14ac:dyDescent="0.3">
      <c r="A160" s="831" t="s">
        <v>4363</v>
      </c>
      <c r="B160" s="832" t="s">
        <v>4364</v>
      </c>
      <c r="C160" s="832" t="s">
        <v>2881</v>
      </c>
      <c r="D160" s="832" t="s">
        <v>4367</v>
      </c>
      <c r="E160" s="832" t="s">
        <v>4368</v>
      </c>
      <c r="F160" s="849">
        <v>8</v>
      </c>
      <c r="G160" s="849">
        <v>368</v>
      </c>
      <c r="H160" s="849">
        <v>1</v>
      </c>
      <c r="I160" s="849">
        <v>46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4363</v>
      </c>
      <c r="B161" s="832" t="s">
        <v>4364</v>
      </c>
      <c r="C161" s="832" t="s">
        <v>2881</v>
      </c>
      <c r="D161" s="832" t="s">
        <v>4369</v>
      </c>
      <c r="E161" s="832" t="s">
        <v>4370</v>
      </c>
      <c r="F161" s="849"/>
      <c r="G161" s="849"/>
      <c r="H161" s="849"/>
      <c r="I161" s="849"/>
      <c r="J161" s="849"/>
      <c r="K161" s="849"/>
      <c r="L161" s="849"/>
      <c r="M161" s="849"/>
      <c r="N161" s="849">
        <v>6</v>
      </c>
      <c r="O161" s="849">
        <v>2088</v>
      </c>
      <c r="P161" s="837"/>
      <c r="Q161" s="850">
        <v>348</v>
      </c>
    </row>
    <row r="162" spans="1:17" ht="14.4" customHeight="1" x14ac:dyDescent="0.3">
      <c r="A162" s="831" t="s">
        <v>4363</v>
      </c>
      <c r="B162" s="832" t="s">
        <v>4364</v>
      </c>
      <c r="C162" s="832" t="s">
        <v>2881</v>
      </c>
      <c r="D162" s="832" t="s">
        <v>4371</v>
      </c>
      <c r="E162" s="832" t="s">
        <v>4372</v>
      </c>
      <c r="F162" s="849">
        <v>2</v>
      </c>
      <c r="G162" s="849">
        <v>754</v>
      </c>
      <c r="H162" s="849">
        <v>1</v>
      </c>
      <c r="I162" s="849">
        <v>377</v>
      </c>
      <c r="J162" s="849"/>
      <c r="K162" s="849"/>
      <c r="L162" s="849"/>
      <c r="M162" s="849"/>
      <c r="N162" s="849">
        <v>2</v>
      </c>
      <c r="O162" s="849">
        <v>756</v>
      </c>
      <c r="P162" s="837">
        <v>1.0026525198938991</v>
      </c>
      <c r="Q162" s="850">
        <v>378</v>
      </c>
    </row>
    <row r="163" spans="1:17" ht="14.4" customHeight="1" x14ac:dyDescent="0.3">
      <c r="A163" s="831" t="s">
        <v>4363</v>
      </c>
      <c r="B163" s="832" t="s">
        <v>4364</v>
      </c>
      <c r="C163" s="832" t="s">
        <v>2881</v>
      </c>
      <c r="D163" s="832" t="s">
        <v>4373</v>
      </c>
      <c r="E163" s="832" t="s">
        <v>4374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34</v>
      </c>
      <c r="P163" s="837"/>
      <c r="Q163" s="850">
        <v>34</v>
      </c>
    </row>
    <row r="164" spans="1:17" ht="14.4" customHeight="1" x14ac:dyDescent="0.3">
      <c r="A164" s="831" t="s">
        <v>4363</v>
      </c>
      <c r="B164" s="832" t="s">
        <v>4364</v>
      </c>
      <c r="C164" s="832" t="s">
        <v>2881</v>
      </c>
      <c r="D164" s="832" t="s">
        <v>4375</v>
      </c>
      <c r="E164" s="832" t="s">
        <v>4376</v>
      </c>
      <c r="F164" s="849">
        <v>1</v>
      </c>
      <c r="G164" s="849">
        <v>524</v>
      </c>
      <c r="H164" s="849">
        <v>1</v>
      </c>
      <c r="I164" s="849">
        <v>524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4363</v>
      </c>
      <c r="B165" s="832" t="s">
        <v>4364</v>
      </c>
      <c r="C165" s="832" t="s">
        <v>2881</v>
      </c>
      <c r="D165" s="832" t="s">
        <v>4377</v>
      </c>
      <c r="E165" s="832" t="s">
        <v>4378</v>
      </c>
      <c r="F165" s="849">
        <v>2</v>
      </c>
      <c r="G165" s="849">
        <v>114</v>
      </c>
      <c r="H165" s="849">
        <v>1</v>
      </c>
      <c r="I165" s="849">
        <v>57</v>
      </c>
      <c r="J165" s="849"/>
      <c r="K165" s="849"/>
      <c r="L165" s="849"/>
      <c r="M165" s="849"/>
      <c r="N165" s="849">
        <v>2</v>
      </c>
      <c r="O165" s="849">
        <v>116</v>
      </c>
      <c r="P165" s="837">
        <v>1.0175438596491229</v>
      </c>
      <c r="Q165" s="850">
        <v>58</v>
      </c>
    </row>
    <row r="166" spans="1:17" ht="14.4" customHeight="1" x14ac:dyDescent="0.3">
      <c r="A166" s="831" t="s">
        <v>4363</v>
      </c>
      <c r="B166" s="832" t="s">
        <v>4364</v>
      </c>
      <c r="C166" s="832" t="s">
        <v>2881</v>
      </c>
      <c r="D166" s="832" t="s">
        <v>4379</v>
      </c>
      <c r="E166" s="832" t="s">
        <v>4380</v>
      </c>
      <c r="F166" s="849">
        <v>1</v>
      </c>
      <c r="G166" s="849">
        <v>65</v>
      </c>
      <c r="H166" s="849">
        <v>1</v>
      </c>
      <c r="I166" s="849">
        <v>65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4363</v>
      </c>
      <c r="B167" s="832" t="s">
        <v>4364</v>
      </c>
      <c r="C167" s="832" t="s">
        <v>2881</v>
      </c>
      <c r="D167" s="832" t="s">
        <v>4381</v>
      </c>
      <c r="E167" s="832" t="s">
        <v>4382</v>
      </c>
      <c r="F167" s="849">
        <v>51</v>
      </c>
      <c r="G167" s="849">
        <v>6936</v>
      </c>
      <c r="H167" s="849">
        <v>1</v>
      </c>
      <c r="I167" s="849">
        <v>136</v>
      </c>
      <c r="J167" s="849">
        <v>36</v>
      </c>
      <c r="K167" s="849">
        <v>4932</v>
      </c>
      <c r="L167" s="849">
        <v>0.71107266435986161</v>
      </c>
      <c r="M167" s="849">
        <v>137</v>
      </c>
      <c r="N167" s="849">
        <v>54</v>
      </c>
      <c r="O167" s="849">
        <v>7452</v>
      </c>
      <c r="P167" s="837">
        <v>1.07439446366782</v>
      </c>
      <c r="Q167" s="850">
        <v>138</v>
      </c>
    </row>
    <row r="168" spans="1:17" ht="14.4" customHeight="1" x14ac:dyDescent="0.3">
      <c r="A168" s="831" t="s">
        <v>4363</v>
      </c>
      <c r="B168" s="832" t="s">
        <v>4364</v>
      </c>
      <c r="C168" s="832" t="s">
        <v>2881</v>
      </c>
      <c r="D168" s="832" t="s">
        <v>4383</v>
      </c>
      <c r="E168" s="832" t="s">
        <v>4384</v>
      </c>
      <c r="F168" s="849">
        <v>12</v>
      </c>
      <c r="G168" s="849">
        <v>1092</v>
      </c>
      <c r="H168" s="849">
        <v>1</v>
      </c>
      <c r="I168" s="849">
        <v>91</v>
      </c>
      <c r="J168" s="849">
        <v>7</v>
      </c>
      <c r="K168" s="849">
        <v>637</v>
      </c>
      <c r="L168" s="849">
        <v>0.58333333333333337</v>
      </c>
      <c r="M168" s="849">
        <v>91</v>
      </c>
      <c r="N168" s="849">
        <v>15</v>
      </c>
      <c r="O168" s="849">
        <v>1380</v>
      </c>
      <c r="P168" s="837">
        <v>1.2637362637362637</v>
      </c>
      <c r="Q168" s="850">
        <v>92</v>
      </c>
    </row>
    <row r="169" spans="1:17" ht="14.4" customHeight="1" x14ac:dyDescent="0.3">
      <c r="A169" s="831" t="s">
        <v>4363</v>
      </c>
      <c r="B169" s="832" t="s">
        <v>4364</v>
      </c>
      <c r="C169" s="832" t="s">
        <v>2881</v>
      </c>
      <c r="D169" s="832" t="s">
        <v>4385</v>
      </c>
      <c r="E169" s="832" t="s">
        <v>4386</v>
      </c>
      <c r="F169" s="849"/>
      <c r="G169" s="849"/>
      <c r="H169" s="849"/>
      <c r="I169" s="849"/>
      <c r="J169" s="849">
        <v>3</v>
      </c>
      <c r="K169" s="849">
        <v>198</v>
      </c>
      <c r="L169" s="849"/>
      <c r="M169" s="849">
        <v>66</v>
      </c>
      <c r="N169" s="849"/>
      <c r="O169" s="849"/>
      <c r="P169" s="837"/>
      <c r="Q169" s="850"/>
    </row>
    <row r="170" spans="1:17" ht="14.4" customHeight="1" x14ac:dyDescent="0.3">
      <c r="A170" s="831" t="s">
        <v>4363</v>
      </c>
      <c r="B170" s="832" t="s">
        <v>4364</v>
      </c>
      <c r="C170" s="832" t="s">
        <v>2881</v>
      </c>
      <c r="D170" s="832" t="s">
        <v>4387</v>
      </c>
      <c r="E170" s="832" t="s">
        <v>4388</v>
      </c>
      <c r="F170" s="849"/>
      <c r="G170" s="849"/>
      <c r="H170" s="849"/>
      <c r="I170" s="849"/>
      <c r="J170" s="849"/>
      <c r="K170" s="849"/>
      <c r="L170" s="849"/>
      <c r="M170" s="849"/>
      <c r="N170" s="849">
        <v>3</v>
      </c>
      <c r="O170" s="849">
        <v>987</v>
      </c>
      <c r="P170" s="837"/>
      <c r="Q170" s="850">
        <v>329</v>
      </c>
    </row>
    <row r="171" spans="1:17" ht="14.4" customHeight="1" x14ac:dyDescent="0.3">
      <c r="A171" s="831" t="s">
        <v>4363</v>
      </c>
      <c r="B171" s="832" t="s">
        <v>4364</v>
      </c>
      <c r="C171" s="832" t="s">
        <v>2881</v>
      </c>
      <c r="D171" s="832" t="s">
        <v>4389</v>
      </c>
      <c r="E171" s="832" t="s">
        <v>4390</v>
      </c>
      <c r="F171" s="849">
        <v>5</v>
      </c>
      <c r="G171" s="849">
        <v>255</v>
      </c>
      <c r="H171" s="849">
        <v>1</v>
      </c>
      <c r="I171" s="849">
        <v>51</v>
      </c>
      <c r="J171" s="849">
        <v>11</v>
      </c>
      <c r="K171" s="849">
        <v>561</v>
      </c>
      <c r="L171" s="849">
        <v>2.2000000000000002</v>
      </c>
      <c r="M171" s="849">
        <v>51</v>
      </c>
      <c r="N171" s="849">
        <v>8</v>
      </c>
      <c r="O171" s="849">
        <v>416</v>
      </c>
      <c r="P171" s="837">
        <v>1.6313725490196078</v>
      </c>
      <c r="Q171" s="850">
        <v>52</v>
      </c>
    </row>
    <row r="172" spans="1:17" ht="14.4" customHeight="1" x14ac:dyDescent="0.3">
      <c r="A172" s="831" t="s">
        <v>4363</v>
      </c>
      <c r="B172" s="832" t="s">
        <v>4364</v>
      </c>
      <c r="C172" s="832" t="s">
        <v>2881</v>
      </c>
      <c r="D172" s="832" t="s">
        <v>4391</v>
      </c>
      <c r="E172" s="832" t="s">
        <v>4392</v>
      </c>
      <c r="F172" s="849">
        <v>1</v>
      </c>
      <c r="G172" s="849">
        <v>612</v>
      </c>
      <c r="H172" s="849">
        <v>1</v>
      </c>
      <c r="I172" s="849">
        <v>612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4363</v>
      </c>
      <c r="B173" s="832" t="s">
        <v>4364</v>
      </c>
      <c r="C173" s="832" t="s">
        <v>2881</v>
      </c>
      <c r="D173" s="832" t="s">
        <v>4393</v>
      </c>
      <c r="E173" s="832" t="s">
        <v>4394</v>
      </c>
      <c r="F173" s="849"/>
      <c r="G173" s="849"/>
      <c r="H173" s="849"/>
      <c r="I173" s="849"/>
      <c r="J173" s="849">
        <v>24</v>
      </c>
      <c r="K173" s="849">
        <v>6264</v>
      </c>
      <c r="L173" s="849"/>
      <c r="M173" s="849">
        <v>261</v>
      </c>
      <c r="N173" s="849">
        <v>40</v>
      </c>
      <c r="O173" s="849">
        <v>10480</v>
      </c>
      <c r="P173" s="837"/>
      <c r="Q173" s="850">
        <v>262</v>
      </c>
    </row>
    <row r="174" spans="1:17" ht="14.4" customHeight="1" x14ac:dyDescent="0.3">
      <c r="A174" s="831" t="s">
        <v>4363</v>
      </c>
      <c r="B174" s="832" t="s">
        <v>4364</v>
      </c>
      <c r="C174" s="832" t="s">
        <v>2881</v>
      </c>
      <c r="D174" s="832" t="s">
        <v>4395</v>
      </c>
      <c r="E174" s="832" t="s">
        <v>4396</v>
      </c>
      <c r="F174" s="849"/>
      <c r="G174" s="849"/>
      <c r="H174" s="849"/>
      <c r="I174" s="849"/>
      <c r="J174" s="849">
        <v>1</v>
      </c>
      <c r="K174" s="849">
        <v>165</v>
      </c>
      <c r="L174" s="849"/>
      <c r="M174" s="849">
        <v>165</v>
      </c>
      <c r="N174" s="849">
        <v>4</v>
      </c>
      <c r="O174" s="849">
        <v>664</v>
      </c>
      <c r="P174" s="837"/>
      <c r="Q174" s="850">
        <v>166</v>
      </c>
    </row>
    <row r="175" spans="1:17" ht="14.4" customHeight="1" x14ac:dyDescent="0.3">
      <c r="A175" s="831" t="s">
        <v>4397</v>
      </c>
      <c r="B175" s="832" t="s">
        <v>4398</v>
      </c>
      <c r="C175" s="832" t="s">
        <v>2881</v>
      </c>
      <c r="D175" s="832" t="s">
        <v>4399</v>
      </c>
      <c r="E175" s="832" t="s">
        <v>4400</v>
      </c>
      <c r="F175" s="849"/>
      <c r="G175" s="849"/>
      <c r="H175" s="849"/>
      <c r="I175" s="849"/>
      <c r="J175" s="849">
        <v>2</v>
      </c>
      <c r="K175" s="849">
        <v>336</v>
      </c>
      <c r="L175" s="849"/>
      <c r="M175" s="849">
        <v>168</v>
      </c>
      <c r="N175" s="849"/>
      <c r="O175" s="849"/>
      <c r="P175" s="837"/>
      <c r="Q175" s="850"/>
    </row>
    <row r="176" spans="1:17" ht="14.4" customHeight="1" x14ac:dyDescent="0.3">
      <c r="A176" s="831" t="s">
        <v>4397</v>
      </c>
      <c r="B176" s="832" t="s">
        <v>4398</v>
      </c>
      <c r="C176" s="832" t="s">
        <v>2881</v>
      </c>
      <c r="D176" s="832" t="s">
        <v>4401</v>
      </c>
      <c r="E176" s="832" t="s">
        <v>4402</v>
      </c>
      <c r="F176" s="849"/>
      <c r="G176" s="849"/>
      <c r="H176" s="849"/>
      <c r="I176" s="849"/>
      <c r="J176" s="849">
        <v>2</v>
      </c>
      <c r="K176" s="849">
        <v>348</v>
      </c>
      <c r="L176" s="849"/>
      <c r="M176" s="849">
        <v>174</v>
      </c>
      <c r="N176" s="849"/>
      <c r="O176" s="849"/>
      <c r="P176" s="837"/>
      <c r="Q176" s="850"/>
    </row>
    <row r="177" spans="1:17" ht="14.4" customHeight="1" x14ac:dyDescent="0.3">
      <c r="A177" s="831" t="s">
        <v>4397</v>
      </c>
      <c r="B177" s="832" t="s">
        <v>4398</v>
      </c>
      <c r="C177" s="832" t="s">
        <v>2881</v>
      </c>
      <c r="D177" s="832" t="s">
        <v>4403</v>
      </c>
      <c r="E177" s="832" t="s">
        <v>4404</v>
      </c>
      <c r="F177" s="849"/>
      <c r="G177" s="849"/>
      <c r="H177" s="849"/>
      <c r="I177" s="849"/>
      <c r="J177" s="849">
        <v>10</v>
      </c>
      <c r="K177" s="849">
        <v>3500</v>
      </c>
      <c r="L177" s="849"/>
      <c r="M177" s="849">
        <v>350</v>
      </c>
      <c r="N177" s="849"/>
      <c r="O177" s="849"/>
      <c r="P177" s="837"/>
      <c r="Q177" s="850"/>
    </row>
    <row r="178" spans="1:17" ht="14.4" customHeight="1" x14ac:dyDescent="0.3">
      <c r="A178" s="831" t="s">
        <v>4397</v>
      </c>
      <c r="B178" s="832" t="s">
        <v>4398</v>
      </c>
      <c r="C178" s="832" t="s">
        <v>2881</v>
      </c>
      <c r="D178" s="832" t="s">
        <v>4405</v>
      </c>
      <c r="E178" s="832" t="s">
        <v>4406</v>
      </c>
      <c r="F178" s="849"/>
      <c r="G178" s="849"/>
      <c r="H178" s="849"/>
      <c r="I178" s="849"/>
      <c r="J178" s="849">
        <v>2</v>
      </c>
      <c r="K178" s="849">
        <v>80</v>
      </c>
      <c r="L178" s="849"/>
      <c r="M178" s="849">
        <v>40</v>
      </c>
      <c r="N178" s="849"/>
      <c r="O178" s="849"/>
      <c r="P178" s="837"/>
      <c r="Q178" s="850"/>
    </row>
    <row r="179" spans="1:17" ht="14.4" customHeight="1" x14ac:dyDescent="0.3">
      <c r="A179" s="831" t="s">
        <v>4397</v>
      </c>
      <c r="B179" s="832" t="s">
        <v>4398</v>
      </c>
      <c r="C179" s="832" t="s">
        <v>2881</v>
      </c>
      <c r="D179" s="832" t="s">
        <v>4407</v>
      </c>
      <c r="E179" s="832" t="s">
        <v>4408</v>
      </c>
      <c r="F179" s="849"/>
      <c r="G179" s="849"/>
      <c r="H179" s="849"/>
      <c r="I179" s="849"/>
      <c r="J179" s="849">
        <v>2</v>
      </c>
      <c r="K179" s="849">
        <v>342</v>
      </c>
      <c r="L179" s="849"/>
      <c r="M179" s="849">
        <v>171</v>
      </c>
      <c r="N179" s="849"/>
      <c r="O179" s="849"/>
      <c r="P179" s="837"/>
      <c r="Q179" s="850"/>
    </row>
    <row r="180" spans="1:17" ht="14.4" customHeight="1" x14ac:dyDescent="0.3">
      <c r="A180" s="831" t="s">
        <v>4397</v>
      </c>
      <c r="B180" s="832" t="s">
        <v>4398</v>
      </c>
      <c r="C180" s="832" t="s">
        <v>2881</v>
      </c>
      <c r="D180" s="832" t="s">
        <v>4409</v>
      </c>
      <c r="E180" s="832" t="s">
        <v>4410</v>
      </c>
      <c r="F180" s="849"/>
      <c r="G180" s="849"/>
      <c r="H180" s="849"/>
      <c r="I180" s="849"/>
      <c r="J180" s="849">
        <v>2</v>
      </c>
      <c r="K180" s="849">
        <v>700</v>
      </c>
      <c r="L180" s="849"/>
      <c r="M180" s="849">
        <v>350</v>
      </c>
      <c r="N180" s="849"/>
      <c r="O180" s="849"/>
      <c r="P180" s="837"/>
      <c r="Q180" s="850"/>
    </row>
    <row r="181" spans="1:17" ht="14.4" customHeight="1" x14ac:dyDescent="0.3">
      <c r="A181" s="831" t="s">
        <v>4397</v>
      </c>
      <c r="B181" s="832" t="s">
        <v>4398</v>
      </c>
      <c r="C181" s="832" t="s">
        <v>2881</v>
      </c>
      <c r="D181" s="832" t="s">
        <v>4411</v>
      </c>
      <c r="E181" s="832" t="s">
        <v>4412</v>
      </c>
      <c r="F181" s="849"/>
      <c r="G181" s="849"/>
      <c r="H181" s="849"/>
      <c r="I181" s="849"/>
      <c r="J181" s="849">
        <v>2</v>
      </c>
      <c r="K181" s="849">
        <v>348</v>
      </c>
      <c r="L181" s="849"/>
      <c r="M181" s="849">
        <v>174</v>
      </c>
      <c r="N181" s="849"/>
      <c r="O181" s="849"/>
      <c r="P181" s="837"/>
      <c r="Q181" s="850"/>
    </row>
    <row r="182" spans="1:17" ht="14.4" customHeight="1" thickBot="1" x14ac:dyDescent="0.35">
      <c r="A182" s="839" t="s">
        <v>4397</v>
      </c>
      <c r="B182" s="840" t="s">
        <v>4398</v>
      </c>
      <c r="C182" s="840" t="s">
        <v>2881</v>
      </c>
      <c r="D182" s="840" t="s">
        <v>4413</v>
      </c>
      <c r="E182" s="840" t="s">
        <v>4414</v>
      </c>
      <c r="F182" s="851"/>
      <c r="G182" s="851"/>
      <c r="H182" s="851"/>
      <c r="I182" s="851"/>
      <c r="J182" s="851">
        <v>2</v>
      </c>
      <c r="K182" s="851">
        <v>336</v>
      </c>
      <c r="L182" s="851"/>
      <c r="M182" s="851">
        <v>168</v>
      </c>
      <c r="N182" s="851"/>
      <c r="O182" s="851"/>
      <c r="P182" s="845"/>
      <c r="Q182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1123</v>
      </c>
      <c r="D3" s="193">
        <f>SUBTOTAL(9,D6:D1048576)</f>
        <v>1011</v>
      </c>
      <c r="E3" s="193">
        <f>SUBTOTAL(9,E6:E1048576)</f>
        <v>1105</v>
      </c>
      <c r="F3" s="194">
        <f>IF(OR(E3=0,D3=0),"",E3/D3)</f>
        <v>1.0929772502472799</v>
      </c>
      <c r="G3" s="388">
        <f>SUBTOTAL(9,G6:G1048576)</f>
        <v>2504.4508000000005</v>
      </c>
      <c r="H3" s="389">
        <f>SUBTOTAL(9,H6:H1048576)</f>
        <v>2129.6180200000003</v>
      </c>
      <c r="I3" s="389">
        <f>SUBTOTAL(9,I6:I1048576)</f>
        <v>2559.9363400000002</v>
      </c>
      <c r="J3" s="194">
        <f>IF(OR(I3=0,H3=0),"",I3/H3)</f>
        <v>1.2020636170236763</v>
      </c>
      <c r="K3" s="388">
        <f>SUBTOTAL(9,K6:K1048576)</f>
        <v>388.76</v>
      </c>
      <c r="L3" s="389">
        <f>SUBTOTAL(9,L6:L1048576)</f>
        <v>321.14</v>
      </c>
      <c r="M3" s="389">
        <f>SUBTOTAL(9,M6:M1048576)</f>
        <v>397.6</v>
      </c>
      <c r="N3" s="195">
        <f>IF(OR(M3=0,E3=0),"",M3*1000/E3)</f>
        <v>359.81900452488685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" customHeight="1" x14ac:dyDescent="0.3">
      <c r="A6" s="996" t="s">
        <v>3655</v>
      </c>
      <c r="B6" s="999" t="s">
        <v>4416</v>
      </c>
      <c r="C6" s="1004">
        <v>948</v>
      </c>
      <c r="D6" s="1005">
        <v>847</v>
      </c>
      <c r="E6" s="1005">
        <v>905</v>
      </c>
      <c r="F6" s="1010"/>
      <c r="G6" s="1004">
        <v>965.3185000000002</v>
      </c>
      <c r="H6" s="1005">
        <v>840.63433999999984</v>
      </c>
      <c r="I6" s="1005">
        <v>934.97643999999991</v>
      </c>
      <c r="J6" s="1010"/>
      <c r="K6" s="1004">
        <v>113.76</v>
      </c>
      <c r="L6" s="1005">
        <v>101.64</v>
      </c>
      <c r="M6" s="1005">
        <v>108.6</v>
      </c>
      <c r="N6" s="1015">
        <v>120</v>
      </c>
    </row>
    <row r="7" spans="1:14" ht="14.4" customHeight="1" x14ac:dyDescent="0.3">
      <c r="A7" s="997" t="s">
        <v>3863</v>
      </c>
      <c r="B7" s="1000" t="s">
        <v>4417</v>
      </c>
      <c r="C7" s="1006">
        <v>107</v>
      </c>
      <c r="D7" s="1007">
        <v>65</v>
      </c>
      <c r="E7" s="1007">
        <v>91</v>
      </c>
      <c r="F7" s="1011"/>
      <c r="G7" s="1006">
        <v>1145.6811000000002</v>
      </c>
      <c r="H7" s="1007">
        <v>709.06120000000033</v>
      </c>
      <c r="I7" s="1007">
        <v>974.36429999999996</v>
      </c>
      <c r="J7" s="1011"/>
      <c r="K7" s="1006">
        <v>214</v>
      </c>
      <c r="L7" s="1007">
        <v>130</v>
      </c>
      <c r="M7" s="1007">
        <v>182</v>
      </c>
      <c r="N7" s="1016">
        <v>2000</v>
      </c>
    </row>
    <row r="8" spans="1:14" ht="14.4" customHeight="1" x14ac:dyDescent="0.3">
      <c r="A8" s="997" t="s">
        <v>3867</v>
      </c>
      <c r="B8" s="1000" t="s">
        <v>4417</v>
      </c>
      <c r="C8" s="1006">
        <v>54</v>
      </c>
      <c r="D8" s="1007">
        <v>80</v>
      </c>
      <c r="E8" s="1007">
        <v>105</v>
      </c>
      <c r="F8" s="1011"/>
      <c r="G8" s="1006">
        <v>324.45359999999999</v>
      </c>
      <c r="H8" s="1007">
        <v>485.07816000000003</v>
      </c>
      <c r="I8" s="1007">
        <v>630.88200000000006</v>
      </c>
      <c r="J8" s="1011"/>
      <c r="K8" s="1006">
        <v>54</v>
      </c>
      <c r="L8" s="1007">
        <v>80</v>
      </c>
      <c r="M8" s="1007">
        <v>105</v>
      </c>
      <c r="N8" s="1016">
        <v>1000</v>
      </c>
    </row>
    <row r="9" spans="1:14" ht="14.4" customHeight="1" thickBot="1" x14ac:dyDescent="0.35">
      <c r="A9" s="998" t="s">
        <v>3865</v>
      </c>
      <c r="B9" s="1001" t="s">
        <v>4417</v>
      </c>
      <c r="C9" s="1008">
        <v>14</v>
      </c>
      <c r="D9" s="1009">
        <v>19</v>
      </c>
      <c r="E9" s="1009">
        <v>4</v>
      </c>
      <c r="F9" s="1012"/>
      <c r="G9" s="1008">
        <v>68.997599999999991</v>
      </c>
      <c r="H9" s="1009">
        <v>94.84432000000001</v>
      </c>
      <c r="I9" s="1009">
        <v>19.7136</v>
      </c>
      <c r="J9" s="1012"/>
      <c r="K9" s="1008">
        <v>7</v>
      </c>
      <c r="L9" s="1009">
        <v>9.5</v>
      </c>
      <c r="M9" s="1009">
        <v>2</v>
      </c>
      <c r="N9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2019-03-22T10:27:13Z</dcterms:modified>
</cp:coreProperties>
</file>